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vivianee\Documents\Publications\Review 2016-2017\"/>
    </mc:Choice>
  </mc:AlternateContent>
  <bookViews>
    <workbookView xWindow="0" yWindow="0" windowWidth="23040" windowHeight="9636" activeTab="3" xr2:uid="{00000000-000D-0000-FFFF-FFFF00000000}"/>
  </bookViews>
  <sheets>
    <sheet name="query (2)" sheetId="1" r:id="rId1"/>
    <sheet name="Pivot" sheetId="4" r:id="rId2"/>
    <sheet name="ChartsCountries" sheetId="5" r:id="rId3"/>
    <sheet name="ChartsRegions" sheetId="6" r:id="rId4"/>
  </sheets>
  <definedNames>
    <definedName name="_xlnm._FilterDatabase" localSheetId="3" hidden="1">ChartsRegions!$E$1:$E$133</definedName>
    <definedName name="query__2" localSheetId="0" hidden="1">'query (2)'!$A$1:$O$514</definedName>
  </definedNames>
  <calcPr calcId="171027"/>
  <pivotCaches>
    <pivotCache cacheId="0" r:id="rId5"/>
  </pivotCaches>
</workbook>
</file>

<file path=xl/calcChain.xml><?xml version="1.0" encoding="utf-8"?>
<calcChain xmlns="http://schemas.openxmlformats.org/spreadsheetml/2006/main">
  <c r="Q68" i="6" l="1"/>
  <c r="S68" i="6" s="1"/>
  <c r="Q67" i="6"/>
  <c r="S67" i="6" s="1"/>
  <c r="Q66" i="6"/>
  <c r="Q65" i="6"/>
  <c r="S65" i="6" s="1"/>
  <c r="Q64" i="6"/>
  <c r="S64" i="6" s="1"/>
  <c r="Q63" i="6"/>
  <c r="S63" i="6" s="1"/>
  <c r="S66" i="6" l="1"/>
  <c r="E128" i="5"/>
  <c r="E132" i="5"/>
  <c r="E131" i="5"/>
  <c r="E130" i="5"/>
  <c r="E129" i="5"/>
  <c r="E122" i="5"/>
  <c r="E127" i="5"/>
  <c r="E126" i="5"/>
  <c r="E125" i="5"/>
  <c r="E124" i="5"/>
  <c r="E123" i="5"/>
  <c r="E116" i="5"/>
  <c r="E121" i="5"/>
  <c r="E120" i="5"/>
  <c r="E119" i="5"/>
  <c r="E118" i="5"/>
  <c r="E117" i="5"/>
  <c r="E110" i="5"/>
  <c r="E115" i="5"/>
  <c r="E114" i="5"/>
  <c r="E113" i="5"/>
  <c r="E112" i="5"/>
  <c r="E111" i="5"/>
  <c r="E106" i="5"/>
  <c r="E109" i="5"/>
  <c r="E108" i="5"/>
  <c r="E107" i="5"/>
  <c r="E101" i="5"/>
  <c r="E105" i="5"/>
  <c r="E104" i="5"/>
  <c r="E103" i="5"/>
  <c r="E102" i="5"/>
  <c r="E95" i="5"/>
  <c r="E100" i="5"/>
  <c r="E99" i="5"/>
  <c r="E98" i="5"/>
  <c r="E97" i="5"/>
  <c r="E96" i="5"/>
  <c r="E91" i="5"/>
  <c r="E94" i="5"/>
  <c r="E93" i="5"/>
  <c r="E92" i="5"/>
  <c r="E85" i="5"/>
  <c r="E90" i="5"/>
  <c r="E89" i="5"/>
  <c r="E88" i="5"/>
  <c r="E87" i="5"/>
  <c r="E86" i="5"/>
  <c r="E81" i="5"/>
  <c r="E84" i="5"/>
  <c r="E83" i="5"/>
  <c r="E82" i="5"/>
  <c r="E76" i="5"/>
  <c r="E78" i="5"/>
  <c r="E79" i="5"/>
  <c r="E80" i="5"/>
  <c r="E77" i="5"/>
  <c r="E71" i="5"/>
  <c r="E75" i="5"/>
  <c r="E74" i="5"/>
  <c r="E73" i="5"/>
  <c r="E72" i="5"/>
  <c r="E66" i="5"/>
  <c r="E70" i="5"/>
  <c r="E69" i="5"/>
  <c r="E68" i="5"/>
  <c r="E67" i="5"/>
  <c r="E62" i="5"/>
  <c r="E65" i="5"/>
  <c r="E64" i="5"/>
  <c r="E63" i="5"/>
  <c r="E56" i="5"/>
  <c r="E61" i="5"/>
  <c r="E60" i="5"/>
  <c r="E59" i="5"/>
  <c r="E58" i="5"/>
  <c r="E57" i="5"/>
  <c r="E51" i="5"/>
  <c r="E55" i="5"/>
  <c r="E54" i="5"/>
  <c r="E53" i="5"/>
  <c r="E52" i="5"/>
  <c r="E46" i="5"/>
  <c r="E50" i="5"/>
  <c r="E49" i="5"/>
  <c r="E48" i="5"/>
  <c r="E47" i="5"/>
  <c r="E42" i="5"/>
  <c r="E45" i="5"/>
  <c r="E44" i="5"/>
  <c r="E43" i="5"/>
  <c r="E39" i="5"/>
  <c r="E41" i="5"/>
  <c r="E40" i="5"/>
  <c r="E35" i="5"/>
  <c r="E37" i="5"/>
  <c r="E38" i="5"/>
  <c r="E36" i="5"/>
  <c r="E30" i="5" l="1"/>
  <c r="E32" i="5"/>
  <c r="E33" i="5"/>
  <c r="E34" i="5"/>
  <c r="E31" i="5"/>
  <c r="E24" i="5"/>
  <c r="E26" i="5"/>
  <c r="E27" i="5"/>
  <c r="E28" i="5"/>
  <c r="E29" i="5"/>
  <c r="E25" i="5"/>
  <c r="E18" i="5"/>
  <c r="E20" i="5"/>
  <c r="E21" i="5"/>
  <c r="E22" i="5"/>
  <c r="E23" i="5"/>
  <c r="E19" i="5"/>
  <c r="E14" i="5"/>
  <c r="E16" i="5"/>
  <c r="E17" i="5"/>
  <c r="E15" i="5"/>
  <c r="E9" i="5"/>
  <c r="E11" i="5"/>
  <c r="E12" i="5"/>
  <c r="E13" i="5"/>
  <c r="E10" i="5"/>
  <c r="E3" i="5"/>
  <c r="E5" i="5"/>
  <c r="E6" i="5"/>
  <c r="E7" i="5"/>
  <c r="E8" i="5"/>
  <c r="E4" i="5"/>
  <c r="D133" i="6"/>
  <c r="C133" i="6"/>
  <c r="B133" i="6"/>
  <c r="A133" i="6"/>
  <c r="D132" i="6"/>
  <c r="C132" i="6"/>
  <c r="B132" i="6"/>
  <c r="A132" i="6"/>
  <c r="D131" i="6"/>
  <c r="C131" i="6"/>
  <c r="B131" i="6"/>
  <c r="A131" i="6"/>
  <c r="D130" i="6"/>
  <c r="C130" i="6"/>
  <c r="B130" i="6"/>
  <c r="A130" i="6"/>
  <c r="D129" i="6"/>
  <c r="C129" i="6"/>
  <c r="B129" i="6"/>
  <c r="A129" i="6"/>
  <c r="D128" i="6"/>
  <c r="C128" i="6"/>
  <c r="B128" i="6"/>
  <c r="A128" i="6"/>
  <c r="D127" i="6"/>
  <c r="C127" i="6"/>
  <c r="B127" i="6"/>
  <c r="A127" i="6"/>
  <c r="D126" i="6"/>
  <c r="C126" i="6"/>
  <c r="B126" i="6"/>
  <c r="A126" i="6"/>
  <c r="D125" i="6"/>
  <c r="C125" i="6"/>
  <c r="B125" i="6"/>
  <c r="A125" i="6"/>
  <c r="D124" i="6"/>
  <c r="C124" i="6"/>
  <c r="B124" i="6"/>
  <c r="A124" i="6"/>
  <c r="D123" i="6"/>
  <c r="C123" i="6"/>
  <c r="B123" i="6"/>
  <c r="A123" i="6"/>
  <c r="D122" i="6"/>
  <c r="C122" i="6"/>
  <c r="B122" i="6"/>
  <c r="A122" i="6"/>
  <c r="D121" i="6"/>
  <c r="C121" i="6"/>
  <c r="B121" i="6"/>
  <c r="A121" i="6"/>
  <c r="D120" i="6"/>
  <c r="C120" i="6"/>
  <c r="B120" i="6"/>
  <c r="A120" i="6"/>
  <c r="D119" i="6"/>
  <c r="C119" i="6"/>
  <c r="B119" i="6"/>
  <c r="A119" i="6"/>
  <c r="D118" i="6"/>
  <c r="C118" i="6"/>
  <c r="B118" i="6"/>
  <c r="A118" i="6"/>
  <c r="D117" i="6"/>
  <c r="C117" i="6"/>
  <c r="B117" i="6"/>
  <c r="A117" i="6"/>
  <c r="D116" i="6"/>
  <c r="C116" i="6"/>
  <c r="B116" i="6"/>
  <c r="A116" i="6"/>
  <c r="D115" i="6"/>
  <c r="C115" i="6"/>
  <c r="B115" i="6"/>
  <c r="A115" i="6"/>
  <c r="D114" i="6"/>
  <c r="C114" i="6"/>
  <c r="B114" i="6"/>
  <c r="A114" i="6"/>
  <c r="D113" i="6"/>
  <c r="C113" i="6"/>
  <c r="B113" i="6"/>
  <c r="A113" i="6"/>
  <c r="D112" i="6"/>
  <c r="C112" i="6"/>
  <c r="B112" i="6"/>
  <c r="A112" i="6"/>
  <c r="D111" i="6"/>
  <c r="C111" i="6"/>
  <c r="B111" i="6"/>
  <c r="A111" i="6"/>
  <c r="D110" i="6"/>
  <c r="C110" i="6"/>
  <c r="B110" i="6"/>
  <c r="A110" i="6"/>
  <c r="D109" i="6"/>
  <c r="C109" i="6"/>
  <c r="B109" i="6"/>
  <c r="A109" i="6"/>
  <c r="D108" i="6"/>
  <c r="C108" i="6"/>
  <c r="B108" i="6"/>
  <c r="A108" i="6"/>
  <c r="D107" i="6"/>
  <c r="C107" i="6"/>
  <c r="B107" i="6"/>
  <c r="A107" i="6"/>
  <c r="D106" i="6"/>
  <c r="C106" i="6"/>
  <c r="B106" i="6"/>
  <c r="A106" i="6"/>
  <c r="D105" i="6"/>
  <c r="C105" i="6"/>
  <c r="B105" i="6"/>
  <c r="A105" i="6"/>
  <c r="D104" i="6"/>
  <c r="C104" i="6"/>
  <c r="B104" i="6"/>
  <c r="A104" i="6"/>
  <c r="D103" i="6"/>
  <c r="C103" i="6"/>
  <c r="B103" i="6"/>
  <c r="A103" i="6"/>
  <c r="D102" i="6"/>
  <c r="C102" i="6"/>
  <c r="B102" i="6"/>
  <c r="A102" i="6"/>
  <c r="D101" i="6"/>
  <c r="C101" i="6"/>
  <c r="B101" i="6"/>
  <c r="A101" i="6"/>
  <c r="D100" i="6"/>
  <c r="C100" i="6"/>
  <c r="B100" i="6"/>
  <c r="A100" i="6"/>
  <c r="D99" i="6"/>
  <c r="C99" i="6"/>
  <c r="B99" i="6"/>
  <c r="A99" i="6"/>
  <c r="D98" i="6"/>
  <c r="C98" i="6"/>
  <c r="B98" i="6"/>
  <c r="A98" i="6"/>
  <c r="D97" i="6"/>
  <c r="C97" i="6"/>
  <c r="B97" i="6"/>
  <c r="A97" i="6"/>
  <c r="D96" i="6"/>
  <c r="C96" i="6"/>
  <c r="B96" i="6"/>
  <c r="A96" i="6"/>
  <c r="D95" i="6"/>
  <c r="C95" i="6"/>
  <c r="B95" i="6"/>
  <c r="A95" i="6"/>
  <c r="D94" i="6"/>
  <c r="C94" i="6"/>
  <c r="B94" i="6"/>
  <c r="A94" i="6"/>
  <c r="D93" i="6"/>
  <c r="C93" i="6"/>
  <c r="B93" i="6"/>
  <c r="A93" i="6"/>
  <c r="D92" i="6"/>
  <c r="C92" i="6"/>
  <c r="B92" i="6"/>
  <c r="A92" i="6"/>
  <c r="D91" i="6"/>
  <c r="C91" i="6"/>
  <c r="B91" i="6"/>
  <c r="A91" i="6"/>
  <c r="D90" i="6"/>
  <c r="C90" i="6"/>
  <c r="B90" i="6"/>
  <c r="A90" i="6"/>
  <c r="D89" i="6"/>
  <c r="C89" i="6"/>
  <c r="B89" i="6"/>
  <c r="A89" i="6"/>
  <c r="D88" i="6"/>
  <c r="C88" i="6"/>
  <c r="B88" i="6"/>
  <c r="A88" i="6"/>
  <c r="D87" i="6"/>
  <c r="C87" i="6"/>
  <c r="B87" i="6"/>
  <c r="A87" i="6"/>
  <c r="D86" i="6"/>
  <c r="C86" i="6"/>
  <c r="B86" i="6"/>
  <c r="A86" i="6"/>
  <c r="D85" i="6"/>
  <c r="C85" i="6"/>
  <c r="B85" i="6"/>
  <c r="A85" i="6"/>
  <c r="D84" i="6"/>
  <c r="C84" i="6"/>
  <c r="B84" i="6"/>
  <c r="A84" i="6"/>
  <c r="D83" i="6"/>
  <c r="C83" i="6"/>
  <c r="B83" i="6"/>
  <c r="A83" i="6"/>
  <c r="D82" i="6"/>
  <c r="C82" i="6"/>
  <c r="B82" i="6"/>
  <c r="A82" i="6"/>
  <c r="D81" i="6"/>
  <c r="C81" i="6"/>
  <c r="B81" i="6"/>
  <c r="A81" i="6"/>
  <c r="D80" i="6"/>
  <c r="C80" i="6"/>
  <c r="B80" i="6"/>
  <c r="A80" i="6"/>
  <c r="D79" i="6"/>
  <c r="C79" i="6"/>
  <c r="B79" i="6"/>
  <c r="A79" i="6"/>
  <c r="D78" i="6"/>
  <c r="C78" i="6"/>
  <c r="B78" i="6"/>
  <c r="A78" i="6"/>
  <c r="D77" i="6"/>
  <c r="C77" i="6"/>
  <c r="B77" i="6"/>
  <c r="A77" i="6"/>
  <c r="D76" i="6"/>
  <c r="C76" i="6"/>
  <c r="B76" i="6"/>
  <c r="A76" i="6"/>
  <c r="D75" i="6"/>
  <c r="C75" i="6"/>
  <c r="B75" i="6"/>
  <c r="A75" i="6"/>
  <c r="D74" i="6"/>
  <c r="C74" i="6"/>
  <c r="B74" i="6"/>
  <c r="A74" i="6"/>
  <c r="D73" i="6"/>
  <c r="C73" i="6"/>
  <c r="B73" i="6"/>
  <c r="A73" i="6"/>
  <c r="D72" i="6"/>
  <c r="C72" i="6"/>
  <c r="B72" i="6"/>
  <c r="A72" i="6"/>
  <c r="D71" i="6"/>
  <c r="C71" i="6"/>
  <c r="B71" i="6"/>
  <c r="A71" i="6"/>
  <c r="D70" i="6"/>
  <c r="C70" i="6"/>
  <c r="B70" i="6"/>
  <c r="A70" i="6"/>
  <c r="D69" i="6"/>
  <c r="C69" i="6"/>
  <c r="B69" i="6"/>
  <c r="A69" i="6"/>
  <c r="D68" i="6"/>
  <c r="C68" i="6"/>
  <c r="B68" i="6"/>
  <c r="A68" i="6"/>
  <c r="D67" i="6"/>
  <c r="C67" i="6"/>
  <c r="B67" i="6"/>
  <c r="A67" i="6"/>
  <c r="D66" i="6"/>
  <c r="C66" i="6"/>
  <c r="B66" i="6"/>
  <c r="A66" i="6"/>
  <c r="D65" i="6"/>
  <c r="C65" i="6"/>
  <c r="B65" i="6"/>
  <c r="A65" i="6"/>
  <c r="D64" i="6"/>
  <c r="C64" i="6"/>
  <c r="B64" i="6"/>
  <c r="A64" i="6"/>
  <c r="D63" i="6"/>
  <c r="C63" i="6"/>
  <c r="B63" i="6"/>
  <c r="A63" i="6"/>
  <c r="D62" i="6"/>
  <c r="C62" i="6"/>
  <c r="B62" i="6"/>
  <c r="A62" i="6"/>
  <c r="D61" i="6"/>
  <c r="C61" i="6"/>
  <c r="B61" i="6"/>
  <c r="A61" i="6"/>
  <c r="D60" i="6"/>
  <c r="C60" i="6"/>
  <c r="B60" i="6"/>
  <c r="A60" i="6"/>
  <c r="D59" i="6"/>
  <c r="C59" i="6"/>
  <c r="B59" i="6"/>
  <c r="A59" i="6"/>
  <c r="D58" i="6"/>
  <c r="C58" i="6"/>
  <c r="B58" i="6"/>
  <c r="A58" i="6"/>
  <c r="D57" i="6"/>
  <c r="C57" i="6"/>
  <c r="B57" i="6"/>
  <c r="A57" i="6"/>
  <c r="D56" i="6"/>
  <c r="C56" i="6"/>
  <c r="B56" i="6"/>
  <c r="A56" i="6"/>
  <c r="D55" i="6"/>
  <c r="C55" i="6"/>
  <c r="B55" i="6"/>
  <c r="A55" i="6"/>
  <c r="D54" i="6"/>
  <c r="C54" i="6"/>
  <c r="B54" i="6"/>
  <c r="A54" i="6"/>
  <c r="D53" i="6"/>
  <c r="C53" i="6"/>
  <c r="B53" i="6"/>
  <c r="A53" i="6"/>
  <c r="D52" i="6"/>
  <c r="C52" i="6"/>
  <c r="B52" i="6"/>
  <c r="A52" i="6"/>
  <c r="D51" i="6"/>
  <c r="C51" i="6"/>
  <c r="B51" i="6"/>
  <c r="A51" i="6"/>
  <c r="D50" i="6"/>
  <c r="C50" i="6"/>
  <c r="B50" i="6"/>
  <c r="A50" i="6"/>
  <c r="D49" i="6"/>
  <c r="C49" i="6"/>
  <c r="B49" i="6"/>
  <c r="A49" i="6"/>
  <c r="D48" i="6"/>
  <c r="C48" i="6"/>
  <c r="B48" i="6"/>
  <c r="A48" i="6"/>
  <c r="D47" i="6"/>
  <c r="C47" i="6"/>
  <c r="B47" i="6"/>
  <c r="A47" i="6"/>
  <c r="D46" i="6"/>
  <c r="C46" i="6"/>
  <c r="B46" i="6"/>
  <c r="A46" i="6"/>
  <c r="D45" i="6"/>
  <c r="C45" i="6"/>
  <c r="B45" i="6"/>
  <c r="A45" i="6"/>
  <c r="D44" i="6"/>
  <c r="C44" i="6"/>
  <c r="B44" i="6"/>
  <c r="A44" i="6"/>
  <c r="D43" i="6"/>
  <c r="C43" i="6"/>
  <c r="B43" i="6"/>
  <c r="A43" i="6"/>
  <c r="D42" i="6"/>
  <c r="C42" i="6"/>
  <c r="B42" i="6"/>
  <c r="A42" i="6"/>
  <c r="D41" i="6"/>
  <c r="C41" i="6"/>
  <c r="B41" i="6"/>
  <c r="A41" i="6"/>
  <c r="D40" i="6"/>
  <c r="C40" i="6"/>
  <c r="B40" i="6"/>
  <c r="A40" i="6"/>
  <c r="D39" i="6"/>
  <c r="C39" i="6"/>
  <c r="B39" i="6"/>
  <c r="A39" i="6"/>
  <c r="D38" i="6"/>
  <c r="C38" i="6"/>
  <c r="B38" i="6"/>
  <c r="A38" i="6"/>
  <c r="D37" i="6"/>
  <c r="C37" i="6"/>
  <c r="B37" i="6"/>
  <c r="A37" i="6"/>
  <c r="D36" i="6"/>
  <c r="C36" i="6"/>
  <c r="B36" i="6"/>
  <c r="A36" i="6"/>
  <c r="D35" i="6"/>
  <c r="C35" i="6"/>
  <c r="B35" i="6"/>
  <c r="A35" i="6"/>
  <c r="D34" i="6"/>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B12" i="6"/>
  <c r="A12" i="6"/>
  <c r="D11" i="6"/>
  <c r="C11" i="6"/>
  <c r="B11" i="6"/>
  <c r="A11" i="6"/>
  <c r="D10" i="6"/>
  <c r="C10" i="6"/>
  <c r="B10" i="6"/>
  <c r="A10" i="6"/>
  <c r="D9" i="6"/>
  <c r="C9" i="6"/>
  <c r="B9" i="6"/>
  <c r="A9" i="6"/>
  <c r="D8" i="6"/>
  <c r="C8" i="6"/>
  <c r="B8" i="6"/>
  <c r="A8" i="6"/>
  <c r="D7" i="6"/>
  <c r="C7" i="6"/>
  <c r="B7" i="6"/>
  <c r="A7" i="6"/>
  <c r="D6" i="6"/>
  <c r="C6" i="6"/>
  <c r="B6" i="6"/>
  <c r="A6" i="6"/>
  <c r="D5" i="6"/>
  <c r="C5" i="6"/>
  <c r="B5" i="6"/>
  <c r="A5" i="6"/>
  <c r="D4" i="6"/>
  <c r="C4" i="6"/>
  <c r="B4" i="6"/>
  <c r="A4" i="6"/>
  <c r="D3" i="6"/>
  <c r="C3" i="6"/>
  <c r="B3" i="6"/>
  <c r="A3" i="6"/>
  <c r="D2" i="6"/>
  <c r="C2" i="6"/>
  <c r="B2" i="6"/>
  <c r="A2" i="6"/>
  <c r="D1" i="6"/>
  <c r="C1" i="6"/>
  <c r="B1" i="6"/>
  <c r="A1" i="6"/>
  <c r="M7" i="6" l="1"/>
  <c r="M3" i="6"/>
  <c r="M6" i="6"/>
  <c r="M5" i="6"/>
  <c r="M4" i="6"/>
  <c r="K5" i="6"/>
  <c r="K4" i="6"/>
  <c r="K7" i="6"/>
  <c r="K3" i="6"/>
  <c r="K6" i="6"/>
  <c r="L4" i="6"/>
  <c r="L7" i="6"/>
  <c r="L3" i="6"/>
  <c r="L6" i="6"/>
  <c r="L5" i="6"/>
  <c r="J6" i="6"/>
  <c r="J5" i="6"/>
  <c r="J4" i="6"/>
  <c r="J7" i="6"/>
  <c r="J3" i="6"/>
  <c r="A131" i="5"/>
  <c r="B131" i="5"/>
  <c r="C131" i="5"/>
  <c r="D131" i="5"/>
  <c r="A132" i="5"/>
  <c r="B132" i="5"/>
  <c r="C132" i="5"/>
  <c r="D132" i="5"/>
  <c r="A133" i="5"/>
  <c r="B133" i="5"/>
  <c r="C133" i="5"/>
  <c r="D133" i="5"/>
  <c r="J8" i="6" l="1"/>
  <c r="N3" i="6"/>
  <c r="Q3" i="6"/>
  <c r="J13" i="6" s="1"/>
  <c r="N6" i="6"/>
  <c r="Q6" i="6"/>
  <c r="J16" i="6" s="1"/>
  <c r="T5" i="6"/>
  <c r="J36" i="6" s="1"/>
  <c r="N7" i="6"/>
  <c r="Q7" i="6"/>
  <c r="J17" i="6" s="1"/>
  <c r="N4" i="6"/>
  <c r="Q4" i="6"/>
  <c r="J14" i="6" s="1"/>
  <c r="N5" i="6"/>
  <c r="Q5" i="6"/>
  <c r="J15" i="6" s="1"/>
  <c r="M8" i="6"/>
  <c r="T8" i="6" s="1"/>
  <c r="L8" i="6"/>
  <c r="S8" i="6" s="1"/>
  <c r="K8" i="6"/>
  <c r="R8" i="6" s="1"/>
  <c r="A1" i="5"/>
  <c r="B1" i="5"/>
  <c r="C1" i="5"/>
  <c r="D1" i="5"/>
  <c r="A2" i="5"/>
  <c r="B2" i="5"/>
  <c r="C2" i="5"/>
  <c r="D2"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A14" i="5"/>
  <c r="B14" i="5"/>
  <c r="C14" i="5"/>
  <c r="D14" i="5"/>
  <c r="A15" i="5"/>
  <c r="B15" i="5"/>
  <c r="C15" i="5"/>
  <c r="D15" i="5"/>
  <c r="A16" i="5"/>
  <c r="B16" i="5"/>
  <c r="C16" i="5"/>
  <c r="D16" i="5"/>
  <c r="A17" i="5"/>
  <c r="B17" i="5"/>
  <c r="C17" i="5"/>
  <c r="D17" i="5"/>
  <c r="A18" i="5"/>
  <c r="B18" i="5"/>
  <c r="C18" i="5"/>
  <c r="D18" i="5"/>
  <c r="A19" i="5"/>
  <c r="B19" i="5"/>
  <c r="C19" i="5"/>
  <c r="D19" i="5"/>
  <c r="A20" i="5"/>
  <c r="B20" i="5"/>
  <c r="C20" i="5"/>
  <c r="D20" i="5"/>
  <c r="A21" i="5"/>
  <c r="B21" i="5"/>
  <c r="C21" i="5"/>
  <c r="D21" i="5"/>
  <c r="A22" i="5"/>
  <c r="B22" i="5"/>
  <c r="C22" i="5"/>
  <c r="D22" i="5"/>
  <c r="A23" i="5"/>
  <c r="B23" i="5"/>
  <c r="C23" i="5"/>
  <c r="D23" i="5"/>
  <c r="A24" i="5"/>
  <c r="B24" i="5"/>
  <c r="C24" i="5"/>
  <c r="D24" i="5"/>
  <c r="A25" i="5"/>
  <c r="B25" i="5"/>
  <c r="C25" i="5"/>
  <c r="D25" i="5"/>
  <c r="A26" i="5"/>
  <c r="B26" i="5"/>
  <c r="C26" i="5"/>
  <c r="D26" i="5"/>
  <c r="A27" i="5"/>
  <c r="B27" i="5"/>
  <c r="C27" i="5"/>
  <c r="D27" i="5"/>
  <c r="A28" i="5"/>
  <c r="B28" i="5"/>
  <c r="C28" i="5"/>
  <c r="D28" i="5"/>
  <c r="A29" i="5"/>
  <c r="B29" i="5"/>
  <c r="C29" i="5"/>
  <c r="D29" i="5"/>
  <c r="A30" i="5"/>
  <c r="B30" i="5"/>
  <c r="C30" i="5"/>
  <c r="D30" i="5"/>
  <c r="A31" i="5"/>
  <c r="B31" i="5"/>
  <c r="C31" i="5"/>
  <c r="D31" i="5"/>
  <c r="A32" i="5"/>
  <c r="B32" i="5"/>
  <c r="C32" i="5"/>
  <c r="D32" i="5"/>
  <c r="A33" i="5"/>
  <c r="B33" i="5"/>
  <c r="C33" i="5"/>
  <c r="D33" i="5"/>
  <c r="A34" i="5"/>
  <c r="B34" i="5"/>
  <c r="C34" i="5"/>
  <c r="D34" i="5"/>
  <c r="A35" i="5"/>
  <c r="B35" i="5"/>
  <c r="C35" i="5"/>
  <c r="D35" i="5"/>
  <c r="A36" i="5"/>
  <c r="B36" i="5"/>
  <c r="C36" i="5"/>
  <c r="D36" i="5"/>
  <c r="A37" i="5"/>
  <c r="B37" i="5"/>
  <c r="C37" i="5"/>
  <c r="D37" i="5"/>
  <c r="A38" i="5"/>
  <c r="B38" i="5"/>
  <c r="C38" i="5"/>
  <c r="D38" i="5"/>
  <c r="A39" i="5"/>
  <c r="B39" i="5"/>
  <c r="C39" i="5"/>
  <c r="D39" i="5"/>
  <c r="A40" i="5"/>
  <c r="B40" i="5"/>
  <c r="C40" i="5"/>
  <c r="D40" i="5"/>
  <c r="A41" i="5"/>
  <c r="B41" i="5"/>
  <c r="C41" i="5"/>
  <c r="D41" i="5"/>
  <c r="A42" i="5"/>
  <c r="B42" i="5"/>
  <c r="C42" i="5"/>
  <c r="D42" i="5"/>
  <c r="A43" i="5"/>
  <c r="B43" i="5"/>
  <c r="C43" i="5"/>
  <c r="D43" i="5"/>
  <c r="A44" i="5"/>
  <c r="B44" i="5"/>
  <c r="C44" i="5"/>
  <c r="D44" i="5"/>
  <c r="A45" i="5"/>
  <c r="B45" i="5"/>
  <c r="C45" i="5"/>
  <c r="D45" i="5"/>
  <c r="A46" i="5"/>
  <c r="B46" i="5"/>
  <c r="C46" i="5"/>
  <c r="D46" i="5"/>
  <c r="A47" i="5"/>
  <c r="B47" i="5"/>
  <c r="C47" i="5"/>
  <c r="D47" i="5"/>
  <c r="A48" i="5"/>
  <c r="B48" i="5"/>
  <c r="C48" i="5"/>
  <c r="D48" i="5"/>
  <c r="A49" i="5"/>
  <c r="B49" i="5"/>
  <c r="C49" i="5"/>
  <c r="D49" i="5"/>
  <c r="A50" i="5"/>
  <c r="B50" i="5"/>
  <c r="C50" i="5"/>
  <c r="D50" i="5"/>
  <c r="A51" i="5"/>
  <c r="B51" i="5"/>
  <c r="C51" i="5"/>
  <c r="D51" i="5"/>
  <c r="A52" i="5"/>
  <c r="B52" i="5"/>
  <c r="C52" i="5"/>
  <c r="D52" i="5"/>
  <c r="A53" i="5"/>
  <c r="B53" i="5"/>
  <c r="C53" i="5"/>
  <c r="D53" i="5"/>
  <c r="A54" i="5"/>
  <c r="B54" i="5"/>
  <c r="C54" i="5"/>
  <c r="D54" i="5"/>
  <c r="A55" i="5"/>
  <c r="B55" i="5"/>
  <c r="C55" i="5"/>
  <c r="D55" i="5"/>
  <c r="A56" i="5"/>
  <c r="B56" i="5"/>
  <c r="C56" i="5"/>
  <c r="D56" i="5"/>
  <c r="A57" i="5"/>
  <c r="B57" i="5"/>
  <c r="C57" i="5"/>
  <c r="D57" i="5"/>
  <c r="A58" i="5"/>
  <c r="B58" i="5"/>
  <c r="C58" i="5"/>
  <c r="D58" i="5"/>
  <c r="A59" i="5"/>
  <c r="B59" i="5"/>
  <c r="C59" i="5"/>
  <c r="D59" i="5"/>
  <c r="A60" i="5"/>
  <c r="B60" i="5"/>
  <c r="C60" i="5"/>
  <c r="D60" i="5"/>
  <c r="A61" i="5"/>
  <c r="B61" i="5"/>
  <c r="C61" i="5"/>
  <c r="D61" i="5"/>
  <c r="A62" i="5"/>
  <c r="B62" i="5"/>
  <c r="C62" i="5"/>
  <c r="D62" i="5"/>
  <c r="A63" i="5"/>
  <c r="B63" i="5"/>
  <c r="C63" i="5"/>
  <c r="D63" i="5"/>
  <c r="A64" i="5"/>
  <c r="B64" i="5"/>
  <c r="C64" i="5"/>
  <c r="D64" i="5"/>
  <c r="A65" i="5"/>
  <c r="B65" i="5"/>
  <c r="C65" i="5"/>
  <c r="D65" i="5"/>
  <c r="A66" i="5"/>
  <c r="B66" i="5"/>
  <c r="C66" i="5"/>
  <c r="D66" i="5"/>
  <c r="A67" i="5"/>
  <c r="B67" i="5"/>
  <c r="C67" i="5"/>
  <c r="D67" i="5"/>
  <c r="A68" i="5"/>
  <c r="B68" i="5"/>
  <c r="C68" i="5"/>
  <c r="D68" i="5"/>
  <c r="A69" i="5"/>
  <c r="B69" i="5"/>
  <c r="C69" i="5"/>
  <c r="D69" i="5"/>
  <c r="A70" i="5"/>
  <c r="B70" i="5"/>
  <c r="C70" i="5"/>
  <c r="D70" i="5"/>
  <c r="A71" i="5"/>
  <c r="B71" i="5"/>
  <c r="C71" i="5"/>
  <c r="D71" i="5"/>
  <c r="A72" i="5"/>
  <c r="B72" i="5"/>
  <c r="C72" i="5"/>
  <c r="D72" i="5"/>
  <c r="A73" i="5"/>
  <c r="B73" i="5"/>
  <c r="C73" i="5"/>
  <c r="D73" i="5"/>
  <c r="A74" i="5"/>
  <c r="B74" i="5"/>
  <c r="C74" i="5"/>
  <c r="D74" i="5"/>
  <c r="A75" i="5"/>
  <c r="B75" i="5"/>
  <c r="C75" i="5"/>
  <c r="D75" i="5"/>
  <c r="A76" i="5"/>
  <c r="B76" i="5"/>
  <c r="C76" i="5"/>
  <c r="D76" i="5"/>
  <c r="A77" i="5"/>
  <c r="B77" i="5"/>
  <c r="C77" i="5"/>
  <c r="D77" i="5"/>
  <c r="A78" i="5"/>
  <c r="B78" i="5"/>
  <c r="C78" i="5"/>
  <c r="D78" i="5"/>
  <c r="A79" i="5"/>
  <c r="B79" i="5"/>
  <c r="C79" i="5"/>
  <c r="D79" i="5"/>
  <c r="A80" i="5"/>
  <c r="B80" i="5"/>
  <c r="C80" i="5"/>
  <c r="D80" i="5"/>
  <c r="A81" i="5"/>
  <c r="B81" i="5"/>
  <c r="C81" i="5"/>
  <c r="D81" i="5"/>
  <c r="A82" i="5"/>
  <c r="B82" i="5"/>
  <c r="C82" i="5"/>
  <c r="D82" i="5"/>
  <c r="A83" i="5"/>
  <c r="B83" i="5"/>
  <c r="C83" i="5"/>
  <c r="D83" i="5"/>
  <c r="A84" i="5"/>
  <c r="B84" i="5"/>
  <c r="C84" i="5"/>
  <c r="D84" i="5"/>
  <c r="A85" i="5"/>
  <c r="B85" i="5"/>
  <c r="C85" i="5"/>
  <c r="D85" i="5"/>
  <c r="A86" i="5"/>
  <c r="B86" i="5"/>
  <c r="C86" i="5"/>
  <c r="D86" i="5"/>
  <c r="A87" i="5"/>
  <c r="B87" i="5"/>
  <c r="C87" i="5"/>
  <c r="D87" i="5"/>
  <c r="A88" i="5"/>
  <c r="B88" i="5"/>
  <c r="C88" i="5"/>
  <c r="D88" i="5"/>
  <c r="A89" i="5"/>
  <c r="B89" i="5"/>
  <c r="C89" i="5"/>
  <c r="D89" i="5"/>
  <c r="A90" i="5"/>
  <c r="B90" i="5"/>
  <c r="C90" i="5"/>
  <c r="D90" i="5"/>
  <c r="A91" i="5"/>
  <c r="B91" i="5"/>
  <c r="C91" i="5"/>
  <c r="D91" i="5"/>
  <c r="A92" i="5"/>
  <c r="B92" i="5"/>
  <c r="C92" i="5"/>
  <c r="D92" i="5"/>
  <c r="A93" i="5"/>
  <c r="B93" i="5"/>
  <c r="C93" i="5"/>
  <c r="D93" i="5"/>
  <c r="A94" i="5"/>
  <c r="B94" i="5"/>
  <c r="C94" i="5"/>
  <c r="D94" i="5"/>
  <c r="A95" i="5"/>
  <c r="B95" i="5"/>
  <c r="C95" i="5"/>
  <c r="D95" i="5"/>
  <c r="A96" i="5"/>
  <c r="B96" i="5"/>
  <c r="C96" i="5"/>
  <c r="D96" i="5"/>
  <c r="A97" i="5"/>
  <c r="B97" i="5"/>
  <c r="C97" i="5"/>
  <c r="D97" i="5"/>
  <c r="A98" i="5"/>
  <c r="B98" i="5"/>
  <c r="C98" i="5"/>
  <c r="D98" i="5"/>
  <c r="A99" i="5"/>
  <c r="B99" i="5"/>
  <c r="C99" i="5"/>
  <c r="D99" i="5"/>
  <c r="A100" i="5"/>
  <c r="B100" i="5"/>
  <c r="C100" i="5"/>
  <c r="D100" i="5"/>
  <c r="A101" i="5"/>
  <c r="B101" i="5"/>
  <c r="C101" i="5"/>
  <c r="D101" i="5"/>
  <c r="A102" i="5"/>
  <c r="B102" i="5"/>
  <c r="C102" i="5"/>
  <c r="D102" i="5"/>
  <c r="A103" i="5"/>
  <c r="B103" i="5"/>
  <c r="C103" i="5"/>
  <c r="D103" i="5"/>
  <c r="A104" i="5"/>
  <c r="B104" i="5"/>
  <c r="C104" i="5"/>
  <c r="D104" i="5"/>
  <c r="A105" i="5"/>
  <c r="B105" i="5"/>
  <c r="C105" i="5"/>
  <c r="D105" i="5"/>
  <c r="A106" i="5"/>
  <c r="B106" i="5"/>
  <c r="C106" i="5"/>
  <c r="D106" i="5"/>
  <c r="A107" i="5"/>
  <c r="B107" i="5"/>
  <c r="C107" i="5"/>
  <c r="D107" i="5"/>
  <c r="A108" i="5"/>
  <c r="B108" i="5"/>
  <c r="C108" i="5"/>
  <c r="D108" i="5"/>
  <c r="A109" i="5"/>
  <c r="B109" i="5"/>
  <c r="C109" i="5"/>
  <c r="D109" i="5"/>
  <c r="A110" i="5"/>
  <c r="B110" i="5"/>
  <c r="C110" i="5"/>
  <c r="D110" i="5"/>
  <c r="A111" i="5"/>
  <c r="B111" i="5"/>
  <c r="C111" i="5"/>
  <c r="D111" i="5"/>
  <c r="A112" i="5"/>
  <c r="B112" i="5"/>
  <c r="C112" i="5"/>
  <c r="D112" i="5"/>
  <c r="A113" i="5"/>
  <c r="B113" i="5"/>
  <c r="C113" i="5"/>
  <c r="D113" i="5"/>
  <c r="A114" i="5"/>
  <c r="B114" i="5"/>
  <c r="C114" i="5"/>
  <c r="D114" i="5"/>
  <c r="A115" i="5"/>
  <c r="B115" i="5"/>
  <c r="C115" i="5"/>
  <c r="D115" i="5"/>
  <c r="A116" i="5"/>
  <c r="B116" i="5"/>
  <c r="C116" i="5"/>
  <c r="D116" i="5"/>
  <c r="A117" i="5"/>
  <c r="B117" i="5"/>
  <c r="C117" i="5"/>
  <c r="D117" i="5"/>
  <c r="A118" i="5"/>
  <c r="B118" i="5"/>
  <c r="C118" i="5"/>
  <c r="D118" i="5"/>
  <c r="A119" i="5"/>
  <c r="B119" i="5"/>
  <c r="C119" i="5"/>
  <c r="D119" i="5"/>
  <c r="A120" i="5"/>
  <c r="B120" i="5"/>
  <c r="C120" i="5"/>
  <c r="D120" i="5"/>
  <c r="A121" i="5"/>
  <c r="B121" i="5"/>
  <c r="C121" i="5"/>
  <c r="D121" i="5"/>
  <c r="A122" i="5"/>
  <c r="B122" i="5"/>
  <c r="C122" i="5"/>
  <c r="D122" i="5"/>
  <c r="A123" i="5"/>
  <c r="B123" i="5"/>
  <c r="C123" i="5"/>
  <c r="D123" i="5"/>
  <c r="A124" i="5"/>
  <c r="B124" i="5"/>
  <c r="C124" i="5"/>
  <c r="D124" i="5"/>
  <c r="A125" i="5"/>
  <c r="B125" i="5"/>
  <c r="C125" i="5"/>
  <c r="D125" i="5"/>
  <c r="A126" i="5"/>
  <c r="B126" i="5"/>
  <c r="C126" i="5"/>
  <c r="D126" i="5"/>
  <c r="A127" i="5"/>
  <c r="B127" i="5"/>
  <c r="C127" i="5"/>
  <c r="D127" i="5"/>
  <c r="A128" i="5"/>
  <c r="B128" i="5"/>
  <c r="C128" i="5"/>
  <c r="D128" i="5"/>
  <c r="A129" i="5"/>
  <c r="B129" i="5"/>
  <c r="C129" i="5"/>
  <c r="D129" i="5"/>
  <c r="A130" i="5"/>
  <c r="B130" i="5"/>
  <c r="C130" i="5"/>
  <c r="D130" i="5"/>
  <c r="R6" i="6" l="1"/>
  <c r="J23" i="6" s="1"/>
  <c r="T3" i="6"/>
  <c r="J34" i="6" s="1"/>
  <c r="R7" i="6"/>
  <c r="J24" i="6" s="1"/>
  <c r="R3" i="6"/>
  <c r="J20" i="6" s="1"/>
  <c r="R5" i="6"/>
  <c r="J22" i="6" s="1"/>
  <c r="S4" i="6"/>
  <c r="J28" i="6" s="1"/>
  <c r="S3" i="6"/>
  <c r="J27" i="6" s="1"/>
  <c r="S5" i="6"/>
  <c r="J29" i="6" s="1"/>
  <c r="T7" i="6"/>
  <c r="J38" i="6" s="1"/>
  <c r="T6" i="6"/>
  <c r="J37" i="6" s="1"/>
  <c r="S7" i="6"/>
  <c r="J31" i="6" s="1"/>
  <c r="T4" i="6"/>
  <c r="J35" i="6" s="1"/>
  <c r="S6" i="6"/>
  <c r="J30" i="6" s="1"/>
  <c r="R4" i="6"/>
  <c r="J21" i="6" s="1"/>
  <c r="N8" i="6"/>
  <c r="U8" i="6" s="1"/>
  <c r="Q8" i="6"/>
  <c r="U4" i="6" l="1"/>
  <c r="J42" i="6" s="1"/>
  <c r="U5" i="6"/>
  <c r="J43" i="6" s="1"/>
  <c r="U7" i="6"/>
  <c r="J45" i="6" s="1"/>
  <c r="U6" i="6"/>
  <c r="J44" i="6" s="1"/>
  <c r="U3" i="6"/>
  <c r="J4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vivianee\Downloads\query (2).iqy" keepAlive="1" name="query (2)" type="5" refreshedVersion="6" minRefreshableVersion="3" saveData="1">
    <dbPr connection="Provider=Microsoft.Office.List.OLEDB.2.0;Data Source=&quot;&quot;;ApplicationName=Excel;Version=12.0.0.0" command="&lt;LIST&gt;&lt;VIEWGUID&gt;{5E5A630C-F119-48B0-AD80-4A74C1487535}&lt;/VIEWGUID&gt;&lt;LISTNAME&gt;{8207D595-EF41-4A43-B71B-6723B0B5C56D}&lt;/LISTNAME&gt;&lt;LISTWEB&gt;https://idbg.sharepoint.com/teams/ITEBP/IPC/CivilSociety/_vti_bin&lt;/LISTWEB&gt;&lt;LISTSUBWEB&gt;&lt;/LISTSUBWEB&gt;&lt;ROOTFOLDER&gt;/teams/ITEBP/IPC/CivilSociety/Lists/Civil%20Society%20Review%2020162017&lt;/ROOTFOLDER&gt;&lt;/LIST&gt;" commandType="5"/>
  </connection>
</connections>
</file>

<file path=xl/sharedStrings.xml><?xml version="1.0" encoding="utf-8"?>
<sst xmlns="http://schemas.openxmlformats.org/spreadsheetml/2006/main" count="6314" uniqueCount="1834">
  <si>
    <t>Project Name</t>
  </si>
  <si>
    <t>Project Number</t>
  </si>
  <si>
    <t>Engagement level</t>
  </si>
  <si>
    <t>Cost</t>
  </si>
  <si>
    <t>Number of units</t>
  </si>
  <si>
    <t>Theme</t>
  </si>
  <si>
    <t>Year</t>
  </si>
  <si>
    <t>Country</t>
  </si>
  <si>
    <t>SS Number of beneficiaries</t>
  </si>
  <si>
    <t>SS Results</t>
  </si>
  <si>
    <t>SS Final impact</t>
  </si>
  <si>
    <t>SS Executing agency</t>
  </si>
  <si>
    <t>Engagement Product</t>
  </si>
  <si>
    <t>Path</t>
  </si>
  <si>
    <t>Item Type</t>
  </si>
  <si>
    <t>teams/ITEBP/IPC/CivilSociety/Lists/Civil Society Review 20162017</t>
  </si>
  <si>
    <t>Special Economic Zones Workshop</t>
  </si>
  <si>
    <t>ME-P1154</t>
  </si>
  <si>
    <t>CONSULTATION</t>
  </si>
  <si>
    <t>INTEGRATED REGIONAL/LOCAL ECONOMIC DEVELOPMENT</t>
  </si>
  <si>
    <t>2016</t>
  </si>
  <si>
    <t>ME</t>
  </si>
  <si>
    <t>IDB Office in Mexico</t>
  </si>
  <si>
    <t>Mexican Civil Society (specially "El Instituto Mexicano para la Competitividad (IMCO)" gives a quantitative and qualitative diagnosis about the situation of Chiapas, Veracruz, Tabasco, Campeche, Yucatán, Puebla and Quintana Roo (states in Mexico in which the project will be implemented)  in different areas such as: participation of private sector, rule of law, poverty, productivity and development,  investment, social participation among others, in order, to evaluate the success of the Banks intervention in the Special Economic Zones project.</t>
  </si>
  <si>
    <t>The IDB in Mexico decided to proceed with the Economic Zones Project in 2016.</t>
  </si>
  <si>
    <t>PUBLIC CONSULTATION WITH CIVIL SOCIETY REGARDING A PROJECT OR A PROJECT'S COMPONENT</t>
  </si>
  <si>
    <t>teams/ITEBP/IPC/CivilSociety/Lists/Civil Society Review 20162017/MEXICO</t>
  </si>
  <si>
    <t>Item</t>
  </si>
  <si>
    <t>No project related</t>
  </si>
  <si>
    <t>DIALOGUE</t>
  </si>
  <si>
    <t>OTHER</t>
  </si>
  <si>
    <t>40</t>
  </si>
  <si>
    <t>IDB specialists dialogue with Mexican civil society, government and academic sector about the contributions of the Bank towards the agenda 2030 through the projects implemented in different areas such as: citizen security, institutions for development,  FOMIN, gender and diversity and climate change.</t>
  </si>
  <si>
    <t>The creation of a podcast of this workshop with the support of a citizen initiative called "Disruptivo TV" with the approval of EXR, in wich, IDB Representative. Ms. Verónica Zavala and other IDB specialist give interviews in order to spread and promote the IDB contributions to the agenda 2030 through projects in operation of different sectors. This podcast has been one of the most seen in this citizen platform.</t>
  </si>
  <si>
    <t>IDB in Mexico and Disruptivo TV</t>
  </si>
  <si>
    <t>WORKSHOP: "THE ROLE OF CIVIL SOCIETY IN THE IMPLEMENTATION OF THE AGENDA 2030"</t>
  </si>
  <si>
    <t>INFORMATION</t>
  </si>
  <si>
    <t>98</t>
  </si>
  <si>
    <t>In this event, CONSOC MEXICO promotes the IDB work in Mexico and also provided information about the work of this Group during the last years to Mexican civil society representatives, public stakeholders and the academic sector of Mexico. Members of ConSOC México also promote the job they´ve been developing with the IDB and of their organizations.</t>
  </si>
  <si>
    <t>As a result of this event, IDB in Mexico increases the interest of civil society and government institutions for collaborations and also we notice a significant increase of applications for memberships for ConSOC México and PM4R courses, technical cooperations, loans and other types of participation. This event strengthened the work of ConSOC MEXICO and provided IDB office in Mexico a major presence in the social sector. From this event, we create new synergies with strategic partners of the Mexican civil society.</t>
  </si>
  <si>
    <t>IDB OFFICE IN MEXICO</t>
  </si>
  <si>
    <t>CONSOC MEXICO PROMOTION EVENT</t>
  </si>
  <si>
    <t>18</t>
  </si>
  <si>
    <t>This regular meetings strengthened the knowledge and dialogue between the members of CONSOC MEXICO and the IDB specialists about the different operations and created new synergies between Mexican civil society with areas of citizen participation of the Ministry of the Interior of Mexico and the Ministry of Foreign Affairs.</t>
  </si>
  <si>
    <t>Several recommendations to projects of the different divisions of the IDB. Also, provides major interest of the Mexican civil society for applying to the different call for proposals of the IDB,  courses, moocs, acknowledge products and Bank events. It also increased applications for technical cooperations and loans from the civil society and private sector in Mexico.</t>
  </si>
  <si>
    <t>ORGANIZATION PARTICIPATING IN CIVIL SOCIETY FORUM AND/OR REGULAR MEETINGS</t>
  </si>
  <si>
    <t>305- 450</t>
  </si>
  <si>
    <t>A  major interest and an active participation from civil society and several applications received at the IDB Office in México  from the civil society, private sector, universities, governments and the strengthened of the relationship between the IDB in Mexico and different social sectors.</t>
  </si>
  <si>
    <t xml:space="preserve">A significant increase on civil society applications for  the PM4R course, and also on financing, technical cooperation, technical advice, events, workshops, moocs, and a great interest on the IDB acknowledge products of almost all divisions.
</t>
  </si>
  <si>
    <t>TARGETING MAILING WITH IDB INFORMATION</t>
  </si>
  <si>
    <t>Intervention Model for Provision of Water &amp; Sanitation in Rural Communities</t>
  </si>
  <si>
    <t>ME-G1003</t>
  </si>
  <si>
    <t>PARTNERSHIP</t>
  </si>
  <si>
    <t>WATER SUPPLY RURAL AND PERI-URBAN</t>
  </si>
  <si>
    <t>448</t>
  </si>
  <si>
    <t>The Executing Agency (World Vision México) accomplish all the goals during 2016 included in the technical cooperation by providing diagnosis, workshops and performed the complete model of intervention in the Mexican communities.</t>
  </si>
  <si>
    <t xml:space="preserve">448 Mexican homes with new or improved access to potable water and served as a reference for the Mexican stakeholders working on water and sanitation </t>
  </si>
  <si>
    <t>World Vision México</t>
  </si>
  <si>
    <t>PROVISION OF FUNDS TO EXECUTE PROJECT OR PROJECT'S COMPONENT</t>
  </si>
  <si>
    <t>Strengthening Tools for Good Practices in Nonprofit Organizations¿ Results Measu</t>
  </si>
  <si>
    <t>CH-M1061</t>
  </si>
  <si>
    <t>TRANSPARENCY AND ANTI-CORRUPTION</t>
  </si>
  <si>
    <t>CH</t>
  </si>
  <si>
    <t>150 OSFL</t>
  </si>
  <si>
    <t>El proyecto esta comenzando por lo que aun no tiene medicion de resultados concrestos de avance del proyecto ya que los primeros resultados estaran disponibles para abril del 2017</t>
  </si>
  <si>
    <t>Incremento  en las donaciones que reciben las OSFL que incorporan buenas practicas de trasnparencia y medición de resultados. aumento del financiamiento como consecuencia de la adopción de buenas prácticas de transparencia y medicion de resultados.</t>
  </si>
  <si>
    <t>Fundación Lealtad</t>
  </si>
  <si>
    <t>teams/ITEBP/IPC/CivilSociety/Lists/Civil Society Review 20162017/CHILE</t>
  </si>
  <si>
    <t>Creating a Commodity Bank and Support in the Commercialization of Handicrafts</t>
  </si>
  <si>
    <t>CH-T1185</t>
  </si>
  <si>
    <t>SMALL AND MEDIUM ENTERPRISE</t>
  </si>
  <si>
    <t>2017</t>
  </si>
  <si>
    <t>50</t>
  </si>
  <si>
    <t>aún no tiene resultados ya que el proyecto fue firmado el dia 20 de enero del 2017, y aun esta en proceso de cumplimiento de cláusulas previas</t>
  </si>
  <si>
    <t>Potenciar y fortalecer la cadena de valor del sector artesanal para incrementar los ingresos de los artesanos en Chile</t>
  </si>
  <si>
    <t>Fundación Artesanías de Chile</t>
  </si>
  <si>
    <t>Indigenous community tourism innovation node in Arica and Parinacota Region</t>
  </si>
  <si>
    <t>CH-M1069</t>
  </si>
  <si>
    <t>INDIGENOUS PEOPLES DEVELOPMENT</t>
  </si>
  <si>
    <t>50 beneficiarios directos.</t>
  </si>
  <si>
    <t>Aún no hay avances, porque los primeros resultados están planeados para septiembre de 2017</t>
  </si>
  <si>
    <t>Crecimiento de las ventas de los emprendedores turísticos de la comuna de Camarones.
Aumento del turismo como destino.</t>
  </si>
  <si>
    <t>Fundación Altiplano</t>
  </si>
  <si>
    <t>Beyond Extraction: Economic Opportunities in Mining Communities</t>
  </si>
  <si>
    <t>CH-T1174</t>
  </si>
  <si>
    <t>HUMAN RESOURCES &amp; WORKFORCE DEVELOPMENT</t>
  </si>
  <si>
    <t>350</t>
  </si>
  <si>
    <t>Aún no hay avances, porque los primeros resultados se esperan para noviembre de 2017.</t>
  </si>
  <si>
    <t xml:space="preserve">Incremento de beneficiaries financieros en jóvenes y mujeres capacitados. </t>
  </si>
  <si>
    <t>Fundación Technoserv</t>
  </si>
  <si>
    <t>Tourism Development Program - Colonial City of Santo Domingo</t>
  </si>
  <si>
    <t>DR-L1035</t>
  </si>
  <si>
    <t>COLLABORATION</t>
  </si>
  <si>
    <t>AGRICULTURAL HEALTH AND FOOD SAFETY</t>
  </si>
  <si>
    <t>DR</t>
  </si>
  <si>
    <t>tluilieluisuilr</t>
  </si>
  <si>
    <t>uiyyutyu</t>
  </si>
  <si>
    <t>tyurtut</t>
  </si>
  <si>
    <t>yutyutyuyt</t>
  </si>
  <si>
    <t>CIVIL SOCIETY INSTITUTIONAL CAPACITY FELLOWSHIPS (PM4R, PMA)</t>
  </si>
  <si>
    <t>teams/ITEBP/IPC/CivilSociety/Lists/Civil Society Review 20162017/DOMINICAN REPUBLIC</t>
  </si>
  <si>
    <t>Becas Capacitación Institucional Sociedad Civil PM4R</t>
  </si>
  <si>
    <t>8</t>
  </si>
  <si>
    <t>Aprobación del curso.</t>
  </si>
  <si>
    <t xml:space="preserve">Conocimiento mejorado para administración de proyectos. </t>
  </si>
  <si>
    <t>Fundación Chile, FIMA y Fundacion EyD</t>
  </si>
  <si>
    <t>Apoyo a miembro del CONSOC</t>
  </si>
  <si>
    <t>1305</t>
  </si>
  <si>
    <t>18 encuentros en las 15 regions de Chile y un informe final</t>
  </si>
  <si>
    <t xml:space="preserve">Alianza Banco-Estado-Sociedad Civil para apoyar las Mesas Regionales de Gobierno Abierto. </t>
  </si>
  <si>
    <t>Mesa Técnica de Seguimiento de la Ley 20.500 (Asociación Chilena de Voluntarios, miembro del CONSOC)</t>
  </si>
  <si>
    <t>MESAS REGIONALES DE GOBIERNO ABIERTO</t>
  </si>
  <si>
    <t>Women City Project - Impact Evaluation</t>
  </si>
  <si>
    <t>ES-T1158</t>
  </si>
  <si>
    <t>GENDER EQUALITY &amp; WOMEN'S EMPOWERMENT</t>
  </si>
  <si>
    <t>ES</t>
  </si>
  <si>
    <t>30</t>
  </si>
  <si>
    <t>Several questions on Ciudad Mujer and its effectiveness were clarified</t>
  </si>
  <si>
    <t xml:space="preserve">Civil Society organizations   improved its knowledge on this program and the Ciudad Mujer gained more support from these organizations </t>
  </si>
  <si>
    <t xml:space="preserve">Secretaría de Inclusión Social </t>
  </si>
  <si>
    <t>MEETING TO DISCUSS THE RESULTS OF CIUDAD MUJER EVALUATION</t>
  </si>
  <si>
    <t>teams/ITEBP/IPC/CivilSociety/Lists/Civil Society Review 20162017/EL SALVADOR</t>
  </si>
  <si>
    <t>Improving Care Quality for Early Childhood</t>
  </si>
  <si>
    <t>ES-T1232</t>
  </si>
  <si>
    <t>EARLY CHILDHOOD DEVELOPMENT</t>
  </si>
  <si>
    <t>72 participants</t>
  </si>
  <si>
    <t>After 8 months of intense work the educators participated in the training and put into practice what they learned. The results obtained were a high degree of involvement in the processes of technical assistance, better educated teachers/care givers  with better care practices that have demonstrated improvements in the implementation of best practices of care of the children</t>
  </si>
  <si>
    <t>The executor monitored closely the implementation of the activities related to Early Childhood Development after the training of teachers and care givers. The result has been very satisfactory. The  capacity of the human resources has been strengthened through the training and the application of quality practices.</t>
  </si>
  <si>
    <t>Whole Child International</t>
  </si>
  <si>
    <t>DIPLOMA ON EARLY CHILDHOOD DEVELOPMENT</t>
  </si>
  <si>
    <t>Program to Support Production Development for International Integration</t>
  </si>
  <si>
    <t>ES-L1057</t>
  </si>
  <si>
    <t>EXPORT AND INVESTMENT PROMOTION</t>
  </si>
  <si>
    <t>Micro, small and medium salvadorean enterprises</t>
  </si>
  <si>
    <t>To promote international trade and give export and import tools to salvadorean companies in order to make them more competitive abroad.</t>
  </si>
  <si>
    <t>Increase exports and strength trade skills</t>
  </si>
  <si>
    <t>Private Salvadorean Sector (ANEP, COEXPORT, ASI, Cámara Salvadoreña de Comercio)</t>
  </si>
  <si>
    <t>INFORMATION SHARED ON THE WEB PAGE</t>
  </si>
  <si>
    <t>Violence Prevention Strategy Comprehensive Support Program</t>
  </si>
  <si>
    <t>ES-L1025</t>
  </si>
  <si>
    <t>CITIZEN SAFETY</t>
  </si>
  <si>
    <t xml:space="preserve">20 civil society organizations and representatives from private sector organizations </t>
  </si>
  <si>
    <t>The objetives and scope of the program were shared; the importance of contributions from civil society, and the private sector to crime prevention work was underscored</t>
  </si>
  <si>
    <t>Incresed dissemination ot the prevention program among civil society and identification of possible synergies in the future was done</t>
  </si>
  <si>
    <t>Ministerio de Justicia y Seguridad Publica</t>
  </si>
  <si>
    <t>Touristic Development of the Coastal Zone</t>
  </si>
  <si>
    <t>ES-L1066</t>
  </si>
  <si>
    <t>TOURISM COMPLEXES</t>
  </si>
  <si>
    <t>11  Tourism Development Comitees</t>
  </si>
  <si>
    <t>Strengthening of social society and private public partnership to promote local tourism</t>
  </si>
  <si>
    <t>It is starting this year</t>
  </si>
  <si>
    <t>Tourism Ministry</t>
  </si>
  <si>
    <t>STUDY ABOUT  LOCAL TOURISM GOVERNANCE AND LOCAL COMITEE STRENGTHENING</t>
  </si>
  <si>
    <t>50 participants</t>
  </si>
  <si>
    <t xml:space="preserve">The result is incorporate the perspective of civil society on tourism public investment, trough local tourism committees. </t>
  </si>
  <si>
    <t>we are starting this process</t>
  </si>
  <si>
    <t>Ministry of Tourism</t>
  </si>
  <si>
    <t>NI</t>
  </si>
  <si>
    <t>7</t>
  </si>
  <si>
    <t>Se aprobó el plan de trabajo 2016 del ConSoc, en las que se vincularon los intereses de siete organizaciones.</t>
  </si>
  <si>
    <t>Las Organizaciones miembros del ConSoc se comprometiron en la coordinación y ejecución de las diferentes actividades desarrolladas durante el año, facilitando información actualizada sobre distintos temas de interés.</t>
  </si>
  <si>
    <t>Todos los involucrados</t>
  </si>
  <si>
    <t>teams/ITEBP/IPC/CivilSociety/Lists/Civil Society Review 20162017/NICARAGUA</t>
  </si>
  <si>
    <t>ECONOMIC REGISTRIES</t>
  </si>
  <si>
    <t>El microforo sobre Deuda Pública en Nicaragua permitió que representantes de OSC conocieran a detalle la evolución del endudamiento del país en los últimos años. Se reflexionó sobre la importancia de una Deuda Pública estructurada, como un factor determinante para lograr la estabilidad macroeconómica y el crecimiento económico de Nicaragua.</t>
  </si>
  <si>
    <t xml:space="preserve">Se reconoce la participación activa de las organizaciones miembros del CONSOC en el montaje, conovocatoria y exposición de ese microforo. </t>
  </si>
  <si>
    <t>FUNIDES, BID</t>
  </si>
  <si>
    <t>MICROFORO DE DEUDA PÚBLICA</t>
  </si>
  <si>
    <t>PUBLIC EXPENDITURE MANAGEMENT</t>
  </si>
  <si>
    <t xml:space="preserve">Se compartieron los Resultados de la Eficiencia del Gasto Público en Educación y Salud de los países a nivel regional y se conversó sobre la eficiencia en relación al desempeño de los principales indicadores de resultados. 
Se expusieron indicadores sobre los rezagos en materia de pobreza y desigualdad que siguen presentando los países de la región, así como estadísticas referente al gasto social. Esta presentación contribuyó a diseminar información sobre la eficiencia en el uso de estos recursos, ya que existe una percepción poco positiva sobre la eficiencia del gasto social. </t>
  </si>
  <si>
    <t>Se conversaron a profundidad las estadísticas presentadas, y se concluyó que una sistematización de la información del gasto a nivel de unidades de prestación de servicios mejora la toma de decisiones de políticas. Asimismo, se reflexionó sobre la necesidad de medir la productividad y la calidad desde distintas dimensiones, 
Dentro de las principales conclusiones de esta actividad, luego de un proceso de debate, son: a) Debe existir una introducción de incentivos para mejorar los niveles de productividad (pago basado en resultados); b) la transparencia y empoderamiento de la ciudadanía ayudan a mejorar la rendición de cuentas en la prestación de servicios. c) El gasto público debe ser evaluado de forma periódica y sistemática.</t>
  </si>
  <si>
    <t>BID</t>
  </si>
  <si>
    <t>MEETINGS TO DISSEMINATIE INFORMATION PUBLISHED IN THE INTERNET</t>
  </si>
  <si>
    <t>Como una manera de apoyar a miembros del CONSOC, se realizó una videoconferencia sobre la  sostenibilidad de las Organizaciones de la Sociedad Civil con el señor Marco Villegas. Esta actividad fue una oportunidad para que los participantes debatieran sobre los retos y posibles estrategias de sostenibilidad de cada una de sus organizaciones, así como su implementación en el contexto actual.</t>
  </si>
  <si>
    <t xml:space="preserve">Se planteó continuar con el diálogo sobre sostenibilidad de la sociedad civil como ConSoc Nicaragua, analizando el contexto en el que cada una de las organizaciones se desenvuelve. Se puso a disposición de los miembros del ConSoc la publicación sobre el compromiso del Grupo BID con la Sociedad Civil en 2014-2015 a través del siguiente enlace: https://publications.iadb.org/handle/11319/7496?locale-attribute=es&amp;
</t>
  </si>
  <si>
    <t>Se realizó una presentación, por parte de la señora Susan Kolodin (Jefa de Operaciones), sobre la publicación "Asuntos de familia: Estudio cualitativo sobre las redes sociales durante el embarazo y parto en Mesoamércia Chiapas - México, Guatemala, Panamá, Honduras y Nicaragua; seguidamente se realizó una discusión de la presentación acompanada de una sesión de preguntas y respuestas.</t>
  </si>
  <si>
    <t>Al final de la actividad se pudo concluir que las estrategias encaminadas a reducir las inequidades en salud deben tener en cuenta las estructuras sociales en las cuales las personas se desenvuelven, particularmente en comunidades indígenas y rurales. Este estudio evidenció que el embarazo y el parto se desarrollan en el ámbito de la familia, y los vínculos creados dentro de la red familiar determinan la salud de las mujeres. Para salvaguardar la vida de la mujer embarazada y su bebé, es esencial informar e involucrar a toda la red de apoyo en los cuidados del embarazo y parto.</t>
  </si>
  <si>
    <t>ENERGY EFFICIENCY AND RENEWABLE ENERGY IN END USE</t>
  </si>
  <si>
    <t xml:space="preserve">En el microforo sobre la eficiencia energética y el desarrollo de energías renovables en Nicaragua se abordaron los temas "Desarrollando eficiencia energética y energías renovables en Nicaragua" y "Energías renovables y eficiencia energética, tecnología y cultura, para el crecimiento sostenible".  En dicha actividad se expusieron los proyectos relacionados a energía que el BID financia, así como los resultados de éstos. </t>
  </si>
  <si>
    <t>Los participantes conocieron sobre las iniciativas que el país desarrolla en temas energéticos.</t>
  </si>
  <si>
    <t>ULSA, BID</t>
  </si>
  <si>
    <t>MICROFORO DE ENERGÍA</t>
  </si>
  <si>
    <t>Se facilitaron espacios de diálogo entre las organizaciones miembros del ConSoc para obtener un mayor conocimiento de la labor de cada una de ellas e identificar áreas de trabajo en común.</t>
  </si>
  <si>
    <t>Se identificaron potenciales áreas en las que las organizaciones pueden realizar sinergias con el propósito de alcanzar un mayor impacto de sus objetivos.</t>
  </si>
  <si>
    <t>Todos</t>
  </si>
  <si>
    <t xml:space="preserve">Miembros del ConSoc seleccionaron a la organización y tema a exponer en la Feria del Conocimiento, dentro del marco de la celebración de la  Reunión Anual del Grupo BID con la Sociedad Civil. </t>
  </si>
  <si>
    <t xml:space="preserve">Se brindó apoyo en la preparación de la ponencia de los representantes del ConSoc Nicaragua a exponer en la Ferica del Conocimiento. </t>
  </si>
  <si>
    <t>PREPARACIÓN PARA LA REUNIÓN ANUAL DE SOCIEDAD CIVIL</t>
  </si>
  <si>
    <t>2</t>
  </si>
  <si>
    <t xml:space="preserve">Dos miembros del ConSoc Nicaragua participaron en la XVI Reunión Anual Grupo BID-Sociedad Civil. Esta fue una oportunidad para representantes del ConSoc Nicaragua conocieran de experiencias de OSC de otros países e incluso con especialistas del BID en distintos temas. </t>
  </si>
  <si>
    <t>Ambas representantes del CONSOC Nicaragua participaron activamente en los diferentes paneles y sesiones organizadas en la XVI Reunión Anual Grupo BID-Sociedad Civil. Por ejemplo, en las mesas de trabajo fungieron como voceros o delegados para presenter las ideas recogidas en los grupos.</t>
  </si>
  <si>
    <t>REUNIÓN ANUAL SOCIEDAD CIVIL</t>
  </si>
  <si>
    <t>Se evaluaron las actividades ejecutadas durante el año 2016, se agradeció el esfuerzo de cada uno de los involucrados para la realización de todas las actividades planeadas y se elaboró una propuesta preliminar para las actividades del siguiente año.</t>
  </si>
  <si>
    <t>Se cuenta con un plan de actividades preliminar para el año 2017.</t>
  </si>
  <si>
    <t>Todos.</t>
  </si>
  <si>
    <t>ROAD SAFETY</t>
  </si>
  <si>
    <t>Se preparó el programa a desarrollar en el Microforo sobre Seguridad Vial y se delegaron responsabilidades para los miembros del ConSoc para la ejecución de la actividad.</t>
  </si>
  <si>
    <t>Se contó con un plan de trabajo y asignación de responsabilidades entre las organizaciones de la Sociedad Civil para la ejecución del Microforo de Seguridad Vial.</t>
  </si>
  <si>
    <t>Se compartió estadísticas a nivel regional y nacional sobre accidentalidad vial, sus principales causas y los costos que estos representan tanto para las familias como las instituciones de gobierno.</t>
  </si>
  <si>
    <t xml:space="preserve">Organizaciones participantes presentaron propuestas de soluciones que ayuden a mermar los altos indices de accidentalidad vial. </t>
  </si>
  <si>
    <t>BID - IEEPP - CASA PELLAS</t>
  </si>
  <si>
    <t>MICROFORO SEGURIDAD VIAL EN NICARAGUA Y LA REGIÓN, UN PROBLEMA DE SALUD PÚBLICA</t>
  </si>
  <si>
    <t>Contar con un plan de trabajo del ConSoc para el 2017 y distribuir responsabilidades para el desarrollo de cada una de las actividades programadas.</t>
  </si>
  <si>
    <t>Establecer compromisos de cumplimiento de cada una de las organizaciones involucradas para poder desarrollar las actividades planeadas para 2017, brindar los insumos necesarios y relevantes sobre cada tema a desarrollar y buscar sinergias entre las distintas organizaciones para que el impacto y resultado de cada actividad sea mayor y por ende de mayor provecho para la Sociedad Civil en Nicaragua.</t>
  </si>
  <si>
    <t>MANAGEMENT FOR DEVELOPMENT RESULTS</t>
  </si>
  <si>
    <t>Se invitó a los miembros de la Sociedad Civil a participar en la segunda ronda 2016 de becas para el fortalecimiento institucional de las OSC en "Gestión de Proyectos para Resultados (PM4R/Sociedad Civil)" en español. Al término del curso, quienes superaron todas las pruebas recibieron el certificado internacional de Project Management Associate (PMA).</t>
  </si>
  <si>
    <t xml:space="preserve">Se logró dotar a los participantes de este curso en las capacidades necesarias, técnicas, herramientas y materiales sobre la metodología PM4R, con lo cual los proyectos de las organizaciones de la sociedad civil participantes mejorar sustancialmente su eficiencia. </t>
  </si>
  <si>
    <t>Me grows, habits and prevention in child and maternal malnutrition</t>
  </si>
  <si>
    <t>HO-T1225</t>
  </si>
  <si>
    <t>E-HEALTH</t>
  </si>
  <si>
    <t>HO</t>
  </si>
  <si>
    <t>9, 381  beneficiaries</t>
  </si>
  <si>
    <t xml:space="preserve">Con el proyecto Crece conmigo, las bibliotecas comunitarias se plantearon actividades en estimulación temprana a lectura con enfoque nutricional (ETLN) y están siendo cada vez más visibles a nivel local visualizado de la siguiente manera:
Componente No. 1: Fortalecimiento de la participación social
•	El proceso de socialización logró el involucramiento 828 personas, de diferentes sectores claves para la ejecución del proyecto como ser, salud (98 Personas), educación (150 personas), municipalidad (50 personas) y fuerzas vivas de la comunidad, (519 Personas) entre voluntarios, padres de familia líderes de otras organizaciones. 
•	La interacción conjunta del sector salud y educación a nivel comunitario, unido a la implicación de la mayoría de gobiernos locales, ha promovido un aumento en la participación comunitaria a través de los procesos de efecto multiplicador.
•	Elaborados de forma conjunta un plan para la ejecución de actividades del proyecto, con enfoque de abogacía en salud tomando en cuenta las acciones ya planificadas e incorporando el trabajo coordinado con salud y educación complementando con lo propuesto en el proyecto Crece Conmigo, contando con 53 planes, uno por biblioteca, los cuales serán impulsados y promovidos para su ejecución por las juntas directivas de cada biblioteca. 
•	Juntas directivas se fortalecen con el involucramiento de nuevos voluntarios, que conocen y coordinan acciones del proyecto mostrado iniciativa y mayor participación. 
Componente 2: Promoción de cambios de conducta en aspectos nutricionales y de mejores prácticas en salud a través del fortalecimiento de las bibliotecas comunitarias y bibliomóviles.
•	Con la estrategia desarrollada en conjunto con el sector salud como lo es el AIN-C, Se ha logrado la atención de la población meta y de esta manera complementar el programa de Estimulación Temprana a la lectura con enfoque Nutricional (ETLN). 
•	Mayor aportación de la población a través de los espacios existentes, generando la participación total de 9,381 personas, entre ellos están considerados 5,884 Lideres miembros de las juntas directivas de bibliotecas o voluntarios, 1,115 docentes de educación del nivel pre-escolar, 171 representantes de gobiernos locales, 740 representantes del sector salud. 
•	Las poblaciones atendidas por las bibliotecas han tenido acceso a la información sobre salud y nutrición y el desarrollo de las destrezas pre-lectoras, a través de la formación brindada en las jornadas de capacitación.
•	La acción propuesta de intervención del proyecto ha permitido el acercamiento y presencia física a las 53 bibliotecas, a través de las coordinaciones del equipo técnico con cada representante regional miembros de junta directiva y delegados de la red de bibliotecas en Honduras (ARBICOH), quienes propiciaron e identificaron aliados claves en cada departamento de influencia del proyecto Crece Conmigo. 
•	A través de la red de ARBICOH, se propiciaron espacios de conversación como ser foros y talleres, donde los diferentes representantes de cada una de las bibliotecas y representantes regionales, formularon conclusiones de las mesas de trabajo plateadas, en relación a temas como ser, Mesa 1. Sector Salud/Educación, Mesa 2. Sector Información para el Desarrollo, Mesa 3. Sector Joven/Mujer, Mesa 4. Sector Gobierno local/Mancomunidades, Mesa 5. Sector Cooperación.
Componente 3: Gestión del programa, equipamiento y dotación de material educativo.
Dentro de este componente se enumeran el aprendizaje obtenido durante el proceso de adquisiciones, de materiales didácticos, equipo, contrataciones, 
1.	Lote de 17,384 libros infantiles por método de compra directa
2.	53 lotes de Insumos de Papelería y Material Didáctico por método de comparación de precios
3.	4 computadoras portátiles por método de comparación de precios
4.	500 guías de formación impresas por método de comparación de precios
5.	53 lotes de Juegos Didácticos por método de compra directa
6.	53 lotes de colchonetas y cojines por método de comparación de precios
7.	53 lotes de equipamiento de mochilas y camisetas por método de comparación de precios
8.	53 lotes de equipamiento tecnológico por método de comparación de precios
9.	2,671 guías de formación impresas por método de comparación de precios para centros de salud y espacios de formación. 
10.	Contratación de un Coordinador de Proyecto, 2 Coordinadores locales y un apoyo contable. Selección basada en la Comparación de Calificaciones Consultor Individual Nacional (CCIN).
11.	Contratación de la firma auditora, Selección Basada en las Calificaciones de los Consultores (SCC)
</t>
  </si>
  <si>
    <t xml:space="preserve">•	La participación e involucramiento de padres y madres de familia es concluyente en cada una de las acciones que contempla los programas de lectura y especialmente estimulación temprana a lectura con enfoque nutricional (ETLN), como el apoyo de voluntarios en cada una de las actividades.
•	Las juntas directivas de bibliotecas y bibliotecarios (as) siguen asumiendo el compromiso liderando las acciones durante y después del proyecto, producto de esto es la facilitación de los talleres de efecto multiplicador a nivel local de toda la temática abordada sobre estimulación temprana con enfoque nutricional como la elaboración, promoción y ejecución de un plan de trabajo para el 2017, incorporando acciones de coordinación con el sector salud, y educación.  
•	El involucramiento de personal del sector salud ha venido a crear vínculos de coordinación y planeación de acciones a largo plazo a través de la incorporación del programa de ETLN estimulación temprana a la lectura nutricional) e incorporación de la metodología con club de embarazadas, madres y niños atendidas bajo la estrategia del AINC (atención Integral del niño, a en la comunidad).
•	Gestión local por parte de las comunidades de materiales, herramientas e instrumentos que faciliten la entrega de los servicios en salud y nutrición, tal, es el caso de los programas de AIN-C que en muchas ocasiones no cuentan con los recursos necesarios para llevar a cabo la labor de peso y talla de los niños y niñas, así como el seguimiento en cuanto a la formación del personal a nivel comunitarios llámese monitora (o) o promotor de salud, guardián etc.
•	Consolidación del liderazgo comunitario, como fortaleza y oportunidad que el proyecto generó a las bibliotecas, ha sido que el ganar voluntarios para sean parte de juntas directivas de bibliotecas y de esta manera hacer renovación y rotación de cargos. 
</t>
  </si>
  <si>
    <t>Secretaria de Salud, patronatos comunitarios y centros educativos.</t>
  </si>
  <si>
    <t>teams/ITEBP/IPC/CivilSociety/Lists/Civil Society Review 20162017/HONDURAS</t>
  </si>
  <si>
    <t>Integrating Small farmers and the Cruise Ship Value Chain in Barbados</t>
  </si>
  <si>
    <t>BA-M1009</t>
  </si>
  <si>
    <t>BA</t>
  </si>
  <si>
    <t>119</t>
  </si>
  <si>
    <t>The project (i) conducted value chain dialogue sessions and established a Code of Conduct governing trade between suppliers and buyers of fresh produce; (ii) developed and delivered Farmer Training on Good Agricultural Practices, food safety handing, post harvest management, agribusiness improvement, and value chain development; (iii) developed a Production Management System to better meet local demand for fresh produce; and (iv) completed an Institutional Strengthening program for the NUF including establishment of a revised Constitution and By-Laws, development of a new Strategic Plan developed and training of executive/board members.</t>
  </si>
  <si>
    <t>Greater awareness, commitment and evidenced impact of the benefits of adopting a holistic and structured approach to linking small farmers to access higher value markets in the grocery/fresh produce cruise/tourism value chain in Barbados. 91% of farmers trained under the project expressed their intention to incorporate new methods and information on Agricultural Health &amp; Food Safety learnt in the farmer training.</t>
  </si>
  <si>
    <t>National Union of Farmers (NUF) of Barbados</t>
  </si>
  <si>
    <t>teams/ITEBP/IPC/CivilSociety/Lists/Civil Society Review 20162017/BARBADOS</t>
  </si>
  <si>
    <t>Community Savings Groups and Economic Empowerment of Rural Women</t>
  </si>
  <si>
    <t>ES-M1044</t>
  </si>
  <si>
    <t>FINANCIAL INCLUSION</t>
  </si>
  <si>
    <t>5,500 women participating and saving within around 500 groups</t>
  </si>
  <si>
    <t>Develop self-financing mechanisms empowerment, and technical skills among low income and poor rural women in El Salvador.</t>
  </si>
  <si>
    <t>This project will improve the living conditions of low income and poor rural women in El Salvador. To date, around US$1 million have been collected as saving.</t>
  </si>
  <si>
    <t>OXFAM AMÉRICA EL SALVADOR</t>
  </si>
  <si>
    <t>Access to Alternative Energy and Water Products through Credit and Distribution</t>
  </si>
  <si>
    <t>ES-M1031</t>
  </si>
  <si>
    <t>4800 HOUSEHOLDS (LOW INCOME) WITH ACCESS TO ALTERNATIVE ENERGY AND WATER SERVICES</t>
  </si>
  <si>
    <t xml:space="preserve">Credit and Distribution Model to access to alternative water and energy; </t>
  </si>
  <si>
    <t>Improving the quality of life of low income households</t>
  </si>
  <si>
    <t>FUSAI</t>
  </si>
  <si>
    <t>Port-au-Prince Water and Sanitation Project III</t>
  </si>
  <si>
    <t>HA-L1103</t>
  </si>
  <si>
    <t>WATER SUPPLY URBAN</t>
  </si>
  <si>
    <t>HA</t>
  </si>
  <si>
    <t>500</t>
  </si>
  <si>
    <t>Large consultation with beneficiaries of the next phase of a WSA project in Port au Prince</t>
  </si>
  <si>
    <t>TBD</t>
  </si>
  <si>
    <t>DINEPA - National authority for water supply</t>
  </si>
  <si>
    <t>teams/ITEBP/IPC/CivilSociety/Lists/Civil Society Review 20162017/HAITI</t>
  </si>
  <si>
    <t>Suatainable Energy for Haiti</t>
  </si>
  <si>
    <t>HA-T1183</t>
  </si>
  <si>
    <t>1000 families, 53 000 indirect beneficiaries</t>
  </si>
  <si>
    <t>The cooperative is operational and is providing electricity to membership</t>
  </si>
  <si>
    <t>Access to electricity in a small rural town.</t>
  </si>
  <si>
    <t>SELF - an international NGO specialized in electricity supply</t>
  </si>
  <si>
    <t>Productive Infrastructure Program</t>
  </si>
  <si>
    <t>HA-L1076</t>
  </si>
  <si>
    <t>LAND ADMINISTRATION AND MANAGEMENT</t>
  </si>
  <si>
    <t>360</t>
  </si>
  <si>
    <t>People were informed on the Bank policy on relocation of displaced populations, as a preliminary initiative of a MICI.</t>
  </si>
  <si>
    <t>A better dialog during the MICI ongoing process.</t>
  </si>
  <si>
    <t>IDB direct involvement</t>
  </si>
  <si>
    <t>Urban rearrangement program La Ceja</t>
  </si>
  <si>
    <t>BO-L1079</t>
  </si>
  <si>
    <t>TRANSPORT NETWORKS CONNECTIVITY</t>
  </si>
  <si>
    <t>BO</t>
  </si>
  <si>
    <t>NA</t>
  </si>
  <si>
    <t>Consulta en proceso como parte de reorientación del Proyecto.</t>
  </si>
  <si>
    <t>Asegurar el cumplimiento de políticas de salvaguardas sociales entre comunidades beneficiarias del proyecto.</t>
  </si>
  <si>
    <t>Empresa Estatal de Transporte Mi teleféico</t>
  </si>
  <si>
    <t>teams/ITEBP/IPC/CivilSociety/Lists/Civil Society Review 20162017/BOLIVIA</t>
  </si>
  <si>
    <t>70 direct, 7000 indirects</t>
  </si>
  <si>
    <t>Local economic development boosted by access to energy in a rural remote area</t>
  </si>
  <si>
    <t xml:space="preserve">Improving lives </t>
  </si>
  <si>
    <t>SELF - International NGO specialized in Energy issues</t>
  </si>
  <si>
    <t>ConSOC Meeting -  February 2017</t>
  </si>
  <si>
    <t>POVERTY ALLEVIATION</t>
  </si>
  <si>
    <t>12</t>
  </si>
  <si>
    <t xml:space="preserve">Awareness of the details and objectives of the Social Care and Rehabilitation Loan. Prior to the presentation, most members were not privy to the intricacies of the loan, its budget, target audience and intended results. </t>
  </si>
  <si>
    <t xml:space="preserve">ConSOC members obtained a better grasp of the issues of the affected parties and the way in which the Loan Operation was seeking to address them. </t>
  </si>
  <si>
    <t>Not Applicable.</t>
  </si>
  <si>
    <t>Multipurpose Water Supply and Irrigation Program For the Municipios of Batallas</t>
  </si>
  <si>
    <t>BO-L1080</t>
  </si>
  <si>
    <t>AGRICULTURAL TECHNOLOGY ADOPTION</t>
  </si>
  <si>
    <t>Identificación de proyectos compensatorios para permitir el uso de agua en comunidades indígenas y uso de agua para la ciudad de El Alto.</t>
  </si>
  <si>
    <t>Proyecto en ejecución. Evaluación de impacto prevista al final de la ejecución.</t>
  </si>
  <si>
    <t>Ministerio de Medio Ambiente y Agua.</t>
  </si>
  <si>
    <t>ConSOC Meeting - September 2016</t>
  </si>
  <si>
    <t>10</t>
  </si>
  <si>
    <t>ConSOC members obtained a greater awareness of the objectives and purpose of the Road Rehabilitation Loan.</t>
  </si>
  <si>
    <t xml:space="preserve">Project Team Leader was present and able to hear the concerns and suggestions directly from the ConSOC members. </t>
  </si>
  <si>
    <t xml:space="preserve">Not applicable. Project Team Leader prepared and delivered the presentation. </t>
  </si>
  <si>
    <t>CONSOCs WORKS</t>
  </si>
  <si>
    <t>25 organizations that are member of CONSOC</t>
  </si>
  <si>
    <t>Improved knowledge of IDB portfolio and policies ; Civil society feedback on IDB investments.</t>
  </si>
  <si>
    <t>Improving lives</t>
  </si>
  <si>
    <t>IDB direct execution through a consultant.</t>
  </si>
  <si>
    <t>Airport Infrastructure Program. Phase I</t>
  </si>
  <si>
    <t>BO-L1076</t>
  </si>
  <si>
    <t>AIRPORT INFRASTRUCTURE</t>
  </si>
  <si>
    <t>136 familias</t>
  </si>
  <si>
    <t>Reubicación de familias que ocupaban la zona de seguridad del aeropuerto de Cobija, Pando.</t>
  </si>
  <si>
    <t>Familias trasladadas a viviendas con todos los servicios.</t>
  </si>
  <si>
    <t>Ministerio de Obras Públicas.</t>
  </si>
  <si>
    <t>120 participants, representatives of civil society and public insitutions</t>
  </si>
  <si>
    <t>Critical analysis of IDB investments and public policies in water and sanitation, and irrigation in Haiti</t>
  </si>
  <si>
    <t>IDB direct execution with the support of a consultant</t>
  </si>
  <si>
    <t>PUBLIC CONSULTATION WITH CIVIL SOCIETY REGARDING A PROJECT OR A COUNTRY STRATEGY</t>
  </si>
  <si>
    <t>LAKE TITICACA CLEANUP PROGRAM</t>
  </si>
  <si>
    <t>BO-L1118</t>
  </si>
  <si>
    <t>SANITATION RURAL AND PERI-URBAN</t>
  </si>
  <si>
    <t>Población informada de los alcances de los proyectos incluidos en el Programa, particularmente en lo referente a programas de manejo de residuos sólidos en comunidades beneficiarias.</t>
  </si>
  <si>
    <t>Proyecto realizará evaluación de impacto al final de la ejecución.</t>
  </si>
  <si>
    <t>ConSOC Meeting - July 2016</t>
  </si>
  <si>
    <t>Full disclosure to ConSOC of budget, objectives, risks and results-to-date about the Sustainable Energy Investment Program (Smart Fund)  and Public Sector Smart Energy (PSSE) Program Loan Operations</t>
  </si>
  <si>
    <t>Visual representation of the loan - Results to date and upcoming activities in the short-term were shared with ConSOC members present and presentation was disseminated subsequently, along with the minutes.</t>
  </si>
  <si>
    <t>Project Officers from the Smart Fund Loan and Public Sector Smart Energy Program</t>
  </si>
  <si>
    <t>Enhanced Access to Credit for Productivity Project</t>
  </si>
  <si>
    <t>BA-L1034</t>
  </si>
  <si>
    <t>18 firms or enterprises during 2016</t>
  </si>
  <si>
    <t>Excellent take-up and acceptance of the Credit Guarantee facility by the local commercial banks, who were able to use the Bank funds to guarantee loans to their eligible customers. 
18 enterprises benefitted during 2016 to the tune of US$6.2M</t>
  </si>
  <si>
    <t xml:space="preserve">Scope broadened for small and medium enterprises to obtain financing with their loan guaranteed through this facility. </t>
  </si>
  <si>
    <t>Central Bank of Barbados</t>
  </si>
  <si>
    <t>Beneficiaries of Institutional capacity training - PM4R</t>
  </si>
  <si>
    <t xml:space="preserve">9 participants representing 3 CSOs completed the PM4R training </t>
  </si>
  <si>
    <t xml:space="preserve">Having completed the project management training, recipients should understand project management phases and principles and be able to apply these to the management of their respective projects. In addition, having successfully completed the training, they would have received certification. </t>
  </si>
  <si>
    <t xml:space="preserve">CSOs exposed to rudiments and principles of project management, which should impact the execution of their respective projects. </t>
  </si>
  <si>
    <t>n/a - online through KNL.</t>
  </si>
  <si>
    <t>Barbados Civil Society Forum</t>
  </si>
  <si>
    <t>BA-P1106</t>
  </si>
  <si>
    <t xml:space="preserve">80 </t>
  </si>
  <si>
    <t>Collaboration between a Bahamian NGO and COF Barbados regarding presentations at the Forum
The results include (i) provision of information and tips on the main pitfalls to preparing outstanding proposals; (ii)
80 organisations, groups and individuals from diverse sectors obtained valuable information under the topic " Sharing Innovative Strategies for Success &amp; Sustainability"; (iii) and CSOs/NGOs were urged to think beyond the traditional forms of financing and operating.</t>
  </si>
  <si>
    <t xml:space="preserve">A larger number of civil society organisations were made aware of the IDB and the work that it does to improve the capacity of such organisations. CSOs were able to glean from the experience of other successful NGOs - local and regional. </t>
  </si>
  <si>
    <t>Not Applicable</t>
  </si>
  <si>
    <t>National Strategy for Children and Adolescents (ENIA) Support Porgram</t>
  </si>
  <si>
    <t>UR-X1005</t>
  </si>
  <si>
    <t>UR</t>
  </si>
  <si>
    <t>200 OSC</t>
  </si>
  <si>
    <t xml:space="preserve">Improve in a sustainable manner the living conditions of children, adolescents and their families, specially of those who live in more socially vulnerable conditions. </t>
  </si>
  <si>
    <t>In progress</t>
  </si>
  <si>
    <t>Ministerio de Desarrollo Social y OSC de Uruguay</t>
  </si>
  <si>
    <t>teams/ITEBP/IPC/CivilSociety/Lists/Civil Society Review 20162017/URUGUAY</t>
  </si>
  <si>
    <t>Program to Support the National Integrated Care System</t>
  </si>
  <si>
    <t>UR-L1110</t>
  </si>
  <si>
    <t>HEALTH SERVICES</t>
  </si>
  <si>
    <t>Program to Support Women Entrepreneurs in Uruguay</t>
  </si>
  <si>
    <t>UR-M1045</t>
  </si>
  <si>
    <t>Accelerating the Expansion of the "Training and Work" Program RG-M1256</t>
  </si>
  <si>
    <t>Educating for Life: Liceo Providencia</t>
  </si>
  <si>
    <t>UR-S1003</t>
  </si>
  <si>
    <t>SECONDARY EDUCATION</t>
  </si>
  <si>
    <t>Concurso para organizaciones de la sociedad civil “Relatos de Impacto en 2 minutos”</t>
  </si>
  <si>
    <t>3 OSC</t>
  </si>
  <si>
    <t>25 organizations presented videos about development projects</t>
  </si>
  <si>
    <t>Civil Society Mapping had greater visibility and was able to support OSCs with economic contributions for their projects</t>
  </si>
  <si>
    <t>Instituto de Comunicación y Desarrollo</t>
  </si>
  <si>
    <t>Mapeo de la Sociedad Civil</t>
  </si>
  <si>
    <t>2500</t>
  </si>
  <si>
    <t xml:space="preserve">
Civil Society Mapping reached more than 2500 records. www.mapeosociedadcivil.uy</t>
  </si>
  <si>
    <t xml:space="preserve">
Mapping Civil Society is an increasingly interactive and complete public site. It is a tool very well cataloged by public and private organisms, agencies and other organizations.</t>
  </si>
  <si>
    <t>Webinars- 1. Project Risk Management  2. Results Based Management</t>
  </si>
  <si>
    <t xml:space="preserve">Approximately 10 local organisations participated in the 2 Webinars held so far during 2017. </t>
  </si>
  <si>
    <t xml:space="preserve">At the end of the sessions, participants were able to identify the components and activities necessary to measure the effectiveness of their projects. They were also provided with specific steps to ensure that lessons learnt during the project are accurately captured. </t>
  </si>
  <si>
    <t xml:space="preserve">Participants should be better able to capture and document lessons learned in their projects. This information would then be an effective learning tool for future project teams or organisations planning to embark upon projects.  </t>
  </si>
  <si>
    <t xml:space="preserve">Not Applicable. Organised and executed internally, </t>
  </si>
  <si>
    <t>WEBINARS TO DISSEMINATE KNOWLEDGE AND ACTIVITIES</t>
  </si>
  <si>
    <t>Effective Feedback System (EFS)</t>
  </si>
  <si>
    <t>7 ConSOC Members plus IDB personnel</t>
  </si>
  <si>
    <t xml:space="preserve">The group discussed two main questions:
•	How to increase the participation of Civil Society in EFS surveys , and 
•	How to improve the engagement of CSO in Bank activities (lowest satisfaction ratings were  
        reported in “public consultations”).
</t>
  </si>
  <si>
    <t xml:space="preserve">ConSOC had better appreciation of the importance the IDB attaches to both its work with civil society and the feedback received from them which is used to inform future plans and activities. </t>
  </si>
  <si>
    <t>EFS SESSION WITH CONSOC - JUNE 23, 2016</t>
  </si>
  <si>
    <t>Implementation of the ESCI in the City of Bridgetown, Barbados</t>
  </si>
  <si>
    <t>BA-T1030</t>
  </si>
  <si>
    <t>SUSTAINABLE CITIES</t>
  </si>
  <si>
    <t>12 (approx.) including ConSOC members and other civil society players</t>
  </si>
  <si>
    <t xml:space="preserve">Participants in the meeting/consultation were exposed to discussions surrounding facilitating the design of an urban observatory. </t>
  </si>
  <si>
    <t xml:space="preserve">Organised internally. Mission held organsied by the consultant for the TC at that time. </t>
  </si>
  <si>
    <t>50 (ConSOC, teachers and students from 2 secondary schools and IDB &amp; Compete personnel)</t>
  </si>
  <si>
    <t xml:space="preserve">1. Secondary School-aged students exposed to discussions and dialogue around gender issues and the importance of adopting suitable tactics to overcome adversity.
2.  Through the sharing of a personal and professional experience of one senior female personnel, participants were encouraged to be introspective about their own respective journeys and approaches to handling both success and adversity.
</t>
  </si>
  <si>
    <t xml:space="preserve">By the end of the event, all attending persons were more acutely aware of the work remaining to be done to fully liberate women, to educate both sexes as to the issues still faced by women. More importantly, all were challenged to 1) continue the conversation post-event and 2) to be especially mindful of negative situations around them and know when and to whom to escalate. </t>
  </si>
  <si>
    <t xml:space="preserve">Not Applicable. Organised internally. </t>
  </si>
  <si>
    <t>EVENT TO PROMOTE DIVERSITY AND INCLUSION ON INTERNATIONAL WOMENS' DAY 2017</t>
  </si>
  <si>
    <t>DECENTRALIZATION &amp; INTERGOVERNMENTAL RELATIONS</t>
  </si>
  <si>
    <t>Se inició un diálogo en el nivel subnacional sobre ciudades intermedias.</t>
  </si>
  <si>
    <t>Se realize un evento en el que se conformó la red de ciudades intermedias.</t>
  </si>
  <si>
    <t>CEPAD (organización miembro del CONSOC</t>
  </si>
  <si>
    <t>APOYO A LA REALIZACIÓN DEL ENCUENTRO DE INTERCAMBIO DE ALCALDES MUNICIPIO ESCUELA</t>
  </si>
  <si>
    <t>Carte Avantage Santé-Expansion of Basic Healthcare Services to Low-income Popu</t>
  </si>
  <si>
    <t>HA-M1048</t>
  </si>
  <si>
    <t>14000</t>
  </si>
  <si>
    <t>Improved access to health services for 14 000 beneficiairies</t>
  </si>
  <si>
    <t>Better health / improved lives</t>
  </si>
  <si>
    <t>DASH, a national NGO</t>
  </si>
  <si>
    <t>Improve education quality in Haiti</t>
  </si>
  <si>
    <t>HA-M1054</t>
  </si>
  <si>
    <t>PRIMARY EDUCATION</t>
  </si>
  <si>
    <t>40800 students</t>
  </si>
  <si>
    <t>Improved educational services</t>
  </si>
  <si>
    <t>Higher educational level / improved lives</t>
  </si>
  <si>
    <t>Catholic Church organization for education - FIC</t>
  </si>
  <si>
    <t xml:space="preserve">“Ahorrar para Desarrollarse, cómo América Latina y el Caribe puede ahorrar más y mejor” fue la presentación de Tomas Cerebrinsky  asesor económico principal del Departamento de Infraestructura y Energía en un evento del INESAD ( miembro del CONSOC)  y la Universidada Privada Boliviana.  Estudiantes e interesados en el tema conocieron las investigaciones del BID en esa material.
</t>
  </si>
  <si>
    <t xml:space="preserve">Se debate un tema en el que el Banco tiene la pericia y el conocimiento técnico. </t>
  </si>
  <si>
    <t>INESAT</t>
  </si>
  <si>
    <t xml:space="preserve"> Andrew Powell  Asesor Principal del Departamento de Investigación (RES) realize la presentación “Tiempo de decisiones: América Latina y el Caribe ante sus desafíos”, que resalta este nuevo ciclo de la economía mundial marcada por precios bajos de los commodities en el Foro Económico 2016 de Cainco (Organización miembro del CONSOC)</t>
  </si>
  <si>
    <t>El Banco transmite conocimiento sobre temas relevantes en alianza con miembros del CONSOC</t>
  </si>
  <si>
    <t>CAINCO</t>
  </si>
  <si>
    <t>PARTICIPACIÓN EN FOROS REALIZADOS POR ORGANIZACIONES DE LA SOCIEDAD CIVIL</t>
  </si>
  <si>
    <t>ICT (INFORMATION AND COMMUNICATIONS TECHNOLOGY)</t>
  </si>
  <si>
    <t>El Banco contribuye al debate en el país sobre los desafíos de la era digital con la presentación Estado y perspectivas de la conectividad en América Latina de Enrique Iglesias del equipo de Banda Ancha de CMF en un foro sobre la temática organizado por CAINCO (Miembros del CONSOC)</t>
  </si>
  <si>
    <t>Se debate sobre  la economía digital, sus efectos y los desafíos que se tienen para que una mayor parte de la población pueda acceder a los beneficios del internet y los servicios que derivan de esta red global para las empresas, la salud, la educación y la sociedad en su conjunto.</t>
  </si>
  <si>
    <t>AGRICULTURAL RESEARCH AND INNOVATION</t>
  </si>
  <si>
    <t>25</t>
  </si>
  <si>
    <t>Se realizó una reunión con todos los miembros del CONSOC en la ciudad de Tarija en una del reuniones programadas para el año.  Como parte de la agenda se establecieron una serie de visitas a iniciativas de la Fundación Fautapo (miembro del CONSOC) que recibe financiamiento del FOMIN.</t>
  </si>
  <si>
    <t>El CONSOC se reúne y además de tartar temas particulares de interés del grupo de del BID se conoce en el campo el trabajo del ejecutores del FOMIN.</t>
  </si>
  <si>
    <t>El Banco presenta áreas y proyectos en los que se está trabajando,  Agua y Saneamiento, Transporte, Innovación,  detallando aspectos de la Cartera pero además respondiendo inquietudes y desafíos planteados desde la Sociedad Civil en el area.</t>
  </si>
  <si>
    <t>El grupo está informado sobre áreas en las que trabajamos y el BID recibe retroalimentación  de aspectos que a la Sociedad Civil le interesan.</t>
  </si>
  <si>
    <t>Reunión con la participación de la mayoría de los miembros del CONSOC. El Banco presenta áreas y proyectos en los que se está trabajando,  Mercados Laborales, FOMIN, Economía,  detallando aspectos de la Cartera pero además respondiendo inquietudes y desafíos planteados desde la Sociedad Civil en el area.</t>
  </si>
  <si>
    <t>El grupo está informado sobre el trabajo del Banco en el País y recibe información sobre temas que son de su interés.</t>
  </si>
  <si>
    <t>Los miembros del CONSOC reciben información permanente del Grupo BID.</t>
  </si>
  <si>
    <t>El grupo está informado sobre temas que son de su interés y que el Banco produce o emite.</t>
  </si>
  <si>
    <t>ENVIO DE INFORMACIÓN MENSUAL CON INFORMACIÓN DEL BID</t>
  </si>
  <si>
    <t>Miembros del CONSOC participant en la reunión anual BID-Sociedad Civil en República Dominicana</t>
  </si>
  <si>
    <t>Miembros del CONSOC tienen mayor cercanía con la Organización y la posibilidad de debatir temas de su interés con otras organizaciones de la Región.</t>
  </si>
  <si>
    <t>CREDIAGUA. Water and Sanitation Improvements in Peri-urban Areas of Peru</t>
  </si>
  <si>
    <t>PE-M1081</t>
  </si>
  <si>
    <t>PE</t>
  </si>
  <si>
    <t>teams/ITEBP/IPC/CivilSociety/Lists/Civil Society Review 20162017/PERU</t>
  </si>
  <si>
    <t>Sustainable development of Peruvian coffee</t>
  </si>
  <si>
    <t>PE-M1082</t>
  </si>
  <si>
    <t>Flood Mitigation Infrastructure Program for Belize City</t>
  </si>
  <si>
    <t>BL-L1013</t>
  </si>
  <si>
    <t>BL</t>
  </si>
  <si>
    <t>DISSEMINATION OF INFORMATION THROUGH PROJECTS, POLICIES, STRATEGIES, WEBPAGES, E-MAILS, AND ONLINE PUBLICATIONS</t>
  </si>
  <si>
    <t>teams/ITEBP/IPC/CivilSociety/Lists/Civil Society Review 20162017/BELIZE</t>
  </si>
  <si>
    <t>Solid Waste Management Project II</t>
  </si>
  <si>
    <t>BL-L1021</t>
  </si>
  <si>
    <t>SOLID WASTE</t>
  </si>
  <si>
    <t>Education Quality Improvement</t>
  </si>
  <si>
    <t>BL-L1018</t>
  </si>
  <si>
    <t>EDUCATIONAL ASSESSMENT</t>
  </si>
  <si>
    <t>Sustainable Tourism Program II</t>
  </si>
  <si>
    <t>BL-L1020</t>
  </si>
  <si>
    <t>Implementation of the Emerging and Sustainable Cities Initiative in Belize City</t>
  </si>
  <si>
    <t>BL-T1076</t>
  </si>
  <si>
    <t>Inclusion of small producers and mses in gourmet markets</t>
  </si>
  <si>
    <t>PE-M1083</t>
  </si>
  <si>
    <t>INTEGRATED DISASTER RISK MANAGEMENT</t>
  </si>
  <si>
    <t>Models for Sustainable Indigenous Enterprise on Communal Forest Lands Andes-Amaz</t>
  </si>
  <si>
    <t>PE-M1090</t>
  </si>
  <si>
    <t>Scaling Up a Business Networking Methodology in Rural Areas</t>
  </si>
  <si>
    <t>PE-M1101</t>
  </si>
  <si>
    <t>WORKSHOPS</t>
  </si>
  <si>
    <t>CORPORATE SOCIAL RESPONSIBILITY</t>
  </si>
  <si>
    <t>FAMILY ASSOCIATION PROJECT</t>
  </si>
  <si>
    <t>Strengthening Bird-based Tourism as a Conservation and Sustainable Development</t>
  </si>
  <si>
    <t>480</t>
  </si>
  <si>
    <t xml:space="preserve">Improved structure and capacity of bird-based tourism business and individuals, developed 3 site-level business development plans, tourism business and marketing training and tourism customer service and hospitality training,  and improved marketing to drive more visitors to the destinations.
</t>
  </si>
  <si>
    <t xml:space="preserve">Introduced the Regional Curriculum and the Belize National Bird Tourism Curriculum, Pilot site-level research programs that use changes in the composition of bird populations to measure ecosystem health and function, additional equipment procured for tourism businesses, created an apprenticeship &amp; Internship Program, Created marketing products: Brochure of birding destinations in Belize, promotional Video, Facebook nuggets , Digital web content and Project Sustainability Workshop
</t>
  </si>
  <si>
    <t>Belize Audubon Society</t>
  </si>
  <si>
    <t>Strengthening the Ecotourism Development Focus of the Native Community of Infier</t>
  </si>
  <si>
    <t>PE-S1010</t>
  </si>
  <si>
    <t>Impact Sourcing as a Tool to Generate Job and Training Opportunities for Low Inc</t>
  </si>
  <si>
    <t>PE-M1091</t>
  </si>
  <si>
    <t>VOCATIONAL AND WORKFORCE TRAINING</t>
  </si>
  <si>
    <t>Social inclusion of children and youth in the district of Rimac</t>
  </si>
  <si>
    <t>PE-T1335</t>
  </si>
  <si>
    <t>YOUTH AT RISK</t>
  </si>
  <si>
    <t>Preventing Violence Against Women through Microfinance</t>
  </si>
  <si>
    <t>PE-M1094</t>
  </si>
  <si>
    <t>Multiregional Project to Provide Training and Support to Young Entrepreneurs in</t>
  </si>
  <si>
    <t>PE-M1097</t>
  </si>
  <si>
    <t>Strengthening the Employability and Employment of Youth in Pachacutec - Callao</t>
  </si>
  <si>
    <t>PE-M1104</t>
  </si>
  <si>
    <t>VOCATIONAL &amp; TECHNICAL EDUCATION</t>
  </si>
  <si>
    <t>60 Civil Society Institutions from three different cities participated in our consultation meetings</t>
  </si>
  <si>
    <t>First, we strengthened with civil society organizations from other cities than Lima, and decentralized our relationship with Civil Society. Second, we could listen to their concerns directly and share this information with our specialists. And third, we were able to share with them information about what the IDB does and get them to know us better.</t>
  </si>
  <si>
    <t>Our relationship with civil society grew in number and in themes, but most important, we are now able to get to civil society of the north and south of the country.</t>
  </si>
  <si>
    <t>AGRICULTURAL POLICY</t>
  </si>
  <si>
    <t>BBL WITH NATIONAL COFEE ASSOCIATION</t>
  </si>
  <si>
    <t>BBL WITH NATIONAL GASTRONOMY SOCIETY: THE FUTURE OF PERUVIAN GASTRONOMY</t>
  </si>
  <si>
    <t>150 people attended the event</t>
  </si>
  <si>
    <t>raised awareness regarding public expenditures in the education sector</t>
  </si>
  <si>
    <t>Raised awareness</t>
  </si>
  <si>
    <t>n/a</t>
  </si>
  <si>
    <t>SEMINAR TO PRESENT RESULTS OF STUDY THAT ANALYZED PUBLIC EXPENDITURES IN THE EDUCATION SECTOR IN COLLABORATION WITH NGO EDUCA</t>
  </si>
  <si>
    <t>125</t>
  </si>
  <si>
    <t xml:space="preserve">SEMINAR ON  EDUCATION PERFORMACE IN THE DR IN COLLABORATION WITH NGO EDUCA </t>
  </si>
  <si>
    <t>IDB Annual Dialogue with Civil Society</t>
  </si>
  <si>
    <t>Knowledge sharing and networking</t>
  </si>
  <si>
    <t>n-a</t>
  </si>
  <si>
    <t>ANNUAL MEETING</t>
  </si>
  <si>
    <t>Rural Land Titling &amp; Registration Project in Peru - Third Phase (PTRT-3)</t>
  </si>
  <si>
    <t>PE-L1026</t>
  </si>
  <si>
    <t>20</t>
  </si>
  <si>
    <t>inputs for annual meeting</t>
  </si>
  <si>
    <t>activism to encourage participation in IDBs Annual Meeting</t>
  </si>
  <si>
    <t>CONSULTATION WITH CONSOC REGARDING IDBS ANNUAL MEETING WITH CIVIL SOCIETY</t>
  </si>
  <si>
    <t>Sustainable Development of the Dairy Value Chain of Small-scale Entrepreneurs in</t>
  </si>
  <si>
    <t>EC-X1011</t>
  </si>
  <si>
    <t>EC</t>
  </si>
  <si>
    <t>300</t>
  </si>
  <si>
    <t>Mejora en los índices de calidad de la leche en al menos un 50% de los participantes capacitados por el proyecto, el objetivo final será que al menos 100 empresas afiliadas a ASOPROLAMM incrementen el consumo de leche de calidad.
Ampliación del capital de trabajo dentro del programa de microfinanzas de FCCC.</t>
  </si>
  <si>
    <t>Incremento de la productividad, calidad y rentabilidad de los pequeños productores, procesadores y otros actores que forman parte de la cadena de valor de la leche.
Actualización del manual de crédito de FCCC.</t>
  </si>
  <si>
    <t>Fundación Casa Campesina Cayambe.</t>
  </si>
  <si>
    <t>teams/ITEBP/IPC/CivilSociety/Lists/Civil Society Review 20162017/ECUADOR</t>
  </si>
  <si>
    <t>Rural Water and Sanitation Program</t>
  </si>
  <si>
    <t>ES-L1046</t>
  </si>
  <si>
    <t>150,000</t>
  </si>
  <si>
    <t>Familias con acceso a sistemas de agua y saneamiento nuevos o mejoradas; Juntas de agua rurales capacitadas en Operación y mantenimiento; Agricultores implementan practicas de conservación de suelos y agua.</t>
  </si>
  <si>
    <t>Comunidades capacitadas en la administración y operación de sus propios sistemas de agua y saneamiento; familias capacitadas en temas de saneamiento, higiene y medio ambiente, Agricultores capacitados en mejores practicas agrícolas y acciones para conservación de agua y suelos</t>
  </si>
  <si>
    <t>Fondo de Inversión Social y Desarrollo Local (FISDL); Ministerio de Medio Ambiente y Recursos Naturales (MARN); Administración Nacional de Acueductos y Alcantarillados (ANDA)</t>
  </si>
  <si>
    <t>EDUCATION CAMPAIGNS</t>
  </si>
  <si>
    <t>ES-X1002</t>
  </si>
  <si>
    <t>Sustainable Off-grid Renewable Energy Solutions for Remote Communities</t>
  </si>
  <si>
    <t>EC-M1063</t>
  </si>
  <si>
    <t>54 comunidades de la RAE; 4 Companías distribuidoras eléctricas.</t>
  </si>
  <si>
    <t xml:space="preserve">Mejora de las capacidades locales para gestionar los sistemas.
Uso del sistema por parte de las Eléctricas, para obtener reportes de las comunidades.
</t>
  </si>
  <si>
    <t>Normativa para proyectos con Energías Renovables.
Línea de base.</t>
  </si>
  <si>
    <t>Fundación Ecuatoriana de Tecnología Apropiada</t>
  </si>
  <si>
    <t>Promoting Women's Entrepreneurship through Supporting MFI Upscaling</t>
  </si>
  <si>
    <t>EC-M1072</t>
  </si>
  <si>
    <t>2046; 240</t>
  </si>
  <si>
    <t>Mayor oferta de créditos especializado para mujeres, producto; visionarias y Ahorro programado.
Asistencia técnica especializada.</t>
  </si>
  <si>
    <t xml:space="preserve">2046 mujeres que han accedido a créditos para el desarrollo de los negocios de emprendimiento.
240 mujeres capacitadas en el desarrollo de negocios micro empresariales.
</t>
  </si>
  <si>
    <t>Banco D-Miro</t>
  </si>
  <si>
    <t>CO</t>
  </si>
  <si>
    <t>N/A</t>
  </si>
  <si>
    <t>Reunión entre WEF, CONSOC, otras ONGs, Academia, sector privado y formadores de opinion.
Propósito: discutir sobre el contenido del capítulo Colombia del WEF
Resultado: el BID colaboró en la redacción del capítulo Colombia del WEF con los insumos aportados en la reunion.</t>
  </si>
  <si>
    <t>Se acrecentó el relacionamiento entre el BID y el WEF.</t>
  </si>
  <si>
    <t>teams/ITEBP/IPC/CivilSociety/Lists/Civil Society Review 20162017/COLOMBIA</t>
  </si>
  <si>
    <t>Preparation and Marketing of Fine Aroma Cocoa Products</t>
  </si>
  <si>
    <t>EC-X1012</t>
  </si>
  <si>
    <t>SUSTAINABLE AGRICULTURAL DEVELOPMENT</t>
  </si>
  <si>
    <t>16133 pequeños productores</t>
  </si>
  <si>
    <t>1) Actualización de permisos de operatividad de la planta 2) Asesoría en formulaciones 3) Estrategia de comercialización 4) Participación en ferias internacionales 5) Elaboración y distribución de muestras 6) Certificaciones orgánicas.</t>
  </si>
  <si>
    <t xml:space="preserve">La planta se encuentra operando al 70% de su capacidad y cuenta con todos los permisos en regla. Adicionalmente han conseguido realizar con  18 formulaciones de chocolate con calidad Premium las cuales con los resultados de la estrategia de comercialización se promocionaran a nivel internacional, a través de visitas clientes de Maquita Productos y Maquitaagro, contactados en ferias y viajes internacionales. El número de hectáreas cerificadas orgánicas ha crecido en un 21.43% superando la meta.
</t>
  </si>
  <si>
    <t>Fundación Maquita Cushunchic</t>
  </si>
  <si>
    <t>FISCAL POLICY FOR SUSTAINABILITY AND GROWTH</t>
  </si>
  <si>
    <t>15</t>
  </si>
  <si>
    <t>Reunión con miembros del CONSOC para dialogar sobre la situación macroecónomica de Colombia</t>
  </si>
  <si>
    <t>Los miembros del CONSOC pudieron comprender major la situación macroecónomica de Colombia y se disctutió sobre las perspectivas de la economía colombiana.</t>
  </si>
  <si>
    <t>Support to the Strengthening of Water and Sanitation Sector in El Salvador</t>
  </si>
  <si>
    <t>ES-T1198</t>
  </si>
  <si>
    <t>250</t>
  </si>
  <si>
    <t>Capacidades fortalecidas en instituciones públicas, sobre batimetría de lagos, modelaje hidraúlico, intercambio de experiencias con otros países, diseminación de avances en el proceso de reforma del sector AyS</t>
  </si>
  <si>
    <t>Funcionarios públicos capacitados, documentos de divulgacion producidos, intercambio de experiencias implementados</t>
  </si>
  <si>
    <t>Universidad de El Salvador, Administración Nacional de Acueductos y Alcantarillados, Ministerio de Medio Ambiente, Secretaría Técnica de la Presidencia</t>
  </si>
  <si>
    <t>EC-M1056 TIC para fortalecer negocios de PYME Asociativas del Consorcio Nacional de Lácteos</t>
  </si>
  <si>
    <t>1) 48 Pymes asociativas integradas a la red de infocentros 2) 10 infocentros ubicados estratégicamente 3)120 gestores comunitarios que dieron soporte a las empresas y pequeños ganaderos en los infocentros</t>
  </si>
  <si>
    <t xml:space="preserve">1) Resultados de Evaluación Final </t>
  </si>
  <si>
    <t xml:space="preserve">Se alcanzó un nivel de satisfacción de más de la mitad de las Pymes queseras sobre los servicios de información y comunicación. Mayor oportunidad de acceso a mercados. Efectos en autoestima mejores vínculos con las familias de los beneficiarios del Proyecto.
</t>
  </si>
  <si>
    <t>Fundación Intercooperation America Latina</t>
  </si>
  <si>
    <t>Foro Caribe 2030. En conjunto con la ANDI se apoyó el armado de dicho Foro. Participó gobiernos locales, academia, sector empresario y sociedad civil. El objetivo del Foro fue dar comienzo a un análisis del desarrollo económico, urbano y social de la zona del Atlántico de Colombia.</t>
  </si>
  <si>
    <t>Se logró crear meses de trabajo sobre distintas temáticas, las cuales evaluan el avance de las metas planteadas en el foro. 
Se creó el compromiso de hacer periódico dicho foro con el objetivo de evaluar anualmente las metas planteadas.</t>
  </si>
  <si>
    <t>ANDI. El BID tiene un rol de colaboración</t>
  </si>
  <si>
    <t>Support Strategic Planning in Drainage Sector in El Salvador</t>
  </si>
  <si>
    <t>ES-T1247</t>
  </si>
  <si>
    <t>URBAN DRAINAGE</t>
  </si>
  <si>
    <t>300* en proceso</t>
  </si>
  <si>
    <t>Plan maestro de drenaje del area metropolitana de San Salvador elaborado *en proceso</t>
  </si>
  <si>
    <t>Fortalecer capacidades para reducir la vulnerabilidad a inundaciones en el area metropolitana de San Salvador</t>
  </si>
  <si>
    <t>Ministerio de Obras Públicas, Ministerio de Medio Ambiente, Oficina de Planificación del Area Metropolitana de San Salvador, Protección Civil</t>
  </si>
  <si>
    <t>Native Nutrition</t>
  </si>
  <si>
    <t>GU-T1243</t>
  </si>
  <si>
    <t>GU</t>
  </si>
  <si>
    <t>The project is still in progress</t>
  </si>
  <si>
    <t>The project is still in progress so final impact are not possible to report</t>
  </si>
  <si>
    <t>Instituto Mesoamericano de Permacultura</t>
  </si>
  <si>
    <t>teams/ITEBP/IPC/CivilSociety/Lists/Civil Society Review 20162017/GUATEMALA</t>
  </si>
  <si>
    <t>Foro sobre competitividad e innovación. En el marco de la estrategia de país, el BID con la Revista Portafolio (uno de los principales medios gráficos en temas económicos en Colombia) organizaron un foro, con el objetivo de diseminar y debatir sobre la importancia de aumentar la competitividad e innovación en Colombia.</t>
  </si>
  <si>
    <t>Se logró posicionar al Banco en los medios de prensa sobre la visión (y contenidos de la estrategia de país) del BID en temas de productividad, competitividad e innovación</t>
  </si>
  <si>
    <t>Se hará dos reunions con el CONSOC:
1) por su impacto en 2016, se hará presentará la situación macroeconómica colombiana
2) tema a definir</t>
  </si>
  <si>
    <t>Foro sobre clase media y situación social en Colombia. En el marco de la Estrategia de País, se hará un foro sobre pobreza, vulnerabilidad de la clase media, salud y educación.</t>
  </si>
  <si>
    <t>Using Anchor Firms to Improve Market Access for Micro and Small Enterprises in R</t>
  </si>
  <si>
    <t>EC-M1066</t>
  </si>
  <si>
    <t>1) 18 productores de café formados como caficultores profesionales 2) 3 empresas articuladas al proyecto</t>
  </si>
  <si>
    <t xml:space="preserve">1) Implementación de mejores prácticas agrícolas, trazabilidad, sistemas de control y gestión interno 2) Fortalecimiento asociativo 3) consultoría de pastos y mejora genética para ganaderia 4) Creación de nuevas rutas turísticas en la zona de Yunguilla
</t>
  </si>
  <si>
    <t xml:space="preserve">Alrededor de 250 productores de café capacitados lo que generó un mejor precio por quintal (alrededor de US$ 180-US$ 220). En tema de turismo, 2 nuevas rutas con fortalecimiento de organización de destino (Yunguilla); y en tema de ganadería se han capacitado a 100 ganaderos en BPOs; mejora genética y de pastos
</t>
  </si>
  <si>
    <t>Corporación de Promoción Económica CONQUITO</t>
  </si>
  <si>
    <t>Se realizaron dos reuniones con grupos reducidos del CONSOC para tratar temas específicos.  Una en La Paz para planificación de actividades anuales y la siguiente en Santa Cruz para mostrar datos de la Estrategia País.</t>
  </si>
  <si>
    <t>Grupos más reducidos que el CONSOC general que permiten al BID trabajar temas específicos en coordinación estrecha.</t>
  </si>
  <si>
    <t>Biofuel Production for Electricity Generation in the Galápagos Islands</t>
  </si>
  <si>
    <t>EC-M1075</t>
  </si>
  <si>
    <t>1) 2002 productores han adoptado mejoras tecnológicas relacionadas con la poda, cosecha y post cosecha 2) 250 recolectores dotados de equipo de protección para el trabajo</t>
  </si>
  <si>
    <t xml:space="preserve">1) Plan de fortalecimiento para las cooperativas 2) Diseño de campaña de dignificación del recolector del piñón 3) Diseño de herramienta de cosecha  y maquinaria para compost 4) Desarrollo del plan de expansión agrícola.
</t>
  </si>
  <si>
    <t xml:space="preserve">Cooperativas cuentan con gerente encargado principalmente de definir un modelo de gestión y ordenar las obligaciones jurídicas y tributarias. Capacitación de 274 productores. 600.035 plantas sembradas y   16 escuelas de campo realizadas con un promedio de 274 participantes.
</t>
  </si>
  <si>
    <t>Instituto Interamericano de Cooperación para la Agricultura IICA</t>
  </si>
  <si>
    <t>Using technology for the inclusion and promotion of technological skills for chi</t>
  </si>
  <si>
    <t>EC-T1307</t>
  </si>
  <si>
    <t>Revaluation of Native Plants of High Nutritional Value to Promote Food Safety an</t>
  </si>
  <si>
    <t>GU-T1244</t>
  </si>
  <si>
    <t>5000</t>
  </si>
  <si>
    <t>Project in progress</t>
  </si>
  <si>
    <t>Asociacion Gremial del Empresariado Rural</t>
  </si>
  <si>
    <t>Improvement Nutrition and Food Security in five municipalities of Baja Verapaz</t>
  </si>
  <si>
    <t>GU-T1186</t>
  </si>
  <si>
    <t>3000</t>
  </si>
  <si>
    <t>In Progress</t>
  </si>
  <si>
    <t>Plan Internacional</t>
  </si>
  <si>
    <t>Preventive Education in Sexual and Reproductive Health for Adolescents and Youth</t>
  </si>
  <si>
    <t>EC-T1288</t>
  </si>
  <si>
    <t>450</t>
  </si>
  <si>
    <t xml:space="preserve">Main achievements during the period 2016: i) Baseline data of the project collected; ii) Youth groups and institutions in 7 provinces identified; iii) Three local agreements about the intervention in sexual and reproductive health signed; iv) Metodology of intervention in sexual and reproductive health designed and validated through a pilot project (around 400 youth joined the validation process); v) at least 50 youth leaders trained for the pilot project; vi) Communication strategy designed, including educational material ready to be printed to be used in the youth training process.
</t>
  </si>
  <si>
    <t xml:space="preserve">There is no final impact yet, as the project continues to execute. The activities achieved in this period, in particular the initial pilot process of youth leader trainings, aim at contributing to the project's future sustainability once the IDB funding ends, as these leaders replicate educational workshops and methods that support awareness building and prevention among youth in local territories.
</t>
  </si>
  <si>
    <t>KIMIRINA</t>
  </si>
  <si>
    <t>Mejoramiento, Nutricion y Seguridad Alimentaria de cinco municipios de Baja Verapaz</t>
  </si>
  <si>
    <t>1000</t>
  </si>
  <si>
    <t>in progress</t>
  </si>
  <si>
    <t>Instituto Nutricional de Centroamerica y Panama</t>
  </si>
  <si>
    <t>AR</t>
  </si>
  <si>
    <t xml:space="preserve">la Consulta Pública permitió visualizar y confirmar que existe un amplio espacio de coincidencias entre la Estrategia País para el período 2015-2019 y las inquietudes de la sociedad civil consultada en torno a las principales cuestiones: (i) el diagnóstico realizado sobre la situación del país, (ii) los objetivos de desarrollo propuestos para el próximo período y (iii) la focalización geográfica que prioriza el Norte Grande y el Conurbano Bonaerense. 
Por otra parte, este ejercicio también fue muy provechoso porque pudo recoger recomendaciones muy valiosas para la labor del BID que buscarán ser retomadas por la entidad como así también hallazgos ligados a las aspiraciones que tiene la sociedad civil respecto al desarrollo nacional.
</t>
  </si>
  <si>
    <t>La Consulta Pública fue una tarea valiosa que permitió ahondar el proceso de apertura del Banco a la sociedad civil y entablar nuevos canales de diálogo constructivo; reforzando así el trabajo que se viene realizando con el ConSoc.</t>
  </si>
  <si>
    <t>teams/ITEBP/IPC/CivilSociety/Lists/Civil Society Review 20162017/ARGENTINA</t>
  </si>
  <si>
    <t>Facing the challenge of undernutrition and obesity in Guatemala</t>
  </si>
  <si>
    <t>GU-T1242</t>
  </si>
  <si>
    <t>2000</t>
  </si>
  <si>
    <t>Fundazucar</t>
  </si>
  <si>
    <t>More Education Less Teen Pregnancy</t>
  </si>
  <si>
    <t>EC-T1325</t>
  </si>
  <si>
    <t>0</t>
  </si>
  <si>
    <t xml:space="preserve">The accomplished milestones in 2016 include the collection of context information for the 14 cantons and their parishes that represent the geographic universe to be used to select the final intervention communities. The selection methodology at the community level includes a model that predicts the probability of adolescent pregnancy. They also include a conceptual framework for adolescent pregnancy and the conceptualization of educational methodologies for pregnancy prevention among youth and the prevention of subsequent pregnancies.
</t>
  </si>
  <si>
    <t xml:space="preserve">There is no final impact yet, as the project continues to execute. Currently, the baseline data collection is under way in order to predict adolescent pregnancy rates at the community level in the future.
</t>
  </si>
  <si>
    <t>Centro Ecuatoriano para la Promoción y Acción de la Mujer - CEPAM</t>
  </si>
  <si>
    <t>Apoyo a la Red contra la Violencia Domestica - 25 de Noviembre</t>
  </si>
  <si>
    <t>Apoyo a Red contra Violencia Doméstica - 25 de Noviembre</t>
  </si>
  <si>
    <t>Actualización Mapeo Sociedad Civil</t>
  </si>
  <si>
    <t>FORTALECIMIENTO SOCIEDAD CIVIL</t>
  </si>
  <si>
    <t>Apoyo a presentación Bien Público Regional 2017 BID</t>
  </si>
  <si>
    <t>FORTALECIMIENTO DE LA SOCIEDAD CIVIL</t>
  </si>
  <si>
    <t>PUBLICATION "ECUADOR, LAS AMÉRICAS Y EL MUNDO"</t>
  </si>
  <si>
    <t>Labor Market Analysis and Barriers to Productivity</t>
  </si>
  <si>
    <t>AR-T1096</t>
  </si>
  <si>
    <t>Mesa de habilidades Socioemocionales: Se finalizó la herramienta para medir el impacto de las HSE, y se realizó la capacitación acerca de la administración de las herramientas de evaluación a 15 ONGs.</t>
  </si>
  <si>
    <t xml:space="preserve">MESA HABILIDADES SOCIOEMOCIONALES </t>
  </si>
  <si>
    <t>Analisys and Evaluation of the Policies of Quality Education</t>
  </si>
  <si>
    <t>AR-T1128</t>
  </si>
  <si>
    <t>Support the expansion of an educational innovation model</t>
  </si>
  <si>
    <t>AR-T1143</t>
  </si>
  <si>
    <t>Aprovechando la comunidad conservacionista Global para potenciar el turismo</t>
  </si>
  <si>
    <t>WorldWildlife Fund</t>
  </si>
  <si>
    <t>2377/OC-EC Programa de Infraestructura Rural de Saneamiento y Agua</t>
  </si>
  <si>
    <t xml:space="preserve"> 15,988 </t>
  </si>
  <si>
    <t xml:space="preserve">Members of rural communities benefiting from health and environmental education and rational use of water.
</t>
  </si>
  <si>
    <t xml:space="preserve">The final impact will be that rural communities will count with sustainable water and sanitation services.
</t>
  </si>
  <si>
    <t xml:space="preserve">Consultanting firms contracted by the Secretaria del Agua (SENAGUA), which is co-executing agency of the Program </t>
  </si>
  <si>
    <t>DESARROLLO COMUNITARIO EN LA PREPARACIÓN, EJECUCIÓN Y O&amp;M DE PROYECTOS DE AGUA Y SANEAMIENTO</t>
  </si>
  <si>
    <t>Promoting Community Savings Groups among Rural Women in Guatemala</t>
  </si>
  <si>
    <t>GU-M1042</t>
  </si>
  <si>
    <t>Oxfam America</t>
  </si>
  <si>
    <t>Sustainable Roads for Development</t>
  </si>
  <si>
    <t>ES-L1045</t>
  </si>
  <si>
    <t>Aproximadamente 50,000 habitantes en la zona de influencia de los proyectos</t>
  </si>
  <si>
    <t>Los beneficiaries conocieron el alcance de los proyectos y los beneficios asociados para ellos por el mejoramiento de los caminos</t>
  </si>
  <si>
    <t>Se logró el apoyo de las comunidades y la su colaboración</t>
  </si>
  <si>
    <t>Ministerio de Obras Públicas</t>
  </si>
  <si>
    <t>REUNIONES CON LA COMUNIDAD PARA EXPLICARLES EL ALCANCE DE LOS PROYECTOS</t>
  </si>
  <si>
    <t>Wakami Enterprises: Creating Prosperity for Women in Rural Guatemala</t>
  </si>
  <si>
    <t>GU-M1046</t>
  </si>
  <si>
    <t>Comunidades de la Tierra</t>
  </si>
  <si>
    <t>Agricultural Community Credit Development for Women in Guatemala</t>
  </si>
  <si>
    <t>GU-S1025</t>
  </si>
  <si>
    <t>Friendship Bridge</t>
  </si>
  <si>
    <t>2839/OC-EC Programa Inversión Desarrollo Gobiernos Autónomos Descentralizado</t>
  </si>
  <si>
    <t>60</t>
  </si>
  <si>
    <t xml:space="preserve">Informal recyclers counting with a plan for social inclusion and a commitment by the municipalities to implement such plan. 
</t>
  </si>
  <si>
    <t xml:space="preserve">The informal recyclers will be included formally in solid waste management activities.
</t>
  </si>
  <si>
    <t>Individual consultant and members of the executing agency (Banco de Desarrollo del Ecuador)</t>
  </si>
  <si>
    <t>COORDINATION WITH MUNICIPALITIES AND RECICLERS TO DEVELOP AN INCLUSION PLAN</t>
  </si>
  <si>
    <t>Participación en Red de Conocimiento Local Juventud BID</t>
  </si>
  <si>
    <t>TEMATIC TABLES</t>
  </si>
  <si>
    <t>Transportation Program for the San Salvador Metropolitan Area</t>
  </si>
  <si>
    <t>ES-L1050</t>
  </si>
  <si>
    <t>URBAN TRANSPORT INFRASTRUCTURE</t>
  </si>
  <si>
    <t>Aroximadamente 100,000 beneficiarios usuarios del Transporte Público de pasajeros</t>
  </si>
  <si>
    <t>Los usuarios conocieron las ventajas del proyecto y de contar con un modern modo de transporte, eficiente y seguro</t>
  </si>
  <si>
    <t>Se espera que cuando el proyecto este completamente implementado beneficie a más de 100,000 pasajero diarios que utilizarían este tipo de transporte.</t>
  </si>
  <si>
    <t>Ministerio de Obras Públicas, Transporte y de Vivienda y Desarrollo Urbano</t>
  </si>
  <si>
    <t>REUNIONES CON LOS BENEFICIARIOS PARA QUE CONOCIERAN EL ALCANCE DEL PROYECTO</t>
  </si>
  <si>
    <t>Emergency Program for an Immediate Response to the Flooding in Argentina</t>
  </si>
  <si>
    <t>AR-L1245</t>
  </si>
  <si>
    <t>CLIMATE CHANGE ADAPTATION POLICY</t>
  </si>
  <si>
    <t>80</t>
  </si>
  <si>
    <t>El experto en Gestión de Riesgos por Desastres participó en el marco Mesa Temática dedicada a la Gestión de Riesgos por Desastres (GDR), “Innovación y reducción del riesgo en Argentina”, en la presentación del estudio “Innovación y reducción del riesgo en Argentina”,  y algunas herramientas creativas y tecnológicas para involucrar a las comunidades en la reducción del riesgo, beneficiando asi a ONGs, Academia y Entidades Gubernamentales.</t>
  </si>
  <si>
    <t xml:space="preserve">CONSULTOR EXPERTO GESTIÓN DE RIESGOS POR DESASTRES </t>
  </si>
  <si>
    <t>Concurso para Jovenes Investigadores CUR - SPH</t>
  </si>
  <si>
    <t>80 mujeres capactiadas en liderazgo corporativo (6 becadas)</t>
  </si>
  <si>
    <t xml:space="preserve">Implementación del curso formación de mujeres para gobierno corporativo y altA dirección  en donde se brindó capacitación a un grupo de mujeres de varios sectores. También se brindó becas.
</t>
  </si>
  <si>
    <t xml:space="preserve">La exitosa colaboración con el IDE resultó en la implementación de 3 cursos de posgrado tanto en Quito como en Guayaquil.
</t>
  </si>
  <si>
    <t>IDE</t>
  </si>
  <si>
    <t>PROGRAMA DE FORMACIÓN DE MUJERES LÍDERES (AUSPICIO Y BECAS)</t>
  </si>
  <si>
    <t>Mesa de Gestión de Riesgos por Desastres Naturales: Se finalizó la publicación “Una mirada de la gestión de riesgo de desastres desde el nivel local en Argentina”, y se realizó un encuentro “Innovación y reducción del riesgo en Argentina”, en el que se presentó el estudio y algunas herramientas creativas y tecnológicas para involucrar a las comunidades en la reducción del riesgo.</t>
  </si>
  <si>
    <t>MESA DE GESTIÓN DE RIESGOS POR DESASTRES NATURALES</t>
  </si>
  <si>
    <t xml:space="preserve">Concurso sobre Historias de Desarrollo Local - BID </t>
  </si>
  <si>
    <t>VISUALIZACIÓN DE RESULTADOS</t>
  </si>
  <si>
    <t>CLIMATE CHANGE MITIGATION POLICY</t>
  </si>
  <si>
    <t>Mesa de Gestión de Riesgos por Desastres Naturales: encuentro “Innovación y reducción del riesgo en Argentina”, en el que se presentaron  algunas herramientas creativas y tecnológicas para involucrar a las comunidades en la reducción del riesgo.</t>
  </si>
  <si>
    <t>Jornadas Sensibilización sobre Violencia Doméstica y el Sector Privado</t>
  </si>
  <si>
    <t>Reuniones ConSOC 2016</t>
  </si>
  <si>
    <t>Reuniones ConSOC 2017</t>
  </si>
  <si>
    <t>Paricipación Reunión Anual 2016 BID Sociedad Civil</t>
  </si>
  <si>
    <t>Paricipación Reunión Anual 2017 BID Sociedad Civil</t>
  </si>
  <si>
    <t>Caribbean Civil Society Forum (June) and Annual Civil Society Forum (November)</t>
  </si>
  <si>
    <t>4 Barbados ConSOC members (2 per meeting) participating along with more than 100 attendees per meeting.</t>
  </si>
  <si>
    <t xml:space="preserve">Exposure to IDB Group Principles and Policies
Capacity-building through knowledge-sharing 
Cross-border networking opportunities </t>
  </si>
  <si>
    <t>Energized ConSOC members especially following the Caribbean meeting in June, at which Bahamian social entrepreneur Shaun Ingraham was present. So impactful was his presentation that he was invited as keynote speaker to the Civil Society Forum planned and executed by the Barbados Country Office in November 2016.</t>
  </si>
  <si>
    <t xml:space="preserve">Not Applicable. Coordinated by VPC in conjunction with the Country Offices. </t>
  </si>
  <si>
    <t>Consulta sobre Áreas Estratégicas EBP</t>
  </si>
  <si>
    <t>Boletin CUR Sección Sociedad Civil</t>
  </si>
  <si>
    <t>DISSEMINATION OF INFORMATION OF INTEREST TO CIVIL SOCIETY. ONCE A MONTH.</t>
  </si>
  <si>
    <t>Country Strategy with El Salvador (2015-2019)</t>
  </si>
  <si>
    <t>ES-P1072</t>
  </si>
  <si>
    <t>No se puede estimar el número de beneficiarios, ya que la Estrategia País 2015-2019 contempla toda la cartera de operaciones del BID en El Salvador.</t>
  </si>
  <si>
    <t xml:space="preserve">Los resultados del nivel de compromiso con la Estrategia País son los más altos, porque contemplan todos los niveles de relacionamiento para las operaciones y la Sociedad Civil. La mayoría de los préstamos y cooperaciones técnicas conllevan algún tipo de relación, desde el más incipiente hasta el más colaborativo o de alianza. </t>
  </si>
  <si>
    <t xml:space="preserve">El impacto final que se espera con todos los niveles de relacionamiento con Sociedad Civil es que la relación entre el BID y las OSC siga fortaleciendose aún en miras del desarrollo de los países de América Latina. </t>
  </si>
  <si>
    <t>Muchas agencias ejecutoras participan en todas las operaciones de la cartera para la Estrategia País 2015-2019</t>
  </si>
  <si>
    <t>TODOS LOS PRODUCTOS</t>
  </si>
  <si>
    <t>RG-T2687 Regional Tourism Health Information, Monitoring and Response Systems and Standards</t>
  </si>
  <si>
    <t>HEALTH SYSTEM STRENGTHENING</t>
  </si>
  <si>
    <t>TT</t>
  </si>
  <si>
    <t>six caribbean countries including Barbados, Belize, Bahamas, Guyana, Jamaica and Trinidad and Tobago</t>
  </si>
  <si>
    <t xml:space="preserve">United Nations World Tourism Organization (WTO) recognition of this project as unique  and original and their suggestion  to promote it as a UNWTO global best practice for addressing  health crisis in tourism. 
International health agencies like Public Health England (PHE) and Center of Disease Control and Prevention (CDC) agreeing to partner on reporting of visitor illness from their region. </t>
  </si>
  <si>
    <t>Project is still under execution, however the final impact will be improved capacity to provide cost effective and quality health, food safety and environmental sanitation solutions to Health, Safety and Environmental Sanitation (HSE) threats impacting on sustainable tourism in the Caribbean by developing: (i) a regional tourism health information, surveillance and monitoring and response system (THMRS); (ii) a set of credible Caribbean–wide HSE tourism standards with accompanying certification schemes; and (iii) a training program to build capacity in food safety and environmental sanitation</t>
  </si>
  <si>
    <t>The Caribbean Public Health Agency (CARPHA)</t>
  </si>
  <si>
    <t>teams/ITEBP/IPC/CivilSociety/Lists/Civil Society Review 20162017/TRINIDAD AND TOBAGO</t>
  </si>
  <si>
    <t>Healing Wounds: trauma informed violence prevention</t>
  </si>
  <si>
    <t>ES-T1240</t>
  </si>
  <si>
    <t>800</t>
  </si>
  <si>
    <t>The project will start implementing the activities during 2007. The expected results are the following: (I) trauma victims that receive attention at the hospitals, (ii) Trauma victims that are referred to NGOs, (iii) training of health service personnel, (iv) improvement to health services to trauma victims, (v) hospitals with a database of health services, (vi) improvement of emotional state of trauma victims.</t>
  </si>
  <si>
    <t>The project expects to have final impact in 4 years.</t>
  </si>
  <si>
    <t>Fundacion Crisalida</t>
  </si>
  <si>
    <t>PN</t>
  </si>
  <si>
    <t>teams/ITEBP/IPC/CivilSociety/Lists/Civil Society Review 20162017/PANAMA</t>
  </si>
  <si>
    <t>Manpower Strategy for Trinidad and Tobago</t>
  </si>
  <si>
    <t>TT-T1058</t>
  </si>
  <si>
    <t>LABOR POLICY</t>
  </si>
  <si>
    <t>Obtain inputs to design skill strategy for the information technology enabled skills sector. that outlines: (i) institutional arrangements to guarantee an adequate involvement of the relevant stakeholders (employees, workers, training providers); (ii) labor market intelligence protocols to estimate (and periodically update) the human capital requirements in the prioritized sectors; (iii) development of qualification
frameworks and training standards (if required); (iv) development of training and apprenticeship programs, given the human capital requirements; (v) outreach to potential trainees, training and placement.</t>
  </si>
  <si>
    <t>to complete the design of the skills strategy</t>
  </si>
  <si>
    <t>Consultants of operation</t>
  </si>
  <si>
    <t>Consolidation of a Social Innovation Laboratory Model: Koga Impact Lab</t>
  </si>
  <si>
    <t>PR-M1038</t>
  </si>
  <si>
    <t>PR</t>
  </si>
  <si>
    <t>315 emprendedores y empresas que recibirán acompañamiento (beneficiarios directos).</t>
  </si>
  <si>
    <t xml:space="preserve">1.Personas que mejoran sus condiciones de vida mediante las soluciones desarrolladas: 6000
2.Número de empresas que observan un incremento promedio de sus ingresos en un 10% un año después de la finalización del proyecto: 12 
3.Número de empresas que mantienen sus operaciones un año después de la finalización del proyecto: 18
4.Número de actores clave del sector público o privado que adoptan nuevas prácticas basándose en el conocimiento o proyectos apoyados: 50
5.Número de personas sensibilizadas en directo: 13.800
6.Número de personas/emprendedores capacitados en Transformadores: 300
7.Número de emprendimientos que reciben  capital semilla (financiamiento no reembolsable): 30
8.Número de emprendimientos acelerados: 24
9.Tablero de monitoreo de impacto de empresas sociales: 1
10.Modelo de negocio y expansión de KOGA desarrollado: 1
11.Nueva Estrategia en gobernanza y transparencia desarrollada e implementada – fortalecimiento institucional: 1
12.Alianzas nacionales  - internacionales: 15
13.Diagnóstico de políticas públicas y estudio del contexto emprendedor desarrollados: 2
14.Cantidad de personas sensibilizadas por Gramo presencialmente: 13.800
15.Cantidad de personas sensibilizadas por Gramo en diferido: 200.000
16.Número de ideas seleccionadas e incubadas en Trampolín: 60
17.Número de personas pertenecientes a comunidades beneficiarias que participan del proceso de co-creación: 540
18.Número de soluciones validadas con las comunidades: 60
19.Personas capacitadas en Transformadores con planes de negocio analizados: 300
20.Informe con al menos 50 soluciones internacionales que se ajusten a la demanda de Paraguay: 50
21.Emprendimientos internacionales a ser replicados a través de Impact LAB: 3
22.Número de emprendimientos nacionales acelerados en Impact LAB: 24
23.Horas de  mentoría recibidas por emprendedores: 360
24.Emprendimientos que reciben capital semilla (no reembolsable) por resultados: 12
25.Número de empresas que observan un incremento promedio de sus ingresos en un 10% : 12
25.Club de inversores ángeles conformado: 1
26.Fondo de co-inversión de impacto o recuperación contingente diseñado y listo para ser constituido: 1
27.Desarrollo de casos por temática acerca del modelo KOGA (gobierno corporativo, finanzas sociales, laboratorios de innovación, etc.): 4
28.Elaboración de documentos audiovisuales y publicaciones sobre emprendimiento: 6
29.Reproducciones de materiales audiovisuales generados en el proyecto: 10.000
</t>
  </si>
  <si>
    <t>Mejora de las condiciones de vida de las personas y comunidades vulnerables a través del desarrollo de servicios/productos adaptados a sus necesidades y promovidos por emprendedores sociales KOGA.</t>
  </si>
  <si>
    <t>KOGA S.A.</t>
  </si>
  <si>
    <t>teams/ITEBP/IPC/CivilSociety/Lists/Civil Society Review 20162017/PARAGUAY</t>
  </si>
  <si>
    <t>ENVIRONMENTAL MANAGEMENT AND GOVERNANCE</t>
  </si>
  <si>
    <t>BUSINESS CLIMATE AND COMPETITIVENESS</t>
  </si>
  <si>
    <t>Global Services Offshoring Promotion Program</t>
  </si>
  <si>
    <t>TT-L1038</t>
  </si>
  <si>
    <t>100</t>
  </si>
  <si>
    <t xml:space="preserve">Disseminate goal and objectives of the programme.
</t>
  </si>
  <si>
    <t>Ministry of Planning and Development and colsultants contracted under the operation.</t>
  </si>
  <si>
    <t>PROJECT LAUNCH</t>
  </si>
  <si>
    <t>CONGRESO IBEROAMERICANO DE JÓVENES EMPRESARIOS - CIJE</t>
  </si>
  <si>
    <t xml:space="preserve">Disseminate call for proposals to businesses in the design of the skills strategy through a communication campaign (webpage, radio ads, press ads, social media campaign) </t>
  </si>
  <si>
    <t xml:space="preserve">CONCURSO STARTUPS SEEDSTARS WORLD CAPÍTULO ECUADOR </t>
  </si>
  <si>
    <t>Strengthening of FONAES as financial mecanism of the ENCC in El Salvador</t>
  </si>
  <si>
    <t>ES-T1186</t>
  </si>
  <si>
    <t>CLIMATE CHANGE FINANCING</t>
  </si>
  <si>
    <t>Workshops and policy dialogues with government and private Institutions to position FONAES as a financing instrument</t>
  </si>
  <si>
    <t>High and receptive</t>
  </si>
  <si>
    <t>FONAES</t>
  </si>
  <si>
    <t>INFORMATION SHARED IN WORKSHOPS</t>
  </si>
  <si>
    <t>TALLER RED DE INVERSORES ANGELES - BUEN TRIP HUB</t>
  </si>
  <si>
    <t>Integrated Health Program</t>
  </si>
  <si>
    <t>ES-L1027</t>
  </si>
  <si>
    <t>1,450</t>
  </si>
  <si>
    <t>Better participation and relationship between Ministry of Health and the Universidad de El Salvador. Academic support from an university with a high prestige.</t>
  </si>
  <si>
    <t>The Certificate on Basic Health Services financed with this project had an impact on 1,450 health service workers by improving the quality of their service as a result of having a better training and understanding of the Health Reform and the responsibilities and protocols that Basic Health Care units have to put into practice</t>
  </si>
  <si>
    <t>Universidad de El Salvador</t>
  </si>
  <si>
    <t>EVENTO ACELERANDO ECOSISTEMAS DE EMPRENDIMIENTO E INNOVACIÓN  -  COINNOVAR</t>
  </si>
  <si>
    <t>Becoming a Woman: Creating Safe spaces for At-Risk Girls and Young Women</t>
  </si>
  <si>
    <t>TT-T1050</t>
  </si>
  <si>
    <t>269</t>
  </si>
  <si>
    <t>The Network of NGO's of Trinidad and Tobago for the Advancement of Women</t>
  </si>
  <si>
    <t>CONCURSO INNOVADORES MENORES DE 35 AÑOS - MIT - OPINNO - CONQUITO</t>
  </si>
  <si>
    <t>Support to the Design and Implementation of a T&amp;T Women's City Centre</t>
  </si>
  <si>
    <t>TT-T1047</t>
  </si>
  <si>
    <t>1</t>
  </si>
  <si>
    <t>ongoing</t>
  </si>
  <si>
    <t xml:space="preserve">consultants related to project </t>
  </si>
  <si>
    <t>3 empresas ganadoras, se premio a las mejores prácticas en igualdad de género</t>
  </si>
  <si>
    <t xml:space="preserve">Entrega de premios para promover la igualdad de género a través del concurso "El talento no tiene género", en el evento anual de la Cámara de Industrias y Producción (CIP), la más grande de Ecuador.
</t>
  </si>
  <si>
    <t xml:space="preserve">Sensibilización en temas de igualdad de género en empresas del sector privado.
</t>
  </si>
  <si>
    <t>Women for Women</t>
  </si>
  <si>
    <t>CONCURSO EL TALENTO NO TIENE GÉNERO</t>
  </si>
  <si>
    <t>EVENTO DIGITAL BANK QUITO</t>
  </si>
  <si>
    <t>TT-M1026 Development and implementing a LED framework for regions with extractive industies</t>
  </si>
  <si>
    <t>AGRIBUSINESS</t>
  </si>
  <si>
    <t>6 companies in total benefitted and included local cocoa estates, agricultural suppliers, local beauty products, local honey businesses</t>
  </si>
  <si>
    <t>an opportunity to participate in the Trade and Investment Convention in 2016</t>
  </si>
  <si>
    <t>Additional information and technical knowledge to apply to their businesses</t>
  </si>
  <si>
    <t>University of the West Indies</t>
  </si>
  <si>
    <t>Evento piloto sobre la herramienta gender gap analysis tool, la cual sirve para medir la igualdad de género en las empresas privadas.</t>
  </si>
  <si>
    <t xml:space="preserve">Empresas del sector privado sensibilizadas para el uso de la herramienta de autoevaluación para igualdad de género.
</t>
  </si>
  <si>
    <t>BID / FOMIN</t>
  </si>
  <si>
    <t>CICLO DE CINE #NOCALLAMOSMAS</t>
  </si>
  <si>
    <t xml:space="preserve">ATN/ME-13186-TT: Developing and Implementing a Local Economic Development Framework for the Southwestern Peninsula </t>
  </si>
  <si>
    <t>three schools in Trinidad and Tobago</t>
  </si>
  <si>
    <t>Implementation of Sports for Development Programme.</t>
  </si>
  <si>
    <t>Collaboration with local secondary schools to implement Sports for Development Programme</t>
  </si>
  <si>
    <t>University of the West Indies and Secondary Schools in Trinidad and Tobago</t>
  </si>
  <si>
    <t xml:space="preserve">A DOCUMENTARY REGARDING THE RESULTS AND IMPACT OF THE PROGRAMME </t>
  </si>
  <si>
    <t>Proposal for Reduction of Vulnerability in informal Urban Neighrborhoods in the</t>
  </si>
  <si>
    <t>ES-L1016</t>
  </si>
  <si>
    <t>1727</t>
  </si>
  <si>
    <t>The involvement of the community in the project allowed the support and appropriation of the investments</t>
  </si>
  <si>
    <t>High participation of the community in the processes. Ensuring support to the project and appropriation of the investments which will promote the sustainability of the project. There are also lessons learned in how to better involve the community in the projects which can be applied to other Bank's projects (i.e. information houses, promotion of mechanisms among beneficiaries and constructing companies, among others).</t>
  </si>
  <si>
    <t>Ministry of Public Works</t>
  </si>
  <si>
    <t>MEETINGS WITH THE COMMUNITY TO INFORMATE ABOUT THE INVESTMENTS OF THE PROJECT</t>
  </si>
  <si>
    <t>Expanding rural financial services to communities with young leaders</t>
  </si>
  <si>
    <t>ES-L1110</t>
  </si>
  <si>
    <t>975 rural clients of Credicampo</t>
  </si>
  <si>
    <t>The purpose of the project is to support the expansion of rural households’ access to Credicampo financing, by offering new financial products and increasing community participation by young leaders</t>
  </si>
  <si>
    <t>The objective of the project is to help increase the income derived from the productive activities of small producers and rural inhabitants who are clients of Credicampo.</t>
  </si>
  <si>
    <t>CREDICAMPO</t>
  </si>
  <si>
    <t>TT-M1032 - This is Me</t>
  </si>
  <si>
    <t>students, their families and other high need youth</t>
  </si>
  <si>
    <t>This 6-month training for fashion, design and merchandising for at-risk youth targeting primarily urban areas in POS and environs.</t>
  </si>
  <si>
    <t xml:space="preserve">Project is ongoing. The program involves life skills, business and technical skills and market linkages to start a micro business in fashion design and production. The This is ME Fashion Module is developed with support from the University of Trinidad and Tobago (UTT)’s fashion program director to adapt to the local context and to facilitate some linkages, where feasible, to facilitate transition into UTT’s diploma or certificate program for participants. </t>
  </si>
  <si>
    <t xml:space="preserve">Caribbean Intransit </t>
  </si>
  <si>
    <t>TT-M1028 Using credit ratings to facilitate financing for Caribbean SMEs</t>
  </si>
  <si>
    <t>FINANCIAL REGULATION AND SUPERVISION</t>
  </si>
  <si>
    <t>75 members of staff of various financial Small and Medium Enterprises</t>
  </si>
  <si>
    <t>Financial Sector SME's received training on credit rating methodology</t>
  </si>
  <si>
    <t>CARICRIS - Caribbean Information and Credit Rating Services Limited</t>
  </si>
  <si>
    <t>Strengthened Information Management at the Registrar General Department</t>
  </si>
  <si>
    <t>TT-L1034</t>
  </si>
  <si>
    <t>general public</t>
  </si>
  <si>
    <t>communications campaign reached out to and obtain feedback from stakeholders on project activities, including gender-targeted outreach campaigns and data collection around women´s land ownership trends. This activity has not yet been effectuated and, the goal is to engage critical stakeholders including the public at large.</t>
  </si>
  <si>
    <t>Multi-Phase Wastewater Rehabilitation Program- Phase I</t>
  </si>
  <si>
    <t>TT-L1026</t>
  </si>
  <si>
    <t>SOLID WASTE, SOCIAL PROJECTS</t>
  </si>
  <si>
    <t>residents of Malabar and San Fernando</t>
  </si>
  <si>
    <t>Public outreach and awareness of project activities</t>
  </si>
  <si>
    <t>Water and Sewerage Authority of Trinidad and Tobago (WASA)</t>
  </si>
  <si>
    <t>Health Services Support Program</t>
  </si>
  <si>
    <t>TT-L1039</t>
  </si>
  <si>
    <t>Ministry of Health, Diabeties Association, Cancer Society and Healthy Coalition</t>
  </si>
  <si>
    <t xml:space="preserve"> the Ministry  of Health wishes to re-activate the Trinidad and Tobago Partners Forum Working Committee on NCDs to provide inputs for the implementation component of the NCDs component of the loan. This working committee acting as an advisory body comprises Ministries, Civil Society and International Organizations </t>
  </si>
  <si>
    <t>Rural and periurban credit expansion for Women in El Salvador</t>
  </si>
  <si>
    <t>ES-L1109</t>
  </si>
  <si>
    <t>1,400 micro and small women entrepreneurs</t>
  </si>
  <si>
    <t>The project outcome is that the OEF strengthens and expands its activities so that micro and small women entrepreneurs are able to access credit in their communities and conduct sustainable productive activities</t>
  </si>
  <si>
    <t>The expected impact of the project is to increase the incomes of low-income women in rural and periurban areas by stimulating productive and microentrepreneurial activities through access to financial services</t>
  </si>
  <si>
    <t>OEF</t>
  </si>
  <si>
    <t>1965/OC-TT Citizen Security Program</t>
  </si>
  <si>
    <t>PENSIONS &amp; SOCIAL SECURITY</t>
  </si>
  <si>
    <t xml:space="preserve">1) Development of Community Safety Plans
2) Implementation of Police Youth Club Training and Development Programme
3) Implementation of Community Based Media Production Project to train 250 young persons in film production
4) Implementation of Conflict &amp; Mediation Training Programme in East Port of Spain
5) Implementation of Conflict &amp; Mediation Training Programme in St. James &amp; Diego Martin
6) Implementation of Adult Literacy Training Programme
7) Implementation of Cognitive Social Intervention Programme (Tobago)
8) Implementation of Positive Parenting Programme (Tobago) 
9) Micro Project grants (ICON &amp; Community Engagement) to community based organisations (10)
10) School  Based Violence Prevention programmes implemented by local schools to address safety &amp; security (6) concerns 
</t>
  </si>
  <si>
    <t>Ministry of National Security, University of the West Indies, Police Youth Club, University of Trinidad and Tobago, consultants contracted under project</t>
  </si>
  <si>
    <t>MODERNIZATION &amp; ADMINIST OFJUSTICE</t>
  </si>
  <si>
    <t>Stakeholder meeting</t>
  </si>
  <si>
    <t>HOSTED MEETING OF CIVIL SOCIETY ORGANISATIONS TO DISCUSS RECOMMENDATIONS FOR IMPROVING THE LEGAL, FISCAL AND FUNDING FRAMEWORK FOR THE CIVIL SOCIETY SECTOR</t>
  </si>
  <si>
    <t>Financing Productive Development for El salvador</t>
  </si>
  <si>
    <t>ES-L1089</t>
  </si>
  <si>
    <t>1500, with wich the program goal has been exceeded</t>
  </si>
  <si>
    <t>It has been possible to communicate the availability of the line to micro entrepreneurs who are accessing the line</t>
  </si>
  <si>
    <t xml:space="preserve">Is expected to improve the productivity of small businesses in the country through financing
</t>
  </si>
  <si>
    <t xml:space="preserve">Microfinancieras </t>
  </si>
  <si>
    <t>THE FINANCIAL INSTITUTION CARRY OUT PROGRAMS TO DISSEMINATE THE BENEFITS OF THE CREDITS</t>
  </si>
  <si>
    <t>Neighborhood Upgrading Program</t>
  </si>
  <si>
    <t>TT-L1016</t>
  </si>
  <si>
    <t>URBAN LAND PLANNING AND MANAGEMENT</t>
  </si>
  <si>
    <t>SITE VISIT</t>
  </si>
  <si>
    <t>IMPLEMENTATION OF PRIVATE-PUBLIC PARTNERSHIPS FOR MUNICIPAL MKTS MNGT IN EL SAL</t>
  </si>
  <si>
    <t>ES-M1038</t>
  </si>
  <si>
    <t>689 beneficiarios, entre ellos pertenecientes a Organizaciones de Mercados Municipales.</t>
  </si>
  <si>
    <t>Alianza publico privada entre la alcaldía de Santiago Nonualco  y la organización de usuarios del Mercado Municipal, por medio del establecimiento de una empresa de economía mixta: AMERMUSAN</t>
  </si>
  <si>
    <t>.La mejora de la administración del Mercado Municipal de Santiago Nonualco, y la mejora de los servicios del Mercado a los clients.</t>
  </si>
  <si>
    <t>FISDL</t>
  </si>
  <si>
    <t>PARTICIPATIVE MONITORING</t>
  </si>
  <si>
    <t>ConSOC activities</t>
  </si>
  <si>
    <t xml:space="preserve">DISSEMINATION OF INFORMATION THROUGH INVITING CONSOC MEMBER TO PROCUREMENT LIVE FAIR </t>
  </si>
  <si>
    <t>Support to the Development of an Information System in the Education Sector and</t>
  </si>
  <si>
    <t>ES-T1233</t>
  </si>
  <si>
    <t>Organizaciones de la Sociedad Civil participaron junto al Ministerio de Educación de El Salvador y la Secretaria de Educación de Honduras en la conferencia: “Fortaleciendo la información y la Coordinación para Mejorar el Clima Escolar</t>
  </si>
  <si>
    <t xml:space="preserve">Los objetivos de la conferencia se cumplieron. Se intercambio información, y sobre todo, se agendaron muchas reuniones posteriores entre los participantes. Por ejemplo, era la primera vez que la Secretaria de Educación y de Seguridad de El Salvador compartían información, una clara señal de como las instituciones pueden trabajar aisladas aun perteneciendo al mismo gobierno en situaciones que "claman" por coordinación.
</t>
  </si>
  <si>
    <t>EDYTRA, Glasswing, Fusalmo, Visión Mundial, Plan International,  Fundación Lady Lee, GIZ, Universidades</t>
  </si>
  <si>
    <t>Country Strategy 2016-2020 consultation with ConSOC</t>
  </si>
  <si>
    <t>CONSULTATIION WITH CONSOC GROUP ON COUNTRY STRATEGY PRIORITY AREAS AND AREAS OF INTERVENTION</t>
  </si>
  <si>
    <t>Caribbean Civil Society Forum VI Annual Meeting - Sustainable Growth</t>
  </si>
  <si>
    <t>XVI Annual Meeting - Social Innovation</t>
  </si>
  <si>
    <t>Promotion of Savings by Recipients of Government Payments</t>
  </si>
  <si>
    <t>ES-M1041</t>
  </si>
  <si>
    <t>40,000 people receive subsidies through a electrinic saving accounts (e-banking, movile application). Besides, 107,000 people have opened new savings accounts during the projects.</t>
  </si>
  <si>
    <t>2 new saving products were implemented. 1 methodology for Financial Education was implemented.</t>
  </si>
  <si>
    <t xml:space="preserve">The project has stimulates, a amount of savings of US$ 819,000, as of Dec/2016. </t>
  </si>
  <si>
    <t>FEDECREDITO</t>
  </si>
  <si>
    <t>Health Microinsurance in El Salvador</t>
  </si>
  <si>
    <t>ES-M1042</t>
  </si>
  <si>
    <t>13,833 low-income people with health insurance</t>
  </si>
  <si>
    <t>2 New inclusive insurance products designed and implemented. 1 new medical network implemented. 1 financial education program implemented (for insurance) . The insurance products were commercialized through 12 cooperatives members of FEDECACES  and 2 others.</t>
  </si>
  <si>
    <t xml:space="preserve">25,000 inclusive insurance were commercialized during the project, equivalent to 75,000 beneficiaries, 90% women and  50% from rural zones. </t>
  </si>
  <si>
    <t>SEGUROS FUTURO.</t>
  </si>
  <si>
    <t>CR</t>
  </si>
  <si>
    <t>Sesión de diálogo del ConSoc con el Ministro de Hacienda de Costa Rica, quien presentó la situación actual del país y las perspectivas macroeconómicas de cara a la situación fiscal del país.</t>
  </si>
  <si>
    <t>teams/ITEBP/IPC/CivilSociety/Lists/Civil Society Review 20162017/COSTA RICA</t>
  </si>
  <si>
    <t>Pathways for Youth</t>
  </si>
  <si>
    <t>ES-M1049</t>
  </si>
  <si>
    <t>The project will directly benefit 10,020 low-income, at-risk youth between the ages of 16 and 25  in the municipios of San Salvador, Soyapango, Santa Ana, San Miguel, Mejicanos, and Sonsonante, 50% of whom will be women</t>
  </si>
  <si>
    <t>(I) Transfer and implementation of the model to a network of affiliates (NGOs and Training Centers among others)
(ii) Community Savings and Loan Groups formed by youth  at risk</t>
  </si>
  <si>
    <t>At the national level, at-risk youth can be socially and economically productive in jobs and  self-employment</t>
  </si>
  <si>
    <t>Catholic Relief Services (CRS) El Salvador</t>
  </si>
  <si>
    <t>Diseminación de buenas prácticas, diálogo e intercambio de conocimiento regional con actores públicos y privados sobre gestión y monitreo de proyectos de desarrollo.</t>
  </si>
  <si>
    <t>CONGRESO INTERNACIONAL DE GESTÍÓN DE PROYECTOS DE INVERSIÓN PÚBLICA</t>
  </si>
  <si>
    <t>Sesión descentralizada del ConSoc dividida en dos partes. La primera parte realizada en el Centro Nacional de Alta Tecnología, donde se desarrollaron presentaciones sobre temas de Mercado laboral, así como visitas a los laboratorios de geomática, nanotecnología, computación avanzada y biotecnología.  En la segunda parte, se realizó una visita a los proyectos del Sistema Integral de Formación Artística para Inclusión Social en la comunidad de La Carpio.</t>
  </si>
  <si>
    <t>Diálogo del ConSoc con los candidatos a Vicepresidente de la República de los 5 principals partidos politicos (según la encuesta del Semanario Universidad de noviembre 2017), de cara a las elecciones nacionales de febrero 2018.</t>
  </si>
  <si>
    <t>New employment opportunities for youth in El Salvador (NEO-ES)</t>
  </si>
  <si>
    <t>ES-M1054</t>
  </si>
  <si>
    <t>18000 YOUTH AT RISK</t>
  </si>
  <si>
    <t>The model consists of forming public-private partnerships in which companies, governments, and civil society contribute resources, knowledge, and capacity to implement effective and sustainable employment solutions for poor and vulnerable youth.
Among the civil society partnerships that are involved in NEO El Salvador are: Asociación AGAPE de El Salvador, Fundación Salvador del Mundo, Asociación Institución Salesiana, Plan International, Federación Internacional de Fe y Alegría, Catholic Relief Services, and Fundación para la Educación Integral Salvadoreña (FEDISAL)</t>
  </si>
  <si>
    <t>The desired impact of the project is to increase job opportunities for poor and vulnerable young people between the ages of 17 and 29. An estimated number of 9,000 youth are expected to get jobs, at the endo of the project.</t>
  </si>
  <si>
    <t>FEDISAL</t>
  </si>
  <si>
    <t>Better Access to Credit for Rural Productive Initiatives in Eastern El Salvador</t>
  </si>
  <si>
    <t>ES-M1055</t>
  </si>
  <si>
    <t>MICROENTERPRISE DEVELOPMENT</t>
  </si>
  <si>
    <t>1,300 small farmers and rural microentrepreneurs</t>
  </si>
  <si>
    <t xml:space="preserve">Access to credit for 1,300 small and rural microenterprises; also 600 entrepreneurs will receive credit, thanks to the backing of an innovative mechanism of  guaranteeing access to credit (MGAC).
</t>
  </si>
  <si>
    <t>Improve the income and living conditions of people living in rural areas in Eastern El Salvador.</t>
  </si>
  <si>
    <t>ADEL MORAZAN</t>
  </si>
  <si>
    <t>Scaling the `Shatki' distribution model in el Salvador</t>
  </si>
  <si>
    <t>ES-T1255</t>
  </si>
  <si>
    <t>1,000 micro distribuitors in rural areas (mostly women)</t>
  </si>
  <si>
    <t>One model of Inclusive Distribution of basic Products in rural areas, including microfinancing mechanism and training of micro dealers in sale techniques.</t>
  </si>
  <si>
    <t>Improving living conditions and economic and social empowerment of the beneficiaries, mostly women.</t>
  </si>
  <si>
    <t>New Employment Opportunities for Youth in Paraguay (NEO-PARAGUAY)</t>
  </si>
  <si>
    <t>PR-M1031</t>
  </si>
  <si>
    <t>LABOR ORGANIZATIONS</t>
  </si>
  <si>
    <t>22.000 jóvenes en situación de vulnerabilidad, 249 profesionales de centros NEOS de formación e intermediación laboral</t>
  </si>
  <si>
    <t xml:space="preserve">22.000 jóvenes pobres vulnerables entre 16 y 29 años equipados para el mundo del trabajo de los cuales  11.000 serán mujeres y 400 jóvenes con discapacidad.
</t>
  </si>
  <si>
    <t>incrementar la las oportunidades de inserción
en empleos de 22.000 jóvenes.                                                                                                                                                     NEO Paraguay contribuye al cambio sistémico a través de los siguientes indicadores: i) 1  alianza público-privada promueve y adopta modelos de escala de empleabilidad juvenilde alto impacto; y ii) 25 instituciones públicas y privadas claves en el país aplican nuevas prácticas y mejoras en sus servicios de empleabilidad juvenil basado en modelos y conocimiento patrocinados por el FOMIN</t>
  </si>
  <si>
    <t xml:space="preserve">NEO - (CIRD) Centro de Información y Recursos para el Desarrollo </t>
  </si>
  <si>
    <t>Action Plan for C and D Countries</t>
  </si>
  <si>
    <t>ES-T1253</t>
  </si>
  <si>
    <t>No es posible contabilizar el número de beneficiarios</t>
  </si>
  <si>
    <t>Con el nivel de relacionamiento de colaboración se realizaron estudios de consultoría en temas específicos y de apoyo a diferentes sectores siempre de cara a la promoción del desarrollo del país.</t>
  </si>
  <si>
    <t xml:space="preserve">Recomendaciones y mejores prácticas para potenciar diferentes sectores. El CyD apoya estudios de consultoría en diferentes temáticas que afectan al país. </t>
  </si>
  <si>
    <t xml:space="preserve"> ADESCOS, alcaldías, Visión Mundial, Cafetaleros, Gremiales, Microempresarios, Alcaldías</t>
  </si>
  <si>
    <t>Action Plan C&amp;D</t>
  </si>
  <si>
    <t>ES-T1274</t>
  </si>
  <si>
    <t>No se puede contabilizar</t>
  </si>
  <si>
    <t>Con acciones de CyD se apoyan acciones de diálogo estratégico y operativo en atención al cliente, estudios económicos y regionales y sinergias operativas y de conocimiento.</t>
  </si>
  <si>
    <t>Recomendaciones y mejores prácticas para potenciar diferentes sectores. El CyD apoya estudios de consultoría en diferentes temáticas que afectan al país</t>
  </si>
  <si>
    <t xml:space="preserve">Sector educación, sector privado, cafetaleros, género y juventud, </t>
  </si>
  <si>
    <t>ESTUDIOS ECONÓMICOS Y REGIONALES Y SINERGIAS OPERATIVAS Y DE CONOCIMIENTO.</t>
  </si>
  <si>
    <t>Comprehensive Transformation of the La Chacarita Alta Neighborhood in the Asunci</t>
  </si>
  <si>
    <t>PR-M1032</t>
  </si>
  <si>
    <t>Fortalecido el tejido social y económico dentro de La Chacarita Alta.</t>
  </si>
  <si>
    <t>Contribuir a mejorar la calidad de vida de las familias pobres y de bajos ingresos que residen en el barrio de La Chacarita Alta, Asunción.</t>
  </si>
  <si>
    <t>Habitat para la Humanidad Paraguay</t>
  </si>
  <si>
    <t>Housing Program and Integral Improvement of Urban Informal Settlements</t>
  </si>
  <si>
    <t>ES-L1022</t>
  </si>
  <si>
    <t>HOUSING</t>
  </si>
  <si>
    <t>Vice Ministerio de Vivienda y Desarrollo Urbano, Ministerio de Obras Publicas</t>
  </si>
  <si>
    <t>Municipal Management based in results, Santa Ana</t>
  </si>
  <si>
    <t>ES-T1174</t>
  </si>
  <si>
    <t>REFORM AND PUBLIC SECTOR SUPPORT</t>
  </si>
  <si>
    <t>Alcaldia Municipal de Santa Ana</t>
  </si>
  <si>
    <t>Municipal Managemet Based on Results in Santa Tecla</t>
  </si>
  <si>
    <t>ES-T1175</t>
  </si>
  <si>
    <t>Population in the municipality informed as to the new developments in the administration and discussions regarding alternatives to evaluation and cost of goods rendered by the municipality.</t>
  </si>
  <si>
    <t>Population engaged in the Municipal development plan for the period ending 2020.</t>
  </si>
  <si>
    <t>Alcaldia Municipal de Santa Tecla</t>
  </si>
  <si>
    <t>Program to Scale Youth Entrepreneurship in Paraguay</t>
  </si>
  <si>
    <t>PR-M1035</t>
  </si>
  <si>
    <t xml:space="preserve">Generar emprendimientos de jovenes de escasos recursos a traves de un modelo de formaciòn que integra el crèdito: 1150 negocios creados / 2250 negocios fortalecidos/4600 jovenes incrementarn sus habilidades </t>
  </si>
  <si>
    <t xml:space="preserve">Incrementar el numero de emprendimientos exitosos y sostenibles a nivel nacional: 1250 Negocios desarrollados por jóvenes / 1850 empleos generados (nuevos negocios, o negocios fortalecidos) / 80% de jóvenes </t>
  </si>
  <si>
    <t xml:space="preserve"> YEP Fundación Paraguaya </t>
  </si>
  <si>
    <t>JA</t>
  </si>
  <si>
    <t>Civil society representatives and IDB staff became more aware of lack of transparency and corruption as a constraint to growth in Jamaica</t>
  </si>
  <si>
    <t>Greater awareness of participants</t>
  </si>
  <si>
    <t>National Integrity Action</t>
  </si>
  <si>
    <t>teams/ITEBP/IPC/CivilSociety/Lists/Civil Society Review 20162017/JAMAICA</t>
  </si>
  <si>
    <t>Adaptation Program and Financing Mechanism for the PPCR Jamaica</t>
  </si>
  <si>
    <t>JA-L1048</t>
  </si>
  <si>
    <t>Valuable input received from Jamaica Environmental Trust for project in execution dealing with climate change adaptation and mitigation measures in Jamaica</t>
  </si>
  <si>
    <t>Better executed operation</t>
  </si>
  <si>
    <t>Jamaica Environmental Trust</t>
  </si>
  <si>
    <t>ENTERPRISE DEVELOPMENT, CLUSTERS AND INNOVATION</t>
  </si>
  <si>
    <t>Civil society representatives from Jamaica attended regional forum in Nassau, Bahamas</t>
  </si>
  <si>
    <t>Greater awareness of regional issues among civil society representatives</t>
  </si>
  <si>
    <t>Inter-American Development Bank</t>
  </si>
  <si>
    <t>Country Strategy Consultation</t>
  </si>
  <si>
    <t>Valuable input provided to Jamaica Country Strategy 2016-2021 document</t>
  </si>
  <si>
    <t>More informed  strategy for engaging client</t>
  </si>
  <si>
    <t>IDB</t>
  </si>
  <si>
    <t>Civil society representatives from Jamaica attended annual forum</t>
  </si>
  <si>
    <t>heightened awareness of regional issues and knowledge among civil society representatives</t>
  </si>
  <si>
    <t>Door-to-Door Saving</t>
  </si>
  <si>
    <t>EC-M1074</t>
  </si>
  <si>
    <t xml:space="preserve">1) 4651 personas de bajos ingresos han accedido a cuentas de ahorro programadas. 2) 1373 beneficiarios del pago de gobierno han accedido a al menos 1 producto de ahorro. </t>
  </si>
  <si>
    <t>1) Consultoría de rediseño de productos de ahorro 2) Plan de Mercadeo 3) Adecuación de vehículo como oficina móvil 4) Actualización de software de la cooperativa 5) Capacitación en inclusión financiera.</t>
  </si>
  <si>
    <t>4651 personas de bajos ingresos han accedido a cuentas de ahorro programadas. 1373 beneficiarios del pago de gobierno han accedido a al menos 1 producto de ahorro. 2114 personas que aperturan una cuenta de ahorro por primera vez en el sistema financiero formal.</t>
  </si>
  <si>
    <t>1) 4651 personas bajos ingresos han accedido a ctas ahorro programadas 2) 1373 beneficiarios del pago de gobierno han accedido a al menos 1 producto ahorro 3) 2114 personas que aperturan una cta ahorro por 1era vez en sistema financiero formal</t>
  </si>
  <si>
    <t xml:space="preserve">1) Consultoría de rediseño de productos de ahorro 2) Plan de Mercadeo 3) Adecuación de vehículo como oficina móvil 4) Actualización de software de la cooperativa 5) Capacitación en inclusión finaciera
</t>
  </si>
  <si>
    <t xml:space="preserve">4651 personas de bajos ingresos han accedido a ctas ahorro programadas. 1373 beneficiarios del pago de gobierno han accedido a al menos 1 producto de ahorro. 2114 personas que aperturan una cta ahorro por 1era vez en sistema financiero formal.
</t>
  </si>
  <si>
    <t>Cooperativa de Ahorro y Crédito Cacpe Pastaza</t>
  </si>
  <si>
    <t>VE</t>
  </si>
  <si>
    <t>Comprehensive Institutional Development of CORPOELEC</t>
  </si>
  <si>
    <t>40 funcionarios del Sector Eléctrico Venezolano</t>
  </si>
  <si>
    <t>Intercambio de experiencias y planificación de una agenda de cooperación con relación al tema de pérdidas de energía</t>
  </si>
  <si>
    <t>Ministerio del Poder Popular de Energía</t>
  </si>
  <si>
    <t>teams/ITEBP/IPC/CivilSociety/Lists/Civil Society Review 20162017/VENEZUELA</t>
  </si>
  <si>
    <t>Rehabilitation of Units 1 to 6 of Powerhouse I Simón Bolivar Hydroelectric Plant</t>
  </si>
  <si>
    <t>35 funcionarios de CORPOELEC responsables de la Ejecución del Proyecto 2429/OC-VE</t>
  </si>
  <si>
    <t xml:space="preserve">Fortalecer y acelerar la ejecución del Proyecto 2429/OC-VE involucrando las áreas de apoyo adicionales a la unidad ejecutora del proyecto
</t>
  </si>
  <si>
    <t>CORPOELEC</t>
  </si>
  <si>
    <t>ESCI Implementation of the City of Cumana in Venezuela</t>
  </si>
  <si>
    <t>URBAN REHABILITATION AND HERITAGE</t>
  </si>
  <si>
    <t>20 niños de la Ciudad de Cumaná (Centro Histórico de la ciudad)</t>
  </si>
  <si>
    <t xml:space="preserve">A través de una metodología innovadora que implementa un programa educativo de empoderamiento de jóvenes y diseño urbano participativo se recuperó un espacio público del centro histórico de la ciudad
</t>
  </si>
  <si>
    <t>Asociación Civil Trazando Espacios</t>
  </si>
  <si>
    <t>35 prestadores de servicios turísticos del Centro Histórico de la Ciudad de Cumaná</t>
  </si>
  <si>
    <t>Conformación de la Red de Turismo Sostenible “Cumaná la Primogénita”, proceso participativo de formación y fortalelcimiento de operadoras comunitarias de servicios turístico</t>
  </si>
  <si>
    <t>FUNDES y la Alcaldía de Cumaná</t>
  </si>
  <si>
    <t>National System of Youth and Children's Orchestras of Venezuela</t>
  </si>
  <si>
    <t xml:space="preserve">Experiment included 2,914 children (1480 assigned to the treatment group) in 16 nucleos. Total number of participants in this program was estimated to be approximately 400,000 children in 2013. </t>
  </si>
  <si>
    <t>Impact evaluation study demonstrated the potential that the program has as a devising mechanism to target resources to the most vulnerable children. After 1 year, full-sample ITT estimates indicate improved self-control (by 0.10 standard deviations) and reduced behavioral difficulties (by 0.08 standard deviations), both significant at 10% after controlling for multiple hypothesis testing. Sub-sample effects are larger among (1) children with less-educated mothers and (2) boys, especially those exposed to violence at baseline. In the latter subgroup, we find lower levels of aggressive behavior.</t>
  </si>
  <si>
    <t>Impact evaluation was carried out by Bank's staff and hired consultants. Nonetheless, the researchers worked closely with Fundación Musical Simón Bolívar (El Sistema's management body) to guarantee a proper implementation of the study</t>
  </si>
  <si>
    <t>1 IMPACT EVALUATION STUDY (PUBLISHED IN PEER-REVIEW JOURNAL), 1 YOUTH TOOLKIT, 1 STANDARDIZED SYSTEM FOR CHILDREN'S REGISTRATION TO ACTIVITIES</t>
  </si>
  <si>
    <t>Implementation Model for Prevention and care</t>
  </si>
  <si>
    <t>Intervention model is expected to benefit 25 local communities in the State of Miranda.</t>
  </si>
  <si>
    <t xml:space="preserve">Intervention model (and impact evaluation study) is yet to be implemented, but initial conversations with government authorities, based on factors identified in the diagnostic study, has brought up consensus on the importance of devising mechanisms to prevent teenage and early-age pregnancy in Venezuela to improve the well-being of most marginal families.  </t>
  </si>
  <si>
    <t>Instituto Autónomo Consejo Nacional de Derechos de Niños, Niñas y Adolescentes (IDENNA)</t>
  </si>
  <si>
    <t>1 DIAGNOSTIC STUDY OF CONTEXTUAL FACTORS THAT CAUSE PREGNANCY PREVENTION IN VENEZUELA DISSEMINATED</t>
  </si>
  <si>
    <t>13 miembros de organizaciones pertenencientes al ConSoc en Vnezuela</t>
  </si>
  <si>
    <t>Organizaciones aliadas del Banco son capaces de ejecutar su planificación estratégica anual con base en orientaciones prácticas de fácil ejecución</t>
  </si>
  <si>
    <t>PricewaterhouseCoopers</t>
  </si>
  <si>
    <t>Second Basic Education Improvement Program (2nd BEIP) Phase II</t>
  </si>
  <si>
    <t>SU-L1038</t>
  </si>
  <si>
    <t>SU</t>
  </si>
  <si>
    <t>9 organizations</t>
  </si>
  <si>
    <t>The CSOs present at the engagement provided suggestions for the project team to consider when continuing their planning of the project.</t>
  </si>
  <si>
    <t xml:space="preserve">The CSOs were now better informed of the objectives and activities of the project </t>
  </si>
  <si>
    <t>The executing unit of the project, who works closely with the Ministry of Education and Science</t>
  </si>
  <si>
    <t>MEETING TO DISCUSS ACHIEVEMENTS AND PLANNED ACTIVITIES FOR THE COMING PERIOD</t>
  </si>
  <si>
    <t>teams/ITEBP/IPC/CivilSociety/Lists/Civil Society Review 20162017/SURINAME</t>
  </si>
  <si>
    <t>Support for income generation opportunities for indigenous and Maroon women in t</t>
  </si>
  <si>
    <t>SU-M1021</t>
  </si>
  <si>
    <t>9</t>
  </si>
  <si>
    <t>The CSOs present at the meeting provided suggestions for the project team to consider when executing the activities</t>
  </si>
  <si>
    <t>The CSOs are now better informed about the project objectives and activities</t>
  </si>
  <si>
    <t>Amazone Conservation Team - a CSO</t>
  </si>
  <si>
    <t>MEETING TO DISCUSS THE PLANNED ACTIVITIES</t>
  </si>
  <si>
    <t>All for Education Movement: New Educational Practices and Policy Agenda</t>
  </si>
  <si>
    <t>BR-T1246</t>
  </si>
  <si>
    <t>BR</t>
  </si>
  <si>
    <t>NUMEROUS - TECHNICAL COOPERATION</t>
  </si>
  <si>
    <t>teams/ITEBP/IPC/CivilSociety/Lists/Civil Society Review 20162017/BRAZIL</t>
  </si>
  <si>
    <t>Reinforcing the Quality of Professional Education in Public Secondary Schools</t>
  </si>
  <si>
    <t>BR-T1294</t>
  </si>
  <si>
    <t>TEACHER EDUCATION &amp;EFFECTIVENESS</t>
  </si>
  <si>
    <t>School-to-Work Transition and Technical Education in Brazil</t>
  </si>
  <si>
    <t>BR-T1302</t>
  </si>
  <si>
    <t>The new initiative brought about by this TC is a collaborative effort by IDB, Santa Catarina's Education Dept, FIESC, Instituto Natura, and Itau BBA, focused on the development of a new policy for the secondary education in Santa Catarina and for the support to the implementation of 19 full-time schools.</t>
  </si>
  <si>
    <t>The Role of Education for youth affected by violence and other risks</t>
  </si>
  <si>
    <t>BR-T1322</t>
  </si>
  <si>
    <t xml:space="preserve">"1. FLACSO: Application of RES-360 in public schools in the states of Ceara and Rio Grande do Sul. 
2. Brain Institute of the Pontifical Catholic University of Rio Grande do Sul: analysis of the neurobiologic impact of chronic stress on children of public schools in Porto Alegre."
</t>
  </si>
  <si>
    <t xml:space="preserve">Colabora Educação is an informal movement that brings together the IDB, Instituto Natura, Instituto Ayrton Senna, Instituto Unibanco, Fundação Lemann, Fundação Itaú Social, and Todos pela Educação to promote collaborative arragentments to improve education quality in Brazil.
</t>
  </si>
  <si>
    <t xml:space="preserve">1. 4 analytical reports in 2017
2. 1 national-evenet in October 2017"
</t>
  </si>
  <si>
    <t>REPORTS</t>
  </si>
  <si>
    <t>Strengthening the Unified Health System in Salvador</t>
  </si>
  <si>
    <t>BR-L1389</t>
  </si>
  <si>
    <t xml:space="preserve">Relatorio de consulta pública / Consulta pública sobre o novo Hospital Metropolitano
</t>
  </si>
  <si>
    <t>Energy Infrastructure Investment Program for the Celesc</t>
  </si>
  <si>
    <t>BR-L1491</t>
  </si>
  <si>
    <t>ENERGY INSTITUTIONAL STRENGTHENING AND CAPACITY BUILDING</t>
  </si>
  <si>
    <t xml:space="preserve">Consulta Publica de Evaluacion Ambiental Estrategica
</t>
  </si>
  <si>
    <t xml:space="preserve">Apoyo al Plan de la Alianza para la Prosperidad del Triángulo Norte. 2017 </t>
  </si>
  <si>
    <t xml:space="preserve">RG-P1578 </t>
  </si>
  <si>
    <t>MIGRATION &amp; MIGRANTS</t>
  </si>
  <si>
    <t>Los tres países del triángulo norte: El Salvador, Guatemala y Honduras</t>
  </si>
  <si>
    <t>La Alianza para la Prosperidad del Triángulo Norte es un plan regional impulsado por El Salvador, Guatemala y Honduras con el respaldo del Gobierno de Estados Unidos. Para el desarrollo del PAPTN, los países actúan de manera coordinada y con firme voluntad política para proponer acciones innovadoras que impulsen un cambio estructural y respondan a los desafíos de la falta de oportunidades de desarrollo para su población y del poco crecimiento económico, los cuales constituyen los principales factores de la emigración desde el Triángulo Norte de América Central.</t>
  </si>
  <si>
    <t xml:space="preserve">El Grupo Consultivo del Plan de la Alianza para la Prosperidad del Triángulo Norte (PAPTN) junto a representantes del Gobierno de El Salvador y del Gobierno de Estados Unidos, con el apoyo del Banco Interamericano de Desarrollo (BID), llevaron un evento denominado “Foro de Intercambio con la Sociedad Civil en el marco del PAPTN”, en el que participaron representantes de los sectores público, privado, social y académico de El Salvador, así como miembros de organismos nacionales e internacionales. Así mismo realizan reuniones y sesiones continúas con OSC para explicar y dar cuentas del plan. </t>
  </si>
  <si>
    <t>OSC de El Salvador</t>
  </si>
  <si>
    <t>EL BID REALIZA EL ROL DE SECRETARÍA TÉCNICA DE ESTE PLAN APOYANDO A LOS TRES PAÍSES DE TRIÁNGULO NORTE</t>
  </si>
  <si>
    <t>Sustainable working conditions for better performance of MSEs</t>
  </si>
  <si>
    <t>BR-M1066</t>
  </si>
  <si>
    <t xml:space="preserve">Non-reimbursable technical cooperation - Knowledge Economy
</t>
  </si>
  <si>
    <t>Building a local economic development policy in the state of Rio de Janeiro</t>
  </si>
  <si>
    <t>BR-M1108</t>
  </si>
  <si>
    <t xml:space="preserve">Non-reimbursable technical cooperation - Value Chains and Regional Economic Development
</t>
  </si>
  <si>
    <t>Empowering Small Scale Coffee Farmers Global Markets Climate Change Resistance</t>
  </si>
  <si>
    <t>BR-M1113</t>
  </si>
  <si>
    <t xml:space="preserve">Non-reimbursable technical cooperation - Program to strengthen family coffee farming in Brasil - Climate-smart agriculture
</t>
  </si>
  <si>
    <t>Free Digital Education Project for Job Market Inclusion</t>
  </si>
  <si>
    <t>BR-M1114</t>
  </si>
  <si>
    <t>E-EDUCATION</t>
  </si>
  <si>
    <t xml:space="preserve">Non-reimbursable technical cooperation - Free Education to Promote Job Market Inclusion of Brazilian Youth - Business Skills
</t>
  </si>
  <si>
    <t>Colectivo Model: Community Development Leveraged by a Company¿s Value Chain</t>
  </si>
  <si>
    <t>BR-M1117</t>
  </si>
  <si>
    <t xml:space="preserve">Non-reimbursable technical cooperation - Refining and consolidating the Coletivo program in Brazil - Inclusive Cities
</t>
  </si>
  <si>
    <t>Development of a Sustainable Business Upgrading Model for Micro, Small, and Medi</t>
  </si>
  <si>
    <t>BR-M1119</t>
  </si>
  <si>
    <t xml:space="preserve">Non-reimbursable technical cooperation - Development of a Sustainable Business Upgrading Model for MSMEs in Brazil - Value Chains and Regional Economic Development
</t>
  </si>
  <si>
    <t>Proadapta Sertão</t>
  </si>
  <si>
    <t>BR-M1122</t>
  </si>
  <si>
    <t xml:space="preserve">Non-reimbursable technical cooperation - Climate-smart agriculture
</t>
  </si>
  <si>
    <t>Entrepreneurial Skill Development and Employability of Rural Youth in the Southe</t>
  </si>
  <si>
    <t>BR-M1125</t>
  </si>
  <si>
    <t xml:space="preserve">Non-reimbursable technical cooperation - Entrepreneurial Skill Development of Rural Youth in the Southern Bahia, Brazil - Access to Markets and Skills
</t>
  </si>
  <si>
    <t>ReDes for the Sustainable Development of Poor Families</t>
  </si>
  <si>
    <t>BR-M1127</t>
  </si>
  <si>
    <t>Expansion of Galpão Aplausos At-risk Youth Job Placement Model</t>
  </si>
  <si>
    <t>BR-M1128</t>
  </si>
  <si>
    <t xml:space="preserve">Non-reimbursable technical cooperation - Business Skills
</t>
  </si>
  <si>
    <t>Designing Financial Education Methodologies to Improve Financial Behavior among</t>
  </si>
  <si>
    <t>BR-M1131</t>
  </si>
  <si>
    <t xml:space="preserve">Non-reimbursable technical cooperation - Promoting Financial Education among Low-Income Women and Retirees
</t>
  </si>
  <si>
    <t>Empowering Low-income Women through their Incorporation in a Community-based Inc</t>
  </si>
  <si>
    <t>BR-M1133</t>
  </si>
  <si>
    <t xml:space="preserve">Non-reimbursable technical cooperation - Development of female microdistributor enterprises in Salvador and Belo Horizonte - Access to Markets and Skills
</t>
  </si>
  <si>
    <t>Entrepreneurial Generation</t>
  </si>
  <si>
    <t>BR-M1136</t>
  </si>
  <si>
    <t>MARKET DEVELOPMNET AND FUNCTIONING</t>
  </si>
  <si>
    <t xml:space="preserve">Non-reimbursable technical cooperation - Youth entrepreneurship program in Brazil - Knowledge Economy
</t>
  </si>
  <si>
    <t>Mapping and Systematization of Trade Processes to Support SMEs</t>
  </si>
  <si>
    <t>BR-M1137</t>
  </si>
  <si>
    <t xml:space="preserve">Non-reimbursable technical cooperation - Mapping and Systematization of Trade Processes to Support SMEs - Access to Markets and Skills
</t>
  </si>
  <si>
    <t>New Employment Opportunities for Youth in Ceará ¿ NEO Brazil</t>
  </si>
  <si>
    <t>BR-M1139</t>
  </si>
  <si>
    <t xml:space="preserve">Non-reimbursable technical cooperation - New Employment Opportunities for youth in Brazil (NEO-BRAZIL) - Business Skills
</t>
  </si>
  <si>
    <t>BR-T1337</t>
  </si>
  <si>
    <t>Maceió More Inclusive with Circular Economy Models</t>
  </si>
  <si>
    <t>BR-T1342</t>
  </si>
  <si>
    <t xml:space="preserve">Non-reimbursable technical cooperation - Inclusive Cities
</t>
  </si>
  <si>
    <t>Circular Economy and Climate Change Adaptation in São Paulo. Recycling Used Cook</t>
  </si>
  <si>
    <t>BR-T1343</t>
  </si>
  <si>
    <t xml:space="preserve">Non-reimbursable technical cooperation - Resilient Sao Paulo: Improving Urban Sustainability by Recycling Domestic Cooking Oil - Inclusive Cities
</t>
  </si>
  <si>
    <t>Promotion of the Socioenvironmental Impact Investment and Enterprise Ecosystem</t>
  </si>
  <si>
    <t>BR-T1346</t>
  </si>
  <si>
    <t>FINANCING FOR ENVIRONMENTAL SUSTAINABILITY</t>
  </si>
  <si>
    <t xml:space="preserve">Non-reimbursable technical cooperation - Promoting the impact investing ecosystem and social entrepreneurship in Brazil - Knowledge Economy
</t>
  </si>
  <si>
    <t>Social Inclusion and Opportunities for Youth in Rio de Janeiro</t>
  </si>
  <si>
    <t>BR-L1287</t>
  </si>
  <si>
    <t>Over 6k</t>
  </si>
  <si>
    <t xml:space="preserve">Gestão das Unidades Territoriais  - 15 unidades
Treinamento de jovens - 7650
Apoio à projetos de emprendedorismo - 48 projetos
Oficinas Socioculturais - 1200 vagas
Treinamento de jovens - 5250 vagas
</t>
  </si>
  <si>
    <t>Program of Integrated Public Policies for Fortaleza Youth</t>
  </si>
  <si>
    <t>BR-L1122</t>
  </si>
  <si>
    <t xml:space="preserve">Gestão de Centros Urbanos de Cultura, Esporte e Lazer - 3 unidades, media de 4500 vagas por mês por unidade
Aulas de preparação para o ENEM - 6617 matrículas
Financiamento de Projetos Comunitários - 88 entidades participantes
</t>
  </si>
  <si>
    <t>Support for Social Reforms in Ceará - PROARES Phase II</t>
  </si>
  <si>
    <t>BR-L1053</t>
  </si>
  <si>
    <t>HIGHER EDUCATION</t>
  </si>
  <si>
    <t>160</t>
  </si>
  <si>
    <t xml:space="preserve">Curso de Especialização em Desenvolvimento Social - Environment and Rural Development
</t>
  </si>
  <si>
    <t>The Acre Sustainable Development Program (PDSA-II)</t>
  </si>
  <si>
    <t>BR-L1289</t>
  </si>
  <si>
    <t xml:space="preserve">Investment plans managed  by organizations of indigenous peoples and family farmers
</t>
  </si>
  <si>
    <t>Technical Support National Employment Service Stand. Unified Labor System Design</t>
  </si>
  <si>
    <t>BR-T1298</t>
  </si>
  <si>
    <t>PARTICIPATION IN SEMINAR ON SHORT-TERM WORK SCHEMES AND IN REGIONAL DIALOGUE</t>
  </si>
  <si>
    <t>Monitoring and Evaluation System of Labor Market Policies</t>
  </si>
  <si>
    <t>BR-T1331</t>
  </si>
  <si>
    <t>REPORT ON LABOR DYNAMICS</t>
  </si>
  <si>
    <t>Support of Social Reforms in Ceara - PROARES III</t>
  </si>
  <si>
    <t>BR-L1406</t>
  </si>
  <si>
    <t>LABOR INTERMEDIATION SYSTEMS</t>
  </si>
  <si>
    <t xml:space="preserve">Management model for self-employed intermediation
</t>
  </si>
  <si>
    <t>PUBLICATION WITH KNOWLEDGE PRODUCTS WITH SPECIALISTS FROM THE BANK</t>
  </si>
  <si>
    <t>Support for actuarial studies for individual social security regimes (RPPSs in P</t>
  </si>
  <si>
    <t>BR-T1357</t>
  </si>
  <si>
    <t>REPORT ON PENSIONS (TO BE DELIVED AT THE END OF 2018)</t>
  </si>
  <si>
    <t>Low Carbon Agriculture and Avoided Deforestation for Reducing Poverty</t>
  </si>
  <si>
    <t>BR-X1028</t>
  </si>
  <si>
    <t xml:space="preserve">Capacitação/ Assistência técnica
</t>
  </si>
  <si>
    <t>Strengthening Climate Change Budget Planning and Fiscal Management in Brazil</t>
  </si>
  <si>
    <t>BR-T1183</t>
  </si>
  <si>
    <t xml:space="preserve">Fortalecimento Institucional/ Capacitação
</t>
  </si>
  <si>
    <t>Linking climate change mitigation to community based forest management in Amapá</t>
  </si>
  <si>
    <t>BR-T1275</t>
  </si>
  <si>
    <t>IDESAM- Instituto de Conservação e Desenvolvimento Sustentável da Amazônia / Membros de cooperativas e associações de Projetos de assentamento</t>
  </si>
  <si>
    <t xml:space="preserve">Capacitação/Treinamento em inventario florestal e manejo florestal em Projetos de Assentamento (cooperativas/ Associações) no Amapá- (Capacitação de Inventário Florestal / Inventário florestal/ Elaboração de Plano de manejo florestal)-.
</t>
  </si>
  <si>
    <t xml:space="preserve">O Idesam foi contratado pelo IEF-AP (beneficiário e executor da CT) para desenvolver todas as atividades previstas na CT./ beneficiários são membros de cooperativas e associações em Projetos de assentamento
</t>
  </si>
  <si>
    <t>Assessment of the Impacts of Climate on the Stability of the Amazon Rainforest</t>
  </si>
  <si>
    <t>BR-T1284</t>
  </si>
  <si>
    <t>FDB- Fundação Amazônica de Defesa da Biosfera/ Estudantes de universidades brasileiras e estrangeiras</t>
  </si>
  <si>
    <t xml:space="preserve">Capacitação- Floresta tropical - Florestas/ Geração de conhecimento/ Capacitação
</t>
  </si>
  <si>
    <t xml:space="preserve">A FDB foi apontada pelo MCTI (beneficiário da CT) para executar o projeto. / 2 Workshops de capacitação sobre floresta tropical foram realizados ao longo da CT- os beneficiários eram estudantes e pesquisadores de diversas áreas vindos de universidades brasileiras e estrangeiras.
</t>
  </si>
  <si>
    <t>Forest Information to Support Public and Private Sectors in Management Initiativ</t>
  </si>
  <si>
    <t>BR-T1277</t>
  </si>
  <si>
    <t xml:space="preserve"> Representantes de ONGs/ Associações/ Cooperativas/ Universidades </t>
  </si>
  <si>
    <t xml:space="preserve">Consulta pública/ Geração de conhecimento (Simposio nacional de inventarios florestais)
</t>
  </si>
  <si>
    <t xml:space="preserve">"Em 2016: representantes da sociedade civil estiveram presentes no Simposio de Inventarios Florestais- 
Em 2017: Representantes de produtores rurais / ONGs/ Associações/ Cooperativas/ Universidades particparam de consulta para identificação de informações prioritários sobre o Cerrado.- A atividade ocorreu no âmbito do componente da CT sobre o Sistema Nacional de Informações Florestais. 
Desde 2009 foram realizadas 20 eventos para a preparação e implementação do IFN.  Considerando os 20 eventos, estiveram presentes 689 pessoas, sendo 35% de representantes do Governo Federal e 33% dos Governos Estadual/Distrital ou Municipal. O setor Acadêmico contribuiu em grande parte dos eventos, com 20% do público. Houve 4% de participação do setor privado (4%) e 5%) de organismos internacionais. 
A sociedade civil esteve presente com 4% dos participantes. 
Esteve presente
- Em sessões de apresentação do IFN nos estados (i.e Rio Grande do Sul e Rondônia)
-WorkShop II: Oficina do Projeto IFN-BR para Levantamento da Demanda de Informações sobre os Recursos Florestais do Brasil
- 1º Encontro do Sistema Nacional de Informações Florestais
- Reunião dos estados de MG, TO, MS, GO, ES e RO para participação no Portal Nacional de Gestão Florestal
- Oficina de Consulta Pública do Projeto Informações Florestais para uma Gestão Orientada à Conservação e Valorização dos Recursos Florestais do Cerrado pelos Setores Público e Privado </t>
  </si>
  <si>
    <t>Instituto Inhotim: Strengthening Regional Development, Climate Change and Biodiv</t>
  </si>
  <si>
    <t>BR-T1313</t>
  </si>
  <si>
    <t>BIODIVERSITY AND PROTECTED AREAS CONSERVATION</t>
  </si>
  <si>
    <t>Instituto Inhotim (Organização da Sociedade Civil de Interesse Público)/ Comunidade do entorno (Brumadinho)</t>
  </si>
  <si>
    <t xml:space="preserve">Capacitação de equipe do Instituto Inhotim/ Workshop/Consulta com parceiros locais (associações; comunidades quilombolas; ONGs sobre potenciais para o desenvolvimento da região de Brumadinho
</t>
  </si>
  <si>
    <t xml:space="preserve">Capacitação da equipe do Inhotim sobre gestão ocorreu em 2016 e ocorrerá em 2017 referente à sustentabilidade institucional e captação de recurso/ 2 workshops envolvendo a sociedade civil referente à desenvolvimento regional acontecerão em 2017 9um já ocorreu em março)
</t>
  </si>
  <si>
    <t>Strengthening Funding for Mitigation in Brazil based on Results-oriented Managmt</t>
  </si>
  <si>
    <t>BR-T1310</t>
  </si>
  <si>
    <t>Forum Nacional de Mudança do Clima FNMC</t>
  </si>
  <si>
    <t>Consulta pública sobre estudos setoriais 
Tradução do acordo de Paris
Diálogos setoriais NDC</t>
  </si>
  <si>
    <t xml:space="preserve">Em 2016: Foi posto para consulta pública pelo MMA no próximo mês um documento consolidando estudos técnicos setoriais (Indústrias/ Florestas Plantadas/ Florestas Nativas/ Recuperação de pastagem/ Energia/ Biocombustíveis) feitos para subsidiar o GoB em uma estratégia de implementação da NDC brasileira.
A CT também financiou a tradução do Acordo de Paris para o Português. A versão está sendo revisada pelo Itamaraty para que possa ser compartilhada e para abrir um debate com a sociedade civil  (para que o acordo seja melhor compreendido e que dele se aproprie).
Em 2017: Serão apoiados os diálogos com a sociedade civil (via MMA e Forum Nacional de Mudança do Clima) sobre a implementação da NDC brasileira.
</t>
  </si>
  <si>
    <t>Planning and Capacity Building of the Transition Fund for ARPA for Life</t>
  </si>
  <si>
    <t>BR-T1293</t>
  </si>
  <si>
    <t>FUNBIO - Fundo Brasileiro para a Biodiversidade, Funbio  (Associação civil sem fins lucrativos).</t>
  </si>
  <si>
    <t xml:space="preserve">"Contratações para fortalecimento institucional do FUNBIO para gestão dos recursos do Programa ARPA para a vida
Capacitações para fortalecimento institucional do FUNBIO para gestão dos recursos do Programa ARPA para a vida
Workshop sobre arranjos produtivos com parceiros locais (unidades de conservação)
</t>
  </si>
  <si>
    <t xml:space="preserve">Apontada pelo MMA (beneficiário do projeto) para executar a CT que tem como um dos objetivos fortalecer e estruturar o FUNBIO para que seja o administrador do fundo de transição para a ARPA para a vida.
</t>
  </si>
  <si>
    <t>BR-T1287</t>
  </si>
  <si>
    <t>"Contratações para fortalecimento institucional do FUNBIO para gestão dos recursos do Programa ARPA para a vida
Capacitações para fortalecimento institucional do FUNBIO para gestão dos recursos do Programa ARPA para a vida
Workshop sobre arranjos produtivos com parceiros locais (unidades de conservação)</t>
  </si>
  <si>
    <t>Apontada pelo MMA (beneficiário do projeto) para executar a CT que tem como um dos objetivos fortalecer e estruturar o FUNBIO para que seja o administrador do fundo de transição para a ARPA para a vida.</t>
  </si>
  <si>
    <t>Implementation of the ESCI in Nassau, The Bahamas</t>
  </si>
  <si>
    <t>BH-T1045</t>
  </si>
  <si>
    <t>BH</t>
  </si>
  <si>
    <t>teams/ITEBP/IPC/CivilSociety/Lists/Civil Society Review 20162017/BAHAMAS</t>
  </si>
  <si>
    <t>Revitalization of the Sponging Industry</t>
  </si>
  <si>
    <t>BH-M1013</t>
  </si>
  <si>
    <t>WSC Support Program - New Providence Water Supply and Sanitation Systems Upgrade</t>
  </si>
  <si>
    <t>BH-L1028</t>
  </si>
  <si>
    <t>SANITATION URBAN</t>
  </si>
  <si>
    <t>Citizen Security Strengthening Programme</t>
  </si>
  <si>
    <t>GY-L1042</t>
  </si>
  <si>
    <t>GY</t>
  </si>
  <si>
    <t xml:space="preserve">Resulting from the level of violence in Guyana, Indigenous peoples conceptualizes crime, violence, and citizen security differently from coastal residents. For indigenous leaders, citizen security should be provided by members of the community and not by non-community members or foreign individuals. The country office recognized that are no available studies or data on crime and violence (C&amp;V) in indigenous villages and that this context was not included in the 1st Citizen Security Project. Therefore, a study will be at forefront of this issue. The expected result was to obtain recommendations for the design and development of a culturally appropriate study in indigenous territories as indigenous villages maintain strong cultural distinctiveness including its native language. </t>
  </si>
  <si>
    <t xml:space="preserve">This study is on-going. </t>
  </si>
  <si>
    <t>Ministry of Public Security</t>
  </si>
  <si>
    <t>teams/ITEBP/IPC/CivilSociety/Lists/Civil Society Review 20162017/GUYANA</t>
  </si>
  <si>
    <t>Support to Improve Maternal and Child Health</t>
  </si>
  <si>
    <t>GY-L1058</t>
  </si>
  <si>
    <t>32</t>
  </si>
  <si>
    <t xml:space="preserve">Guyana is among five countries in the region with the highest Maternal Mortality Rate and among six nations where the rate has increased significantly between 1990 and 2013. Civil society emphasized the importance of adopting a systems approach to providing maternal neonatal and child care especially in the interior region where access and quality of care played a major role in several maternal deaths in 2015, setting clear and measurable outcomes and strengthening implementation capacity to achieve those targets. </t>
  </si>
  <si>
    <t>Technical Assistance (TA) support to the Ministry of Social Protection to prepare an overall social protection strategy that identifies priorities, resource and institutional strengthening needs.</t>
  </si>
  <si>
    <t>Ministry of Public Health</t>
  </si>
  <si>
    <t>Forest Carbon Partnership Facility Project in Guyana</t>
  </si>
  <si>
    <t>GY-T1097</t>
  </si>
  <si>
    <t>approx 74,000</t>
  </si>
  <si>
    <t xml:space="preserve">Indigenous Peoples’ representation on the FCPF Steering Committee successfully achieved by consensus and the Indigenous Caucus established as an inclusive and representative platform for on-going engagement and consultation.  
</t>
  </si>
  <si>
    <t xml:space="preserve">This establishment of the Indigenous Caucus as a key outcome of the FCPF workshop process which comprises a number of key Indigenous Peoples organisations and structures at the overarching national level, the national NGOs and the Regionally-based District Councils was the first time in Guyana all of Guyana's various Indigenous Peoples organisations formed themselves into a single self  governing apolitical unit to represent the views of all of Guyana's indigenous interest on issues of the environment. </t>
  </si>
  <si>
    <t>National Toshaos Council</t>
  </si>
  <si>
    <t>Country Strategy 2012-2016</t>
  </si>
  <si>
    <t>GY-P1067</t>
  </si>
  <si>
    <t>79,300</t>
  </si>
  <si>
    <t xml:space="preserve">The country office invested time and effort to building an open and transparent relationship with the indigenous community as a key commodity to partnership. The country office opened itself to listen generously. The major way community stakeholders negotiate is through complaining. When the country office listened to indigenous stakeholders generously, we communicated that they are worth listening to and what they are communicating is worth listening to.
</t>
  </si>
  <si>
    <t xml:space="preserve">Improving lives require a culture of inclusion and relationship is the only way to genuinely partner with indigenous communities.  The country office has built a trusted relationship with indigenous stakeholders and these stakeholders have defended the work of the Bank and the Country Office. </t>
  </si>
  <si>
    <t>Country Office Guyana</t>
  </si>
  <si>
    <t>STRATEGIC RELATIONSHIP BUILDING</t>
  </si>
  <si>
    <t>Sustainable Business Models for Rural Electrification and Energy Access in Guyan</t>
  </si>
  <si>
    <t>GY-M1022</t>
  </si>
  <si>
    <t>6000</t>
  </si>
  <si>
    <t xml:space="preserve">The consultation with indigenous representatives considered the specific socio-cultural, economic and environmental and geographic characteristics of the areas of operation.  The use of strong community organization that already have a relationship with the community were important results for the operation. </t>
  </si>
  <si>
    <t xml:space="preserve">The potential for spending more time on productive activities, educational activities for school children, longer operation hours of community buildings such as schools and clinics while lessening the dependence on fossil fuel thereby reducing carbon emissions. </t>
  </si>
  <si>
    <t>Ministry of Public Infrastructure</t>
  </si>
  <si>
    <t>Programming and Portfolio Review</t>
  </si>
  <si>
    <t>GY-P1046</t>
  </si>
  <si>
    <t>750,000</t>
  </si>
  <si>
    <t xml:space="preserve">ConSOC organizations have helped to influence the policy decisions of the Government of Guyana around specific operations. </t>
  </si>
  <si>
    <t xml:space="preserve">G7 donors in Guyana have taken a keen interest in the Bank’s ConSoc as this group comes closest to representing the views of a wide cross section of civil society in Guyana.  </t>
  </si>
  <si>
    <t>Country Office</t>
  </si>
  <si>
    <t>Promoting a Cluster Approach for Agricultural Diversification in Guyana</t>
  </si>
  <si>
    <t>GY-L1062</t>
  </si>
  <si>
    <t>Strengthening the housing delivery system for the indigenous Amerindian populati</t>
  </si>
  <si>
    <t>GY-T1115</t>
  </si>
  <si>
    <t>Fostering innovative processes and methods to indigenous housing solutions.</t>
  </si>
  <si>
    <t xml:space="preserve">Indigenous beneficiaries innovated designs of their homes to suit the socio-economic needs of their communities. </t>
  </si>
  <si>
    <t>Central Housing and Planning Authority</t>
  </si>
  <si>
    <t>FREE AND PRIOR INFORMED CONSENT</t>
  </si>
  <si>
    <t>81</t>
  </si>
  <si>
    <t xml:space="preserve">Civil society collaboration has demonstrated that ‘good change’ can happen at the civil society institutional level when the Bank work with and through civil society organisations. </t>
  </si>
  <si>
    <t xml:space="preserve">National Coordinating Council for NGOs in Guyana is now a member of the ConSOC.  </t>
  </si>
  <si>
    <t>Country Dialogue</t>
  </si>
  <si>
    <t xml:space="preserve">The country office has given priority to the engagement and relationship with the indigenous peoples and this approach has encouraged the indigenous representatives to contribute to development issues. </t>
  </si>
  <si>
    <t xml:space="preserve">The dialogue with indigenous peoples representatives will make Bank funded operations more likely to succeed. </t>
  </si>
  <si>
    <t>Visability</t>
  </si>
  <si>
    <t>9,770 articles mentioned the IDB in a local online news site Stabroek News</t>
  </si>
  <si>
    <t>The Country Office has been dynamic in the sharing of information with the wider civil society in Guyana.</t>
  </si>
  <si>
    <t>Government of Guyana</t>
  </si>
  <si>
    <t>Knowledge Products</t>
  </si>
  <si>
    <t>NEW OIL AND GAS AND EXTRACTIVE INDUSTRIES</t>
  </si>
  <si>
    <t xml:space="preserve">Presentation of COF funded study to understand lessons from Trinidad and Tobago as a small hydrocarbon producer and exporter and how those lessons can be applied to Guyana.  </t>
  </si>
  <si>
    <t>The newly formed Guyana Oil and Gas Association has subsequently become a member of the ConSOC group beginning in 2017.</t>
  </si>
  <si>
    <t>Guyana - Brazil Land Transport Link and Deep Water Port</t>
  </si>
  <si>
    <t>GY-T1098</t>
  </si>
  <si>
    <t>PUBLIC TRANSPORT (BUS / TRAIN / CABLE). INFRASTRUCTURE AND EQUIPMENT</t>
  </si>
  <si>
    <t>45</t>
  </si>
  <si>
    <t xml:space="preserve">Indigenous Communities along the route and a town are actively engaged in the dialogue on the road link and deep water port.  </t>
  </si>
  <si>
    <t>Indigenous Peoples Council (National Tashaos Council) now more aware and knowledgeable of IDB Indigenous Peoples Policy.</t>
  </si>
  <si>
    <t>Knowledge Sharing</t>
  </si>
  <si>
    <t>IDB Gender and Diversity Division participation in national indigenous peoples conference.</t>
  </si>
  <si>
    <t xml:space="preserve">IDB is a trusted source of information. </t>
  </si>
  <si>
    <t xml:space="preserve">PRESENATION </t>
  </si>
  <si>
    <t>COUNTRY PROGRAM EVALUATION PRESENTATION TO CONSOC</t>
  </si>
  <si>
    <t>Mangrove management led by their own communities</t>
  </si>
  <si>
    <t>EC-T1370</t>
  </si>
  <si>
    <t>MEETING TO INFORM CONSOC MEMBERS ABOUT NEW REPRESENTATIVE AND ABOUT CIVIL SOCIETY ANUAL MEETING</t>
  </si>
  <si>
    <t>EC-T1374 Impacto Quito Co-Working</t>
  </si>
  <si>
    <t>EC-T1375 Kara Solar</t>
  </si>
  <si>
    <t>Road Improvement and Rehabilitation Program</t>
  </si>
  <si>
    <t>GY-L1027</t>
  </si>
  <si>
    <t>35,000</t>
  </si>
  <si>
    <t xml:space="preserve">This engagement allowed the Bank to educate stakeholders about the processes of social and environmental safe guards surrounding Bank financed projects after concerns were raised about the impact of a parking meter project to be implemented in a road upgrade project financed by the IDB.  A secondary result of this engagement was that the stakeholders highlighted issues about road networks in the city of Georgetown that the team at the Bank were unaware of. </t>
  </si>
  <si>
    <t xml:space="preserve">The final impact of this engagement was that the stakeholders were able to engage in a constructive dialogue with the executing agency after meeting with the team at the Bank to share their concerns about the parking meeting project.  The parking meter project </t>
  </si>
  <si>
    <t xml:space="preserve">Ministry of Public Infrastructure. </t>
  </si>
  <si>
    <t>CONSULTATION ABOUT THE IMPACT OF THE INSTALLATION OF PARKING METERS ON THE GY-L1027 PROJECT WHICH INCLUDES THE SHERIFF STREET - MANDELA ROAD UPGRADE</t>
  </si>
  <si>
    <t>Environment Sector Strengthening - GY-L1039 and GY - L1043</t>
  </si>
  <si>
    <t>725,000</t>
  </si>
  <si>
    <t xml:space="preserve">The engagement helped local stakeholders to understand what Guyana has done and achieved and show the level of preparedness of Guyana to receive future support from the IDB and other development partners once those conditions were sufficient.  </t>
  </si>
  <si>
    <t xml:space="preserve">The impact of this engagement helped stakeholders to dialogue with the government to determine what other actions the PCR needs to support.  The Bank has since started to proceed to support the Government of Guyana to define and establish a mechanism for a Sovereign Wealth Fund to manage revenues from oil and gas and in October 2017 Guyana's application to the EITI was accepted. </t>
  </si>
  <si>
    <t>COF Guyana</t>
  </si>
  <si>
    <t>EFC - Forest Carbon Partnership Facility (GY-T1097)</t>
  </si>
  <si>
    <t>GY-W1001</t>
  </si>
  <si>
    <t>78,000</t>
  </si>
  <si>
    <t xml:space="preserve">1. The country office invested time and effort building an open and transparent relationship with the indigenous community as a key commodity to partnership.
2. The country office opened itself to listen generously to the concerns of the indigenous community as a major way community stakeholders negotiate is through complaining.
</t>
  </si>
  <si>
    <t xml:space="preserve">The Country Office has succeeded in bringing all of Guyana’s indigenous stakeholders into a conversation and a long term collaboration to participate in its work and to lead their own dialogue on Bank financed projects intended to benefit indigenous peoples.  The country office is the only institution in Guyana to successfully  facilitate the establishment of an INDIGENOUS CACUS comprising all indigenous organizations in Guyana. This INDIGENOUS CACUS has since established dialogued with the Government of Guyana and other national and international agencies. </t>
  </si>
  <si>
    <t xml:space="preserve">IDB </t>
  </si>
  <si>
    <t>RELATIONSHIP BUILDING</t>
  </si>
  <si>
    <t>Sustainable Energy Program for Guyana</t>
  </si>
  <si>
    <t>GY-G1004</t>
  </si>
  <si>
    <t>7,950</t>
  </si>
  <si>
    <t xml:space="preserve">During the public launch of the project and a working session to outline the priorities of the project, it was agreed that implementing agency would meet indigenous stakeholders to collectively draft the criteria for the selection of the 25 communities and the location for the installation of solar systems. </t>
  </si>
  <si>
    <t xml:space="preserve">The final impact of this engagement was that the indigenous stakeholders and the Ministry of Indigenous Peoples Affairs influenced the Ministry of Public Infrastructure to install the solar systems in community spaces such as schools, health centers, multi-purpose buildings, village offices, community centers and internet hubs rather than in individual homes. This allowed whole communities to benefit from the provision of critical electricity. </t>
  </si>
  <si>
    <t>COMMUNITY STAKEHOLDER CONSULTATION</t>
  </si>
  <si>
    <t>Country Program Evaluation (CPE) - Guyana 2016</t>
  </si>
  <si>
    <t>GY-N1018</t>
  </si>
  <si>
    <t xml:space="preserve">ConSOC had an understanding of the challenges to the implementation of the 2012-2016 country strategy and opportunities for the new CS. </t>
  </si>
  <si>
    <t>PRESENTATION OF CPE</t>
  </si>
  <si>
    <t>PM4R Scholarschips</t>
  </si>
  <si>
    <t>12 Staff members of 2 CSOs enrolled in PM4R training.</t>
  </si>
  <si>
    <t xml:space="preserve">Representatives of indigenous organizations were able to influence the design of a terms of reference to conduct a crime &amp; insecurity survey in indigenous communities taking indigenous culture and context into consideration. </t>
  </si>
  <si>
    <t xml:space="preserve">A terms of reference and survey conduct that was fully compliant with indigenous expectations and agreement on the communities to be surveyed. </t>
  </si>
  <si>
    <t>21</t>
  </si>
  <si>
    <t>Representatives of Guyana's indigenous peoples council are more aware and familiar with the Bank's Operational Policy on Indigenous Peoples.</t>
  </si>
  <si>
    <t xml:space="preserve">Indigenous peoples representatives are more engaged on Bank financed projects that affect the lives, wellbeing and welfare of their communities by seeking information and ensuring that executing agencies follow the Bank's safe guard polices when executing projects in indigenous communities. </t>
  </si>
  <si>
    <t>11</t>
  </si>
  <si>
    <t>TO PROMOTE PRIVATE SECTOR DEVELOPMENT IN GUYANA</t>
  </si>
  <si>
    <t>INNOVACION INCLUSIVA, PARTICIPACIÓN CÍVICA Y EMPRENDIMIENTO SOCIAL JUVENIL</t>
  </si>
  <si>
    <t>Indicador 1: 1700 jóvenes participantes del proyecto (CRF: 230300), Indicador 2: 22MIL personas beneficiadas por los emprendimientos sociales establecidos</t>
  </si>
  <si>
    <t>El objetivo del Proyecto es mejorar la calidad de vida de las personas que viven en ciudades metropolitanas en El Salvador y Honduras, a través de la generación de un modelo de colaboración público-privada que promueva la innovación cívica y social de forma– participativa e inclusiva. Para el logro de este objetivo, el Proyecto ofrecerá mecanismos a jóvenes para que puedan desarrollar su potencial emprendedor e idear soluciones innovadoras - importadas y/o generadas a nivel local - para responder a los retos urbanos.</t>
  </si>
  <si>
    <t>El objetivo del proyecto es mejorar la calidad de vida de las personas que viven en ciudades metropolitanas, en El Salvador y Honduras, a través de la generación de un modelo de colaboración público-privada que promueva la innovación cívica y social de forma participativa e inclusiva.</t>
  </si>
  <si>
    <t>FUNDACIÓN CRISÁLIDA (GLASSWING)</t>
  </si>
  <si>
    <t>E-GOVERNMENT</t>
  </si>
  <si>
    <t>To present to civil society partners on how Estonia became a global model for e-government .</t>
  </si>
  <si>
    <t>E-GOVERNMENT PRESENTATION TO CIVIL SOCIETY</t>
  </si>
  <si>
    <t>Oil and Gas</t>
  </si>
  <si>
    <t>26</t>
  </si>
  <si>
    <t xml:space="preserve">As part of the process of facilitating strategic dialogue and interaction with stakeholders on the country’s emerging oil and gas sector, the Bank hosted a dialogue between the IDB ConSOC group and President Granger’s Advisor on Petroleum. </t>
  </si>
  <si>
    <t xml:space="preserve">The IDB is playing a key technical role in supporting the Government of Guyana and the President in the development of its oil and gas sector.  The Minister of Natural Resources has since signaled the Government's interest in the IDB leading a donors coordination group to help the government streamline its oil and gas engagement and dialogue with development partners. </t>
  </si>
  <si>
    <t>OIL AND GAS</t>
  </si>
  <si>
    <t>Informe de resultados sobre empleabilidad de una herramienta que permita la identificación de necesidades de contratación del sector y monitpreo para la toma de decisions
Informe de resultados sobre la formulación de un modelo de intermediación laboral
Informe de resultados sobre la implementación de un piloto de una region de exclusión social</t>
  </si>
  <si>
    <t>Desarrollo de un modelo, con base en la ejecución de un piloto, de combate a la pobreza no asistencialista, mediante el acceso a oportunidades de empleo en el sector formal de la economía, en articulación con las instituciones del sector public y el sector privado.</t>
  </si>
  <si>
    <t>Horizonte Positivo</t>
  </si>
  <si>
    <t>UN MODELO, CON BASE EN LA EJECUCIÓN DE UN PILOTO, DE COMBATE A LA POBREZA NO ASISTENCIALISTA, MEDIANTE EL ACCESO A OPORTUNIDADES DE EMPLEO EN EL SECTOR FORMAL DE LA ECONOMÍA, EN ARTICULACIÓN CON LAS INSTITUCIONES DEL SECTOR PUBLIC Y EL SECTOR PRIVADO.</t>
  </si>
  <si>
    <t>ConSOC updated on the Bank's support to Government of Guyana on the oil and gas industry.</t>
  </si>
  <si>
    <t>OIL AND GAS EXTRACTIVES</t>
  </si>
  <si>
    <t>IDB Country Strategy with Guyana 2017-2021</t>
  </si>
  <si>
    <t>GY-P1100</t>
  </si>
  <si>
    <t>750000</t>
  </si>
  <si>
    <t>The draft Country Strategy was presented to the ConSOC on August 24, 2017.</t>
  </si>
  <si>
    <t xml:space="preserve">1.	The need for the country strategy to support the enabling environment for the private sector and civil society to support public-private development dialogue   with the government. 
2.	The need for the country strategy to build on national strategic planning similar to the National Competitiveness Strategy to guide IDB programming. 
3.	The need for the IDB to consider innovative instruments to support the private sector development and to engage government on national planning
</t>
  </si>
  <si>
    <t>FOREST RESOURCES MANAGEMENT</t>
  </si>
  <si>
    <t>78000</t>
  </si>
  <si>
    <t xml:space="preserve">Rather than utilize a formal grievance process to address concerns with the pace of implementation of the FCPF project, the indigenous caucus requested this engagement with the Bank to seek clarity on our processes and raise concerns about the project. </t>
  </si>
  <si>
    <t xml:space="preserve">With a space to hear concerns and listen to the indigenous peoples and with guidance from the Bank, the indigenous caucus was able to find an agreement and a path forward with the government executing agency about their concerns with the implementation of the project. Serving as a facilitator between the executing agency and the indigenous stakeholders, the Bank helped both parties to find a collective understanding through good faith discussions. </t>
  </si>
  <si>
    <t>Road Network Upgrade and Expansion Program</t>
  </si>
  <si>
    <t>GY-L1031</t>
  </si>
  <si>
    <t>SECONDARY ROADS</t>
  </si>
  <si>
    <t>30,000</t>
  </si>
  <si>
    <t>intensify the community development approach to development.</t>
  </si>
  <si>
    <t xml:space="preserve">http://gina.gov.gy/chpa-holds-consultation-with-northsouth-sophia-residents-on-developmental-projects-issues-of-drainage-squatting-and-employment-on-projects-raised/ </t>
  </si>
  <si>
    <t>Ministry of Communities</t>
  </si>
  <si>
    <t>Portfolio Monitoring &amp; Oversight 2017</t>
  </si>
  <si>
    <t>GY-P1112</t>
  </si>
  <si>
    <t>NEW POWER DISTRIBUTION &amp; TRANSMISSION PROJECTS</t>
  </si>
  <si>
    <t>500,000</t>
  </si>
  <si>
    <t>ConSOC brought up to date on the status of the portfolio and operations.</t>
  </si>
  <si>
    <t xml:space="preserve">The ConSOC offered active support to work with the government to ensure that the portfolio and in particular the transport and energy sectors projects are implemented with more efficiency. </t>
  </si>
  <si>
    <t>ConSOC</t>
  </si>
  <si>
    <t>CONSOC PORTFOLIO DIALOGUE</t>
  </si>
  <si>
    <t xml:space="preserve">100 young people and women entrepreneurs from 50 CSOs and businesses have a better knowledge of the Bank's role in supporting Guyana's development of the oil and gas sector.  </t>
  </si>
  <si>
    <t xml:space="preserve">The young people have formed themselves into a focus group to provide feedback to the Bank and the Presidential Advisor on the development of the emerging oil and gas sector in Guyana. </t>
  </si>
  <si>
    <t>LOGISTIC PLANNING, MULTIMODAL TRANSPORT AND LOGISTIC PLATFORMS</t>
  </si>
  <si>
    <t>74000</t>
  </si>
  <si>
    <t>Indigenous communities consulted on the impending development of a Guyana Brazil transport link/route.</t>
  </si>
  <si>
    <t xml:space="preserve">Indigenous communities wanted to ensure that they are equipped to use any impending transport link through, in or close to their communities rather than allow transport link to use their communities and peoples. </t>
  </si>
  <si>
    <t>Private Sector Development Strategy</t>
  </si>
  <si>
    <t>GY-P1017</t>
  </si>
  <si>
    <t>The Bank facilitated a dialogue between the private sector, Government of Guyana and the parliamentary opposition to arrive at a common understanding as to exactly what the prevailing growth constraints and opportunities in the Guyanese economy are and whether there can be some kind of shared agreement the stakeholders can arrive at on the way forward.</t>
  </si>
  <si>
    <t xml:space="preserve">We believe the sufficient allowed the stakeholders in the private sector, government and the opposition to constitute an agenda for a public/private sector dialogue out of which, will emerge some kind of consensus on the way forward.  The private sector has committed to developing a series of policy papers to provide the government and the opposition with options for injecting robustness into the economy. A public/private sector dialogue framework against the backdrop of a collective commitment to tackling the challenges together and with an underpinning of practicality and pragmatism will help change a souring public mood about the economy's performance. </t>
  </si>
  <si>
    <t>ConSOC (Private Sector Commission)</t>
  </si>
  <si>
    <t>PRIVATE SECTOR SUMMIT</t>
  </si>
  <si>
    <t>Power Utility Upgrade Program</t>
  </si>
  <si>
    <t>GY-L1041</t>
  </si>
  <si>
    <t xml:space="preserve">The Bank and the energy team obtain valuable institutional and local knowledge from the local engineering fraternity about the context of hydro power possibilities and opportunities in Guyana. </t>
  </si>
  <si>
    <t xml:space="preserve">The energy team (INI) had a better understanding of the local context of hydro power in Guyana and was able to gain insights about potential partners and expertise in Guyana for an upcoming hydro power expression of interest. </t>
  </si>
  <si>
    <t>ConSOC (Guyana Association of Professional Engineers)</t>
  </si>
  <si>
    <t>ENCUENTROS REGIONALES PARA SEGUIMIENTO REFORMA DE LEY DE PARTICIPACION (20500)</t>
  </si>
  <si>
    <t>Women and Community Based Groups for Rural Road Maintainance</t>
  </si>
  <si>
    <t xml:space="preserve">Indigenous women and communities provided inputs for the design of a loan operation on rural road maintenance. </t>
  </si>
  <si>
    <t>COF Guyana (Transport team)</t>
  </si>
  <si>
    <t>Apoyo Miembro CONSOC</t>
  </si>
  <si>
    <t>PARTICIPACIÓN DE MIEMBRO DE CONSOC ABRELATAM Y CONDATOS</t>
  </si>
  <si>
    <t>COOPERACION TECNICA DE EMERGENCIA (NO APARECE)</t>
  </si>
  <si>
    <t>CH-T1194. COOPERACION TECNICA DE EMERGENCIA MAULE Y BIOBIO</t>
  </si>
  <si>
    <t>CH-T1202. COOPERACIÓN DE EMERGENCIA PARA COQUIMBO (LLUVIAS)</t>
  </si>
  <si>
    <t>DONACION PARA EMERGENCIA EN EL MAULE (COMPLEMENTO BANCO)</t>
  </si>
  <si>
    <t>DONACIÓN BID EN COMPLEMENTO DE DONACIÓN DE EMPLEADOS PARA DESAFÍO LEVANTEMOS CHILE (CONSTRUCCIÓN DE CASAS).</t>
  </si>
  <si>
    <t>Support for the Development of a National Housing Strategy</t>
  </si>
  <si>
    <t>GY-T1136</t>
  </si>
  <si>
    <t>The Bank is facilitating a collaboration between the Massachusetts Institute of Technology (MIT) Center for Advanced Urbanism and the University of Guyana to propose design or research outputs around urban development topics. Potential topics include innovative designs for public spaces, proposals for improvement home design, and research on affordability issues. The initial consultation between the two university took place in November 2017 and students from the 2 universities will collaborate on designs in January 2018.</t>
  </si>
  <si>
    <t xml:space="preserve">The objective is that this collaboration in 2018 could help establish a platform for exchange on urban and housing topics and a longer-term relationship between the two academic institutions. </t>
  </si>
  <si>
    <t xml:space="preserve">COF Guyana and ConSOC (University of Guyana) </t>
  </si>
  <si>
    <t>New Oil and Gas Extratives</t>
  </si>
  <si>
    <t xml:space="preserve">Emanating from an engagement between the ConSOC and the Presidential Advisor on Petroleum, the Private Sector Commission (ConSOC member) requested an engagement with the Presidential Advisor on Petroleum for its 45 members and affiliate orgainizations to be briefed on the development of the sector and provide input and feedback to the government. </t>
  </si>
  <si>
    <t>The impact of this engagement is that the Bank is proving to be a facilitator of choice for civil society stakeholders to engage the Government of Guyana on the development of the emerging oil and gas sector and the Presidential Advisor on Petroleum is providing rich technical feedback to the Bank.</t>
  </si>
  <si>
    <t xml:space="preserve">ConSOC (Private Sector Commission) </t>
  </si>
  <si>
    <t>OIL AND GAS CONSULTATION</t>
  </si>
  <si>
    <t>GY-T1138</t>
  </si>
  <si>
    <t xml:space="preserve">Capacity of Evaluators for public bids improved. </t>
  </si>
  <si>
    <t>Ministry of Finance</t>
  </si>
  <si>
    <t>Empowerment of Women Microentrepreneurs in Poor Communities in Peru through Cons</t>
  </si>
  <si>
    <t>PE-M1107</t>
  </si>
  <si>
    <t>35000</t>
  </si>
  <si>
    <t>An agreement with the Guyana Manufacturing and Services Association on how the association can contribute to Bank funded projects in the agriculture sector and business support areas.</t>
  </si>
  <si>
    <t>The Guyana Manufacturing and Services Association expressed an interest in joining the ConSOC and was admitted as a member to contribute to IDB operations and development projects in Guyana.</t>
  </si>
  <si>
    <t>DIALOGUE WITH THE GUYANA MANUFACTURING AND SERVICES ASSOCIATION</t>
  </si>
  <si>
    <t>PE-T1359</t>
  </si>
  <si>
    <t>EL BID participó en un evento nacional en Cali: "Cali Epicentro Desarrollo y Paz: Una visión de Colombia a 2037", aportando espcialistas para paneles y key note speakers. Se resaltó la estrategia de país como instrument de diálogo de políticas y vision de desarrollo</t>
  </si>
  <si>
    <t>El BID se continua posisionándose como uno de los principales actores en propuestas de desarrollo del país.</t>
  </si>
  <si>
    <t>FDI Pacífico</t>
  </si>
  <si>
    <t>STI POLICY &amp; INSTITUTIONS</t>
  </si>
  <si>
    <t>45 ONGs</t>
  </si>
  <si>
    <t>KNL realizó un Taller para el Diseño, implementación y monitoreo de proyectos para una incidencia efectiva en Políticas Publicas</t>
  </si>
  <si>
    <t>Las ONGs involucradas tomaron mayor conocimiento sobre las complejidades en el diseño, implmentación y monitoreo de las políticas públicas</t>
  </si>
  <si>
    <t>AFE Colombia</t>
  </si>
  <si>
    <t>TECHNOLOGY DIFFUSION</t>
  </si>
  <si>
    <t xml:space="preserve">The IDB Panama Representation funded a hackathon, during which 40 young programmers had less than 24 hours to propose a technological solution for a common issue encountered in the financial services industry. </t>
  </si>
  <si>
    <t>LA CUARTA REVOLUCIÓN INDUSTRIAL (CADE 2017)</t>
  </si>
  <si>
    <t>FORO NACIONAL DE COMPETITIVIDAD</t>
  </si>
  <si>
    <t>Improving Efficiency and Quality of the Education Sector</t>
  </si>
  <si>
    <t>PN-L1143</t>
  </si>
  <si>
    <t>ENABLING ENVIRONMENT FOR SUSTAINABLE INTEGRATION</t>
  </si>
  <si>
    <t>3.200 beneficiarios viviendo en 998 hogares de La Chacarita Alta, un asentamiento informal del Área Metropolitana de Asunción, Paraguay</t>
  </si>
  <si>
    <t xml:space="preserve">La transferencia de conocimientos para fortalecer a Hábitat para la Humanidad se realiza a través de la Empresa de Desarrollo Urbano de Medellín, Colombia que es líder a nivel internacional en procesos de transformación integral de asentamientos informales y su integración física y social a las ciudades formales. A nivel regional, Medellín es un caso de referencia en cuanto a procesos exitosos de transformación urbana. El rol y modelo de la EDU ha sido galardonado con numerosos premios y documentado por el BID en la publicación “Equidad Territorial en Medellín: La Empresa de Desarrollo Urbano (EDU) como Motor de la Transformación Urbana". Tomando en consideración a sus calificaciones, la EDU ha sido seleccionada como la organización que puede apoyar a HPHPY a liderar un proceso de coordinación entre la comunidad y los actores públicos, adaptando al contexto de La Chacarita Alta una metodología de intervención inexistente en el país. </t>
  </si>
  <si>
    <t>solución integral a las múltiples carencias y vulnerabilidades en la que viven los residentes de un asentamiento informal con limitado acceso a servicios básicos en La Chacarita Alta.</t>
  </si>
  <si>
    <t>HABITAT PARA LA HUMANIDAD</t>
  </si>
  <si>
    <t xml:space="preserve">SIMPOSIO INTERNACIONAL DE MEDIO AMBIENTE </t>
  </si>
  <si>
    <t>DEVELOPMENT TOURISM DESTINATION &amp; PRODUCT MANAGEMENT</t>
  </si>
  <si>
    <t xml:space="preserve">40 </t>
  </si>
  <si>
    <t>To provide participants with an understanding of the methodologies and options for advancing their respective organizations using Information and Communication Technologies.</t>
  </si>
  <si>
    <t>Civil Society was urged to use tools such as LinkedIn to make effective connections and where possible to use the global networks available to come together to lobby governments for change. They were informed that “Social Media can be used for development and outreach to solve issues.</t>
  </si>
  <si>
    <t>Northpoint Consulting Inc.</t>
  </si>
  <si>
    <t>ICT MEDIA AWARENESS TRAINING FOR CIVIL SOCIETY ORGANIZATIONS</t>
  </si>
  <si>
    <t>Apoyo a Red de Mujeres Afrolatinoamericanas, Afrocaribeñas y de la Diáspora</t>
  </si>
  <si>
    <t>AFRO-DESCENDANTS DEVELOPMENT</t>
  </si>
  <si>
    <t>Conformation of work group</t>
  </si>
  <si>
    <t>Support to the Afro-Latin American, Afro-Caribbean and Diaspora Women's Network to launch a job placement program</t>
  </si>
  <si>
    <t>Taller de Comunicación y Prensa para CONSOC</t>
  </si>
  <si>
    <t>40 OSC</t>
  </si>
  <si>
    <t>Train civil society for a better job with the press</t>
  </si>
  <si>
    <t>Greater presence in media</t>
  </si>
  <si>
    <t>STRENGTHENING CIVIL SOCIETY</t>
  </si>
  <si>
    <t>ConSOC Meeting - May 2017</t>
  </si>
  <si>
    <t>COASTAL ZONE MANAGEMENT</t>
  </si>
  <si>
    <t>ConSOC Meeting - August 2017</t>
  </si>
  <si>
    <t>ConSOC Meeting - October 2017</t>
  </si>
  <si>
    <t>13</t>
  </si>
  <si>
    <t xml:space="preserve">Se conoció las acciones y objetivos de cada una de las organizaciones, gracias a la presentación que realizaron los miembros del ConSoc, con el fin de que a futuros puedan encontrar sinergias entre ellos. 
</t>
  </si>
  <si>
    <t>Se hicieron propuestas para mejorar el desarrollo de las actividades planificadas para 2017, tanto en la metodología como en el lugar para llevarlas a cabo.</t>
  </si>
  <si>
    <t xml:space="preserve">BID </t>
  </si>
  <si>
    <t>38</t>
  </si>
  <si>
    <t xml:space="preserve"> Con esta actividad se buscaba dar a conocer iniciativas para contribuir a la protección de las adolescentes frente a los riesgos del embarazo temprano, generar debate sobre las brechas de conocimiento relativas al embarazo en la adolescencia en Nicaragua e identificar y dar a conocer nuevas alianzas para consensuar y trabajar en investigaciones y acciones sobre el embarazo en la adolescencia en el país. En dicho microforo se compartieron comentarios acerca de multicausalidad del embarazo en las adolescentes, y que consecuencias tiene esto para estos niños, para las madres, las familias y la sociedad en general.</t>
  </si>
  <si>
    <t>Durante el conversatorio se pusieron sobre la mesa muchas ideas que se podrían implemnetar para combatir más de raiz esta problemática en Nicaragua, se analizaron estrategias que se pueden llevar a cabo y este espacio sirvió como una plataforma para que las distintas organizaciones presentes unieran esfuerzos para llevar a cabo investigaciones o iniciativas a futuro.</t>
  </si>
  <si>
    <t>NicaSalud, Funides, BID</t>
  </si>
  <si>
    <t>MICROFORO: "EL EMBARAZO EN LA ADOLESCENCIA EN NICARAGUA: ACTUALIZACIÓN DE CONOCIMIENTOS Y NUEVAS INICIATIVAS PARA DISMINUIR LOS RIESGOS DE LAS ADOLESCENTES"</t>
  </si>
  <si>
    <t xml:space="preserve">10 </t>
  </si>
  <si>
    <t xml:space="preserve">Se trabajó en la selección de los participantes de la Feria Annual del ConSoc y se sostuvo un encuentro con el nuevo Representante en el país donde se pudieron expresar el contexto en el que se desenvuelven las organizaciones </t>
  </si>
  <si>
    <t xml:space="preserve">Los miembros de Sociedad Civil expusieron al nuevo representante del BID en Nicaragua pudo conocer el Trabajo, impacto y limitaciones de las organizaciones de sociedad civil. </t>
  </si>
  <si>
    <t>A manera de microforo se contó con una especialista del BID que abordó sobre la violencia contra la mujer y los niños, sus consecuencias y estrategias para prevenirlas. También se contó con la participación de un miembro de ConSoc que expuso sobre el contexto de la violencia en Nicaragua, los desafíos para enfrentarla y pistas para el cambio. Asimismo, se compartieron experiencias de proyectos cuyo propósito es disminuir la violencia. Al finalizar las ponencias, se contó con un trabajo de grupo donde los asistentes proponían algunas ideas de cómo desde sus realidades pueden ayudar a prevenir y disminuir la violencia contra las mujeres y niños.</t>
  </si>
  <si>
    <t xml:space="preserve">Se reflexionó sobre la importancia de abordar este tema de manera sistémica, de incluir a los hombres en el debate y elaboración de propuestas que den respuesta a la violencia de género en Nicaragua. </t>
  </si>
  <si>
    <t>LWR, Visión Mundial, IEEPP, BID</t>
  </si>
  <si>
    <t>MICROFORO: "GÉNERO Y VIOLENCIA DOMÉSTICA"</t>
  </si>
  <si>
    <t>3</t>
  </si>
  <si>
    <t xml:space="preserve">Las organizaciones participantes pudieron conocer del Trabajo de organizaciones homólogas y a su vez, identificar  experiencias exitosas de ConSoc en otros países. </t>
  </si>
  <si>
    <t xml:space="preserve">Los participantes expondrán a los miembros de ConSoc en Nicaragua qué de los conocimientos/experiencias compartidas durante el encuentro se puede replicar en Nicaragua </t>
  </si>
  <si>
    <t>Save the Children, ULSA, BID</t>
  </si>
  <si>
    <t>FERIA ANUAL DE SOCIEDAD CIVIL 2017</t>
  </si>
  <si>
    <t>300,000</t>
  </si>
  <si>
    <t xml:space="preserve">The ConSOC group was briefed on the status of the portfolio ending December 2017 and about the approval by the Board of the Country Strategy for 2017-2021. 
IDB approves $US86.1M Country Strategy for Guyana carried in the local media.
https://newsroom.gy/2017/12/20/idb-approves-us86-1m-country-strategy-for-guyana/  </t>
  </si>
  <si>
    <t xml:space="preserve">The ConSOC was pleased that the country office surpassed its disbursement projections for 2017 by US$6Million. </t>
  </si>
  <si>
    <t>2204/OC-VE</t>
  </si>
  <si>
    <t>Se ha incorporado el tema de pérdidas de energía en una Cooperción Técnica No Reembolsable aprobada en 2017</t>
  </si>
  <si>
    <t>CORPOELEC / MINISTERIO DEL PODER POPULAR DE ENERGÍA ELÉCTRICA</t>
  </si>
  <si>
    <t>2429/OC-VE</t>
  </si>
  <si>
    <t>Fortalecer y acelerar la ejecución del Proyecto 2429/OC-VE involucrando las áreas de apoyo adicionales a la unidad ejecutora del proyecto</t>
  </si>
  <si>
    <t>Fortalecer y acelerar la ejecución del Proyecto 2429/OC-VE involucrando las áreas de apoyo adicionales a la unidad ejecutora del proyecto, manejo adeducado de las herramientas de proyecto</t>
  </si>
  <si>
    <t>Manejo de las herramientas de proyectos que permiten una adecuada y opotuna toma decisiones</t>
  </si>
  <si>
    <t>ATN/OC-14530-VE</t>
  </si>
  <si>
    <t>A través de una metodología innovadora que implementa un programa educativo de empoderamiento de jóvenes y diseño urbano participativo se recuperó un espacio público del centro histórico de la ciudad</t>
  </si>
  <si>
    <t>Comunidad organizada, valoración de espacio público</t>
  </si>
  <si>
    <t>Asociación Civil Trazando Espacios / Alcaldía de Cumaná</t>
  </si>
  <si>
    <t>Activar el centro histórico de la Ciudad de Cumaná como destino turístico con la participación activa de las comunidades organizadas</t>
  </si>
  <si>
    <t>ATN/OC-13869-VE</t>
  </si>
  <si>
    <t>Experiment included 2,914 children (1480 assigned to the treatment group) in 16 nucleos. Total number of participants in this program was estimated to be approximately 400,000 children in 2013.</t>
  </si>
  <si>
    <t>FUNDAMUSICAL</t>
  </si>
  <si>
    <t>ATN/OC-14776-VE</t>
  </si>
  <si>
    <t>Intervention model (and impact evaluation study) is yet to be implemented, but initial conversations with government authorities, based on factors identified in the diagnostic study, has brought up consensus on the importance of devising mechanisms to prevent teenage and early-age pregnancy in Venezuela to improve the well-being of most marginal families.</t>
  </si>
  <si>
    <t>El impacto se verá materializado en el mediano plazo a través de la suma de los resultados de la implementación del modelo, resultados a su vez que podrán ser replicados dada su importancia.</t>
  </si>
  <si>
    <t>13 miembros de organizaciones pertenencientes al ConSoc en Venezuela</t>
  </si>
  <si>
    <t>Dialogo efectivo con las organizaciones del CONSOC</t>
  </si>
  <si>
    <t>Alianzas entre el CONSOC Venezuela y el BID</t>
  </si>
  <si>
    <t>NO APLICA</t>
  </si>
  <si>
    <t>70 organizaciones de la Sociedad Civil Venezolanas Representadas por la REDSOC</t>
  </si>
  <si>
    <t>Paricipación activa de las organizaciones patrocinadas, establecimiento de Alianzas</t>
  </si>
  <si>
    <t>Multiplicación del Foro y la Experiencia a las Organizaciones del CONSOSC y la Red, insumos para planificar el Relanzamiento del CONSOC Venezuela</t>
  </si>
  <si>
    <t>PARTICIPACIÓN EN EL FORO GRUPO BID Y SOCIEDAD CIVIL SANTA CRUZ</t>
  </si>
  <si>
    <t>DESARROLLO</t>
  </si>
  <si>
    <t>9 ORGANIZACIONES PRINCIPALES / 80 ORGANIZACIONES BENEFICIARIAS</t>
  </si>
  <si>
    <t>Organizaciones informadas sobre las actuaciones del Banco en el País, espacio de dialogo efectivo entre el BID y la Sociedad Civil</t>
  </si>
  <si>
    <t>Participación del CONSOC y las organizaciones que representa en actividades que programa el Banco y difusión de contenidos</t>
  </si>
  <si>
    <t>REUNIONES CONSOC VENEZUELA 2017</t>
  </si>
  <si>
    <t>30 miembros de la Red de Turismo de Cumaná, representada por MiPymes del sector turístico (hoteles, posadas, artesanía, restaurantes, gastronomía típica local, dulcería criolla y otros prestadores de servicios)</t>
  </si>
  <si>
    <t>Identificar y desarrollar herramientas que contribuyan a potenciar el desarrollo de la oferta de los prestadores de servicios turísticos del Centro Histórico de Cumaná, a través del fortalecimiento de la Red de Turismo Sostenible de Cumaná “La Primogénita”.</t>
  </si>
  <si>
    <t>Destino turístico fortalecido</t>
  </si>
  <si>
    <t>FUNDES y Alcaldía de Cumaná</t>
  </si>
  <si>
    <t>FORTALECIMIENTO DE LA RED DE TURISMO SOSTENIBLE DEL CENTRO HISTORICO DE LA CIUDAD DE CUMANÁ</t>
  </si>
  <si>
    <t>AGUA Y SANEMIENTO / PLANIFICACIÓN URBANA / 3 CONSULTAS PÚBLICAS</t>
  </si>
  <si>
    <t>Habitantes de la Ciudad de Cumaná</t>
  </si>
  <si>
    <t>Participación activa de las comunidades, instituciones, gremios y académicos en el desarrollo del estudio</t>
  </si>
  <si>
    <t>Estudio que responde las necesidades locales e incorpora las visiones de la sociedad civil en el proyecto y jerarquización de acciones a implementar.</t>
  </si>
  <si>
    <t>DESARROLLO DEL ESTUDIO DE CONFORMACIÓN DEL SISTEMA AMBIENTAL Y DEL ESPACIO PÚBLICO CON ÉNFASIS EN EL SUBSISTEMA DE LA  LAGUNA DE LOS PATOS, CUMANÁ</t>
  </si>
  <si>
    <t>Program of Seismic Risk Reduction in Cumana</t>
  </si>
  <si>
    <t>ATN/JF-15739-VE</t>
  </si>
  <si>
    <t>RIESGO SISMICO</t>
  </si>
  <si>
    <t>Protección Civil, Academias y Comunidades organizadas de la Ciudad de Cumaná</t>
  </si>
  <si>
    <t>The focus of this TC is not to implement the studies or consultancy works by the (international) consultants but to transfer knowledge and technologies to local entities (e.g., local civil protection office and university) so that the local human resouces can replicate their knowledge by themselves. This approach can be said a proyect sustainable approach.</t>
  </si>
  <si>
    <t>Mejoras en la Gestión Intergral de Riesgos Sísmicos en la Ciudad de Cumaná</t>
  </si>
  <si>
    <t>PROGRAMA DE REDUCCIÓN DE RIESGO SÍSMICO EN CUMANA</t>
  </si>
  <si>
    <t>BECAS HERRAMIENTAS DE PROYECTOS Curso PM4R</t>
  </si>
  <si>
    <t>Organizaciones de la Sociedad Civil</t>
  </si>
  <si>
    <t>Manejo de las Herramientas de Proyectos utilizadas por el Banco, fortaleciendo las capacidades de las organizaciones</t>
  </si>
  <si>
    <t>Impacto  Positivo en la Planificación y Seguimiento de Proyectos</t>
  </si>
  <si>
    <t>GESTIÓN DE FINANCIAMIENTO</t>
  </si>
  <si>
    <t>Fortalecimiento de las herramientas de gestión de financiamiento</t>
  </si>
  <si>
    <t>Acceso a nuevos financiamientos de apoyo a la gestión de las organizaciones de la Sociedad Civil</t>
  </si>
  <si>
    <t>TALLER DE RECAUDACIÓN DE FONDOS PARA ONGS</t>
  </si>
  <si>
    <t>CONOCIMIENTO</t>
  </si>
  <si>
    <t>Conocimientos Básicos en Economía</t>
  </si>
  <si>
    <t>Herramientas para la Gestión de las Organizaciones</t>
  </si>
  <si>
    <t>TALLER DE ECONOMÍA PARA NO ECONOMISTAS</t>
  </si>
  <si>
    <t>PLANIFICACION ESTRATÉGICA</t>
  </si>
  <si>
    <t>Fortalecimiento de las organizaciones en planificación estratégica</t>
  </si>
  <si>
    <t>Planificación efectiva en el mediano y largo plazo</t>
  </si>
  <si>
    <t>TALLER DE PLANIFICACIÓN ESTRATÉGICA</t>
  </si>
  <si>
    <t>MARCO LEGAL Y RESPONSABILIDAD SOCIAL</t>
  </si>
  <si>
    <t>Acciones de responsabilidad social alineadas al Marco Legal Vigente</t>
  </si>
  <si>
    <t>TALLER DE MARCO LEGAL VIGENTE EN VENEZUELA VS. LA IMPLEMENTACIÓN DE LA RESPONSABILIDAD SOCIAL CORPORATIVA</t>
  </si>
  <si>
    <t xml:space="preserve">Se beneficiaron 19 instituciones del Grupo Consultivo de Sociedad Civil </t>
  </si>
  <si>
    <t xml:space="preserve">Como resultados se realizaron alianzas de cooperación compartiendo información relevante y de interés, tanto de las OSC como del BID. </t>
  </si>
  <si>
    <t xml:space="preserve">El impacto fue muy positivo porque se realizaron mesas temácticas de interés de las Organizaciones. </t>
  </si>
  <si>
    <t>SE REALIZARON 6 REUNIONES CON LAS OSC DEL CONSOC GRUPO CONSULTIVO DE LA SOCIEDAD CIIVL DURANTE EL AÑO</t>
  </si>
  <si>
    <t>Se benefició a 20 OSC del Grupo Consultivo de Sociedad Civil, CONSOC El Salvador</t>
  </si>
  <si>
    <t xml:space="preserve">Los resultados fueron un mayor empoderamiento de las OSC en los temas abordados, así como la retroalimentación tanto del Banco como de las OSC. </t>
  </si>
  <si>
    <t>El impacto final fue muy positivo, el diálogo y la información compartida fue de provecho para ambas partes, tanto para el ConSOC como para el BID.</t>
  </si>
  <si>
    <t>SE REALIZARON 6 REUNIONES CON EL CONSOC DURANTE EL AÑO</t>
  </si>
  <si>
    <t>Dos organizaciones beneficiadas. Glasswing y SACDEL.</t>
  </si>
  <si>
    <t>Dos OSC del ConSOC participaron en la XVII Reunión BID Sociedad CIivl en Bolivia, Santa Cruz</t>
  </si>
  <si>
    <t xml:space="preserve">Ambas orgranizaciones están aprovechando el conocimiento adquirido en la reunión y están estableciendo alianzas con OSC de otros países que conocieron allí. </t>
  </si>
  <si>
    <t>Dos Organizaciones del ConSOC participaron en la XVI Reunión BID Sociedad CIvil que se desarrolló en República Dominicana</t>
  </si>
  <si>
    <t>Amas intsituciones aprovecharon al máximo su participación y la experiencia adquirida</t>
  </si>
  <si>
    <t>Postivo</t>
  </si>
  <si>
    <t xml:space="preserve">Se compartieron información de interés, publicaciones, concursos y convocatorias del BID a las Organizaciones de  Sociedad Civil </t>
  </si>
  <si>
    <t xml:space="preserve">Se benefició con información a más de 60 OSC </t>
  </si>
  <si>
    <t xml:space="preserve">Que muchos participaron en las convocatorias y/o bajaron y compartieron publicaciones de interés- </t>
  </si>
  <si>
    <t xml:space="preserve">Se benefició a más de 60 OSC en la diseminación de información. </t>
  </si>
  <si>
    <t xml:space="preserve">SE COMPARTIÓ INFORMACIÓN COMO PUBLICACIONES, CONCURSOS, CONVOCATORIAS Y TODO LO PUBLICADO POR EL BANCO DE INTERÉS PARA LAS OSC </t>
  </si>
  <si>
    <t>Becas de PM4R</t>
  </si>
  <si>
    <t>SalvaNatura, Empresarios Juveniles se vieron beneficiados con las becas del PM4R</t>
  </si>
  <si>
    <t>2 OSC Fedisal y FUNDEMAS resultaron beneficiadas con becas PM4R</t>
  </si>
  <si>
    <t>La participación en el evento annual de Sociedad Civil de representantes de dos OSC de Argentina</t>
  </si>
  <si>
    <t xml:space="preserve">SITE VISIT TO SQUATTER UPGRADE SETTLEMENTS </t>
  </si>
  <si>
    <t>TRADE FACILITATION, TRADE LOGISTICS AND CUSTOMS</t>
  </si>
  <si>
    <t>The Education Advancement Programme (EAP)</t>
  </si>
  <si>
    <t>TT-L1053</t>
  </si>
  <si>
    <t>This is Me</t>
  </si>
  <si>
    <t>TT-M1032</t>
  </si>
  <si>
    <t xml:space="preserve">1) Enhanced Life Skills Program 
2) Business Development Skills Program 
3) Technical training in the fashion sector </t>
  </si>
  <si>
    <t>Beneficiaries have been establishing their own micro businesses. Other beneficiaries have leveraged this training to matriculate into the local university's (UTT) fashion degree programs.</t>
  </si>
  <si>
    <t xml:space="preserve">Caribbean In Transit </t>
  </si>
  <si>
    <t>Improving Marketing and Production of Artisanal Cocoa from Trinidad and Tobago</t>
  </si>
  <si>
    <t>TT-M1031</t>
  </si>
  <si>
    <t>Making Agriculture Profitable and Sustainable</t>
  </si>
  <si>
    <t>TT-T1067</t>
  </si>
  <si>
    <t>Piloting an innovative approach to adaptation in Tobago</t>
  </si>
  <si>
    <t>TT-T1057</t>
  </si>
  <si>
    <t>COMPONENT III - TO PROVIDE SUBSIDIES FOR HOME IMPOROVEMENT AND HOME CONSTRUCTION. NGO HABITAT OF HUMANITY PARTNERED WITH MINISTRY IF HOUSING AND DEVELOPMENT TO IDENTIFY POSSIBLE BENEFICIARIES FOR SUBSIDIES.</t>
  </si>
  <si>
    <t>Support the enhancement of the education strategy</t>
  </si>
  <si>
    <t>TT-T1025</t>
  </si>
  <si>
    <t>RG-T2687 - Regional Tourism Health Information, Monitoring and Response Systems and Standards</t>
  </si>
  <si>
    <t>THMRS MULTISECTORAL STAKEHOLDER WORKSHOP AND THE STEERING COMMITTEE MEETING, MIAMI, SEPTEMBER 11-13, 2017</t>
  </si>
  <si>
    <t>Support Strengthen MPSD's Institutional Capacity Economic Development Planning</t>
  </si>
  <si>
    <t>TT-T1040</t>
  </si>
  <si>
    <t>Paramaribo urban rehabilitation program</t>
  </si>
  <si>
    <t>SU-L1046</t>
  </si>
  <si>
    <t>PRESENTATION AND DIALOGUE ABOUT PROJECT ACTIVITIES</t>
  </si>
  <si>
    <t xml:space="preserve">PRESENTATION AND DIALOQUE ABOUT PROJECT ACTIVITIES </t>
  </si>
  <si>
    <t>Country Strategy Suriname</t>
  </si>
  <si>
    <t>SU-P1008</t>
  </si>
  <si>
    <t>20 representantes de las ONGs que conforman el ConSoc</t>
  </si>
  <si>
    <t>Sesiones de diseminación de productos de conocimiento por parte del Banco, sobre temas fiscales, energía, salvaguardas socio-ambientales, cartera del Banco en Costa Rica y apertura para la instalación de mesas temáticas bilaterales entre ONGs del ConSoc y otras.</t>
  </si>
  <si>
    <t>Procurement Seminar</t>
  </si>
  <si>
    <t>SU-N1012</t>
  </si>
  <si>
    <t>PUBLIC FAIR WITH PRESENTATIONS TO PRESENT THE PROCUREMENT PLAN OF THE IDB-FINANCED PROJECTS</t>
  </si>
  <si>
    <t>53 persons</t>
  </si>
  <si>
    <t xml:space="preserve">Thanks to the information, consultation and collaboration activities with The Amazone Conservation Team, 53 persons benefited from generating social innovation thanks to the shared inputs and experiences that contribute to the reduction of poverty, literacy and unemployment. </t>
  </si>
  <si>
    <t>The beneficiaries who are mostly women, are now entrepreneurs within their own community.</t>
  </si>
  <si>
    <t>The Amazone Conservation Team</t>
  </si>
  <si>
    <t>Promoting Smart Agriculture and Strengthening Female Entrepreneurship in Brokopo</t>
  </si>
  <si>
    <t>SU-T1091</t>
  </si>
  <si>
    <t xml:space="preserve">La OSC beneficiaria de la instalación maneja un comedor que da merienda y cena a 168 niños, adolescentes e indigentes mayores, y facilita talleres para adultos mayores. </t>
  </si>
  <si>
    <t xml:space="preserve">INSTALACIÓN DE DOS EQUIPOS TERMOS SOLARES EN EL COMEDOR “LOS PICHONES” DEL BARRIO 31. </t>
  </si>
  <si>
    <t>San Martin Railway Improvement Project: Retiro-Pilar Branch</t>
  </si>
  <si>
    <t>AR-L1267</t>
  </si>
  <si>
    <t>Consulta Pública para difundir el resultado del Estudio de Impacto Ambiental del Préstamo AR-L 1279 de ampliación de capacidad del Paso Internacional Cristo Redentor</t>
  </si>
  <si>
    <t>Consulta Pública del EIA del Préstamo 4339/OC-AR para la construccion del Túnel de Agua Negra</t>
  </si>
  <si>
    <t>Fundacion CIMIENTOS</t>
  </si>
  <si>
    <t>800 students of secondary schools</t>
  </si>
  <si>
    <t>Reconquista River Basin Environmental Sanitation Program</t>
  </si>
  <si>
    <t>AR-L1121</t>
  </si>
  <si>
    <t>Consulta publica sobre la obra de desagües cloacales en Villa Vengoechea, partido de General Rodriguez, provincial de Buenos Aires. Se dio a conocer el Proyecto de obra y se expusieron cuestiones ambientales (Estudio de Impacto Ambiental, y Plan de Gestión Ambiental).</t>
  </si>
  <si>
    <t>Consulta Pública para los siguientes proyectos: 1) Camino de Borde; 2) Troncal de Abastecimiento de Agua; y 3) Impulsor Cloacal. Se dio a conocer el Estudio de Impacto Ambiental y Plan de Gestión Ambiental</t>
  </si>
  <si>
    <t>Water and Sanitation Development Program - Belgrano Plan</t>
  </si>
  <si>
    <t>AR-L1258</t>
  </si>
  <si>
    <t>Consulta Pública para el Proyecto Remodelación y Ampliación de Planta de Tratamiento del Sur de Salta capital, provincial de Salta.</t>
  </si>
  <si>
    <t>Water and Sanitation Program for the Second and Third Belt of the Buenos Aires M</t>
  </si>
  <si>
    <t>AR-L1257</t>
  </si>
  <si>
    <t>Consulta pública para el Proyecto Emisario Berazategui, partido de Berazategui, provincia de Buenos Aires.</t>
  </si>
  <si>
    <t>Consulta Pública para el Proyecto Obras de Defensa de la Ciudad de Pergamino, partido de Pergamino, provincia de Buenos Aires.</t>
  </si>
  <si>
    <t>Consulta pública del Proyecto de Defensa y Drenaje del Rio Areco, partido de San Antonio de Areco, provincia de Buenos Aires.</t>
  </si>
  <si>
    <t>CIRD</t>
  </si>
  <si>
    <t>HABITAT DEL PARAGUAY Y FUNDACION PARAGUAYA</t>
  </si>
  <si>
    <t>CONSULTOR DE APOYO A DESARROLLO PLAN DE SUSTENTABILIDAD</t>
  </si>
  <si>
    <t>Citizen Security and Justice Programme</t>
  </si>
  <si>
    <t>BH-L1033</t>
  </si>
  <si>
    <t>24</t>
  </si>
  <si>
    <t>Great dialogue with strategic civil society partners.</t>
  </si>
  <si>
    <t>It allowed the project to benefit from neutral perspective. While bringing an awareness to where the project is</t>
  </si>
  <si>
    <t>Security and Justice PEU</t>
  </si>
  <si>
    <t>Climate Resilient Coastal Mangement and Infrastructure Program</t>
  </si>
  <si>
    <t>BH-L1043</t>
  </si>
  <si>
    <t>Unknown</t>
  </si>
  <si>
    <t>It brought an awareness to the work that IDB continues to have in this space, and the need for greater prioritization around Coastal Issues</t>
  </si>
  <si>
    <t>There was a greater participation in the Coastal workshop.</t>
  </si>
  <si>
    <t>IDB Executed this initiative</t>
  </si>
  <si>
    <t>RADIO INTERVIEW</t>
  </si>
  <si>
    <t>Performance Monitoring and Public Financial Management Reform</t>
  </si>
  <si>
    <t>BH-L1035</t>
  </si>
  <si>
    <t>It allowed persons to understand the PMF better.</t>
  </si>
  <si>
    <t>Undetermined</t>
  </si>
  <si>
    <t>PFM/PMR - PEUs</t>
  </si>
  <si>
    <t>Knowledge Events</t>
  </si>
  <si>
    <t>Excellent Initiative that allowed several UB Students to present their research at the Agricultural Conference in Guyana</t>
  </si>
  <si>
    <t xml:space="preserve">The impact brought attention to the need for tertiary level students to evaluate the need for attention on food security. </t>
  </si>
  <si>
    <t>University of the Bahamas - Dr. Eurecia Hepburn</t>
  </si>
  <si>
    <t>Early Childhood Education</t>
  </si>
  <si>
    <t>PRESCHOOL &amp; EARLY CHILDHOOD EDUCATION</t>
  </si>
  <si>
    <t>Great Dialogue and presentation of recent IDB Publication</t>
  </si>
  <si>
    <t>More Educators have access to the information that will strengthen pedagogy</t>
  </si>
  <si>
    <t>University of the Bahamas</t>
  </si>
  <si>
    <t>UB Internship Program</t>
  </si>
  <si>
    <t>Strengthen program with UB and IDB</t>
  </si>
  <si>
    <t xml:space="preserve">We were able to understand the talent level at UB
</t>
  </si>
  <si>
    <t>UB/IDB</t>
  </si>
  <si>
    <t xml:space="preserve">INTERNSHIP </t>
  </si>
  <si>
    <t>CSO Capacity Training (PM4R)</t>
  </si>
  <si>
    <t>ADVANCED HUMAN CAPITAL</t>
  </si>
  <si>
    <t>Training on the Project Management</t>
  </si>
  <si>
    <t>Developed capacity in both Public and Private Sectors</t>
  </si>
  <si>
    <t xml:space="preserve">TRAINING </t>
  </si>
  <si>
    <t>Organizaciones indigenas de Mexico, Guatemala, El Salvador, Honduras y Costa Rica participaron en un evento de consulta publica sobre la nueva Estrategia de relacionamiento del Grupo BID y sociedad civil. Esta reunion se llevo a cabo en ciudad de Guatemala el dia 12 de septiembre 2017. La consulta fue muy positiva y los participantes apreciaron la disposicion del BID a tener un canal de comunicacion.</t>
  </si>
  <si>
    <t>El documento de la Estrategia se ve enriquecido por los insumos y retroalimentacion que recibio de parte de organizaciones indigenas de la region CID. Vale la pena destacar que las organizaciones valoraron que exista un espacio de dialogo donde se les puede escuchar.</t>
  </si>
  <si>
    <t>El evento fue organizado directamente por el Banco, sin participacion de alguna agencia ejecutora externa.</t>
  </si>
  <si>
    <t>SE REALIZO UN EVENTO DE CONSULTA PUBLICA CON ORGANIZACIONES INDIGENAS DE CENTRO AMERICA SOBRE LA ESTRATEGIA DE RELACIONAMIENTO DEL GRUPO BID</t>
  </si>
  <si>
    <t>Esto se refiere a la participacion de 2 organizaciones de sociedad civil en la reunion anual BID-sociedad civil celebrado en Republica Dominicana del 7 al 10 de noviembre de 2016</t>
  </si>
  <si>
    <t>Las organizaciones participantes tuvieron una activa participacion en el foro, establecieron contactos con otras organizaciones y dieron seguimiento a algunos de los temas que se discutieron en dicho foro.</t>
  </si>
  <si>
    <t>Participaron la Convergencia Civico Politica de Mujeres y la Federacion de Cooperativas</t>
  </si>
  <si>
    <t>3 civil society organizations that participated in the IDB-civil society forum held in novembre 2017 in Santa Cruz Bolivia</t>
  </si>
  <si>
    <t xml:space="preserve">The organizations that participated in the forum stablished partnerships with other civil society organizations and seeks to continue way to apply issues of innovation in the work they do </t>
  </si>
  <si>
    <t>The participation in this forum motivated the organizations to discuss in the country more about social innovation (particularly in health and education) and to stablish a kind of network in the country</t>
  </si>
  <si>
    <t>The CSO that participated in the annual forum were Centro de Investigaciones Economicas Nacionales, Instituto Mesoamericano de Permacultura and Asociacion Memorial para la Concordia</t>
  </si>
  <si>
    <t>15 organizations that are part of the Civil Society Consultation Group</t>
  </si>
  <si>
    <t xml:space="preserve">CSO participated in regular meetings during 2016 as part of the Civil Society Consultation Group. </t>
  </si>
  <si>
    <t>The issues discussed included issues on climate change and rural development</t>
  </si>
  <si>
    <t>These meetings were organized directly by IDB COF</t>
  </si>
  <si>
    <t>15 organizations</t>
  </si>
  <si>
    <t>During 2017 were organized 3 regular meetings with the Civil Society Consultation Group. The discussions were mainly on the Contry Strategy at its different levels.</t>
  </si>
  <si>
    <t>Country Strategy for Guatemala was enriched by the views and inputs offered by civil society organizations that work on different areas such as rural development, human rights, environment and climate change, indigenous people and women inclusion</t>
  </si>
  <si>
    <t>The meetings were organized by IDB COF in Guatemala</t>
  </si>
  <si>
    <t xml:space="preserve">Quarterly ConSOC Meeting </t>
  </si>
  <si>
    <t>Approximately 30 persons attended which included IDB staff, ConSOC members, the presenter and 3 persons accompanying him.</t>
  </si>
  <si>
    <t>The Presentation was very well received.</t>
  </si>
  <si>
    <t>Economic Programme Oversight Committee established in 2013 to monitor implementation of Jamaica;s economic reform measures under agreement with IMF</t>
  </si>
  <si>
    <t>IDB AND EPOC PRESENTATION ON STRATEGY FOR JAMAICA'S GROWTH</t>
  </si>
  <si>
    <t>Citizen Security and Justice Program III</t>
  </si>
  <si>
    <t>JA-L1043</t>
  </si>
  <si>
    <t xml:space="preserve">75 </t>
  </si>
  <si>
    <t>Enthusiasm</t>
  </si>
  <si>
    <t>The audience was eager to contribute and make recommendations</t>
  </si>
  <si>
    <t xml:space="preserve">Ministry of National Security </t>
  </si>
  <si>
    <t>Topics discussed were data revolution, labor markets and the blue economy.</t>
  </si>
  <si>
    <t>None</t>
  </si>
  <si>
    <t>CARIBBEAN CIVIL SOCIETY FORUM</t>
  </si>
  <si>
    <t>One ConSOC member attended</t>
  </si>
  <si>
    <t>This was a consultation on the new IDB Jamaica Site</t>
  </si>
  <si>
    <t>Security Strengthening Programme</t>
  </si>
  <si>
    <t>JA-L1074</t>
  </si>
  <si>
    <t>Comments and Recommendations</t>
  </si>
  <si>
    <t>Ministry of National Security</t>
  </si>
  <si>
    <t>The former Prime Minister Portia Simpson-Miller, the first female Prime Minister of Jamaica attended and contributed to the dialogue.  This coincided with the EVP Julie Katzman's visit.</t>
  </si>
  <si>
    <t>Eagerness to engage men more in gender issues</t>
  </si>
  <si>
    <t>2 ConSOC members attended</t>
  </si>
  <si>
    <t>No report provided</t>
  </si>
  <si>
    <t>No Report provided</t>
  </si>
  <si>
    <t>Mexican civil society representatives (Mexico CONSOC members) evaluate memberships and results of 2016 work of this group. Also in collaboration with the IDB  elaborated the work annual plan for  Mexico´s CONSOC according mutual interest and current projects of the IDB in Mexico.</t>
  </si>
  <si>
    <t>The IDB in Mexico reaches major impact  and interest from civil society and media towards IDB projects in Mexico and also accomplished a closer relationship  and knowledge between mexican civil society and most of the Banks division.</t>
  </si>
  <si>
    <t>600-800</t>
  </si>
  <si>
    <t>A  major interest and an active participation from civil society that results on  several applications received at the IDB Office in México  from the civil society, private sector, universities, unions, NGO´s,  governments and the strengthened of the relationship between the IDB in Mexico and different social sectors.</t>
  </si>
  <si>
    <t xml:space="preserve">A significant increase on civil society applications for  the PM4R course, and also on financing, technical cooperation, technical advice, events, workshops, moocs, and a great interest on the IDB acknowledge products of almost all </t>
  </si>
  <si>
    <t>Analytical Platform of Violence Against Women in Mexico</t>
  </si>
  <si>
    <t>ME-T1275</t>
  </si>
  <si>
    <t>Citizen Security Clúster and IDB Office in Mexico</t>
  </si>
  <si>
    <t>Mexican civil society representatives (Mexico CONSOC members) acnowledge the platform and  given some recommendations for the succesful implementation of the project in Mexico.</t>
  </si>
  <si>
    <t>The IDB Citizen Security Clúster took into account the recommendations from the mexican civil society and solve some doubts about the implementation of the project and the benefits of this project for improving womens situation regarding violence and also promote other projects of the cluster of citizen security among civil society representatives in Mexico.</t>
  </si>
  <si>
    <t>The most important and recognized civil organization of Mexico regarding gender equality:Instituto de Liderazgo Simone de Beauvoir provide a quick course with selected topics of gender equality to the IDB staff in Mexico in order to improve the knowledge between the IDB employees in Mexico and promoting gender equality in the IDB Mexico at the same time that employees could learn more about the challenges and improves that gender equiality are facing in Mexico.</t>
  </si>
  <si>
    <t>The IDB  Office in Mexico receive a gender equality training and improve their undestanding on best practices towards gender equality to keep  working  in benefit of gender equality at the IDB office in Mexico. Also, this training solve some doubts regarding gender equality with the support, knowledge and expertise of the mexican civil organization: Instituto de Liderago Simone de Beauvoir</t>
  </si>
  <si>
    <t>Several projects related</t>
  </si>
  <si>
    <t>Mexican civil society representatives (Mexico CONSOC members) dialogue with specialists of health and social protection,  climate change and  authorities of IDB Office in Mexico regarding divisional projects in implementation in Mexico and the authorities of the IDB in Mexico show the work  the Gender Table created by the IDB Representative in Mexico in order to hear and take in account recommendations of civil society towards the projects in implementation and the best way to operate the newly Gender Table of the IDB Office in Mexico.</t>
  </si>
  <si>
    <t xml:space="preserve">The health and social protection specialist of the IDB Office in Mexico introduced the achievements of the Mesoamerican  Health Initiative in Chiapas to improve womens health in remoted areas and to reduce child mortality in vulnerable communities through this project and obtain great interest and future recommendations for this project that were taken into account. In climate change, the specialist of this division in the IDB in Mexico introduced for the firts time to the mexican civil society the new strategy and operability of climate change division and also receive suggestios for better performance and sustainability of the projects of climate change of the Bank. Finally, the mexican civil society representatives provides orientation and valuable recommendations  for the Gender Table created by the IDB Representative in order ton have  a major incidence in all the social sectors of Mexico. </t>
  </si>
  <si>
    <t>CONSOC MEETINGS WITH SPECIALIST OF IDB OFFICE IN MEXICO</t>
  </si>
  <si>
    <t>In collaboration with the Ministry of the Interior of Mexico, The International Republican Institute and the IDB in Mexico , the IDB in Mexico with external experts on open data and new technologies organized a presencial workshop for mexican civil society representatives with the main objective of continue strengthening institutional capacities  of NGO´s in Mexico that benefits the work and sustainability of the projects of civil society by using new technologies within their organizations, so they can continue working with lowest costs and obtaining highest perfomances due to the use of technological tools available.</t>
  </si>
  <si>
    <t xml:space="preserve">45 mexican civil society representatives learn from experts on data and new technologies within a totally technical and practical workshop how to use free digital tools available for data cleaning, visualize and interpretation of data, strengthening by this workshop, the technological abilities of civil society representatives that would be traduced in better and fast institutional performance within the mexican civil society organizations. </t>
  </si>
  <si>
    <t>120</t>
  </si>
  <si>
    <t>In collaboration with the Ministry of the Interior of Mexico, The International Republican Institute, Mexican Presidency and Supercívicos, the IDB in Mexico organized an event for mexican civil society with the main objective of presenting current tools and platforms of open data to promote the use of new technologies in civil society organizations and support the strengthening of institutional capacities of civil society organizations through the use of open data and available public indicators in several topics that helps in the analysis, labor and innovative solutions in several fieldd of work of the mexican civil society organizations.</t>
  </si>
  <si>
    <t>120 civil  society representatives of Mexico could known the tools and innovative platforms of open data  available from civil society, government and regional organizations in order to  promote the use of new technologies within the civil organizations that allowed them to improve their decision making process and streamline business process. This event was relevant not only because of the topic, but because in this event the IDB shows the best practices of open data and citizen participation in Mexico to promote the use  of innovative and replicable models in order to find innovative solutions to the problems of  the mexican society. This event was really succesful because it revealed one of the most important mexican initiatives of citizen participation such as Supercívicos with live streaming of the event through their page, and also it included succesful tools and platforms of open data of the Mexican Government and the International Republic Institute. This action can be considered as a case of success for the IDB Office in Mexico for 2017 because the Office of Open Data of Mexican Presidency on december 2017  for the first time gave an institutional award to the Mexican Ministry Of Interior beacuse of this initiative that was fully supported by the IDB in Mexico and because of the technical workshop of open data in which the IDB play a major role on the promotion of best pratices of open government and open data and in the detection of experts and ellaboration of the agendas with relevant topics for civil society and mostly in the implementation of workshop and presentation of open data initiatives that can be useful for the daily work of a larger group of civil society organizations in Mexico.</t>
  </si>
  <si>
    <t>BEST PRACTICES EVENT: OPEN DATA AND CITIZEN PARTICIPATION</t>
  </si>
  <si>
    <t>VPC</t>
  </si>
  <si>
    <t>Civil Society Specialist from VPC  came to Mexico for a meeting with mexican civil society organizations (Mexico ConSOC members) to held a dialogue regarding the new strategy for civil society of the IDB Group and for knowing the recommendations and points of  view of civil society about the five levels of engagement: information, dialogue,  consultations, collaborations and partnerships.</t>
  </si>
  <si>
    <t>VPC  works on the ellaboration of the new IDB Group Civil Society  Strategy in order to incorporate civil society in participation in all the projects and differents activities of the IDB Group divisions in all stages of implementation and considering the Agenda 2030 in the new internal draf document of the new strategy as a key element.</t>
  </si>
  <si>
    <t>VPC/ IDB OFFICE IN MEXIC</t>
  </si>
  <si>
    <t>VPC FACE TO FACE CONSULTATION REGARDING NEW IDB CIVIL SOCIETY ESTRATEGY</t>
  </si>
  <si>
    <t>Civil Society Specialist from VPC  came to Mexico for a meeting with mexican civil society organizations, government, companies from extractive industries to held a dialogue regarding the  knowledge product that wil be released  in 2018 with recommendations on public consultations on extractive industries in diverse countries of LATAM included Mexico.</t>
  </si>
  <si>
    <t>VPC  works on the ellaboration of the knowledge product of extractive industries in Mexico and other countries of LATAM in order to improve the quality of the public consultations in this sector that can improve the implementation and sustainability of the IDB projects in extractive industries. Also,  the  IDB Group Civil Society Specialist took into account all the recommendations and challenges of the sector reported by the mexican civil society to be included in the knowledge product.</t>
  </si>
  <si>
    <t>VPC/ IDB OFFICE IN MEXICO</t>
  </si>
  <si>
    <t>VPC FACE TO FACE CONSULTATION REGARDING EXTRACTING INDUSTRIES IN MEXICO</t>
  </si>
  <si>
    <t>Support to the monitoring and evaluation of Honduras¿ transparency, fight agains</t>
  </si>
  <si>
    <t>HO-T1233</t>
  </si>
  <si>
    <t>8 millones de personas</t>
  </si>
  <si>
    <t>1. Generación de conocimiento confiable con base cientifica de las instituciones pública (6 instituciones).  
2. Desarrollo de procesos en áreas claves  para el fortalecimiento de las instituciones,  
3. Ciudadanía
4. Organizaciones de sociedad civil empoderadas para realizar auditorias sociales a procesos de compras y contrataciones.</t>
  </si>
  <si>
    <t xml:space="preserve">En proceso la consolidación de las instituciones para la prestación de los servicios de mejor calidad a la ciudanía en general especialmente en los sectores de educación, salud y seguridad. </t>
  </si>
  <si>
    <t>Asociación para una Sociedad más Justa (ASJ)</t>
  </si>
  <si>
    <t xml:space="preserve">REUNIONES CONSOC HONDURAS 2017 </t>
  </si>
  <si>
    <t>25 Organizaciones miembros del CONSOC</t>
  </si>
  <si>
    <t xml:space="preserve">Durante las tres reuniones anuales se abordaron diversos temas entre los cuales se detallan:  Transparencia y combate a la corrupción con el apoyo de la MACCIH; Presentación de iniciativas de innovación (invation lab, por parte de la Representante como producto de una pasantía realizas; Análisis de coyuntura política, con los expertos: Victor Mesa, Jorge Navarro y Raul Pineda. Rendición de cuentas programa de gestión municipal y presentación de los estudios de productividad. </t>
  </si>
  <si>
    <t>BID-ConSoc Honduras</t>
  </si>
  <si>
    <t>DIALOGO Y CONSTRUCCIÓN DEL LABORATORIO DE OBSERVACION PARA SOCIEDAD CIVIL</t>
  </si>
  <si>
    <t>25 organizaciones de ConSoc e invitados especiales por parte del gobierno.</t>
  </si>
  <si>
    <t xml:space="preserve">Socialización y validación de los criterios y estándares para la construcción del primer observatorio de sociedad civil impulsado por la MACCIH, en donde las 25 organizaciones del CONSOC fueron parte activa y siguen siendo parte de la iniciativa. </t>
  </si>
  <si>
    <t>Observatorio sobre transparencia  y corrupción implementado con esfuerzos de organizaciones de sociedad civil y el liderazgo de la MACCIH.</t>
  </si>
  <si>
    <t>MACCIH</t>
  </si>
  <si>
    <t>FORO SOBRE INNOVACIÓN: BUENAS PRÁCTICAS PARA EL DESARROLLO TRANSVERSALIZANDO LA INNOVACIÓN EN LOS SECTORES PRODUCTIVOS.</t>
  </si>
  <si>
    <t>350 Invitados especiales de sociedad civil, gobierno y sector privado.</t>
  </si>
  <si>
    <t xml:space="preserve">El CONSOC-HO fue uno de los patrocinadores principales en la semana de la Innovación, por lo que el 13 de noviembre 2017, se realizo el primer Foro sobre innovación, con el fin de socializar los conceptos fundamentales y buenas prácticas internacionales en la sociedad hondureña.  </t>
  </si>
  <si>
    <t xml:space="preserve">Se inicio la conformación del ecosistema emprendedor en el país al haber convocado a mas de 350 organizaciones del sector privado, público y sociedad civil. </t>
  </si>
  <si>
    <t>JUNIOR ACHIEVEMENT</t>
  </si>
  <si>
    <t xml:space="preserve">Lineamientos estratégicos para promover los sector productivos transversalizando innovación. </t>
  </si>
  <si>
    <t xml:space="preserve">8.0 Millones </t>
  </si>
  <si>
    <t xml:space="preserve">Los principales resultados:  1. Análisis de las políticas públicas vinculadas a los sectores productivos y la innovación; 2. Análisis del sistema financier nacional ( Instrumentos y servicios con elementos de innovación; 3. Mapeo de los actors que conforman el ecosistema empresarial; 4. Mapeo de la oferta de recursos vinculados a la innovación; 5. Lineamientos estratégicos para promover los sectores productivos y 6.  Agenda de desarrollo en innovación. </t>
  </si>
  <si>
    <t xml:space="preserve">Contribuir con el fomento de políticas públicas y el aumento de capacidades en materia de investigación, ciencia, tecnología e innovación de forma tal que se mejore la productividad de los distintos sectores productivos del país, mediante la definición de una  estrategia de innovación a mediano plazo que permita identificar los ejes de acción necesarios para converger en una agenda de innovación y fortalecer el ecosistema empresarial innovador con enfoque multisectorial.
</t>
  </si>
  <si>
    <t>BID-ConSoc-FOMIN Honduras</t>
  </si>
  <si>
    <t xml:space="preserve">Reuniones trimestrales del ConSOC </t>
  </si>
  <si>
    <t xml:space="preserve">25 representantes por Reunión para un total  de 100 </t>
  </si>
  <si>
    <t xml:space="preserve">i) Compartir el modelo de gestión de salud desconcentrado en San Lorenzo Valle,  principales resultados e identificación de socios estratégicos.  
ii) Compartir el modelo de medición de la pobreza multidimensional por el Gobierno ante el ConSOC-HO. 
iii) Análisis de coyuntura económica y política del país.
iv) Discusión en mesas sectoriales de la política de protección social en el país. 
v) Monitoreo de la EBP 2014-2018.   Presentación de resultados. </t>
  </si>
  <si>
    <t xml:space="preserve">Empoderamiento de los miembros de sociedad civil en cuanto a los tema politicos y económicos del país.
Sinergias de trabajo entre organizaciones de Sociedad Civil en los temas sociales
Empoderamiento de la Sociedad Civil frente a la Estrategia del Banco en el País. </t>
  </si>
  <si>
    <t>CONSOC-HO</t>
  </si>
  <si>
    <t>REUNIONES TRIMESTRALES DEL CONSOC E INVITADOS ESPECIALES.</t>
  </si>
  <si>
    <t xml:space="preserve">Taller sobre  acceso a la información por parte del BID </t>
  </si>
  <si>
    <t xml:space="preserve">25 representantes de Sociedad Civil </t>
  </si>
  <si>
    <t xml:space="preserve">Un grupo de profesionales en representación de la Sociedad Civil en Honduras conocen las mejores prácticas de acceso a la información del Banco Interamericano de Desarrollo. </t>
  </si>
  <si>
    <t xml:space="preserve">Que la Sociedad Civil y Sector privado conozca como accesar a información del Banco Interamericano de Desarrollo. </t>
  </si>
  <si>
    <t>Participación en la reunión anual de Sociedad Civil de América Latina y El Caribe</t>
  </si>
  <si>
    <t>2 Representantes por país</t>
  </si>
  <si>
    <t xml:space="preserve">I) Dos miembros del ConSOC-HO representaron Honduras ante la XVI Reunión de Sociedad Civil para América Latina y El Caribe, espacio en el cual se presentaron los principales resultados de la gestión del ConSOC-HO en Honduras. 
II)  Intercambio de conocimiento y nuevos aprendizajes por los delegados de Honduras. </t>
  </si>
  <si>
    <t xml:space="preserve">Mayor conocimiento por parte de la delegación Hondureña sobre la agenda discutida en el marco del Foro. </t>
  </si>
  <si>
    <t>Sharing information on IDB actions in the country</t>
  </si>
  <si>
    <t>30-50 each time</t>
  </si>
  <si>
    <t xml:space="preserve">Civil Society organizations are regarly informed on IDB actions in the country and have the opportunity to give their advice
</t>
  </si>
  <si>
    <t xml:space="preserve">Civil Society Organization have necessary information to better collaborate with the Bank
</t>
  </si>
  <si>
    <t>ConSoc</t>
  </si>
  <si>
    <t>Regular meeting with ConSoc (almost every month), field visits and an annual Event: exchanging ideas on actions financed by the Bank and other important thematic</t>
  </si>
  <si>
    <t>about a total of 200 people</t>
  </si>
  <si>
    <t xml:space="preserve">Exchange between Civil Society members, beneficiairies of Bank actions and Bank staff improve relationship between them 
</t>
  </si>
  <si>
    <t xml:space="preserve">A better collaboration between them
</t>
  </si>
  <si>
    <t>ConSoC</t>
  </si>
  <si>
    <t>About 20 Civil Society organization have been consulted on Bank strategy 2017-2021</t>
  </si>
  <si>
    <t>300-400 people for about 20 CSO</t>
  </si>
  <si>
    <t xml:space="preserve">A good participation of Haitian CSO on Bank strategy 2017-2021 for the country
</t>
  </si>
  <si>
    <t xml:space="preserve">Agreement of Haitian CSO of Bank strategy 2017-2021 
</t>
  </si>
  <si>
    <t>VII Annual IDB-Caribbean Civil Society meeting (Kingston, Jamaica)</t>
  </si>
  <si>
    <t xml:space="preserve">Exchanges on major development challenges in the region, human capital, social innovation, productivity, climate change, and the importance of open data to inform policy making.
</t>
  </si>
  <si>
    <t>XII IDB Group-Civil Society Regional Forum (Santa Cruz, Bolivia)</t>
  </si>
  <si>
    <t xml:space="preserve">Share experiences and get to know more about sustainable development in the region
</t>
  </si>
  <si>
    <t xml:space="preserve">
</t>
  </si>
  <si>
    <t>Row Labels</t>
  </si>
  <si>
    <t>Grand Total</t>
  </si>
  <si>
    <t>Column Labels</t>
  </si>
  <si>
    <t>Count of Engagement Product</t>
  </si>
  <si>
    <t>Success
Story</t>
  </si>
  <si>
    <t>Photo
(Success
Story)</t>
  </si>
  <si>
    <t>Yes</t>
  </si>
  <si>
    <t>No</t>
  </si>
  <si>
    <t xml:space="preserve">Foro BID Sociedad Civil Santo Domingo </t>
  </si>
  <si>
    <t>Foro  BID Sociedad  Civil Santa Cruz</t>
  </si>
  <si>
    <t>Foro BID Sociedad Civil</t>
  </si>
  <si>
    <t>IDB FORO SOCIEDAD CIVIL</t>
  </si>
  <si>
    <t>Presentación del DIA Los primeros años</t>
  </si>
  <si>
    <t>BOOK</t>
  </si>
  <si>
    <t>Presentación del DIA Aprender Mejor</t>
  </si>
  <si>
    <t>LIBRO APRENDER MEJOR</t>
  </si>
  <si>
    <t>Consultation re Bank Strategy</t>
  </si>
  <si>
    <t>Region</t>
  </si>
  <si>
    <t>CSC</t>
  </si>
  <si>
    <t>CCB</t>
  </si>
  <si>
    <t>CID</t>
  </si>
  <si>
    <t>CAN</t>
  </si>
  <si>
    <t>%</t>
  </si>
  <si>
    <t>Total Region</t>
  </si>
  <si>
    <t>% Nivel</t>
  </si>
  <si>
    <t>CDH</t>
  </si>
  <si>
    <t>Total</t>
  </si>
  <si>
    <t>Alianzas</t>
  </si>
  <si>
    <t>Colaboraciones</t>
  </si>
  <si>
    <t>Consultas Públicas</t>
  </si>
  <si>
    <t>Diálogos</t>
  </si>
  <si>
    <t>Información</t>
  </si>
  <si>
    <t>2014/2015</t>
  </si>
  <si>
    <t>2016/2017</t>
  </si>
  <si>
    <t>2014-2017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</si>
</sst>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4" tint="0.39997558519241921"/>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8">
    <xf numFmtId="0" fontId="0" fillId="0" borderId="0" xfId="0"/>
    <xf numFmtId="49" fontId="0" fillId="0" borderId="0" xfId="0" applyNumberFormat="1" applyAlignment="1"/>
    <xf numFmtId="0" fontId="0" fillId="0" borderId="0" xfId="0" applyNumberFormat="1"/>
    <xf numFmtId="49"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0" fillId="0" borderId="0" xfId="0" applyAlignment="1">
      <alignment horizontal="center"/>
    </xf>
    <xf numFmtId="0" fontId="16" fillId="0" borderId="0" xfId="0" applyFont="1" applyAlignment="1">
      <alignment horizontal="center" vertical="center"/>
    </xf>
    <xf numFmtId="0" fontId="16" fillId="0" borderId="10" xfId="0" applyNumberFormat="1" applyFont="1" applyBorder="1" applyAlignment="1">
      <alignment horizontal="center" vertical="center"/>
    </xf>
    <xf numFmtId="0" fontId="0" fillId="35" borderId="0" xfId="0" applyFill="1"/>
    <xf numFmtId="0" fontId="16" fillId="33" borderId="10" xfId="0" applyFont="1" applyFill="1" applyBorder="1" applyAlignment="1">
      <alignment horizontal="center" vertical="center" wrapText="1"/>
    </xf>
    <xf numFmtId="0" fontId="16" fillId="0" borderId="10" xfId="0" applyFont="1" applyBorder="1" applyAlignment="1">
      <alignment horizontal="left"/>
    </xf>
    <xf numFmtId="0" fontId="16" fillId="0" borderId="10" xfId="0" applyNumberFormat="1" applyFont="1" applyBorder="1" applyAlignment="1">
      <alignment horizontal="center"/>
    </xf>
    <xf numFmtId="0" fontId="16" fillId="35" borderId="10" xfId="0" applyFont="1" applyFill="1" applyBorder="1"/>
    <xf numFmtId="0" fontId="16" fillId="35" borderId="10" xfId="0" applyNumberFormat="1" applyFont="1" applyFill="1" applyBorder="1" applyAlignment="1">
      <alignment horizontal="center"/>
    </xf>
    <xf numFmtId="0" fontId="0" fillId="35" borderId="10" xfId="0" applyFill="1" applyBorder="1"/>
    <xf numFmtId="0" fontId="0" fillId="35" borderId="10" xfId="0" applyNumberFormat="1" applyFill="1" applyBorder="1" applyAlignment="1">
      <alignment horizontal="center"/>
    </xf>
    <xf numFmtId="0" fontId="16" fillId="0" borderId="10" xfId="0" applyFont="1" applyBorder="1"/>
    <xf numFmtId="0" fontId="16" fillId="0" borderId="10" xfId="0" applyFont="1" applyBorder="1" applyAlignment="1">
      <alignment horizontal="center"/>
    </xf>
    <xf numFmtId="0" fontId="0" fillId="0" borderId="10" xfId="0" applyBorder="1"/>
    <xf numFmtId="0" fontId="0" fillId="0" borderId="10" xfId="0" applyBorder="1" applyAlignment="1">
      <alignment horizontal="center"/>
    </xf>
    <xf numFmtId="0" fontId="16" fillId="35" borderId="10" xfId="0" applyFont="1" applyFill="1" applyBorder="1" applyAlignment="1">
      <alignment horizontal="center"/>
    </xf>
    <xf numFmtId="0" fontId="0" fillId="35" borderId="10" xfId="0" applyFill="1" applyBorder="1" applyAlignment="1">
      <alignment horizontal="center"/>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4" borderId="13" xfId="0" applyFont="1" applyFill="1" applyBorder="1" applyAlignment="1">
      <alignment horizontal="center" vertical="center"/>
    </xf>
    <xf numFmtId="0" fontId="16" fillId="36" borderId="11" xfId="0" applyFont="1" applyFill="1" applyBorder="1" applyAlignment="1">
      <alignment horizontal="center" vertical="center"/>
    </xf>
    <xf numFmtId="0" fontId="16" fillId="36" borderId="12" xfId="0" applyFont="1" applyFill="1" applyBorder="1" applyAlignment="1">
      <alignment horizontal="center" vertical="center"/>
    </xf>
    <xf numFmtId="0" fontId="16" fillId="36" borderId="13" xfId="0" applyFont="1" applyFill="1" applyBorder="1" applyAlignment="1">
      <alignment horizontal="center" vertical="center"/>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4" borderId="13" xfId="0" applyFont="1" applyFill="1" applyBorder="1" applyAlignment="1">
      <alignment horizontal="center" vertical="center"/>
    </xf>
    <xf numFmtId="0" fontId="16" fillId="36" borderId="11" xfId="0" applyFont="1" applyFill="1" applyBorder="1" applyAlignment="1">
      <alignment horizontal="center" vertical="center"/>
    </xf>
    <xf numFmtId="0" fontId="16" fillId="36" borderId="12" xfId="0" applyFont="1" applyFill="1" applyBorder="1" applyAlignment="1">
      <alignment horizontal="center" vertical="center"/>
    </xf>
    <xf numFmtId="0" fontId="16" fillId="36" borderId="13" xfId="0" applyFont="1" applyFill="1" applyBorder="1" applyAlignment="1">
      <alignment horizontal="center" vertical="center"/>
    </xf>
    <xf numFmtId="0" fontId="0" fillId="35" borderId="10" xfId="0" applyFont="1" applyFill="1" applyBorder="1"/>
    <xf numFmtId="0" fontId="0" fillId="0" borderId="10" xfId="0" applyFont="1" applyFill="1" applyBorder="1"/>
    <xf numFmtId="0" fontId="16" fillId="0" borderId="10" xfId="0" applyFont="1" applyFill="1" applyBorder="1" applyAlignment="1">
      <alignment horizontal="center"/>
    </xf>
    <xf numFmtId="0" fontId="16" fillId="33" borderId="14" xfId="0" applyFont="1" applyFill="1" applyBorder="1" applyAlignment="1">
      <alignment horizontal="center"/>
    </xf>
    <xf numFmtId="0" fontId="16" fillId="33" borderId="14" xfId="0" applyNumberFormat="1" applyFont="1" applyFill="1" applyBorder="1" applyAlignment="1">
      <alignment horizontal="center"/>
    </xf>
    <xf numFmtId="0" fontId="16" fillId="0" borderId="10" xfId="0" applyFont="1" applyFill="1" applyBorder="1"/>
    <xf numFmtId="0" fontId="0" fillId="0" borderId="10" xfId="0" applyFill="1" applyBorder="1" applyAlignment="1">
      <alignment horizontal="center"/>
    </xf>
    <xf numFmtId="0" fontId="0" fillId="0" borderId="10" xfId="0" applyFill="1" applyBorder="1"/>
    <xf numFmtId="0" fontId="16" fillId="37" borderId="10" xfId="0" applyFont="1" applyFill="1" applyBorder="1"/>
    <xf numFmtId="0" fontId="0" fillId="37" borderId="10" xfId="0" applyFill="1" applyBorder="1" applyAlignment="1">
      <alignment horizontal="center"/>
    </xf>
    <xf numFmtId="0" fontId="0" fillId="37" borderId="10" xfId="0" applyFill="1" applyBorder="1"/>
    <xf numFmtId="0" fontId="0" fillId="37" borderId="10" xfId="0" applyFont="1" applyFill="1" applyBorder="1"/>
    <xf numFmtId="0" fontId="16" fillId="37" borderId="10" xfId="0" applyFont="1" applyFill="1" applyBorder="1" applyAlignment="1">
      <alignment horizontal="center"/>
    </xf>
    <xf numFmtId="0" fontId="0" fillId="35" borderId="10" xfId="0" applyFont="1" applyFill="1" applyBorder="1" applyAlignment="1">
      <alignment horizontal="center"/>
    </xf>
    <xf numFmtId="0" fontId="16" fillId="35" borderId="11" xfId="0" applyNumberFormat="1" applyFont="1" applyFill="1" applyBorder="1" applyAlignment="1">
      <alignment horizontal="center"/>
    </xf>
    <xf numFmtId="0" fontId="0" fillId="35" borderId="12" xfId="0" applyNumberFormat="1" applyFill="1" applyBorder="1" applyAlignment="1">
      <alignment horizontal="center"/>
    </xf>
    <xf numFmtId="0" fontId="0" fillId="35" borderId="13" xfId="0" applyNumberFormat="1" applyFill="1" applyBorder="1" applyAlignment="1">
      <alignment horizontal="center"/>
    </xf>
    <xf numFmtId="0" fontId="16"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35" borderId="11" xfId="0" applyFont="1" applyFill="1" applyBorder="1" applyAlignment="1">
      <alignment horizontal="center"/>
    </xf>
    <xf numFmtId="0" fontId="0" fillId="35" borderId="12" xfId="0" applyFill="1" applyBorder="1" applyAlignment="1">
      <alignment horizontal="center"/>
    </xf>
    <xf numFmtId="0" fontId="0" fillId="35" borderId="13" xfId="0" applyFill="1" applyBorder="1" applyAlignment="1">
      <alignment horizontal="center"/>
    </xf>
    <xf numFmtId="0" fontId="16" fillId="35" borderId="13" xfId="0" applyFont="1" applyFill="1" applyBorder="1" applyAlignment="1">
      <alignment horizontal="center"/>
    </xf>
    <xf numFmtId="0" fontId="0" fillId="0" borderId="12" xfId="0" applyFill="1" applyBorder="1" applyAlignment="1">
      <alignment horizontal="center"/>
    </xf>
    <xf numFmtId="0" fontId="16" fillId="0" borderId="13" xfId="0" applyFont="1" applyFill="1" applyBorder="1" applyAlignment="1">
      <alignment horizontal="center"/>
    </xf>
    <xf numFmtId="0" fontId="16" fillId="0" borderId="12" xfId="0" applyFont="1" applyFill="1" applyBorder="1" applyAlignment="1">
      <alignment horizontal="center"/>
    </xf>
    <xf numFmtId="0" fontId="0" fillId="0" borderId="13" xfId="0" applyFill="1" applyBorder="1" applyAlignment="1">
      <alignment horizontal="center"/>
    </xf>
    <xf numFmtId="0" fontId="16" fillId="35" borderId="12" xfId="0" applyFont="1" applyFill="1" applyBorder="1" applyAlignment="1">
      <alignment horizontal="center"/>
    </xf>
    <xf numFmtId="0" fontId="0" fillId="37" borderId="12" xfId="0" applyFill="1" applyBorder="1" applyAlignment="1">
      <alignment horizontal="center"/>
    </xf>
    <xf numFmtId="0" fontId="16" fillId="37" borderId="12" xfId="0" applyFont="1" applyFill="1" applyBorder="1" applyAlignment="1">
      <alignment horizontal="center"/>
    </xf>
    <xf numFmtId="0" fontId="0" fillId="37" borderId="13" xfId="0" applyFill="1" applyBorder="1" applyAlignment="1">
      <alignment horizontal="center"/>
    </xf>
    <xf numFmtId="0" fontId="0" fillId="35" borderId="12" xfId="0" applyFont="1" applyFill="1" applyBorder="1" applyAlignment="1">
      <alignment horizontal="center"/>
    </xf>
    <xf numFmtId="0" fontId="0" fillId="35" borderId="13" xfId="0" applyFont="1" applyFill="1" applyBorder="1" applyAlignment="1">
      <alignment horizontal="center"/>
    </xf>
    <xf numFmtId="0" fontId="16" fillId="33" borderId="14" xfId="0" applyFont="1" applyFill="1" applyBorder="1" applyAlignment="1">
      <alignment horizontal="center" vertical="center"/>
    </xf>
    <xf numFmtId="0" fontId="16" fillId="33" borderId="14" xfId="0" applyNumberFormat="1" applyFont="1" applyFill="1" applyBorder="1" applyAlignment="1">
      <alignment horizontal="center" vertical="center"/>
    </xf>
    <xf numFmtId="0" fontId="16" fillId="37" borderId="11" xfId="0" applyFont="1" applyFill="1" applyBorder="1" applyAlignment="1">
      <alignment horizontal="center"/>
    </xf>
    <xf numFmtId="9" fontId="0" fillId="35" borderId="12" xfId="42" applyFont="1" applyFill="1" applyBorder="1" applyAlignment="1">
      <alignment horizontal="center"/>
    </xf>
    <xf numFmtId="9" fontId="16" fillId="35" borderId="11" xfId="0" applyNumberFormat="1" applyFont="1" applyFill="1" applyBorder="1" applyAlignment="1">
      <alignment horizontal="center"/>
    </xf>
    <xf numFmtId="9" fontId="0" fillId="0" borderId="12" xfId="42" applyFont="1" applyBorder="1" applyAlignment="1">
      <alignment horizontal="center"/>
    </xf>
    <xf numFmtId="9" fontId="16" fillId="0" borderId="11" xfId="0" applyNumberFormat="1" applyFont="1" applyBorder="1" applyAlignment="1">
      <alignment horizontal="center"/>
    </xf>
    <xf numFmtId="9" fontId="0" fillId="0" borderId="12" xfId="42" applyFont="1" applyFill="1" applyBorder="1" applyAlignment="1">
      <alignment horizontal="center"/>
    </xf>
    <xf numFmtId="9" fontId="16" fillId="0" borderId="11" xfId="0" applyNumberFormat="1" applyFont="1" applyFill="1" applyBorder="1" applyAlignment="1">
      <alignment horizontal="center"/>
    </xf>
    <xf numFmtId="0" fontId="0" fillId="0" borderId="10" xfId="0" applyFont="1" applyFill="1" applyBorder="1" applyAlignment="1">
      <alignment horizontal="center"/>
    </xf>
    <xf numFmtId="0" fontId="0" fillId="37" borderId="10" xfId="0" applyFont="1" applyFill="1" applyBorder="1" applyAlignment="1">
      <alignment horizontal="center"/>
    </xf>
    <xf numFmtId="9" fontId="0" fillId="37" borderId="12" xfId="42" applyFont="1" applyFill="1" applyBorder="1" applyAlignment="1">
      <alignment horizontal="center"/>
    </xf>
    <xf numFmtId="9" fontId="16" fillId="37" borderId="11" xfId="0" applyNumberFormat="1" applyFont="1" applyFill="1" applyBorder="1" applyAlignment="1">
      <alignment horizontal="center"/>
    </xf>
    <xf numFmtId="9" fontId="1" fillId="35" borderId="12" xfId="42" applyFont="1" applyFill="1" applyBorder="1" applyAlignment="1">
      <alignment horizontal="center"/>
    </xf>
    <xf numFmtId="9" fontId="1" fillId="37" borderId="12" xfId="42" applyFont="1" applyFill="1" applyBorder="1" applyAlignment="1">
      <alignment horizontal="center"/>
    </xf>
    <xf numFmtId="0" fontId="0" fillId="0" borderId="10" xfId="0" applyNumberFormat="1" applyFont="1" applyBorder="1" applyAlignment="1">
      <alignment horizontal="center"/>
    </xf>
    <xf numFmtId="0" fontId="0" fillId="35" borderId="11" xfId="0" applyNumberFormat="1" applyFont="1" applyFill="1" applyBorder="1" applyAlignment="1">
      <alignment horizontal="center"/>
    </xf>
    <xf numFmtId="0" fontId="0" fillId="0" borderId="11" xfId="0" applyFont="1" applyBorder="1" applyAlignment="1">
      <alignment horizontal="center"/>
    </xf>
    <xf numFmtId="0" fontId="0" fillId="35" borderId="11" xfId="0" applyFont="1" applyFill="1" applyBorder="1" applyAlignment="1">
      <alignment horizontal="center"/>
    </xf>
    <xf numFmtId="0" fontId="0" fillId="37" borderId="11" xfId="0" applyFont="1" applyFill="1" applyBorder="1" applyAlignment="1">
      <alignment horizontal="center"/>
    </xf>
    <xf numFmtId="0" fontId="0" fillId="0" borderId="0" xfId="0" applyFont="1" applyAlignment="1">
      <alignment horizontal="center"/>
    </xf>
    <xf numFmtId="9" fontId="0" fillId="0" borderId="10" xfId="42" applyFont="1" applyBorder="1"/>
    <xf numFmtId="9" fontId="0" fillId="0" borderId="10" xfId="0" applyNumberFormat="1" applyBorder="1" applyAlignment="1">
      <alignment horizontal="center"/>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4" borderId="13" xfId="0" applyFont="1" applyFill="1" applyBorder="1" applyAlignment="1">
      <alignment horizontal="center" vertical="center"/>
    </xf>
    <xf numFmtId="0" fontId="16" fillId="36" borderId="11" xfId="0" applyFont="1" applyFill="1" applyBorder="1" applyAlignment="1">
      <alignment horizontal="center" vertical="center"/>
    </xf>
    <xf numFmtId="0" fontId="16" fillId="36" borderId="12" xfId="0" applyFont="1" applyFill="1" applyBorder="1" applyAlignment="1">
      <alignment horizontal="center" vertical="center"/>
    </xf>
    <xf numFmtId="0" fontId="16" fillId="36" borderId="13" xfId="0" applyFont="1" applyFill="1" applyBorder="1" applyAlignment="1">
      <alignment horizontal="center" vertical="center"/>
    </xf>
    <xf numFmtId="0" fontId="16" fillId="34" borderId="11" xfId="0" applyNumberFormat="1" applyFont="1" applyFill="1" applyBorder="1" applyAlignment="1">
      <alignment horizontal="center" vertical="center"/>
    </xf>
    <xf numFmtId="0" fontId="16" fillId="34" borderId="12" xfId="0" applyNumberFormat="1" applyFont="1" applyFill="1" applyBorder="1" applyAlignment="1">
      <alignment horizontal="center" vertical="center"/>
    </xf>
    <xf numFmtId="0" fontId="16" fillId="34" borderId="13" xfId="0" applyNumberFormat="1" applyFont="1" applyFill="1" applyBorder="1" applyAlignment="1">
      <alignment horizontal="center" vertical="center"/>
    </xf>
    <xf numFmtId="9" fontId="0" fillId="0" borderId="0" xfId="42" applyFont="1"/>
    <xf numFmtId="0" fontId="0" fillId="38" borderId="10" xfId="0" applyFill="1" applyBorder="1"/>
    <xf numFmtId="0" fontId="0" fillId="38" borderId="0" xfId="0" applyFill="1"/>
    <xf numFmtId="0" fontId="0" fillId="0" borderId="15"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Argentina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C79-41C2-8A65-C0874CD38C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C79-41C2-8A65-C0874CD38C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C79-41C2-8A65-C0874CD38C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C79-41C2-8A65-C0874CD38C7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C79-41C2-8A65-C0874CD38C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ChartsCountries!$A$4:$A$8</c:f>
              <c:strCache>
                <c:ptCount val="5"/>
                <c:pt idx="0">
                  <c:v>COLLABORATION</c:v>
                </c:pt>
                <c:pt idx="1">
                  <c:v>CONSULTATION</c:v>
                </c:pt>
                <c:pt idx="2">
                  <c:v>DIALOGUE</c:v>
                </c:pt>
                <c:pt idx="3">
                  <c:v>INFORMATION</c:v>
                </c:pt>
                <c:pt idx="4">
                  <c:v>PARTNERSHIP</c:v>
                </c:pt>
              </c:strCache>
            </c:strRef>
          </c:cat>
          <c:val>
            <c:numRef>
              <c:f>ChartsCountries!$E$4:$E$8</c:f>
              <c:numCache>
                <c:formatCode>0%</c:formatCode>
                <c:ptCount val="5"/>
                <c:pt idx="0">
                  <c:v>0.05</c:v>
                </c:pt>
                <c:pt idx="1">
                  <c:v>0.35</c:v>
                </c:pt>
                <c:pt idx="2">
                  <c:v>0.25</c:v>
                </c:pt>
                <c:pt idx="3">
                  <c:v>0.25</c:v>
                </c:pt>
                <c:pt idx="4">
                  <c:v>0.1</c:v>
                </c:pt>
              </c:numCache>
            </c:numRef>
          </c:val>
          <c:extLst>
            <c:ext xmlns:c16="http://schemas.microsoft.com/office/drawing/2014/chart" uri="{C3380CC4-5D6E-409C-BE32-E72D297353CC}">
              <c16:uniqueId val="{00000000-349F-4E6D-8CB7-B76C55E07FE5}"/>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C79-41C2-8A65-C0874CD38C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ChartsCountries!$A$4:$A$8</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1-349F-4E6D-8CB7-B76C55E07F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dominican republic</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64D-41EC-92D4-D4D4C39EEF0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64D-41EC-92D4-D4D4C39EEF0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64D-41EC-92D4-D4D4C39EEF0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64D-41EC-92D4-D4D4C39EEF0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64D-41EC-92D4-D4D4C39EEF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ChartsCountries!$A$47:$A$50</c:f>
              <c:strCache>
                <c:ptCount val="4"/>
                <c:pt idx="0">
                  <c:v>COLLABORATION</c:v>
                </c:pt>
                <c:pt idx="1">
                  <c:v>CONSULTATION</c:v>
                </c:pt>
                <c:pt idx="2">
                  <c:v>DIALOGUE</c:v>
                </c:pt>
                <c:pt idx="3">
                  <c:v>INFORMATION</c:v>
                </c:pt>
              </c:strCache>
            </c:strRef>
          </c:cat>
          <c:val>
            <c:numRef>
              <c:f>ChartsCountries!$E$47:$E$50</c:f>
              <c:numCache>
                <c:formatCode>0%</c:formatCode>
                <c:ptCount val="4"/>
                <c:pt idx="0">
                  <c:v>0.4</c:v>
                </c:pt>
                <c:pt idx="1">
                  <c:v>0.2</c:v>
                </c:pt>
                <c:pt idx="2">
                  <c:v>0.2</c:v>
                </c:pt>
                <c:pt idx="3">
                  <c:v>0.2</c:v>
                </c:pt>
              </c:numCache>
            </c:numRef>
          </c:val>
          <c:extLst>
            <c:ext xmlns:c16="http://schemas.microsoft.com/office/drawing/2014/chart" uri="{C3380CC4-5D6E-409C-BE32-E72D297353CC}">
              <c16:uniqueId val="{0000000A-464D-41EC-92D4-D4D4C39EEF0E}"/>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464D-41EC-92D4-D4D4C39EEF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ChartsCountries!$A$47:$A$50</c:f>
              <c:strCache>
                <c:ptCount val="4"/>
                <c:pt idx="0">
                  <c:v>COLLABORATION</c:v>
                </c:pt>
                <c:pt idx="1">
                  <c:v>CONSULTATION</c:v>
                </c:pt>
                <c:pt idx="2">
                  <c:v>DIALOGUE</c:v>
                </c:pt>
                <c:pt idx="3">
                  <c:v>INFORMATION</c:v>
                </c:pt>
              </c:strCache>
            </c:strRef>
          </c:cat>
          <c:val>
            <c:numRef>
              <c:f>'query (2)'!$A$261</c:f>
              <c:numCache>
                <c:formatCode>@</c:formatCode>
                <c:ptCount val="1"/>
                <c:pt idx="0">
                  <c:v>0</c:v>
                </c:pt>
              </c:numCache>
            </c:numRef>
          </c:val>
          <c:extLst>
            <c:ext xmlns:c16="http://schemas.microsoft.com/office/drawing/2014/chart" uri="{C3380CC4-5D6E-409C-BE32-E72D297353CC}">
              <c16:uniqueId val="{0000000D-464D-41EC-92D4-D4D4C39EEF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ECUADOR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385-4A58-9223-D4FBB7E7862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385-4A58-9223-D4FBB7E7862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385-4A58-9223-D4FBB7E7862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385-4A58-9223-D4FBB7E7862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385-4A58-9223-D4FBB7E786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ChartsCountries!$A$52:$A$55</c:f>
              <c:strCache>
                <c:ptCount val="4"/>
                <c:pt idx="0">
                  <c:v>COLLABORATION</c:v>
                </c:pt>
                <c:pt idx="1">
                  <c:v>DIALOGUE</c:v>
                </c:pt>
                <c:pt idx="2">
                  <c:v>INFORMATION</c:v>
                </c:pt>
                <c:pt idx="3">
                  <c:v>PARTNERSHIP</c:v>
                </c:pt>
              </c:strCache>
            </c:strRef>
          </c:cat>
          <c:val>
            <c:numRef>
              <c:f>ChartsCountries!$E$52:$E$55</c:f>
              <c:numCache>
                <c:formatCode>0%</c:formatCode>
                <c:ptCount val="4"/>
                <c:pt idx="0">
                  <c:v>0.31578947368421051</c:v>
                </c:pt>
                <c:pt idx="1">
                  <c:v>0.10526315789473684</c:v>
                </c:pt>
                <c:pt idx="2">
                  <c:v>0.10526315789473684</c:v>
                </c:pt>
                <c:pt idx="3">
                  <c:v>0.47368421052631576</c:v>
                </c:pt>
              </c:numCache>
            </c:numRef>
          </c:val>
          <c:extLst>
            <c:ext xmlns:c16="http://schemas.microsoft.com/office/drawing/2014/chart" uri="{C3380CC4-5D6E-409C-BE32-E72D297353CC}">
              <c16:uniqueId val="{0000000A-0385-4A58-9223-D4FBB7E7862E}"/>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0385-4A58-9223-D4FBB7E786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ChartsCountries!$A$52:$A$55</c:f>
              <c:strCache>
                <c:ptCount val="4"/>
                <c:pt idx="0">
                  <c:v>COLLABORATION</c:v>
                </c:pt>
                <c:pt idx="1">
                  <c:v>DIALOGUE</c:v>
                </c:pt>
                <c:pt idx="2">
                  <c:v>INFORMATION</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0385-4A58-9223-D4FBB7E7862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el salvador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491-40DE-AA5A-BA7BFECC3DC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491-40DE-AA5A-BA7BFECC3DC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491-40DE-AA5A-BA7BFECC3DC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491-40DE-AA5A-BA7BFECC3DC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491-40DE-AA5A-BA7BFECC3D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ChartsCountries!$A$57:$A$61</c:f>
              <c:strCache>
                <c:ptCount val="5"/>
                <c:pt idx="0">
                  <c:v>COLLABORATION</c:v>
                </c:pt>
                <c:pt idx="1">
                  <c:v>CONSULTATION</c:v>
                </c:pt>
                <c:pt idx="2">
                  <c:v>DIALOGUE</c:v>
                </c:pt>
                <c:pt idx="3">
                  <c:v>INFORMATION</c:v>
                </c:pt>
                <c:pt idx="4">
                  <c:v>PARTNERSHIP</c:v>
                </c:pt>
              </c:strCache>
            </c:strRef>
          </c:cat>
          <c:val>
            <c:numRef>
              <c:f>ChartsCountries!$E$57:$E$61</c:f>
              <c:numCache>
                <c:formatCode>0%</c:formatCode>
                <c:ptCount val="5"/>
                <c:pt idx="0">
                  <c:v>0.2</c:v>
                </c:pt>
                <c:pt idx="1">
                  <c:v>2.2222222222222223E-2</c:v>
                </c:pt>
                <c:pt idx="2">
                  <c:v>0.15555555555555556</c:v>
                </c:pt>
                <c:pt idx="3">
                  <c:v>0.24444444444444444</c:v>
                </c:pt>
                <c:pt idx="4">
                  <c:v>0.37777777777777777</c:v>
                </c:pt>
              </c:numCache>
            </c:numRef>
          </c:val>
          <c:extLst>
            <c:ext xmlns:c16="http://schemas.microsoft.com/office/drawing/2014/chart" uri="{C3380CC4-5D6E-409C-BE32-E72D297353CC}">
              <c16:uniqueId val="{0000000A-7491-40DE-AA5A-BA7BFECC3DC6}"/>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7491-40DE-AA5A-BA7BFECC3D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ChartsCountries!$A$57:$A$61</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7491-40DE-AA5A-BA7BFECC3DC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GUATEMALA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4F3-44DF-80FF-E0752DF3174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4F3-44DF-80FF-E0752DF3174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4F3-44DF-80FF-E0752DF3174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4F3-44DF-80FF-E0752DF3174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4F3-44DF-80FF-E0752DF317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ChartsCountries!$A$63:$A$65</c:f>
              <c:strCache>
                <c:ptCount val="3"/>
                <c:pt idx="0">
                  <c:v>CONSULTATION</c:v>
                </c:pt>
                <c:pt idx="1">
                  <c:v>DIALOGUE</c:v>
                </c:pt>
                <c:pt idx="2">
                  <c:v>PARTNERSHIP</c:v>
                </c:pt>
              </c:strCache>
            </c:strRef>
          </c:cat>
          <c:val>
            <c:numRef>
              <c:f>ChartsCountries!$E$63:$E$65</c:f>
              <c:numCache>
                <c:formatCode>0%</c:formatCode>
                <c:ptCount val="3"/>
                <c:pt idx="0">
                  <c:v>0.14285714285714285</c:v>
                </c:pt>
                <c:pt idx="1">
                  <c:v>0.21428571428571427</c:v>
                </c:pt>
                <c:pt idx="2">
                  <c:v>0.6428571428571429</c:v>
                </c:pt>
              </c:numCache>
            </c:numRef>
          </c:val>
          <c:extLst>
            <c:ext xmlns:c16="http://schemas.microsoft.com/office/drawing/2014/chart" uri="{C3380CC4-5D6E-409C-BE32-E72D297353CC}">
              <c16:uniqueId val="{0000000A-64F3-44DF-80FF-E0752DF31749}"/>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4F3-44DF-80FF-E0752DF317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ChartsCountries!$A$63:$A$65</c:f>
              <c:strCache>
                <c:ptCount val="3"/>
                <c:pt idx="0">
                  <c:v>CONSULTATION</c:v>
                </c:pt>
                <c:pt idx="1">
                  <c:v>DIALOGUE</c:v>
                </c:pt>
                <c:pt idx="2">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64F3-44DF-80FF-E0752DF317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GUYANA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1E9-41EB-8FA4-20BC6C0A95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1E9-41EB-8FA4-20BC6C0A95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1E9-41EB-8FA4-20BC6C0A95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1E9-41EB-8FA4-20BC6C0A959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1E9-41EB-8FA4-20BC6C0A95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ChartsCountries!$A$67:$A$70</c:f>
              <c:strCache>
                <c:ptCount val="4"/>
                <c:pt idx="0">
                  <c:v>COLLABORATION</c:v>
                </c:pt>
                <c:pt idx="1">
                  <c:v>CONSULTATION</c:v>
                </c:pt>
                <c:pt idx="2">
                  <c:v>DIALOGUE</c:v>
                </c:pt>
                <c:pt idx="3">
                  <c:v>INFORMATION</c:v>
                </c:pt>
              </c:strCache>
            </c:strRef>
          </c:cat>
          <c:val>
            <c:numRef>
              <c:f>ChartsCountries!$E$67:$E$70</c:f>
              <c:numCache>
                <c:formatCode>0%</c:formatCode>
                <c:ptCount val="4"/>
                <c:pt idx="0">
                  <c:v>9.7560975609756101E-2</c:v>
                </c:pt>
                <c:pt idx="1">
                  <c:v>0.48780487804878048</c:v>
                </c:pt>
                <c:pt idx="2">
                  <c:v>0.1951219512195122</c:v>
                </c:pt>
                <c:pt idx="3">
                  <c:v>0.21951219512195122</c:v>
                </c:pt>
              </c:numCache>
            </c:numRef>
          </c:val>
          <c:extLst>
            <c:ext xmlns:c16="http://schemas.microsoft.com/office/drawing/2014/chart" uri="{C3380CC4-5D6E-409C-BE32-E72D297353CC}">
              <c16:uniqueId val="{0000000A-E1E9-41EB-8FA4-20BC6C0A959C}"/>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E1E9-41EB-8FA4-20BC6C0A95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ChartsCountries!$A$67:$A$70</c:f>
              <c:strCache>
                <c:ptCount val="4"/>
                <c:pt idx="0">
                  <c:v>COLLABORATION</c:v>
                </c:pt>
                <c:pt idx="1">
                  <c:v>CONSULTATION</c:v>
                </c:pt>
                <c:pt idx="2">
                  <c:v>DIALOGUE</c:v>
                </c:pt>
                <c:pt idx="3">
                  <c:v>INFORMATION</c:v>
                </c:pt>
              </c:strCache>
            </c:strRef>
          </c:cat>
          <c:val>
            <c:numRef>
              <c:f>'query (2)'!$A$261</c:f>
              <c:numCache>
                <c:formatCode>@</c:formatCode>
                <c:ptCount val="1"/>
                <c:pt idx="0">
                  <c:v>0</c:v>
                </c:pt>
              </c:numCache>
            </c:numRef>
          </c:val>
          <c:extLst>
            <c:ext xmlns:c16="http://schemas.microsoft.com/office/drawing/2014/chart" uri="{C3380CC4-5D6E-409C-BE32-E72D297353CC}">
              <c16:uniqueId val="{0000000D-E1E9-41EB-8FA4-20BC6C0A95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HAITI</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AA-4981-9B4C-DEF6532ABE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AA-4981-9B4C-DEF6532ABE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AA-4981-9B4C-DEF6532ABE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9AA-4981-9B4C-DEF6532ABE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9AA-4981-9B4C-DEF6532ABE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ChartsCountries!$A$72:$A$75</c:f>
              <c:strCache>
                <c:ptCount val="4"/>
                <c:pt idx="0">
                  <c:v>CONSULTATION</c:v>
                </c:pt>
                <c:pt idx="1">
                  <c:v>DIALOGUE</c:v>
                </c:pt>
                <c:pt idx="2">
                  <c:v>INFORMATION</c:v>
                </c:pt>
                <c:pt idx="3">
                  <c:v>PARTNERSHIP</c:v>
                </c:pt>
              </c:strCache>
            </c:strRef>
          </c:cat>
          <c:val>
            <c:numRef>
              <c:f>ChartsCountries!$E$72:$E$75</c:f>
              <c:numCache>
                <c:formatCode>0%</c:formatCode>
                <c:ptCount val="4"/>
                <c:pt idx="0">
                  <c:v>0.30769230769230771</c:v>
                </c:pt>
                <c:pt idx="1">
                  <c:v>0.30769230769230771</c:v>
                </c:pt>
                <c:pt idx="2">
                  <c:v>7.6923076923076927E-2</c:v>
                </c:pt>
                <c:pt idx="3">
                  <c:v>0.30769230769230771</c:v>
                </c:pt>
              </c:numCache>
            </c:numRef>
          </c:val>
          <c:extLst>
            <c:ext xmlns:c16="http://schemas.microsoft.com/office/drawing/2014/chart" uri="{C3380CC4-5D6E-409C-BE32-E72D297353CC}">
              <c16:uniqueId val="{0000000A-C9AA-4981-9B4C-DEF6532ABE91}"/>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C9AA-4981-9B4C-DEF6532ABE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ChartsCountries!$A$72:$A$75</c:f>
              <c:strCache>
                <c:ptCount val="4"/>
                <c:pt idx="0">
                  <c:v>CONSULTATION</c:v>
                </c:pt>
                <c:pt idx="1">
                  <c:v>DIALOGUE</c:v>
                </c:pt>
                <c:pt idx="2">
                  <c:v>INFORMATION</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C9AA-4981-9B4C-DEF6532ABE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HONDURAS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E8-405D-AA8E-905BA9DA74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E8-405D-AA8E-905BA9DA74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E8-405D-AA8E-905BA9DA74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6E8-405D-AA8E-905BA9DA74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6E8-405D-AA8E-905BA9DA74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ChartsCountries!$A$77:$A$80</c:f>
              <c:strCache>
                <c:ptCount val="4"/>
                <c:pt idx="0">
                  <c:v>COLLABORATION</c:v>
                </c:pt>
                <c:pt idx="1">
                  <c:v>CONSULTATION</c:v>
                </c:pt>
                <c:pt idx="2">
                  <c:v>DIALOGUE</c:v>
                </c:pt>
                <c:pt idx="3">
                  <c:v>PARTNERSHIP</c:v>
                </c:pt>
              </c:strCache>
            </c:strRef>
          </c:cat>
          <c:val>
            <c:numRef>
              <c:f>ChartsCountries!$E$77:$E$80</c:f>
              <c:numCache>
                <c:formatCode>0%</c:formatCode>
                <c:ptCount val="4"/>
                <c:pt idx="0">
                  <c:v>0.33333333333333331</c:v>
                </c:pt>
                <c:pt idx="1">
                  <c:v>0.1111111111111111</c:v>
                </c:pt>
                <c:pt idx="2">
                  <c:v>0.33333333333333331</c:v>
                </c:pt>
                <c:pt idx="3">
                  <c:v>0.22222222222222221</c:v>
                </c:pt>
              </c:numCache>
            </c:numRef>
          </c:val>
          <c:extLst>
            <c:ext xmlns:c16="http://schemas.microsoft.com/office/drawing/2014/chart" uri="{C3380CC4-5D6E-409C-BE32-E72D297353CC}">
              <c16:uniqueId val="{0000000A-D6E8-405D-AA8E-905BA9DA7491}"/>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D6E8-405D-AA8E-905BA9DA74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ChartsCountries!$A$77:$A$80</c:f>
              <c:strCache>
                <c:ptCount val="4"/>
                <c:pt idx="0">
                  <c:v>COLLABORATION</c:v>
                </c:pt>
                <c:pt idx="1">
                  <c:v>CONSULTATION</c:v>
                </c:pt>
                <c:pt idx="2">
                  <c:v>DIALOGUE</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D6E8-405D-AA8E-905BA9DA74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JAMAICA</a:t>
            </a:r>
          </a:p>
        </c:rich>
      </c:tx>
      <c:layout>
        <c:manualLayout>
          <c:xMode val="edge"/>
          <c:yMode val="edge"/>
          <c:x val="0.39030966717395627"/>
          <c:y val="4.273504273504273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CD6-44D4-B50A-E644825B4C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D6-44D4-B50A-E644825B4C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CD6-44D4-B50A-E644825B4C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CD6-44D4-B50A-E644825B4C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CD6-44D4-B50A-E644825B4C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ChartsCountries!$A$82:$A$84</c:f>
              <c:strCache>
                <c:ptCount val="3"/>
                <c:pt idx="0">
                  <c:v>CONSULTATION</c:v>
                </c:pt>
                <c:pt idx="1">
                  <c:v>DIALOGUE</c:v>
                </c:pt>
                <c:pt idx="2">
                  <c:v>PARTNERSHIP</c:v>
                </c:pt>
              </c:strCache>
            </c:strRef>
          </c:cat>
          <c:val>
            <c:numRef>
              <c:f>ChartsCountries!$E$82:$E$84</c:f>
              <c:numCache>
                <c:formatCode>0%</c:formatCode>
                <c:ptCount val="3"/>
                <c:pt idx="0">
                  <c:v>0.66666666666666663</c:v>
                </c:pt>
                <c:pt idx="1">
                  <c:v>0.25</c:v>
                </c:pt>
                <c:pt idx="2">
                  <c:v>8.3333333333333329E-2</c:v>
                </c:pt>
              </c:numCache>
            </c:numRef>
          </c:val>
          <c:extLst>
            <c:ext xmlns:c16="http://schemas.microsoft.com/office/drawing/2014/chart" uri="{C3380CC4-5D6E-409C-BE32-E72D297353CC}">
              <c16:uniqueId val="{0000000A-1CD6-44D4-B50A-E644825B4CFB}"/>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CD6-44D4-B50A-E644825B4C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ChartsCountries!$A$82:$A$84</c:f>
              <c:strCache>
                <c:ptCount val="3"/>
                <c:pt idx="0">
                  <c:v>CONSULTATION</c:v>
                </c:pt>
                <c:pt idx="1">
                  <c:v>DIALOGUE</c:v>
                </c:pt>
                <c:pt idx="2">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1CD6-44D4-B50A-E644825B4C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MEXICO</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0A8-4402-A1BE-BC19A2C984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0A8-4402-A1BE-BC19A2C984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0A8-4402-A1BE-BC19A2C984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0A8-4402-A1BE-BC19A2C984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0A8-4402-A1BE-BC19A2C984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ChartsCountries!$A$86:$A$90</c:f>
              <c:strCache>
                <c:ptCount val="5"/>
                <c:pt idx="0">
                  <c:v>COLLABORATION</c:v>
                </c:pt>
                <c:pt idx="1">
                  <c:v>CONSULTATION</c:v>
                </c:pt>
                <c:pt idx="2">
                  <c:v>DIALOGUE</c:v>
                </c:pt>
                <c:pt idx="3">
                  <c:v>INFORMATION</c:v>
                </c:pt>
                <c:pt idx="4">
                  <c:v>PARTNERSHIP</c:v>
                </c:pt>
              </c:strCache>
            </c:strRef>
          </c:cat>
          <c:val>
            <c:numRef>
              <c:f>ChartsCountries!$E$86:$E$90</c:f>
              <c:numCache>
                <c:formatCode>0%</c:formatCode>
                <c:ptCount val="5"/>
                <c:pt idx="0">
                  <c:v>0.2</c:v>
                </c:pt>
                <c:pt idx="1">
                  <c:v>0.26666666666666666</c:v>
                </c:pt>
                <c:pt idx="2">
                  <c:v>0.26666666666666666</c:v>
                </c:pt>
                <c:pt idx="3">
                  <c:v>0.2</c:v>
                </c:pt>
                <c:pt idx="4">
                  <c:v>6.6666666666666666E-2</c:v>
                </c:pt>
              </c:numCache>
            </c:numRef>
          </c:val>
          <c:extLst>
            <c:ext xmlns:c16="http://schemas.microsoft.com/office/drawing/2014/chart" uri="{C3380CC4-5D6E-409C-BE32-E72D297353CC}">
              <c16:uniqueId val="{0000000A-D0A8-4402-A1BE-BC19A2C984A6}"/>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D0A8-4402-A1BE-BC19A2C984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ChartsCountries!$A$86:$A$90</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D0A8-4402-A1BE-BC19A2C984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NICARAGUA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53-48EE-80AC-6E1FA834F97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53-48EE-80AC-6E1FA834F97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53-48EE-80AC-6E1FA834F97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53-48EE-80AC-6E1FA834F97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253-48EE-80AC-6E1FA834F9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ChartsCountries!$A$92:$A$94</c:f>
              <c:strCache>
                <c:ptCount val="3"/>
                <c:pt idx="0">
                  <c:v>COLLABORATION</c:v>
                </c:pt>
                <c:pt idx="1">
                  <c:v>DIALOGUE</c:v>
                </c:pt>
                <c:pt idx="2">
                  <c:v>INFORMATION</c:v>
                </c:pt>
              </c:strCache>
            </c:strRef>
          </c:cat>
          <c:val>
            <c:numRef>
              <c:f>ChartsCountries!$E$92:$E$94</c:f>
              <c:numCache>
                <c:formatCode>0%</c:formatCode>
                <c:ptCount val="3"/>
                <c:pt idx="0">
                  <c:v>0.31578947368421051</c:v>
                </c:pt>
                <c:pt idx="1">
                  <c:v>0.52631578947368418</c:v>
                </c:pt>
                <c:pt idx="2">
                  <c:v>0.15789473684210525</c:v>
                </c:pt>
              </c:numCache>
            </c:numRef>
          </c:val>
          <c:extLst>
            <c:ext xmlns:c16="http://schemas.microsoft.com/office/drawing/2014/chart" uri="{C3380CC4-5D6E-409C-BE32-E72D297353CC}">
              <c16:uniqueId val="{0000000A-6253-48EE-80AC-6E1FA834F971}"/>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253-48EE-80AC-6E1FA834F9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ChartsCountries!$A$92:$A$94</c:f>
              <c:strCache>
                <c:ptCount val="3"/>
                <c:pt idx="0">
                  <c:v>COLLABORATION</c:v>
                </c:pt>
                <c:pt idx="1">
                  <c:v>DIALOGUE</c:v>
                </c:pt>
                <c:pt idx="2">
                  <c:v>INFORMATION</c:v>
                </c:pt>
              </c:strCache>
            </c:strRef>
          </c:cat>
          <c:val>
            <c:numRef>
              <c:f>'query (2)'!$A$261</c:f>
              <c:numCache>
                <c:formatCode>@</c:formatCode>
                <c:ptCount val="1"/>
                <c:pt idx="0">
                  <c:v>0</c:v>
                </c:pt>
              </c:numCache>
            </c:numRef>
          </c:val>
          <c:extLst>
            <c:ext xmlns:c16="http://schemas.microsoft.com/office/drawing/2014/chart" uri="{C3380CC4-5D6E-409C-BE32-E72D297353CC}">
              <c16:uniqueId val="{0000000D-6253-48EE-80AC-6E1FA834F97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BARBADOS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DE-4159-9F52-40516477608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DE-4159-9F52-40516477608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DE-4159-9F52-40516477608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DE-4159-9F52-40516477608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DE-4159-9F52-4051647760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ChartsCountries!$A$10:$A$13</c:f>
              <c:strCache>
                <c:ptCount val="4"/>
                <c:pt idx="0">
                  <c:v>COLLABORATION</c:v>
                </c:pt>
                <c:pt idx="1">
                  <c:v>CONSULTATION</c:v>
                </c:pt>
                <c:pt idx="2">
                  <c:v>DIALOGUE</c:v>
                </c:pt>
                <c:pt idx="3">
                  <c:v>PARTNERSHIP</c:v>
                </c:pt>
              </c:strCache>
            </c:strRef>
          </c:cat>
          <c:val>
            <c:numRef>
              <c:f>ChartsCountries!$E$10:$E$13</c:f>
              <c:numCache>
                <c:formatCode>0%</c:formatCode>
                <c:ptCount val="4"/>
                <c:pt idx="0">
                  <c:v>0.25</c:v>
                </c:pt>
                <c:pt idx="1">
                  <c:v>0.125</c:v>
                </c:pt>
                <c:pt idx="2">
                  <c:v>0.5</c:v>
                </c:pt>
                <c:pt idx="3">
                  <c:v>0.125</c:v>
                </c:pt>
              </c:numCache>
            </c:numRef>
          </c:val>
          <c:extLst>
            <c:ext xmlns:c16="http://schemas.microsoft.com/office/drawing/2014/chart" uri="{C3380CC4-5D6E-409C-BE32-E72D297353CC}">
              <c16:uniqueId val="{0000000A-3FDE-4159-9F52-405164776089}"/>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FDE-4159-9F52-4051647760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ChartsCountries!$A$10:$A$13</c:f>
              <c:strCache>
                <c:ptCount val="4"/>
                <c:pt idx="0">
                  <c:v>COLLABORATION</c:v>
                </c:pt>
                <c:pt idx="1">
                  <c:v>CONSULTATION</c:v>
                </c:pt>
                <c:pt idx="2">
                  <c:v>DIALOGUE</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3FDE-4159-9F52-40516477608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PERU</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5FB-4C5F-9C86-E8998D2185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5FB-4C5F-9C86-E8998D2185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5FB-4C5F-9C86-E8998D2185D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5FB-4C5F-9C86-E8998D2185D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5FB-4C5F-9C86-E8998D2185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ChartsCountries!$A$96:$A$100</c:f>
              <c:strCache>
                <c:ptCount val="5"/>
                <c:pt idx="0">
                  <c:v>COLLABORATION</c:v>
                </c:pt>
                <c:pt idx="1">
                  <c:v>CONSULTATION</c:v>
                </c:pt>
                <c:pt idx="2">
                  <c:v>DIALOGUE</c:v>
                </c:pt>
                <c:pt idx="3">
                  <c:v>INFORMATION</c:v>
                </c:pt>
                <c:pt idx="4">
                  <c:v>PARTNERSHIP</c:v>
                </c:pt>
              </c:strCache>
            </c:strRef>
          </c:cat>
          <c:val>
            <c:numRef>
              <c:f>ChartsCountries!$E$96:$E$100</c:f>
              <c:numCache>
                <c:formatCode>0%</c:formatCode>
                <c:ptCount val="5"/>
                <c:pt idx="0">
                  <c:v>0.13043478260869565</c:v>
                </c:pt>
                <c:pt idx="1">
                  <c:v>4.3478260869565216E-2</c:v>
                </c:pt>
                <c:pt idx="2">
                  <c:v>0.17391304347826086</c:v>
                </c:pt>
                <c:pt idx="3">
                  <c:v>8.6956521739130432E-2</c:v>
                </c:pt>
                <c:pt idx="4">
                  <c:v>0.56521739130434778</c:v>
                </c:pt>
              </c:numCache>
            </c:numRef>
          </c:val>
          <c:extLst>
            <c:ext xmlns:c16="http://schemas.microsoft.com/office/drawing/2014/chart" uri="{C3380CC4-5D6E-409C-BE32-E72D297353CC}">
              <c16:uniqueId val="{0000000A-F5FB-4C5F-9C86-E8998D2185DD}"/>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5FB-4C5F-9C86-E8998D2185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ChartsCountries!$A$96:$A$100</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F5FB-4C5F-9C86-E8998D2185D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PANAMA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CC6-45CA-8C01-855B2F4F27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CC6-45CA-8C01-855B2F4F27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CC6-45CA-8C01-855B2F4F27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CC6-45CA-8C01-855B2F4F270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CC6-45CA-8C01-855B2F4F27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ChartsCountries!$A$102:$A$105</c:f>
              <c:strCache>
                <c:ptCount val="4"/>
                <c:pt idx="0">
                  <c:v>COLLABORATION</c:v>
                </c:pt>
                <c:pt idx="1">
                  <c:v>DIALOGUE</c:v>
                </c:pt>
                <c:pt idx="2">
                  <c:v>INFORMATION</c:v>
                </c:pt>
                <c:pt idx="3">
                  <c:v>PARTNERSHIP</c:v>
                </c:pt>
              </c:strCache>
            </c:strRef>
          </c:cat>
          <c:val>
            <c:numRef>
              <c:f>ChartsCountries!$E$102:$E$105</c:f>
              <c:numCache>
                <c:formatCode>0%</c:formatCode>
                <c:ptCount val="4"/>
                <c:pt idx="0">
                  <c:v>0.11764705882352941</c:v>
                </c:pt>
                <c:pt idx="1">
                  <c:v>0.23529411764705882</c:v>
                </c:pt>
                <c:pt idx="2">
                  <c:v>0.17647058823529413</c:v>
                </c:pt>
                <c:pt idx="3">
                  <c:v>0.47058823529411764</c:v>
                </c:pt>
              </c:numCache>
            </c:numRef>
          </c:val>
          <c:extLst>
            <c:ext xmlns:c16="http://schemas.microsoft.com/office/drawing/2014/chart" uri="{C3380CC4-5D6E-409C-BE32-E72D297353CC}">
              <c16:uniqueId val="{0000000A-6CC6-45CA-8C01-855B2F4F270F}"/>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CC6-45CA-8C01-855B2F4F27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ChartsCountries!$A$102:$A$105</c:f>
              <c:strCache>
                <c:ptCount val="4"/>
                <c:pt idx="0">
                  <c:v>COLLABORATION</c:v>
                </c:pt>
                <c:pt idx="1">
                  <c:v>DIALOGUE</c:v>
                </c:pt>
                <c:pt idx="2">
                  <c:v>INFORMATION</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6CC6-45CA-8C01-855B2F4F27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PARAGUAY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3FA-4FC6-8E63-87333DF64EF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3FA-4FC6-8E63-87333DF64EF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3FA-4FC6-8E63-87333DF64EF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3FA-4FC6-8E63-87333DF64EF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3FA-4FC6-8E63-87333DF64E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ChartsCountries!$A$107:$A$109</c:f>
              <c:strCache>
                <c:ptCount val="3"/>
                <c:pt idx="0">
                  <c:v>COLLABORATION</c:v>
                </c:pt>
                <c:pt idx="1">
                  <c:v>DIALOGUE</c:v>
                </c:pt>
                <c:pt idx="2">
                  <c:v>PARTNERSHIP</c:v>
                </c:pt>
              </c:strCache>
            </c:strRef>
          </c:cat>
          <c:val>
            <c:numRef>
              <c:f>ChartsCountries!$E$107:$E$109</c:f>
              <c:numCache>
                <c:formatCode>0%</c:formatCode>
                <c:ptCount val="3"/>
                <c:pt idx="0">
                  <c:v>0.1</c:v>
                </c:pt>
                <c:pt idx="1">
                  <c:v>0.4</c:v>
                </c:pt>
                <c:pt idx="2">
                  <c:v>0.5</c:v>
                </c:pt>
              </c:numCache>
            </c:numRef>
          </c:val>
          <c:extLst>
            <c:ext xmlns:c16="http://schemas.microsoft.com/office/drawing/2014/chart" uri="{C3380CC4-5D6E-409C-BE32-E72D297353CC}">
              <c16:uniqueId val="{0000000A-D3FA-4FC6-8E63-87333DF64EF8}"/>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D3FA-4FC6-8E63-87333DF64E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ChartsCountries!$A$107:$A$109</c:f>
              <c:strCache>
                <c:ptCount val="3"/>
                <c:pt idx="0">
                  <c:v>COLLABORATION</c:v>
                </c:pt>
                <c:pt idx="1">
                  <c:v>DIALOGUE</c:v>
                </c:pt>
                <c:pt idx="2">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D3FA-4FC6-8E63-87333DF64EF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SURINAME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1AA-402E-9046-19FF730721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1AA-402E-9046-19FF730721E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1AA-402E-9046-19FF730721E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1AA-402E-9046-19FF730721E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1AA-402E-9046-19FF730721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ChartsCountries!$A$111:$A$115</c:f>
              <c:strCache>
                <c:ptCount val="5"/>
                <c:pt idx="0">
                  <c:v>COLLABORATION</c:v>
                </c:pt>
                <c:pt idx="1">
                  <c:v>CONSULTATION</c:v>
                </c:pt>
                <c:pt idx="2">
                  <c:v>DIALOGUE</c:v>
                </c:pt>
                <c:pt idx="3">
                  <c:v>INFORMATION</c:v>
                </c:pt>
                <c:pt idx="4">
                  <c:v>PARTNERSHIP</c:v>
                </c:pt>
              </c:strCache>
            </c:strRef>
          </c:cat>
          <c:val>
            <c:numRef>
              <c:f>ChartsCountries!$E$111:$E$115</c:f>
              <c:numCache>
                <c:formatCode>0%</c:formatCode>
                <c:ptCount val="5"/>
                <c:pt idx="0">
                  <c:v>0.14285714285714285</c:v>
                </c:pt>
                <c:pt idx="1">
                  <c:v>0.14285714285714285</c:v>
                </c:pt>
                <c:pt idx="2">
                  <c:v>0.2857142857142857</c:v>
                </c:pt>
                <c:pt idx="3">
                  <c:v>0.2857142857142857</c:v>
                </c:pt>
                <c:pt idx="4">
                  <c:v>0.14285714285714285</c:v>
                </c:pt>
              </c:numCache>
            </c:numRef>
          </c:val>
          <c:extLst>
            <c:ext xmlns:c16="http://schemas.microsoft.com/office/drawing/2014/chart" uri="{C3380CC4-5D6E-409C-BE32-E72D297353CC}">
              <c16:uniqueId val="{0000000A-21AA-402E-9046-19FF730721E7}"/>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21AA-402E-9046-19FF730721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ChartsCountries!$A$111:$A$115</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21AA-402E-9046-19FF730721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TRINIDAD &amp; TOBAGO</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84-4463-9F21-86B24F4EAFE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84-4463-9F21-86B24F4EAFE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84-4463-9F21-86B24F4EAFE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984-4463-9F21-86B24F4EAFE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984-4463-9F21-86B24F4EAF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ChartsCountries!$A$117:$A$121</c:f>
              <c:strCache>
                <c:ptCount val="5"/>
                <c:pt idx="0">
                  <c:v>COLLABORATION</c:v>
                </c:pt>
                <c:pt idx="1">
                  <c:v>CONSULTATION</c:v>
                </c:pt>
                <c:pt idx="2">
                  <c:v>DIALOGUE</c:v>
                </c:pt>
                <c:pt idx="3">
                  <c:v>INFORMATION</c:v>
                </c:pt>
                <c:pt idx="4">
                  <c:v>PARTNERSHIP</c:v>
                </c:pt>
              </c:strCache>
            </c:strRef>
          </c:cat>
          <c:val>
            <c:numRef>
              <c:f>ChartsCountries!$E$117:$E$121</c:f>
              <c:numCache>
                <c:formatCode>0%</c:formatCode>
                <c:ptCount val="5"/>
                <c:pt idx="0">
                  <c:v>9.7560975609756101E-2</c:v>
                </c:pt>
                <c:pt idx="1">
                  <c:v>0.24390243902439024</c:v>
                </c:pt>
                <c:pt idx="2">
                  <c:v>0.26829268292682928</c:v>
                </c:pt>
                <c:pt idx="3">
                  <c:v>9.7560975609756101E-2</c:v>
                </c:pt>
                <c:pt idx="4">
                  <c:v>0.29268292682926828</c:v>
                </c:pt>
              </c:numCache>
            </c:numRef>
          </c:val>
          <c:extLst>
            <c:ext xmlns:c16="http://schemas.microsoft.com/office/drawing/2014/chart" uri="{C3380CC4-5D6E-409C-BE32-E72D297353CC}">
              <c16:uniqueId val="{0000000A-D984-4463-9F21-86B24F4EAFE0}"/>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D984-4463-9F21-86B24F4EAF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ChartsCountries!$A$117:$A$121</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D984-4463-9F21-86B24F4EAF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URUGUAY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8FF-44C4-ABB2-06C288B06B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8FF-44C4-ABB2-06C288B06B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8FF-44C4-ABB2-06C288B06B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8FF-44C4-ABB2-06C288B06B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8FF-44C4-ABB2-06C288B06B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ChartsCountries!$A$123:$A$127</c:f>
              <c:strCache>
                <c:ptCount val="5"/>
                <c:pt idx="0">
                  <c:v>COLLABORATION</c:v>
                </c:pt>
                <c:pt idx="1">
                  <c:v>CONSULTATION</c:v>
                </c:pt>
                <c:pt idx="2">
                  <c:v>DIALOGUE</c:v>
                </c:pt>
                <c:pt idx="3">
                  <c:v>INFORMATION</c:v>
                </c:pt>
                <c:pt idx="4">
                  <c:v>PARTNERSHIP</c:v>
                </c:pt>
              </c:strCache>
            </c:strRef>
          </c:cat>
          <c:val>
            <c:numRef>
              <c:f>ChartsCountries!$E$123:$E$127</c:f>
              <c:numCache>
                <c:formatCode>0%</c:formatCode>
                <c:ptCount val="5"/>
                <c:pt idx="0">
                  <c:v>0.39130434782608697</c:v>
                </c:pt>
                <c:pt idx="1">
                  <c:v>4.3478260869565216E-2</c:v>
                </c:pt>
                <c:pt idx="2">
                  <c:v>0.17391304347826086</c:v>
                </c:pt>
                <c:pt idx="3">
                  <c:v>4.3478260869565216E-2</c:v>
                </c:pt>
                <c:pt idx="4">
                  <c:v>0.34782608695652173</c:v>
                </c:pt>
              </c:numCache>
            </c:numRef>
          </c:val>
          <c:extLst>
            <c:ext xmlns:c16="http://schemas.microsoft.com/office/drawing/2014/chart" uri="{C3380CC4-5D6E-409C-BE32-E72D297353CC}">
              <c16:uniqueId val="{0000000A-18FF-44C4-ABB2-06C288B06B91}"/>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8FF-44C4-ABB2-06C288B06B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ChartsCountries!$A$123:$A$127</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18FF-44C4-ABB2-06C288B06B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VENEZUELA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3A1-4FCC-8D34-2608B89E74C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3A1-4FCC-8D34-2608B89E74C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3A1-4FCC-8D34-2608B89E74C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3A1-4FCC-8D34-2608B89E74C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3A1-4FCC-8D34-2608B89E74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ChartsCountries!$A$129:$A$132</c:f>
              <c:strCache>
                <c:ptCount val="4"/>
                <c:pt idx="0">
                  <c:v>COLLABORATION</c:v>
                </c:pt>
                <c:pt idx="1">
                  <c:v>CONSULTATION</c:v>
                </c:pt>
                <c:pt idx="2">
                  <c:v>DIALOGUE</c:v>
                </c:pt>
                <c:pt idx="3">
                  <c:v>PARTNERSHIP</c:v>
                </c:pt>
              </c:strCache>
            </c:strRef>
          </c:cat>
          <c:val>
            <c:numRef>
              <c:f>ChartsCountries!$E$129:$E$132</c:f>
              <c:numCache>
                <c:formatCode>0%</c:formatCode>
                <c:ptCount val="4"/>
                <c:pt idx="0">
                  <c:v>0.6</c:v>
                </c:pt>
                <c:pt idx="1">
                  <c:v>0.08</c:v>
                </c:pt>
                <c:pt idx="2">
                  <c:v>0.16</c:v>
                </c:pt>
                <c:pt idx="3">
                  <c:v>0.16</c:v>
                </c:pt>
              </c:numCache>
            </c:numRef>
          </c:val>
          <c:extLst>
            <c:ext xmlns:c16="http://schemas.microsoft.com/office/drawing/2014/chart" uri="{C3380CC4-5D6E-409C-BE32-E72D297353CC}">
              <c16:uniqueId val="{0000000A-23A1-4FCC-8D34-2608B89E74CD}"/>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23A1-4FCC-8D34-2608B89E74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ChartsCountries!$A$129:$A$132</c:f>
              <c:strCache>
                <c:ptCount val="4"/>
                <c:pt idx="0">
                  <c:v>COLLABORATION</c:v>
                </c:pt>
                <c:pt idx="1">
                  <c:v>CONSULTATION</c:v>
                </c:pt>
                <c:pt idx="2">
                  <c:v>DIALOGUE</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23A1-4FCC-8D34-2608B89E74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ChartsRegions!$J$12</c:f>
              <c:strCache>
                <c:ptCount val="1"/>
                <c:pt idx="0">
                  <c:v>CAN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F-46CF-967D-3E78A742BE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F-46CF-967D-3E78A742BE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AF-46CF-967D-3E78A742BE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AF-46CF-967D-3E78A742BE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AF-46CF-967D-3E78A742BE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ChartsRegions!$I$13:$I$17</c:f>
              <c:strCache>
                <c:ptCount val="5"/>
                <c:pt idx="0">
                  <c:v>COLLABORATION</c:v>
                </c:pt>
                <c:pt idx="1">
                  <c:v>CONSULTATION</c:v>
                </c:pt>
                <c:pt idx="2">
                  <c:v>DIALOGUE</c:v>
                </c:pt>
                <c:pt idx="3">
                  <c:v>INFORMATION</c:v>
                </c:pt>
                <c:pt idx="4">
                  <c:v>PARTNERSHIP</c:v>
                </c:pt>
              </c:strCache>
            </c:strRef>
          </c:cat>
          <c:val>
            <c:numRef>
              <c:f>ChartsRegions!$J$13:$J$17</c:f>
              <c:numCache>
                <c:formatCode>0%</c:formatCode>
                <c:ptCount val="5"/>
                <c:pt idx="0">
                  <c:v>0.31481481481481483</c:v>
                </c:pt>
                <c:pt idx="1">
                  <c:v>6.4814814814814811E-2</c:v>
                </c:pt>
                <c:pt idx="2">
                  <c:v>0.22222222222222221</c:v>
                </c:pt>
                <c:pt idx="3">
                  <c:v>6.4814814814814811E-2</c:v>
                </c:pt>
                <c:pt idx="4">
                  <c:v>0.33333333333333331</c:v>
                </c:pt>
              </c:numCache>
            </c:numRef>
          </c:val>
          <c:extLst>
            <c:ext xmlns:c16="http://schemas.microsoft.com/office/drawing/2014/chart" uri="{C3380CC4-5D6E-409C-BE32-E72D297353CC}">
              <c16:uniqueId val="{00000000-5FA4-4576-8E38-E0E0BBBDE30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ChartsRegions!$J$19</c:f>
              <c:strCache>
                <c:ptCount val="1"/>
                <c:pt idx="0">
                  <c:v>CCB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4A-4844-9887-3BFAE391F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4A-4844-9887-3BFAE391F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4A-4844-9887-3BFAE391F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4A-4844-9887-3BFAE391F1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4A-4844-9887-3BFAE391F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ChartsRegions!$I$20:$I$24</c:f>
              <c:strCache>
                <c:ptCount val="5"/>
                <c:pt idx="0">
                  <c:v>COLLABORATION</c:v>
                </c:pt>
                <c:pt idx="1">
                  <c:v>CONSULTATION</c:v>
                </c:pt>
                <c:pt idx="2">
                  <c:v>DIALOGUE</c:v>
                </c:pt>
                <c:pt idx="3">
                  <c:v>INFORMATION</c:v>
                </c:pt>
                <c:pt idx="4">
                  <c:v>PARTNERSHIP</c:v>
                </c:pt>
              </c:strCache>
            </c:strRef>
          </c:cat>
          <c:val>
            <c:numRef>
              <c:f>ChartsRegions!$J$20:$J$24</c:f>
              <c:numCache>
                <c:formatCode>0%</c:formatCode>
                <c:ptCount val="5"/>
                <c:pt idx="0">
                  <c:v>0.1044776119402985</c:v>
                </c:pt>
                <c:pt idx="1">
                  <c:v>0.31343283582089554</c:v>
                </c:pt>
                <c:pt idx="2">
                  <c:v>0.28358208955223879</c:v>
                </c:pt>
                <c:pt idx="3">
                  <c:v>0.13432835820895522</c:v>
                </c:pt>
                <c:pt idx="4">
                  <c:v>0.16417910447761194</c:v>
                </c:pt>
              </c:numCache>
            </c:numRef>
          </c:val>
          <c:extLst>
            <c:ext xmlns:c16="http://schemas.microsoft.com/office/drawing/2014/chart" uri="{C3380CC4-5D6E-409C-BE32-E72D297353CC}">
              <c16:uniqueId val="{00000000-61C4-4C7F-ACD1-724B1581469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ChartsRegions!$J$26</c:f>
              <c:strCache>
                <c:ptCount val="1"/>
                <c:pt idx="0">
                  <c:v>CID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70-43DF-AF5B-5E80E808A4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70-43DF-AF5B-5E80E808A4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70-43DF-AF5B-5E80E808A4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70-43DF-AF5B-5E80E808A4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70-43DF-AF5B-5E80E808A4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ChartsRegions!$I$27:$I$31</c:f>
              <c:strCache>
                <c:ptCount val="5"/>
                <c:pt idx="0">
                  <c:v>COLLABORATION</c:v>
                </c:pt>
                <c:pt idx="1">
                  <c:v>CONSULTATION</c:v>
                </c:pt>
                <c:pt idx="2">
                  <c:v>DIALOGUE</c:v>
                </c:pt>
                <c:pt idx="3">
                  <c:v>INFORMATION</c:v>
                </c:pt>
                <c:pt idx="4">
                  <c:v>PARTNERSHIP</c:v>
                </c:pt>
              </c:strCache>
            </c:strRef>
          </c:cat>
          <c:val>
            <c:numRef>
              <c:f>ChartsRegions!$J$27:$J$31</c:f>
              <c:numCache>
                <c:formatCode>0%</c:formatCode>
                <c:ptCount val="5"/>
                <c:pt idx="0">
                  <c:v>0.1875</c:v>
                </c:pt>
                <c:pt idx="1">
                  <c:v>0.10625</c:v>
                </c:pt>
                <c:pt idx="2">
                  <c:v>0.28125</c:v>
                </c:pt>
                <c:pt idx="3">
                  <c:v>0.15625</c:v>
                </c:pt>
                <c:pt idx="4">
                  <c:v>0.26874999999999999</c:v>
                </c:pt>
              </c:numCache>
            </c:numRef>
          </c:val>
          <c:extLst>
            <c:ext xmlns:c16="http://schemas.microsoft.com/office/drawing/2014/chart" uri="{C3380CC4-5D6E-409C-BE32-E72D297353CC}">
              <c16:uniqueId val="{00000000-7A0E-4480-B293-E8B985C4A8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BAHAMAS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E52-47B2-A401-8227E82BF16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E52-47B2-A401-8227E82BF16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E52-47B2-A401-8227E82BF16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E52-47B2-A401-8227E82BF16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E52-47B2-A401-8227E82BF1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ChartsCountries!$A$15:$A$17</c:f>
              <c:strCache>
                <c:ptCount val="3"/>
                <c:pt idx="0">
                  <c:v>DIALOGUE</c:v>
                </c:pt>
                <c:pt idx="1">
                  <c:v>INFORMATION</c:v>
                </c:pt>
                <c:pt idx="2">
                  <c:v>PARTNERSHIP</c:v>
                </c:pt>
              </c:strCache>
            </c:strRef>
          </c:cat>
          <c:val>
            <c:numRef>
              <c:f>ChartsCountries!$E$15:$E$17</c:f>
              <c:numCache>
                <c:formatCode>0%</c:formatCode>
                <c:ptCount val="3"/>
                <c:pt idx="0">
                  <c:v>0.4</c:v>
                </c:pt>
                <c:pt idx="1">
                  <c:v>0.1</c:v>
                </c:pt>
                <c:pt idx="2">
                  <c:v>0.5</c:v>
                </c:pt>
              </c:numCache>
            </c:numRef>
          </c:val>
          <c:extLst>
            <c:ext xmlns:c16="http://schemas.microsoft.com/office/drawing/2014/chart" uri="{C3380CC4-5D6E-409C-BE32-E72D297353CC}">
              <c16:uniqueId val="{0000000A-BE52-47B2-A401-8227E82BF16F}"/>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BE52-47B2-A401-8227E82BF1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ChartsCountries!$A$15:$A$17</c:f>
              <c:strCache>
                <c:ptCount val="3"/>
                <c:pt idx="0">
                  <c:v>DIALOGUE</c:v>
                </c:pt>
                <c:pt idx="1">
                  <c:v>INFORMATION</c:v>
                </c:pt>
                <c:pt idx="2">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BE52-47B2-A401-8227E82BF1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ChartsRegions!$J$33</c:f>
              <c:strCache>
                <c:ptCount val="1"/>
                <c:pt idx="0">
                  <c:v>CSC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20-4E61-A43F-0B975B59B7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20-4E61-A43F-0B975B59B7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20-4E61-A43F-0B975B59B7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20-4E61-A43F-0B975B59B7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20-4E61-A43F-0B975B59B7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ChartsRegions!$I$34:$I$38</c:f>
              <c:strCache>
                <c:ptCount val="5"/>
                <c:pt idx="0">
                  <c:v>COLLABORATION</c:v>
                </c:pt>
                <c:pt idx="1">
                  <c:v>CONSULTATION</c:v>
                </c:pt>
                <c:pt idx="2">
                  <c:v>DIALOGUE</c:v>
                </c:pt>
                <c:pt idx="3">
                  <c:v>INFORMATION</c:v>
                </c:pt>
                <c:pt idx="4">
                  <c:v>PARTNERSHIP</c:v>
                </c:pt>
              </c:strCache>
            </c:strRef>
          </c:cat>
          <c:val>
            <c:numRef>
              <c:f>ChartsRegions!$J$34:$J$38</c:f>
              <c:numCache>
                <c:formatCode>0%</c:formatCode>
                <c:ptCount val="5"/>
                <c:pt idx="0">
                  <c:v>0.1891891891891892</c:v>
                </c:pt>
                <c:pt idx="1">
                  <c:v>0.13513513513513514</c:v>
                </c:pt>
                <c:pt idx="2">
                  <c:v>0.15315315315315314</c:v>
                </c:pt>
                <c:pt idx="3">
                  <c:v>5.4054054054054057E-2</c:v>
                </c:pt>
                <c:pt idx="4">
                  <c:v>0.46846846846846846</c:v>
                </c:pt>
              </c:numCache>
            </c:numRef>
          </c:val>
          <c:extLst>
            <c:ext xmlns:c16="http://schemas.microsoft.com/office/drawing/2014/chart" uri="{C3380CC4-5D6E-409C-BE32-E72D297353CC}">
              <c16:uniqueId val="{00000000-883C-47C8-944E-C9504F98AF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ChartsRegions!$J$40</c:f>
              <c:strCache>
                <c:ptCount val="1"/>
                <c:pt idx="0">
                  <c:v>IDB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E6-42C3-B0BE-F6C361E18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E6-42C3-B0BE-F6C361E18B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E6-42C3-B0BE-F6C361E18B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E6-42C3-B0BE-F6C361E18B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E6-42C3-B0BE-F6C361E18B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ChartsRegions!$I$41:$I$45</c:f>
              <c:strCache>
                <c:ptCount val="5"/>
                <c:pt idx="0">
                  <c:v>COLLABORATION</c:v>
                </c:pt>
                <c:pt idx="1">
                  <c:v>CONSULTATION</c:v>
                </c:pt>
                <c:pt idx="2">
                  <c:v>DIALOGUE</c:v>
                </c:pt>
                <c:pt idx="3">
                  <c:v>INFORMATION</c:v>
                </c:pt>
                <c:pt idx="4">
                  <c:v>PARTNERSHIP</c:v>
                </c:pt>
              </c:strCache>
            </c:strRef>
          </c:cat>
          <c:val>
            <c:numRef>
              <c:f>ChartsRegions!$J$41:$J$45</c:f>
              <c:numCache>
                <c:formatCode>0%</c:formatCode>
                <c:ptCount val="5"/>
                <c:pt idx="0">
                  <c:v>0.19298245614035087</c:v>
                </c:pt>
                <c:pt idx="1">
                  <c:v>0.15789473684210525</c:v>
                </c:pt>
                <c:pt idx="2">
                  <c:v>0.24171539961013644</c:v>
                </c:pt>
                <c:pt idx="3">
                  <c:v>0.10916179337231968</c:v>
                </c:pt>
                <c:pt idx="4">
                  <c:v>0.2982456140350877</c:v>
                </c:pt>
              </c:numCache>
            </c:numRef>
          </c:val>
          <c:extLst>
            <c:ext xmlns:c16="http://schemas.microsoft.com/office/drawing/2014/chart" uri="{C3380CC4-5D6E-409C-BE32-E72D297353CC}">
              <c16:uniqueId val="{00000000-E415-422D-BBBF-29ECC9C19D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69569712876796"/>
          <c:y val="9.0560396944763921E-2"/>
          <c:w val="0.57817068321005327"/>
          <c:h val="0.53594473443628532"/>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ChartsRegions!$R$63:$R$67</c:f>
              <c:strCache>
                <c:ptCount val="5"/>
                <c:pt idx="0">
                  <c:v>Alianzas</c:v>
                </c:pt>
                <c:pt idx="1">
                  <c:v>Colaboraciones</c:v>
                </c:pt>
                <c:pt idx="2">
                  <c:v>Consultas Públicas</c:v>
                </c:pt>
                <c:pt idx="3">
                  <c:v>Diálogos</c:v>
                </c:pt>
                <c:pt idx="4">
                  <c:v>Información</c:v>
                </c:pt>
              </c:strCache>
            </c:strRef>
          </c:cat>
          <c:val>
            <c:numRef>
              <c:f>ChartsRegions!$S$63:$S$67</c:f>
              <c:numCache>
                <c:formatCode>0%</c:formatCode>
                <c:ptCount val="5"/>
                <c:pt idx="0">
                  <c:v>0.24158563949139866</c:v>
                </c:pt>
                <c:pt idx="1">
                  <c:v>0.15108451757666416</c:v>
                </c:pt>
                <c:pt idx="2">
                  <c:v>0.23410620792819745</c:v>
                </c:pt>
                <c:pt idx="3">
                  <c:v>0.16604338070306657</c:v>
                </c:pt>
                <c:pt idx="4">
                  <c:v>0.20718025430067316</c:v>
                </c:pt>
              </c:numCache>
            </c:numRef>
          </c:val>
          <c:extLst>
            <c:ext xmlns:c16="http://schemas.microsoft.com/office/drawing/2014/chart" uri="{C3380CC4-5D6E-409C-BE32-E72D297353CC}">
              <c16:uniqueId val="{00000000-8C69-4175-A8C4-E584D46C0A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9788833214030067E-2"/>
          <c:y val="0.72575127547258833"/>
          <c:w val="0.91619223733396959"/>
          <c:h val="0.19176582913090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BELIZE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229-430B-B5DF-25B1BEF6F2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229-430B-B5DF-25B1BEF6F2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229-430B-B5DF-25B1BEF6F2A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229-430B-B5DF-25B1BEF6F2A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229-430B-B5DF-25B1BEF6F2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ChartsCountries!$A$19:$A$23</c:f>
              <c:strCache>
                <c:ptCount val="5"/>
                <c:pt idx="0">
                  <c:v>COLLABORATION</c:v>
                </c:pt>
                <c:pt idx="1">
                  <c:v>CONSULTATION</c:v>
                </c:pt>
                <c:pt idx="2">
                  <c:v>DIALOGUE</c:v>
                </c:pt>
                <c:pt idx="3">
                  <c:v>INFORMATION</c:v>
                </c:pt>
                <c:pt idx="4">
                  <c:v>PARTNERSHIP</c:v>
                </c:pt>
              </c:strCache>
            </c:strRef>
          </c:cat>
          <c:val>
            <c:numRef>
              <c:f>ChartsCountries!$E$19:$E$23</c:f>
              <c:numCache>
                <c:formatCode>0%</c:formatCode>
                <c:ptCount val="5"/>
                <c:pt idx="0">
                  <c:v>0.16666666666666666</c:v>
                </c:pt>
                <c:pt idx="1">
                  <c:v>0.25</c:v>
                </c:pt>
                <c:pt idx="2">
                  <c:v>0.33333333333333331</c:v>
                </c:pt>
                <c:pt idx="3">
                  <c:v>8.3333333333333329E-2</c:v>
                </c:pt>
                <c:pt idx="4">
                  <c:v>0.16666666666666666</c:v>
                </c:pt>
              </c:numCache>
            </c:numRef>
          </c:val>
          <c:extLst>
            <c:ext xmlns:c16="http://schemas.microsoft.com/office/drawing/2014/chart" uri="{C3380CC4-5D6E-409C-BE32-E72D297353CC}">
              <c16:uniqueId val="{0000000A-9229-430B-B5DF-25B1BEF6F2A9}"/>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9229-430B-B5DF-25B1BEF6F2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ChartsCountries!$A$19:$A$23</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9229-430B-B5DF-25B1BEF6F2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BOLIVIA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83-4A36-A849-92BB54C0B2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83-4A36-A849-92BB54C0B2E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83-4A36-A849-92BB54C0B2E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83-4A36-A849-92BB54C0B2E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083-4A36-A849-92BB54C0B2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ChartsCountries!$A$25:$A$29</c:f>
              <c:strCache>
                <c:ptCount val="5"/>
                <c:pt idx="0">
                  <c:v>COLLABORATION</c:v>
                </c:pt>
                <c:pt idx="1">
                  <c:v>CONSULTATION</c:v>
                </c:pt>
                <c:pt idx="2">
                  <c:v>DIALOGUE</c:v>
                </c:pt>
                <c:pt idx="3">
                  <c:v>INFORMATION</c:v>
                </c:pt>
                <c:pt idx="4">
                  <c:v>PARTNERSHIP</c:v>
                </c:pt>
              </c:strCache>
            </c:strRef>
          </c:cat>
          <c:val>
            <c:numRef>
              <c:f>ChartsCountries!$E$25:$E$29</c:f>
              <c:numCache>
                <c:formatCode>0%</c:formatCode>
                <c:ptCount val="5"/>
                <c:pt idx="0">
                  <c:v>0.21428571428571427</c:v>
                </c:pt>
                <c:pt idx="1">
                  <c:v>0.2857142857142857</c:v>
                </c:pt>
                <c:pt idx="2">
                  <c:v>0.35714285714285715</c:v>
                </c:pt>
                <c:pt idx="3">
                  <c:v>7.1428571428571425E-2</c:v>
                </c:pt>
                <c:pt idx="4">
                  <c:v>7.1428571428571425E-2</c:v>
                </c:pt>
              </c:numCache>
            </c:numRef>
          </c:val>
          <c:extLst>
            <c:ext xmlns:c16="http://schemas.microsoft.com/office/drawing/2014/chart" uri="{C3380CC4-5D6E-409C-BE32-E72D297353CC}">
              <c16:uniqueId val="{0000000A-4083-4A36-A849-92BB54C0B2E3}"/>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4083-4A36-A849-92BB54C0B2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ChartsCountries!$A$25:$A$29</c:f>
              <c:strCache>
                <c:ptCount val="5"/>
                <c:pt idx="0">
                  <c:v>COLLABORATION</c:v>
                </c:pt>
                <c:pt idx="1">
                  <c:v>CONSULTATION</c:v>
                </c:pt>
                <c:pt idx="2">
                  <c:v>DIALOGUE</c:v>
                </c:pt>
                <c:pt idx="3">
                  <c:v>INFORMATION</c:v>
                </c:pt>
                <c:pt idx="4">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4083-4A36-A849-92BB54C0B2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brazil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DFA-4FF3-9CD0-41FFB435B01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DFA-4FF3-9CD0-41FFB435B01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DFA-4FF3-9CD0-41FFB435B01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DFA-4FF3-9CD0-41FFB435B01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DFA-4FF3-9CD0-41FFB435B0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ChartsCountries!$A$31:$A$34</c:f>
              <c:strCache>
                <c:ptCount val="4"/>
                <c:pt idx="0">
                  <c:v>COLLABORATION</c:v>
                </c:pt>
                <c:pt idx="1">
                  <c:v>CONSULTATION</c:v>
                </c:pt>
                <c:pt idx="2">
                  <c:v>DIALOGUE</c:v>
                </c:pt>
                <c:pt idx="3">
                  <c:v>PARTNERSHIP</c:v>
                </c:pt>
              </c:strCache>
            </c:strRef>
          </c:cat>
          <c:val>
            <c:numRef>
              <c:f>ChartsCountries!$E$31:$E$34</c:f>
              <c:numCache>
                <c:formatCode>0%</c:formatCode>
                <c:ptCount val="4"/>
                <c:pt idx="0">
                  <c:v>0.13333333333333333</c:v>
                </c:pt>
                <c:pt idx="1">
                  <c:v>0.15555555555555556</c:v>
                </c:pt>
                <c:pt idx="2">
                  <c:v>4.4444444444444446E-2</c:v>
                </c:pt>
                <c:pt idx="3">
                  <c:v>0.66666666666666663</c:v>
                </c:pt>
              </c:numCache>
            </c:numRef>
          </c:val>
          <c:extLst>
            <c:ext xmlns:c16="http://schemas.microsoft.com/office/drawing/2014/chart" uri="{C3380CC4-5D6E-409C-BE32-E72D297353CC}">
              <c16:uniqueId val="{0000000A-1DFA-4FF3-9CD0-41FFB435B011}"/>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DFA-4FF3-9CD0-41FFB435B0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ChartsCountries!$A$31:$A$34</c:f>
              <c:strCache>
                <c:ptCount val="4"/>
                <c:pt idx="0">
                  <c:v>COLLABORATION</c:v>
                </c:pt>
                <c:pt idx="1">
                  <c:v>CONSULTATION</c:v>
                </c:pt>
                <c:pt idx="2">
                  <c:v>DIALOGUE</c:v>
                </c:pt>
                <c:pt idx="3">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1DFA-4FF3-9CD0-41FFB435B01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chile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CC1-43A3-80E1-EF82C07407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CC1-43A3-80E1-EF82C07407E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CC1-43A3-80E1-EF82C07407E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CC1-43A3-80E1-EF82C07407E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CC1-43A3-80E1-EF82C07407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ChartsCountries!$A$36:$A$38</c:f>
              <c:strCache>
                <c:ptCount val="3"/>
                <c:pt idx="0">
                  <c:v>COLLABORATION</c:v>
                </c:pt>
                <c:pt idx="1">
                  <c:v>DIALOGUE</c:v>
                </c:pt>
                <c:pt idx="2">
                  <c:v>PARTNERSHIP</c:v>
                </c:pt>
              </c:strCache>
            </c:strRef>
          </c:cat>
          <c:val>
            <c:numRef>
              <c:f>ChartsCountries!$E$36:$E$38</c:f>
              <c:numCache>
                <c:formatCode>0%</c:formatCode>
                <c:ptCount val="3"/>
                <c:pt idx="0">
                  <c:v>0.30769230769230771</c:v>
                </c:pt>
                <c:pt idx="1">
                  <c:v>0.15384615384615385</c:v>
                </c:pt>
                <c:pt idx="2">
                  <c:v>0.53846153846153844</c:v>
                </c:pt>
              </c:numCache>
            </c:numRef>
          </c:val>
          <c:extLst>
            <c:ext xmlns:c16="http://schemas.microsoft.com/office/drawing/2014/chart" uri="{C3380CC4-5D6E-409C-BE32-E72D297353CC}">
              <c16:uniqueId val="{0000000A-ACC1-43A3-80E1-EF82C07407ED}"/>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ACC1-43A3-80E1-EF82C07407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ChartsCountries!$A$36:$A$38</c:f>
              <c:strCache>
                <c:ptCount val="3"/>
                <c:pt idx="0">
                  <c:v>COLLABORATION</c:v>
                </c:pt>
                <c:pt idx="1">
                  <c:v>DIALOGUE</c:v>
                </c:pt>
                <c:pt idx="2">
                  <c:v>PARTNERSHIP</c:v>
                </c:pt>
              </c:strCache>
            </c:strRef>
          </c:cat>
          <c:val>
            <c:numRef>
              <c:f>'query (2)'!$A$261</c:f>
              <c:numCache>
                <c:formatCode>@</c:formatCode>
                <c:ptCount val="1"/>
                <c:pt idx="0">
                  <c:v>0</c:v>
                </c:pt>
              </c:numCache>
            </c:numRef>
          </c:val>
          <c:extLst>
            <c:ext xmlns:c16="http://schemas.microsoft.com/office/drawing/2014/chart" uri="{C3380CC4-5D6E-409C-BE32-E72D297353CC}">
              <c16:uniqueId val="{0000000D-ACC1-43A3-80E1-EF82C07407E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colombia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3E-408F-BEC8-DBA1FDEFFD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3E-408F-BEC8-DBA1FDEFFD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3E-408F-BEC8-DBA1FDEFFDD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3E-408F-BEC8-DBA1FDEFFDD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53E-408F-BEC8-DBA1FDEFFD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ChartsCountries!$A$40:$A$41</c:f>
              <c:strCache>
                <c:ptCount val="2"/>
                <c:pt idx="0">
                  <c:v>COLLABORATION</c:v>
                </c:pt>
                <c:pt idx="1">
                  <c:v>DIALOGUE</c:v>
                </c:pt>
              </c:strCache>
            </c:strRef>
          </c:cat>
          <c:val>
            <c:numRef>
              <c:f>ChartsCountries!$E$40:$E$41</c:f>
              <c:numCache>
                <c:formatCode>0%</c:formatCode>
                <c:ptCount val="2"/>
                <c:pt idx="0">
                  <c:v>0.125</c:v>
                </c:pt>
                <c:pt idx="1">
                  <c:v>0.875</c:v>
                </c:pt>
              </c:numCache>
            </c:numRef>
          </c:val>
          <c:extLst>
            <c:ext xmlns:c16="http://schemas.microsoft.com/office/drawing/2014/chart" uri="{C3380CC4-5D6E-409C-BE32-E72D297353CC}">
              <c16:uniqueId val="{0000000A-153E-408F-BEC8-DBA1FDEFFDDC}"/>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53E-408F-BEC8-DBA1FDEFFD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ChartsCountries!$A$40:$A$41</c:f>
              <c:strCache>
                <c:ptCount val="2"/>
                <c:pt idx="0">
                  <c:v>COLLABORATION</c:v>
                </c:pt>
                <c:pt idx="1">
                  <c:v>DIALOGUE</c:v>
                </c:pt>
              </c:strCache>
            </c:strRef>
          </c:cat>
          <c:val>
            <c:numRef>
              <c:f>'query (2)'!$A$261</c:f>
              <c:numCache>
                <c:formatCode>@</c:formatCode>
                <c:ptCount val="1"/>
                <c:pt idx="0">
                  <c:v>0</c:v>
                </c:pt>
              </c:numCache>
            </c:numRef>
          </c:val>
          <c:extLst>
            <c:ext xmlns:c16="http://schemas.microsoft.com/office/drawing/2014/chart" uri="{C3380CC4-5D6E-409C-BE32-E72D297353CC}">
              <c16:uniqueId val="{0000000D-153E-408F-BEC8-DBA1FDEFFDD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costa rica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59227155429101"/>
          <c:y val="0.25952236739638318"/>
          <c:w val="0.42489457384772511"/>
          <c:h val="0.5853014590755406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D5A-4875-862C-B2CDACC5BA0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D5A-4875-862C-B2CDACC5BA0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D5A-4875-862C-B2CDACC5BA0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D5A-4875-862C-B2CDACC5BA0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D5A-4875-862C-B2CDACC5BA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ChartsCountries!$A$43:$A$45</c:f>
              <c:strCache>
                <c:ptCount val="3"/>
                <c:pt idx="0">
                  <c:v>COLLABORATION</c:v>
                </c:pt>
                <c:pt idx="1">
                  <c:v>DIALOGUE</c:v>
                </c:pt>
                <c:pt idx="2">
                  <c:v>INFORMATION</c:v>
                </c:pt>
              </c:strCache>
            </c:strRef>
          </c:cat>
          <c:val>
            <c:numRef>
              <c:f>ChartsCountries!$E$43:$E$45</c:f>
              <c:numCache>
                <c:formatCode>0%</c:formatCode>
                <c:ptCount val="3"/>
                <c:pt idx="0">
                  <c:v>0.16666666666666666</c:v>
                </c:pt>
                <c:pt idx="1">
                  <c:v>0.66666666666666663</c:v>
                </c:pt>
                <c:pt idx="2">
                  <c:v>0.16666666666666666</c:v>
                </c:pt>
              </c:numCache>
            </c:numRef>
          </c:val>
          <c:extLst>
            <c:ext xmlns:c16="http://schemas.microsoft.com/office/drawing/2014/chart" uri="{C3380CC4-5D6E-409C-BE32-E72D297353CC}">
              <c16:uniqueId val="{0000000A-6D5A-4875-862C-B2CDACC5BA08}"/>
            </c:ext>
          </c:extLst>
        </c:ser>
        <c:ser>
          <c:idx val="1"/>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D5A-4875-862C-B2CDACC5BA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ChartsCountries!$A$43:$A$45</c:f>
              <c:strCache>
                <c:ptCount val="3"/>
                <c:pt idx="0">
                  <c:v>COLLABORATION</c:v>
                </c:pt>
                <c:pt idx="1">
                  <c:v>DIALOGUE</c:v>
                </c:pt>
                <c:pt idx="2">
                  <c:v>INFORMATION</c:v>
                </c:pt>
              </c:strCache>
            </c:strRef>
          </c:cat>
          <c:val>
            <c:numRef>
              <c:f>'query (2)'!$A$261</c:f>
              <c:numCache>
                <c:formatCode>@</c:formatCode>
                <c:ptCount val="1"/>
                <c:pt idx="0">
                  <c:v>0</c:v>
                </c:pt>
              </c:numCache>
            </c:numRef>
          </c:val>
          <c:extLst>
            <c:ext xmlns:c16="http://schemas.microsoft.com/office/drawing/2014/chart" uri="{C3380CC4-5D6E-409C-BE32-E72D297353CC}">
              <c16:uniqueId val="{0000000D-6D5A-4875-862C-B2CDACC5BA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54484935706566096"/>
          <c:y val="0.39621970330631751"/>
          <c:w val="0.41839425497032812"/>
          <c:h val="0.38004492954230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8</xdr:col>
      <xdr:colOff>7620</xdr:colOff>
      <xdr:row>1</xdr:row>
      <xdr:rowOff>0</xdr:rowOff>
    </xdr:from>
    <xdr:to>
      <xdr:col>13</xdr:col>
      <xdr:colOff>586740</xdr:colOff>
      <xdr:row>12</xdr:row>
      <xdr:rowOff>68580</xdr:rowOff>
    </xdr:to>
    <xdr:graphicFrame macro="">
      <xdr:nvGraphicFramePr>
        <xdr:cNvPr id="2" name="Chart 1">
          <a:extLst>
            <a:ext uri="{FF2B5EF4-FFF2-40B4-BE49-F238E27FC236}">
              <a16:creationId xmlns:a16="http://schemas.microsoft.com/office/drawing/2014/main" id="{8325D733-FE17-4FEC-B813-A0D3E5739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xdr:row>
      <xdr:rowOff>0</xdr:rowOff>
    </xdr:from>
    <xdr:to>
      <xdr:col>13</xdr:col>
      <xdr:colOff>579120</xdr:colOff>
      <xdr:row>24</xdr:row>
      <xdr:rowOff>68580</xdr:rowOff>
    </xdr:to>
    <xdr:graphicFrame macro="">
      <xdr:nvGraphicFramePr>
        <xdr:cNvPr id="3" name="Chart 2">
          <a:extLst>
            <a:ext uri="{FF2B5EF4-FFF2-40B4-BE49-F238E27FC236}">
              <a16:creationId xmlns:a16="http://schemas.microsoft.com/office/drawing/2014/main" id="{40BC64C7-69B6-4C14-9956-E8116ADC5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25</xdr:row>
      <xdr:rowOff>0</xdr:rowOff>
    </xdr:from>
    <xdr:to>
      <xdr:col>13</xdr:col>
      <xdr:colOff>579120</xdr:colOff>
      <xdr:row>36</xdr:row>
      <xdr:rowOff>68580</xdr:rowOff>
    </xdr:to>
    <xdr:graphicFrame macro="">
      <xdr:nvGraphicFramePr>
        <xdr:cNvPr id="4" name="Chart 3">
          <a:extLst>
            <a:ext uri="{FF2B5EF4-FFF2-40B4-BE49-F238E27FC236}">
              <a16:creationId xmlns:a16="http://schemas.microsoft.com/office/drawing/2014/main" id="{247F1D99-BEEC-4CF9-9F98-33F2B95D9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37</xdr:row>
      <xdr:rowOff>0</xdr:rowOff>
    </xdr:from>
    <xdr:to>
      <xdr:col>13</xdr:col>
      <xdr:colOff>579120</xdr:colOff>
      <xdr:row>48</xdr:row>
      <xdr:rowOff>68580</xdr:rowOff>
    </xdr:to>
    <xdr:graphicFrame macro="">
      <xdr:nvGraphicFramePr>
        <xdr:cNvPr id="5" name="Chart 4">
          <a:extLst>
            <a:ext uri="{FF2B5EF4-FFF2-40B4-BE49-F238E27FC236}">
              <a16:creationId xmlns:a16="http://schemas.microsoft.com/office/drawing/2014/main" id="{F1C290D5-E07D-4467-8266-A237248D3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49</xdr:row>
      <xdr:rowOff>0</xdr:rowOff>
    </xdr:from>
    <xdr:to>
      <xdr:col>13</xdr:col>
      <xdr:colOff>579120</xdr:colOff>
      <xdr:row>60</xdr:row>
      <xdr:rowOff>68580</xdr:rowOff>
    </xdr:to>
    <xdr:graphicFrame macro="">
      <xdr:nvGraphicFramePr>
        <xdr:cNvPr id="6" name="Chart 5">
          <a:extLst>
            <a:ext uri="{FF2B5EF4-FFF2-40B4-BE49-F238E27FC236}">
              <a16:creationId xmlns:a16="http://schemas.microsoft.com/office/drawing/2014/main" id="{C4079993-E6E2-4589-B18A-EF90924B8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61</xdr:row>
      <xdr:rowOff>0</xdr:rowOff>
    </xdr:from>
    <xdr:to>
      <xdr:col>13</xdr:col>
      <xdr:colOff>579120</xdr:colOff>
      <xdr:row>72</xdr:row>
      <xdr:rowOff>68580</xdr:rowOff>
    </xdr:to>
    <xdr:graphicFrame macro="">
      <xdr:nvGraphicFramePr>
        <xdr:cNvPr id="7" name="Chart 6">
          <a:extLst>
            <a:ext uri="{FF2B5EF4-FFF2-40B4-BE49-F238E27FC236}">
              <a16:creationId xmlns:a16="http://schemas.microsoft.com/office/drawing/2014/main" id="{E099A585-8D86-45DB-8EA9-375263E55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73</xdr:row>
      <xdr:rowOff>0</xdr:rowOff>
    </xdr:from>
    <xdr:to>
      <xdr:col>13</xdr:col>
      <xdr:colOff>579120</xdr:colOff>
      <xdr:row>84</xdr:row>
      <xdr:rowOff>68580</xdr:rowOff>
    </xdr:to>
    <xdr:graphicFrame macro="">
      <xdr:nvGraphicFramePr>
        <xdr:cNvPr id="8" name="Chart 7">
          <a:extLst>
            <a:ext uri="{FF2B5EF4-FFF2-40B4-BE49-F238E27FC236}">
              <a16:creationId xmlns:a16="http://schemas.microsoft.com/office/drawing/2014/main" id="{FB132294-0D05-481B-B8B0-4636F69DE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86</xdr:row>
      <xdr:rowOff>0</xdr:rowOff>
    </xdr:from>
    <xdr:to>
      <xdr:col>13</xdr:col>
      <xdr:colOff>579120</xdr:colOff>
      <xdr:row>97</xdr:row>
      <xdr:rowOff>68580</xdr:rowOff>
    </xdr:to>
    <xdr:graphicFrame macro="">
      <xdr:nvGraphicFramePr>
        <xdr:cNvPr id="9" name="Chart 8">
          <a:extLst>
            <a:ext uri="{FF2B5EF4-FFF2-40B4-BE49-F238E27FC236}">
              <a16:creationId xmlns:a16="http://schemas.microsoft.com/office/drawing/2014/main" id="{85732859-4949-4B83-9C7D-9DCE138B9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98</xdr:row>
      <xdr:rowOff>0</xdr:rowOff>
    </xdr:from>
    <xdr:to>
      <xdr:col>13</xdr:col>
      <xdr:colOff>579120</xdr:colOff>
      <xdr:row>109</xdr:row>
      <xdr:rowOff>68580</xdr:rowOff>
    </xdr:to>
    <xdr:graphicFrame macro="">
      <xdr:nvGraphicFramePr>
        <xdr:cNvPr id="10" name="Chart 9">
          <a:extLst>
            <a:ext uri="{FF2B5EF4-FFF2-40B4-BE49-F238E27FC236}">
              <a16:creationId xmlns:a16="http://schemas.microsoft.com/office/drawing/2014/main" id="{92EC190C-5631-4305-A9BD-689502EBC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110</xdr:row>
      <xdr:rowOff>0</xdr:rowOff>
    </xdr:from>
    <xdr:to>
      <xdr:col>13</xdr:col>
      <xdr:colOff>579120</xdr:colOff>
      <xdr:row>121</xdr:row>
      <xdr:rowOff>68580</xdr:rowOff>
    </xdr:to>
    <xdr:graphicFrame macro="">
      <xdr:nvGraphicFramePr>
        <xdr:cNvPr id="11" name="Chart 10">
          <a:extLst>
            <a:ext uri="{FF2B5EF4-FFF2-40B4-BE49-F238E27FC236}">
              <a16:creationId xmlns:a16="http://schemas.microsoft.com/office/drawing/2014/main" id="{C1462449-FA1B-4F0F-A37B-F2049758B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122</xdr:row>
      <xdr:rowOff>0</xdr:rowOff>
    </xdr:from>
    <xdr:to>
      <xdr:col>13</xdr:col>
      <xdr:colOff>579120</xdr:colOff>
      <xdr:row>133</xdr:row>
      <xdr:rowOff>68580</xdr:rowOff>
    </xdr:to>
    <xdr:graphicFrame macro="">
      <xdr:nvGraphicFramePr>
        <xdr:cNvPr id="12" name="Chart 11">
          <a:extLst>
            <a:ext uri="{FF2B5EF4-FFF2-40B4-BE49-F238E27FC236}">
              <a16:creationId xmlns:a16="http://schemas.microsoft.com/office/drawing/2014/main" id="{5FD6D5AC-0FEB-4E5D-9E8A-ECCF7EB73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134</xdr:row>
      <xdr:rowOff>0</xdr:rowOff>
    </xdr:from>
    <xdr:to>
      <xdr:col>13</xdr:col>
      <xdr:colOff>579120</xdr:colOff>
      <xdr:row>145</xdr:row>
      <xdr:rowOff>68580</xdr:rowOff>
    </xdr:to>
    <xdr:graphicFrame macro="">
      <xdr:nvGraphicFramePr>
        <xdr:cNvPr id="13" name="Chart 12">
          <a:extLst>
            <a:ext uri="{FF2B5EF4-FFF2-40B4-BE49-F238E27FC236}">
              <a16:creationId xmlns:a16="http://schemas.microsoft.com/office/drawing/2014/main" id="{649CBE95-EA19-41D7-9CC4-3559AF960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146</xdr:row>
      <xdr:rowOff>0</xdr:rowOff>
    </xdr:from>
    <xdr:to>
      <xdr:col>13</xdr:col>
      <xdr:colOff>579120</xdr:colOff>
      <xdr:row>157</xdr:row>
      <xdr:rowOff>68580</xdr:rowOff>
    </xdr:to>
    <xdr:graphicFrame macro="">
      <xdr:nvGraphicFramePr>
        <xdr:cNvPr id="14" name="Chart 13">
          <a:extLst>
            <a:ext uri="{FF2B5EF4-FFF2-40B4-BE49-F238E27FC236}">
              <a16:creationId xmlns:a16="http://schemas.microsoft.com/office/drawing/2014/main" id="{611C99A8-B70F-4E01-A7C2-A34E0B43A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0</xdr:colOff>
      <xdr:row>1</xdr:row>
      <xdr:rowOff>0</xdr:rowOff>
    </xdr:from>
    <xdr:to>
      <xdr:col>20</xdr:col>
      <xdr:colOff>579120</xdr:colOff>
      <xdr:row>12</xdr:row>
      <xdr:rowOff>68580</xdr:rowOff>
    </xdr:to>
    <xdr:graphicFrame macro="">
      <xdr:nvGraphicFramePr>
        <xdr:cNvPr id="15" name="Chart 14">
          <a:extLst>
            <a:ext uri="{FF2B5EF4-FFF2-40B4-BE49-F238E27FC236}">
              <a16:creationId xmlns:a16="http://schemas.microsoft.com/office/drawing/2014/main" id="{0BE97721-621E-4009-AB22-CEA3C2572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0</xdr:colOff>
      <xdr:row>13</xdr:row>
      <xdr:rowOff>0</xdr:rowOff>
    </xdr:from>
    <xdr:to>
      <xdr:col>20</xdr:col>
      <xdr:colOff>579120</xdr:colOff>
      <xdr:row>24</xdr:row>
      <xdr:rowOff>68580</xdr:rowOff>
    </xdr:to>
    <xdr:graphicFrame macro="">
      <xdr:nvGraphicFramePr>
        <xdr:cNvPr id="16" name="Chart 15">
          <a:extLst>
            <a:ext uri="{FF2B5EF4-FFF2-40B4-BE49-F238E27FC236}">
              <a16:creationId xmlns:a16="http://schemas.microsoft.com/office/drawing/2014/main" id="{38858873-5E0F-4D4D-AD13-38225EF4C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0</xdr:colOff>
      <xdr:row>25</xdr:row>
      <xdr:rowOff>0</xdr:rowOff>
    </xdr:from>
    <xdr:to>
      <xdr:col>20</xdr:col>
      <xdr:colOff>579120</xdr:colOff>
      <xdr:row>36</xdr:row>
      <xdr:rowOff>68580</xdr:rowOff>
    </xdr:to>
    <xdr:graphicFrame macro="">
      <xdr:nvGraphicFramePr>
        <xdr:cNvPr id="17" name="Chart 16">
          <a:extLst>
            <a:ext uri="{FF2B5EF4-FFF2-40B4-BE49-F238E27FC236}">
              <a16:creationId xmlns:a16="http://schemas.microsoft.com/office/drawing/2014/main" id="{DAB1F73D-B018-4289-9516-5FB71DF62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0</xdr:colOff>
      <xdr:row>37</xdr:row>
      <xdr:rowOff>0</xdr:rowOff>
    </xdr:from>
    <xdr:to>
      <xdr:col>20</xdr:col>
      <xdr:colOff>579120</xdr:colOff>
      <xdr:row>48</xdr:row>
      <xdr:rowOff>68580</xdr:rowOff>
    </xdr:to>
    <xdr:graphicFrame macro="">
      <xdr:nvGraphicFramePr>
        <xdr:cNvPr id="18" name="Chart 17">
          <a:extLst>
            <a:ext uri="{FF2B5EF4-FFF2-40B4-BE49-F238E27FC236}">
              <a16:creationId xmlns:a16="http://schemas.microsoft.com/office/drawing/2014/main" id="{6EE839B1-625D-4B61-85A6-091E67859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0</xdr:colOff>
      <xdr:row>49</xdr:row>
      <xdr:rowOff>0</xdr:rowOff>
    </xdr:from>
    <xdr:to>
      <xdr:col>20</xdr:col>
      <xdr:colOff>579120</xdr:colOff>
      <xdr:row>60</xdr:row>
      <xdr:rowOff>68580</xdr:rowOff>
    </xdr:to>
    <xdr:graphicFrame macro="">
      <xdr:nvGraphicFramePr>
        <xdr:cNvPr id="19" name="Chart 18">
          <a:extLst>
            <a:ext uri="{FF2B5EF4-FFF2-40B4-BE49-F238E27FC236}">
              <a16:creationId xmlns:a16="http://schemas.microsoft.com/office/drawing/2014/main" id="{F37CEF10-21E9-48C2-B2A1-AD039165A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0</xdr:colOff>
      <xdr:row>61</xdr:row>
      <xdr:rowOff>0</xdr:rowOff>
    </xdr:from>
    <xdr:to>
      <xdr:col>20</xdr:col>
      <xdr:colOff>579120</xdr:colOff>
      <xdr:row>72</xdr:row>
      <xdr:rowOff>68580</xdr:rowOff>
    </xdr:to>
    <xdr:graphicFrame macro="">
      <xdr:nvGraphicFramePr>
        <xdr:cNvPr id="20" name="Chart 19">
          <a:extLst>
            <a:ext uri="{FF2B5EF4-FFF2-40B4-BE49-F238E27FC236}">
              <a16:creationId xmlns:a16="http://schemas.microsoft.com/office/drawing/2014/main" id="{392D0F4E-18A0-4C70-81A4-C6F2EAF67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0</xdr:colOff>
      <xdr:row>73</xdr:row>
      <xdr:rowOff>0</xdr:rowOff>
    </xdr:from>
    <xdr:to>
      <xdr:col>20</xdr:col>
      <xdr:colOff>579120</xdr:colOff>
      <xdr:row>84</xdr:row>
      <xdr:rowOff>68580</xdr:rowOff>
    </xdr:to>
    <xdr:graphicFrame macro="">
      <xdr:nvGraphicFramePr>
        <xdr:cNvPr id="21" name="Chart 20">
          <a:extLst>
            <a:ext uri="{FF2B5EF4-FFF2-40B4-BE49-F238E27FC236}">
              <a16:creationId xmlns:a16="http://schemas.microsoft.com/office/drawing/2014/main" id="{A9D5292A-168B-4D04-BC46-46FB6053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0</xdr:colOff>
      <xdr:row>86</xdr:row>
      <xdr:rowOff>0</xdr:rowOff>
    </xdr:from>
    <xdr:to>
      <xdr:col>20</xdr:col>
      <xdr:colOff>579120</xdr:colOff>
      <xdr:row>97</xdr:row>
      <xdr:rowOff>68580</xdr:rowOff>
    </xdr:to>
    <xdr:graphicFrame macro="">
      <xdr:nvGraphicFramePr>
        <xdr:cNvPr id="22" name="Chart 21">
          <a:extLst>
            <a:ext uri="{FF2B5EF4-FFF2-40B4-BE49-F238E27FC236}">
              <a16:creationId xmlns:a16="http://schemas.microsoft.com/office/drawing/2014/main" id="{D85A96BA-FAED-4A90-9FB3-A0364FD8F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0</xdr:colOff>
      <xdr:row>98</xdr:row>
      <xdr:rowOff>0</xdr:rowOff>
    </xdr:from>
    <xdr:to>
      <xdr:col>20</xdr:col>
      <xdr:colOff>579120</xdr:colOff>
      <xdr:row>109</xdr:row>
      <xdr:rowOff>68580</xdr:rowOff>
    </xdr:to>
    <xdr:graphicFrame macro="">
      <xdr:nvGraphicFramePr>
        <xdr:cNvPr id="23" name="Chart 22">
          <a:extLst>
            <a:ext uri="{FF2B5EF4-FFF2-40B4-BE49-F238E27FC236}">
              <a16:creationId xmlns:a16="http://schemas.microsoft.com/office/drawing/2014/main" id="{74B77B1F-85D7-4938-B586-70FD74967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0</xdr:colOff>
      <xdr:row>110</xdr:row>
      <xdr:rowOff>0</xdr:rowOff>
    </xdr:from>
    <xdr:to>
      <xdr:col>20</xdr:col>
      <xdr:colOff>579120</xdr:colOff>
      <xdr:row>121</xdr:row>
      <xdr:rowOff>68580</xdr:rowOff>
    </xdr:to>
    <xdr:graphicFrame macro="">
      <xdr:nvGraphicFramePr>
        <xdr:cNvPr id="24" name="Chart 23">
          <a:extLst>
            <a:ext uri="{FF2B5EF4-FFF2-40B4-BE49-F238E27FC236}">
              <a16:creationId xmlns:a16="http://schemas.microsoft.com/office/drawing/2014/main" id="{F511C0A8-8787-49D5-ADAF-7FC87017F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0</xdr:colOff>
      <xdr:row>122</xdr:row>
      <xdr:rowOff>0</xdr:rowOff>
    </xdr:from>
    <xdr:to>
      <xdr:col>20</xdr:col>
      <xdr:colOff>579120</xdr:colOff>
      <xdr:row>133</xdr:row>
      <xdr:rowOff>68580</xdr:rowOff>
    </xdr:to>
    <xdr:graphicFrame macro="">
      <xdr:nvGraphicFramePr>
        <xdr:cNvPr id="25" name="Chart 24">
          <a:extLst>
            <a:ext uri="{FF2B5EF4-FFF2-40B4-BE49-F238E27FC236}">
              <a16:creationId xmlns:a16="http://schemas.microsoft.com/office/drawing/2014/main" id="{84662C50-A7F5-4B58-89C6-C1585AC70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0</xdr:colOff>
      <xdr:row>134</xdr:row>
      <xdr:rowOff>0</xdr:rowOff>
    </xdr:from>
    <xdr:to>
      <xdr:col>20</xdr:col>
      <xdr:colOff>579120</xdr:colOff>
      <xdr:row>145</xdr:row>
      <xdr:rowOff>68580</xdr:rowOff>
    </xdr:to>
    <xdr:graphicFrame macro="">
      <xdr:nvGraphicFramePr>
        <xdr:cNvPr id="26" name="Chart 25">
          <a:extLst>
            <a:ext uri="{FF2B5EF4-FFF2-40B4-BE49-F238E27FC236}">
              <a16:creationId xmlns:a16="http://schemas.microsoft.com/office/drawing/2014/main" id="{B63C611B-B6E1-4787-BFA0-B58EB0AD4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0</xdr:colOff>
      <xdr:row>146</xdr:row>
      <xdr:rowOff>0</xdr:rowOff>
    </xdr:from>
    <xdr:to>
      <xdr:col>20</xdr:col>
      <xdr:colOff>579120</xdr:colOff>
      <xdr:row>157</xdr:row>
      <xdr:rowOff>68580</xdr:rowOff>
    </xdr:to>
    <xdr:graphicFrame macro="">
      <xdr:nvGraphicFramePr>
        <xdr:cNvPr id="27" name="Chart 26">
          <a:extLst>
            <a:ext uri="{FF2B5EF4-FFF2-40B4-BE49-F238E27FC236}">
              <a16:creationId xmlns:a16="http://schemas.microsoft.com/office/drawing/2014/main" id="{5FE64103-8DBD-4DD5-AFC7-96C086FB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480060</xdr:colOff>
      <xdr:row>9</xdr:row>
      <xdr:rowOff>160020</xdr:rowOff>
    </xdr:from>
    <xdr:to>
      <xdr:col>14</xdr:col>
      <xdr:colOff>838200</xdr:colOff>
      <xdr:row>22</xdr:row>
      <xdr:rowOff>114300</xdr:rowOff>
    </xdr:to>
    <xdr:graphicFrame macro="">
      <xdr:nvGraphicFramePr>
        <xdr:cNvPr id="4" name="Chart 3">
          <a:extLst>
            <a:ext uri="{FF2B5EF4-FFF2-40B4-BE49-F238E27FC236}">
              <a16:creationId xmlns:a16="http://schemas.microsoft.com/office/drawing/2014/main" id="{66EA7667-0DF0-4019-BA34-51CB69AF1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xdr:colOff>
      <xdr:row>9</xdr:row>
      <xdr:rowOff>160020</xdr:rowOff>
    </xdr:from>
    <xdr:to>
      <xdr:col>19</xdr:col>
      <xdr:colOff>381000</xdr:colOff>
      <xdr:row>22</xdr:row>
      <xdr:rowOff>99060</xdr:rowOff>
    </xdr:to>
    <xdr:graphicFrame macro="">
      <xdr:nvGraphicFramePr>
        <xdr:cNvPr id="5" name="Chart 4">
          <a:extLst>
            <a:ext uri="{FF2B5EF4-FFF2-40B4-BE49-F238E27FC236}">
              <a16:creationId xmlns:a16="http://schemas.microsoft.com/office/drawing/2014/main" id="{347FE054-2DB8-47AF-A71D-BF6838B77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23</xdr:row>
      <xdr:rowOff>106680</xdr:rowOff>
    </xdr:from>
    <xdr:to>
      <xdr:col>14</xdr:col>
      <xdr:colOff>868680</xdr:colOff>
      <xdr:row>35</xdr:row>
      <xdr:rowOff>167640</xdr:rowOff>
    </xdr:to>
    <xdr:graphicFrame macro="">
      <xdr:nvGraphicFramePr>
        <xdr:cNvPr id="6" name="Chart 5">
          <a:extLst>
            <a:ext uri="{FF2B5EF4-FFF2-40B4-BE49-F238E27FC236}">
              <a16:creationId xmlns:a16="http://schemas.microsoft.com/office/drawing/2014/main" id="{3E6C3038-505F-4A6E-A627-F05E109A2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23</xdr:row>
      <xdr:rowOff>121920</xdr:rowOff>
    </xdr:from>
    <xdr:to>
      <xdr:col>19</xdr:col>
      <xdr:colOff>396240</xdr:colOff>
      <xdr:row>35</xdr:row>
      <xdr:rowOff>175260</xdr:rowOff>
    </xdr:to>
    <xdr:graphicFrame macro="">
      <xdr:nvGraphicFramePr>
        <xdr:cNvPr id="7" name="Chart 6">
          <a:extLst>
            <a:ext uri="{FF2B5EF4-FFF2-40B4-BE49-F238E27FC236}">
              <a16:creationId xmlns:a16="http://schemas.microsoft.com/office/drawing/2014/main" id="{4D446B24-66CC-452F-8946-009F6D462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502920</xdr:colOff>
      <xdr:row>37</xdr:row>
      <xdr:rowOff>106680</xdr:rowOff>
    </xdr:from>
    <xdr:to>
      <xdr:col>16</xdr:col>
      <xdr:colOff>236220</xdr:colOff>
      <xdr:row>52</xdr:row>
      <xdr:rowOff>175260</xdr:rowOff>
    </xdr:to>
    <xdr:graphicFrame macro="">
      <xdr:nvGraphicFramePr>
        <xdr:cNvPr id="8" name="Chart 7">
          <a:extLst>
            <a:ext uri="{FF2B5EF4-FFF2-40B4-BE49-F238E27FC236}">
              <a16:creationId xmlns:a16="http://schemas.microsoft.com/office/drawing/2014/main" id="{1E27F3A7-AA2E-445C-BCD7-6B97ABC88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91440</xdr:colOff>
      <xdr:row>68</xdr:row>
      <xdr:rowOff>106680</xdr:rowOff>
    </xdr:from>
    <xdr:to>
      <xdr:col>20</xdr:col>
      <xdr:colOff>167640</xdr:colOff>
      <xdr:row>83</xdr:row>
      <xdr:rowOff>76200</xdr:rowOff>
    </xdr:to>
    <xdr:graphicFrame macro="">
      <xdr:nvGraphicFramePr>
        <xdr:cNvPr id="10" name="Chart 9">
          <a:extLst>
            <a:ext uri="{FF2B5EF4-FFF2-40B4-BE49-F238E27FC236}">
              <a16:creationId xmlns:a16="http://schemas.microsoft.com/office/drawing/2014/main" id="{AC23C4ED-9AB7-4867-BF5D-56E44758D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ane Espinoza" refreshedDate="43157.713629976854" createdVersion="6" refreshedVersion="6" minRefreshableVersion="3" recordCount="513" xr:uid="{00000000-000A-0000-FFFF-FFFF13000000}">
  <cacheSource type="worksheet">
    <worksheetSource name="Table_query__2"/>
  </cacheSource>
  <cacheFields count="15">
    <cacheField name="Country" numFmtId="49">
      <sharedItems count="27">
        <s v="ME"/>
        <s v="CH"/>
        <s v="DR"/>
        <s v="ES"/>
        <s v="NI"/>
        <s v="HO"/>
        <s v="BA"/>
        <s v="HA"/>
        <s v="BO"/>
        <s v="UR"/>
        <s v="PE"/>
        <s v="BL"/>
        <s v="EC"/>
        <s v="CO"/>
        <s v="GU"/>
        <s v="AR"/>
        <s v="TT"/>
        <s v="PN"/>
        <s v="PR"/>
        <s v="CR"/>
        <s v="JA"/>
        <s v="VE"/>
        <s v="SU"/>
        <s v="BR"/>
        <s v="BH"/>
        <s v="GY"/>
        <s v="VENEZUELA" u="1"/>
      </sharedItems>
    </cacheField>
    <cacheField name="Project Number" numFmtId="49">
      <sharedItems/>
    </cacheField>
    <cacheField name="Project Name" numFmtId="49">
      <sharedItems/>
    </cacheField>
    <cacheField name="Engagement level" numFmtId="49">
      <sharedItems count="5">
        <s v="CONSULTATION"/>
        <s v="DIALOGUE"/>
        <s v="INFORMATION"/>
        <s v="PARTNERSHIP"/>
        <s v="COLLABORATION"/>
      </sharedItems>
    </cacheField>
    <cacheField name="Engagement Product" numFmtId="49">
      <sharedItems/>
    </cacheField>
    <cacheField name="Cost" numFmtId="0">
      <sharedItems containsSemiMixedTypes="0" containsString="0" containsNumber="1" minValue="0" maxValue="1570000000"/>
    </cacheField>
    <cacheField name="Number of units" numFmtId="0">
      <sharedItems containsSemiMixedTypes="0" containsString="0" containsNumber="1" containsInteger="1" minValue="0" maxValue="9770"/>
    </cacheField>
    <cacheField name="Theme" numFmtId="49">
      <sharedItems/>
    </cacheField>
    <cacheField name="Year" numFmtId="49">
      <sharedItems count="2">
        <s v="2016"/>
        <s v="2017"/>
      </sharedItems>
    </cacheField>
    <cacheField name="SS Number of beneficiaries" numFmtId="49">
      <sharedItems containsBlank="1"/>
    </cacheField>
    <cacheField name="SS Results" numFmtId="0">
      <sharedItems containsBlank="1" longText="1"/>
    </cacheField>
    <cacheField name="SS Final impact" numFmtId="0">
      <sharedItems containsBlank="1" longText="1"/>
    </cacheField>
    <cacheField name="SS Executing agency" numFmtId="49">
      <sharedItems containsBlank="1"/>
    </cacheField>
    <cacheField name="Item Type" numFmtId="49">
      <sharedItems/>
    </cacheField>
    <cacheField name="Path"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s v="ME-P1154"/>
    <s v="Special Economic Zones Workshop"/>
    <x v="0"/>
    <s v="PUBLIC CONSULTATION WITH CIVIL SOCIETY REGARDING A PROJECT OR A PROJECT'S COMPONENT"/>
    <n v="0"/>
    <n v="1"/>
    <s v="INTEGRATED REGIONAL/LOCAL ECONOMIC DEVELOPMENT"/>
    <x v="0"/>
    <s v="IDB Office in Mexico"/>
    <s v="Mexican Civil Society (specially &quot;El Instituto Mexicano para la Competitividad (IMCO)&quot; gives a quantitative and qualitative diagnosis about the situation of Chiapas, Veracruz, Tabasco, Campeche, Yucatán, Puebla and Quintana Roo (states in Mexico in which the project will be implemented)  in different areas such as: participation of private sector, rule of law, poverty, productivity and development,  investment, social participation among others, in order, to evaluate the success of the Banks intervention in the Special Economic Zones project."/>
    <s v="The IDB in Mexico decided to proceed with the Economic Zones Project in 2016."/>
    <m/>
    <s v="Item"/>
    <s v="teams/ITEBP/IPC/CivilSociety/Lists/Civil Society Review 20162017/MEXICO"/>
  </r>
  <r>
    <x v="0"/>
    <s v="No project related"/>
    <s v="No project related"/>
    <x v="1"/>
    <s v="WORKSHOP: &quot;THE ROLE OF CIVIL SOCIETY IN THE IMPLEMENTATION OF THE AGENDA 2030&quot;"/>
    <n v="1600"/>
    <n v="1"/>
    <s v="OTHER"/>
    <x v="0"/>
    <s v="40"/>
    <s v="IDB specialists dialogue with Mexican civil society, government and academic sector about the contributions of the Bank towards the agenda 2030 through the projects implemented in different areas such as: citizen security, institutions for development,  FOMIN, gender and diversity and climate change."/>
    <s v="The creation of a podcast of this workshop with the support of a citizen initiative called &quot;Disruptivo TV&quot; with the approval of EXR, in wich, IDB Representative. Ms. Verónica Zavala and other IDB specialist give interviews in order to spread and promote the IDB contributions to the agenda 2030 through projects in operation of different sectors. This podcast has been one of the most seen in this citizen platform."/>
    <s v="IDB in Mexico and Disruptivo TV"/>
    <s v="Item"/>
    <s v="teams/ITEBP/IPC/CivilSociety/Lists/Civil Society Review 20162017/MEXICO"/>
  </r>
  <r>
    <x v="0"/>
    <s v="No project related"/>
    <s v="No project related"/>
    <x v="2"/>
    <s v="CONSOC MEXICO PROMOTION EVENT"/>
    <n v="3000"/>
    <n v="1"/>
    <s v="OTHER"/>
    <x v="0"/>
    <s v="98"/>
    <s v="In this event, CONSOC MEXICO promotes the IDB work in Mexico and also provided information about the work of this Group during the last years to Mexican civil society representatives, public stakeholders and the academic sector of Mexico. Members of ConSOC México also promote the job they´ve been developing with the IDB and of their organizations."/>
    <s v="As a result of this event, IDB in Mexico increases the interest of civil society and government institutions for collaborations and also we notice a significant increase of applications for memberships for ConSOC México and PM4R courses, technical cooperations, loans and other types of participation. This event strengthened the work of ConSOC MEXICO and provided IDB office in Mexico a major presence in the social sector. From this event, we create new synergies with strategic partners of the Mexican civil society."/>
    <s v="IDB OFFICE IN MEXICO"/>
    <s v="Item"/>
    <s v="teams/ITEBP/IPC/CivilSociety/Lists/Civil Society Review 20162017/MEXICO"/>
  </r>
  <r>
    <x v="0"/>
    <s v="No project related"/>
    <s v="No project related"/>
    <x v="1"/>
    <s v="ORGANIZATION PARTICIPATING IN CIVIL SOCIETY FORUM AND/OR REGULAR MEETINGS"/>
    <n v="2600"/>
    <n v="5"/>
    <s v="OTHER"/>
    <x v="0"/>
    <s v="18"/>
    <s v="This regular meetings strengthened the knowledge and dialogue between the members of CONSOC MEXICO and the IDB specialists about the different operations and created new synergies between Mexican civil society with areas of citizen participation of the Ministry of the Interior of Mexico and the Ministry of Foreign Affairs."/>
    <s v="Several recommendations to projects of the different divisions of the IDB. Also, provides major interest of the Mexican civil society for applying to the different call for proposals of the IDB,  courses, moocs, acknowledge products and Bank events. It also increased applications for technical cooperations and loans from the civil society and private sector in Mexico."/>
    <s v="IDB OFFICE IN MEXICO"/>
    <s v="Item"/>
    <s v="teams/ITEBP/IPC/CivilSociety/Lists/Civil Society Review 20162017/MEXICO"/>
  </r>
  <r>
    <x v="0"/>
    <s v="No project related"/>
    <s v="No project related"/>
    <x v="2"/>
    <s v="TARGETING MAILING WITH IDB INFORMATION"/>
    <n v="0"/>
    <n v="60"/>
    <s v="OTHER"/>
    <x v="0"/>
    <s v="305- 450"/>
    <s v="A  major interest and an active participation from civil society and several applications received at the IDB Office in México  from the civil society, private sector, universities, governments and the strengthened of the relationship between the IDB in Mexico and different social sectors."/>
    <s v="A significant increase on civil society applications for  the PM4R course, and also on financing, technical cooperation, technical advice, events, workshops, moocs, and a great interest on the IDB acknowledge products of almost all divisions._x000a_"/>
    <s v="IDB OFFICE IN MEXICO"/>
    <s v="Item"/>
    <s v="teams/ITEBP/IPC/CivilSociety/Lists/Civil Society Review 20162017/MEXICO"/>
  </r>
  <r>
    <x v="0"/>
    <s v="ME-G1003"/>
    <s v="Intervention Model for Provision of Water &amp; Sanitation in Rural Communities"/>
    <x v="3"/>
    <s v="PROVISION OF FUNDS TO EXECUTE PROJECT OR PROJECT'S COMPONENT"/>
    <n v="1000000"/>
    <n v="1"/>
    <s v="WATER SUPPLY RURAL AND PERI-URBAN"/>
    <x v="0"/>
    <s v="448"/>
    <s v="The Executing Agency (World Vision México) accomplish all the goals during 2016 included in the technical cooperation by providing diagnosis, workshops and performed the complete model of intervention in the Mexican communities."/>
    <s v="448 Mexican homes with new or improved access to potable water and served as a reference for the Mexican stakeholders working on water and sanitation "/>
    <s v="World Vision México"/>
    <s v="Item"/>
    <s v="teams/ITEBP/IPC/CivilSociety/Lists/Civil Society Review 20162017/MEXICO"/>
  </r>
  <r>
    <x v="1"/>
    <s v="CH-M1061"/>
    <s v="Strengthening Tools for Good Practices in Nonprofit Organizations¿ Results Measu"/>
    <x v="3"/>
    <s v="PROVISION OF FUNDS TO EXECUTE PROJECT OR PROJECT'S COMPONENT"/>
    <n v="369.04199999999997"/>
    <n v="2"/>
    <s v="TRANSPARENCY AND ANTI-CORRUPTION"/>
    <x v="0"/>
    <s v="150 OSFL"/>
    <s v="El proyecto esta comenzando por lo que aun no tiene medicion de resultados concrestos de avance del proyecto ya que los primeros resultados estaran disponibles para abril del 2017"/>
    <s v="Incremento  en las donaciones que reciben las OSFL que incorporan buenas practicas de trasnparencia y medición de resultados. aumento del financiamiento como consecuencia de la adopción de buenas prácticas de transparencia y medicion de resultados."/>
    <s v="Fundación Lealtad"/>
    <s v="Item"/>
    <s v="teams/ITEBP/IPC/CivilSociety/Lists/Civil Society Review 20162017/CHILE"/>
  </r>
  <r>
    <x v="1"/>
    <s v="CH-T1185"/>
    <s v="Creating a Commodity Bank and Support in the Commercialization of Handicrafts"/>
    <x v="3"/>
    <s v="PROVISION OF FUNDS TO EXECUTE PROJECT OR PROJECT'S COMPONENT"/>
    <n v="150000"/>
    <n v="2"/>
    <s v="SMALL AND MEDIUM ENTERPRISE"/>
    <x v="1"/>
    <s v="50"/>
    <s v="aún no tiene resultados ya que el proyecto fue firmado el dia 20 de enero del 2017, y aun esta en proceso de cumplimiento de cláusulas previas"/>
    <s v="Potenciar y fortalecer la cadena de valor del sector artesanal para incrementar los ingresos de los artesanos en Chile"/>
    <s v="Fundación Artesanías de Chile"/>
    <s v="Item"/>
    <s v="teams/ITEBP/IPC/CivilSociety/Lists/Civil Society Review 20162017/CHILE"/>
  </r>
  <r>
    <x v="1"/>
    <s v="CH-M1069"/>
    <s v="Indigenous community tourism innovation node in Arica and Parinacota Region"/>
    <x v="3"/>
    <s v="PROVISION OF FUNDS TO EXECUTE PROJECT OR PROJECT'S COMPONENT"/>
    <n v="120000"/>
    <n v="4"/>
    <s v="INDIGENOUS PEOPLES DEVELOPMENT"/>
    <x v="0"/>
    <s v="50 beneficiarios directos."/>
    <s v="Aún no hay avances, porque los primeros resultados están planeados para septiembre de 2017"/>
    <s v="Crecimiento de las ventas de los emprendedores turísticos de la comuna de Camarones._x000a_Aumento del turismo como destino."/>
    <s v="Fundación Altiplano"/>
    <s v="Item"/>
    <s v="teams/ITEBP/IPC/CivilSociety/Lists/Civil Society Review 20162017/CHILE"/>
  </r>
  <r>
    <x v="1"/>
    <s v="CH-T1174"/>
    <s v="Beyond Extraction: Economic Opportunities in Mining Communities"/>
    <x v="3"/>
    <s v="PROVISION OF FUNDS TO EXECUTE PROJECT OR PROJECT'S COMPONENT"/>
    <n v="370000"/>
    <n v="2"/>
    <s v="HUMAN RESOURCES &amp; WORKFORCE DEVELOPMENT"/>
    <x v="0"/>
    <s v="350"/>
    <s v="Aún no hay avances, porque los primeros resultados se esperan para noviembre de 2017."/>
    <s v="Incremento de beneficiaries financieros en jóvenes y mujeres capacitados. "/>
    <s v="Fundación Technoserv"/>
    <s v="Item"/>
    <s v="teams/ITEBP/IPC/CivilSociety/Lists/Civil Society Review 20162017/CHILE"/>
  </r>
  <r>
    <x v="2"/>
    <s v="DR-L1035"/>
    <s v="Tourism Development Program - Colonial City of Santo Domingo"/>
    <x v="4"/>
    <s v="CIVIL SOCIETY INSTITUTIONAL CAPACITY FELLOWSHIPS (PM4R, PMA)"/>
    <n v="5287"/>
    <n v="5"/>
    <s v="AGRICULTURAL HEALTH AND FOOD SAFETY"/>
    <x v="1"/>
    <s v="tluilieluisuilr"/>
    <s v="uiyyutyu"/>
    <s v="tyurtut"/>
    <s v="yutyutyuyt"/>
    <s v="Item"/>
    <s v="teams/ITEBP/IPC/CivilSociety/Lists/Civil Society Review 20162017/DOMINICAN REPUBLIC"/>
  </r>
  <r>
    <x v="1"/>
    <s v="Becas Capacitación Institucional Sociedad Civil PM4R"/>
    <s v="Becas Capacitación Institucional Sociedad Civil PM4R"/>
    <x v="4"/>
    <s v="CIVIL SOCIETY INSTITUTIONAL CAPACITY FELLOWSHIPS (PM4R, PMA)"/>
    <n v="0"/>
    <n v="8"/>
    <s v="OTHER"/>
    <x v="0"/>
    <s v="8"/>
    <s v="Aprobación del curso."/>
    <s v="Conocimiento mejorado para administración de proyectos. "/>
    <s v="Fundación Chile, FIMA y Fundacion EyD"/>
    <s v="Item"/>
    <s v="teams/ITEBP/IPC/CivilSociety/Lists/Civil Society Review 20162017/CHILE"/>
  </r>
  <r>
    <x v="1"/>
    <s v="Apoyo a miembro del CONSOC"/>
    <s v="Apoyo a miembro del CONSOC"/>
    <x v="3"/>
    <s v="MESAS REGIONALES DE GOBIERNO ABIERTO"/>
    <n v="5000"/>
    <n v="19"/>
    <s v="OTHER"/>
    <x v="0"/>
    <s v="1305"/>
    <s v="18 encuentros en las 15 regions de Chile y un informe final"/>
    <s v="Alianza Banco-Estado-Sociedad Civil para apoyar las Mesas Regionales de Gobierno Abierto. "/>
    <s v="Mesa Técnica de Seguimiento de la Ley 20.500 (Asociación Chilena de Voluntarios, miembro del CONSOC)"/>
    <s v="Item"/>
    <s v="teams/ITEBP/IPC/CivilSociety/Lists/Civil Society Review 20162017/CHILE"/>
  </r>
  <r>
    <x v="3"/>
    <s v="ES-T1158"/>
    <s v="Women City Project - Impact Evaluation"/>
    <x v="1"/>
    <s v="MEETING TO DISCUSS THE RESULTS OF CIUDAD MUJER EVALUATION"/>
    <n v="1500"/>
    <n v="1"/>
    <s v="GENDER EQUALITY &amp; WOMEN'S EMPOWERMENT"/>
    <x v="0"/>
    <s v="30"/>
    <s v="Several questions on Ciudad Mujer and its effectiveness were clarified"/>
    <s v="Civil Society organizations   improved its knowledge on this program and the Ciudad Mujer gained more support from these organizations "/>
    <s v="Secretaría de Inclusión Social "/>
    <s v="Item"/>
    <s v="teams/ITEBP/IPC/CivilSociety/Lists/Civil Society Review 20162017/EL SALVADOR"/>
  </r>
  <r>
    <x v="3"/>
    <s v="ES-T1232"/>
    <s v="Improving Care Quality for Early Childhood"/>
    <x v="3"/>
    <s v="DIPLOMA ON EARLY CHILDHOOD DEVELOPMENT"/>
    <n v="64850"/>
    <n v="5"/>
    <s v="EARLY CHILDHOOD DEVELOPMENT"/>
    <x v="0"/>
    <s v="72 participants"/>
    <s v="After 8 months of intense work the educators participated in the training and put into practice what they learned. The results obtained were a high degree of involvement in the processes of technical assistance, better educated teachers/care givers  with better care practices that have demonstrated improvements in the implementation of best practices of care of the children"/>
    <s v="The executor monitored closely the implementation of the activities related to Early Childhood Development after the training of teachers and care givers. The result has been very satisfactory. The  capacity of the human resources has been strengthened through the training and the application of quality practices."/>
    <s v="Whole Child International"/>
    <s v="Item"/>
    <s v="teams/ITEBP/IPC/CivilSociety/Lists/Civil Society Review 20162017/EL SALVADOR"/>
  </r>
  <r>
    <x v="3"/>
    <s v="ES-L1057"/>
    <s v="Program to Support Production Development for International Integration"/>
    <x v="2"/>
    <s v="INFORMATION SHARED ON THE WEB PAGE"/>
    <n v="30000000"/>
    <n v="10"/>
    <s v="EXPORT AND INVESTMENT PROMOTION"/>
    <x v="0"/>
    <s v="Micro, small and medium salvadorean enterprises"/>
    <s v="To promote international trade and give export and import tools to salvadorean companies in order to make them more competitive abroad."/>
    <s v="Increase exports and strength trade skills"/>
    <s v="Private Salvadorean Sector (ANEP, COEXPORT, ASI, Cámara Salvadoreña de Comercio)"/>
    <s v="Item"/>
    <s v="teams/ITEBP/IPC/CivilSociety/Lists/Civil Society Review 20162017/EL SALVADOR"/>
  </r>
  <r>
    <x v="3"/>
    <s v="ES-L1025"/>
    <s v="Violence Prevention Strategy Comprehensive Support Program"/>
    <x v="1"/>
    <s v="ORGANIZATION PARTICIPATING IN CIVIL SOCIETY FORUM AND/OR REGULAR MEETINGS"/>
    <n v="45000000"/>
    <n v="6"/>
    <s v="CITIZEN SAFETY"/>
    <x v="0"/>
    <s v="20 civil society organizations and representatives from private sector organizations "/>
    <s v="The objetives and scope of the program were shared; the importance of contributions from civil society, and the private sector to crime prevention work was underscored"/>
    <s v="Incresed dissemination ot the prevention program among civil society and identification of possible synergies in the future was done"/>
    <s v="Ministerio de Justicia y Seguridad Publica"/>
    <s v="Item"/>
    <s v="teams/ITEBP/IPC/CivilSociety/Lists/Civil Society Review 20162017/EL SALVADOR"/>
  </r>
  <r>
    <x v="3"/>
    <s v="ES-L1066"/>
    <s v="Touristic Development of the Coastal Zone"/>
    <x v="4"/>
    <s v="STUDY ABOUT  LOCAL TOURISM GOVERNANCE AND LOCAL COMITEE STRENGTHENING"/>
    <n v="132400"/>
    <n v="1"/>
    <s v="TOURISM COMPLEXES"/>
    <x v="1"/>
    <s v="11  Tourism Development Comitees"/>
    <s v="Strengthening of social society and private public partnership to promote local tourism"/>
    <s v="It is starting this year"/>
    <s v="Tourism Ministry"/>
    <s v="Item"/>
    <s v="teams/ITEBP/IPC/CivilSociety/Lists/Civil Society Review 20162017/EL SALVADOR"/>
  </r>
  <r>
    <x v="3"/>
    <s v="ES-L1066"/>
    <s v="Touristic Development of the Coastal Zone"/>
    <x v="0"/>
    <s v="PUBLIC CONSULTATION WITH CIVIL SOCIETY REGARDING A PROJECT OR A PROJECT'S COMPONENT"/>
    <n v="40000"/>
    <n v="5"/>
    <s v="TOURISM COMPLEXES"/>
    <x v="1"/>
    <s v="50 participants"/>
    <s v="The result is incorporate the perspective of civil society on tourism public investment, trough local tourism committees. "/>
    <s v="we are starting this process"/>
    <s v="Ministry of Tourism"/>
    <s v="Item"/>
    <s v="teams/ITEBP/IPC/CivilSociety/Lists/Civil Society Review 20162017/EL SALVADOR"/>
  </r>
  <r>
    <x v="4"/>
    <s v="No project related"/>
    <s v="No project related"/>
    <x v="1"/>
    <s v="ORGANIZATION PARTICIPATING IN CIVIL SOCIETY FORUM AND/OR REGULAR MEETINGS"/>
    <n v="50"/>
    <n v="1"/>
    <s v="OTHER"/>
    <x v="0"/>
    <s v="7"/>
    <s v="Se aprobó el plan de trabajo 2016 del ConSoc, en las que se vincularon los intereses de siete organizaciones."/>
    <s v="Las Organizaciones miembros del ConSoc se comprometiron en la coordinación y ejecución de las diferentes actividades desarrolladas durante el año, facilitando información actualizada sobre distintos temas de interés."/>
    <s v="Todos los involucrados"/>
    <s v="Item"/>
    <s v="teams/ITEBP/IPC/CivilSociety/Lists/Civil Society Review 20162017/NICARAGUA"/>
  </r>
  <r>
    <x v="4"/>
    <s v="No project related"/>
    <s v="No project related"/>
    <x v="4"/>
    <s v="MICROFORO DE DEUDA PÚBLICA"/>
    <n v="250"/>
    <n v="1"/>
    <s v="ECONOMIC REGISTRIES"/>
    <x v="0"/>
    <s v="50"/>
    <s v="El microforo sobre Deuda Pública en Nicaragua permitió que representantes de OSC conocieran a detalle la evolución del endudamiento del país en los últimos años. Se reflexionó sobre la importancia de una Deuda Pública estructurada, como un factor determinante para lograr la estabilidad macroeconómica y el crecimiento económico de Nicaragua."/>
    <s v="Se reconoce la participación activa de las organizaciones miembros del CONSOC en el montaje, conovocatoria y exposición de ese microforo. "/>
    <s v="FUNIDES, BID"/>
    <s v="Item"/>
    <s v="teams/ITEBP/IPC/CivilSociety/Lists/Civil Society Review 20162017/NICARAGUA"/>
  </r>
  <r>
    <x v="4"/>
    <s v="No project related"/>
    <s v="No project related"/>
    <x v="2"/>
    <s v="MEETINGS TO DISSEMINATIE INFORMATION PUBLISHED IN THE INTERNET"/>
    <n v="50"/>
    <n v="1"/>
    <s v="PUBLIC EXPENDITURE MANAGEMENT"/>
    <x v="0"/>
    <s v="7"/>
    <s v="Se compartieron los Resultados de la Eficiencia del Gasto Público en Educación y Salud de los países a nivel regional y se conversó sobre la eficiencia en relación al desempeño de los principales indicadores de resultados. _x000a__x000a_Se expusieron indicadores sobre los rezagos en materia de pobreza y desigualdad que siguen presentando los países de la región, así como estadísticas referente al gasto social. Esta presentación contribuyó a diseminar información sobre la eficiencia en el uso de estos recursos, ya que existe una percepción poco positiva sobre la eficiencia del gasto social. "/>
    <s v="Se conversaron a profundidad las estadísticas presentadas, y se concluyó que una sistematización de la información del gasto a nivel de unidades de prestación de servicios mejora la toma de decisiones de políticas. Asimismo, se reflexionó sobre la necesidad de medir la productividad y la calidad desde distintas dimensiones, _x000a__x000a_Dentro de las principales conclusiones de esta actividad, luego de un proceso de debate, son: a) Debe existir una introducción de incentivos para mejorar los niveles de productividad (pago basado en resultados); b) la transparencia y empoderamiento de la ciudadanía ayudan a mejorar la rendición de cuentas en la prestación de servicios. c) El gasto público debe ser evaluado de forma periódica y sistemática."/>
    <s v="BID"/>
    <s v="Item"/>
    <s v="teams/ITEBP/IPC/CivilSociety/Lists/Civil Society Review 20162017/NICARAGUA"/>
  </r>
  <r>
    <x v="4"/>
    <s v="No project related"/>
    <s v="No project related"/>
    <x v="2"/>
    <s v="MEETINGS TO DISSEMINATIE INFORMATION PUBLISHED IN THE INTERNET"/>
    <n v="200"/>
    <n v="1"/>
    <s v="OTHER"/>
    <x v="0"/>
    <s v="7"/>
    <s v="Como una manera de apoyar a miembros del CONSOC, se realizó una videoconferencia sobre la  sostenibilidad de las Organizaciones de la Sociedad Civil con el señor Marco Villegas. Esta actividad fue una oportunidad para que los participantes debatieran sobre los retos y posibles estrategias de sostenibilidad de cada una de sus organizaciones, así como su implementación en el contexto actual."/>
    <s v="Se planteó continuar con el diálogo sobre sostenibilidad de la sociedad civil como ConSoc Nicaragua, analizando el contexto en el que cada una de las organizaciones se desenvuelve. Se puso a disposición de los miembros del ConSoc la publicación sobre el compromiso del Grupo BID con la Sociedad Civil en 2014-2015 a través del siguiente enlace: https://publications.iadb.org/handle/11319/7496?locale-attribute=es&amp;_x000a_"/>
    <s v="BID"/>
    <s v="Item"/>
    <s v="teams/ITEBP/IPC/CivilSociety/Lists/Civil Society Review 20162017/NICARAGUA"/>
  </r>
  <r>
    <x v="4"/>
    <s v="No project related"/>
    <s v="No project related"/>
    <x v="2"/>
    <s v="MEETINGS TO DISSEMINATIE INFORMATION PUBLISHED IN THE INTERNET"/>
    <n v="50"/>
    <n v="1"/>
    <s v="EARLY CHILDHOOD DEVELOPMENT"/>
    <x v="0"/>
    <s v="7"/>
    <s v="Se realizó una presentación, por parte de la señora Susan Kolodin (Jefa de Operaciones), sobre la publicación &quot;Asuntos de familia: Estudio cualitativo sobre las redes sociales durante el embarazo y parto en Mesoamércia Chiapas - México, Guatemala, Panamá, Honduras y Nicaragua; seguidamente se realizó una discusión de la presentación acompanada de una sesión de preguntas y respuestas."/>
    <s v="Al final de la actividad se pudo concluir que las estrategias encaminadas a reducir las inequidades en salud deben tener en cuenta las estructuras sociales en las cuales las personas se desenvuelven, particularmente en comunidades indígenas y rurales. Este estudio evidenció que el embarazo y el parto se desarrollan en el ámbito de la familia, y los vínculos creados dentro de la red familiar determinan la salud de las mujeres. Para salvaguardar la vida de la mujer embarazada y su bebé, es esencial informar e involucrar a toda la red de apoyo en los cuidados del embarazo y parto."/>
    <s v="BID"/>
    <s v="Item"/>
    <s v="teams/ITEBP/IPC/CivilSociety/Lists/Civil Society Review 20162017/NICARAGUA"/>
  </r>
  <r>
    <x v="4"/>
    <s v="No project related"/>
    <s v="No project related"/>
    <x v="4"/>
    <s v="MICROFORO DE ENERGÍA"/>
    <n v="200"/>
    <n v="1"/>
    <s v="ENERGY EFFICIENCY AND RENEWABLE ENERGY IN END USE"/>
    <x v="0"/>
    <s v="50"/>
    <s v="En el microforo sobre la eficiencia energética y el desarrollo de energías renovables en Nicaragua se abordaron los temas &quot;Desarrollando eficiencia energética y energías renovables en Nicaragua&quot; y &quot;Energías renovables y eficiencia energética, tecnología y cultura, para el crecimiento sostenible&quot;.  En dicha actividad se expusieron los proyectos relacionados a energía que el BID financia, así como los resultados de éstos. "/>
    <s v="Los participantes conocieron sobre las iniciativas que el país desarrolla en temas energéticos."/>
    <s v="ULSA, BID"/>
    <s v="Item"/>
    <s v="teams/ITEBP/IPC/CivilSociety/Lists/Civil Society Review 20162017/NICARAGUA"/>
  </r>
  <r>
    <x v="4"/>
    <s v="No project related"/>
    <s v="No project related"/>
    <x v="1"/>
    <s v="ORGANIZATION PARTICIPATING IN CIVIL SOCIETY FORUM AND/OR REGULAR MEETINGS"/>
    <n v="200"/>
    <n v="1"/>
    <s v="OTHER"/>
    <x v="0"/>
    <s v="7"/>
    <s v="Se facilitaron espacios de diálogo entre las organizaciones miembros del ConSoc para obtener un mayor conocimiento de la labor de cada una de ellas e identificar áreas de trabajo en común."/>
    <s v="Se identificaron potenciales áreas en las que las organizaciones pueden realizar sinergias con el propósito de alcanzar un mayor impacto de sus objetivos."/>
    <s v="Todos"/>
    <s v="Item"/>
    <s v="teams/ITEBP/IPC/CivilSociety/Lists/Civil Society Review 20162017/NICARAGUA"/>
  </r>
  <r>
    <x v="4"/>
    <s v="No project related"/>
    <s v="No project related"/>
    <x v="4"/>
    <s v="PREPARACIÓN PARA LA REUNIÓN ANUAL DE SOCIEDAD CIVIL"/>
    <n v="50"/>
    <n v="1"/>
    <s v="OTHER"/>
    <x v="0"/>
    <s v="7"/>
    <s v="Miembros del ConSoc seleccionaron a la organización y tema a exponer en la Feria del Conocimiento, dentro del marco de la celebración de la  Reunión Anual del Grupo BID con la Sociedad Civil. "/>
    <s v="Se brindó apoyo en la preparación de la ponencia de los representantes del ConSoc Nicaragua a exponer en la Ferica del Conocimiento. "/>
    <s v="Todos"/>
    <s v="Item"/>
    <s v="teams/ITEBP/IPC/CivilSociety/Lists/Civil Society Review 20162017/NICARAGUA"/>
  </r>
  <r>
    <x v="4"/>
    <s v="No project related"/>
    <s v="No project related"/>
    <x v="4"/>
    <s v="REUNIÓN ANUAL SOCIEDAD CIVIL"/>
    <n v="3000"/>
    <n v="1"/>
    <s v="OTHER"/>
    <x v="0"/>
    <s v="2"/>
    <s v="Dos miembros del ConSoc Nicaragua participaron en la XVI Reunión Anual Grupo BID-Sociedad Civil. Esta fue una oportunidad para representantes del ConSoc Nicaragua conocieran de experiencias de OSC de otros países e incluso con especialistas del BID en distintos temas. "/>
    <s v="Ambas representantes del CONSOC Nicaragua participaron activamente en los diferentes paneles y sesiones organizadas en la XVI Reunión Anual Grupo BID-Sociedad Civil. Por ejemplo, en las mesas de trabajo fungieron como voceros o delegados para presenter las ideas recogidas en los grupos."/>
    <m/>
    <s v="Item"/>
    <s v="teams/ITEBP/IPC/CivilSociety/Lists/Civil Society Review 20162017/NICARAGUA"/>
  </r>
  <r>
    <x v="4"/>
    <s v="No project related"/>
    <s v="No project related"/>
    <x v="1"/>
    <s v="ORGANIZATION PARTICIPATING IN CIVIL SOCIETY FORUM AND/OR REGULAR MEETINGS"/>
    <n v="500"/>
    <n v="1"/>
    <s v="OTHER"/>
    <x v="0"/>
    <s v="7"/>
    <s v="Se evaluaron las actividades ejecutadas durante el año 2016, se agradeció el esfuerzo de cada uno de los involucrados para la realización de todas las actividades planeadas y se elaboró una propuesta preliminar para las actividades del siguiente año."/>
    <s v="Se cuenta con un plan de actividades preliminar para el año 2017."/>
    <s v="Todos."/>
    <s v="Item"/>
    <s v="teams/ITEBP/IPC/CivilSociety/Lists/Civil Society Review 20162017/NICARAGUA"/>
  </r>
  <r>
    <x v="4"/>
    <s v="No project related"/>
    <s v="No project related"/>
    <x v="1"/>
    <s v="ORGANIZATION PARTICIPATING IN CIVIL SOCIETY FORUM AND/OR REGULAR MEETINGS"/>
    <n v="0"/>
    <n v="1"/>
    <s v="ROAD SAFETY"/>
    <x v="1"/>
    <s v="2"/>
    <s v="Se preparó el programa a desarrollar en el Microforo sobre Seguridad Vial y se delegaron responsabilidades para los miembros del ConSoc para la ejecución de la actividad."/>
    <s v="Se contó con un plan de trabajo y asignación de responsabilidades entre las organizaciones de la Sociedad Civil para la ejecución del Microforo de Seguridad Vial."/>
    <s v="Todos"/>
    <s v="Item"/>
    <s v="teams/ITEBP/IPC/CivilSociety/Lists/Civil Society Review 20162017/NICARAGUA"/>
  </r>
  <r>
    <x v="4"/>
    <s v="No project related"/>
    <s v="No project related"/>
    <x v="4"/>
    <s v="MICROFORO SEGURIDAD VIAL EN NICARAGUA Y LA REGIÓN, UN PROBLEMA DE SALUD PÚBLICA"/>
    <n v="200"/>
    <n v="1"/>
    <s v="ROAD SAFETY"/>
    <x v="1"/>
    <s v="50"/>
    <s v="Se compartió estadísticas a nivel regional y nacional sobre accidentalidad vial, sus principales causas y los costos que estos representan tanto para las familias como las instituciones de gobierno."/>
    <s v="Organizaciones participantes presentaron propuestas de soluciones que ayuden a mermar los altos indices de accidentalidad vial. "/>
    <s v="BID - IEEPP - CASA PELLAS"/>
    <s v="Item"/>
    <s v="teams/ITEBP/IPC/CivilSociety/Lists/Civil Society Review 20162017/NICARAGUA"/>
  </r>
  <r>
    <x v="4"/>
    <s v="No project related"/>
    <s v="No project related"/>
    <x v="1"/>
    <s v="ORGANIZATION PARTICIPATING IN CIVIL SOCIETY FORUM AND/OR REGULAR MEETINGS"/>
    <n v="50"/>
    <n v="1"/>
    <s v="OTHER"/>
    <x v="1"/>
    <s v="8"/>
    <s v="Contar con un plan de trabajo del ConSoc para el 2017 y distribuir responsabilidades para el desarrollo de cada una de las actividades programadas."/>
    <s v="Establecer compromisos de cumplimiento de cada una de las organizaciones involucradas para poder desarrollar las actividades planeadas para 2017, brindar los insumos necesarios y relevantes sobre cada tema a desarrollar y buscar sinergias entre las distintas organizaciones para que el impacto y resultado de cada actividad sea mayor y por ende de mayor provecho para la Sociedad Civil en Nicaragua."/>
    <s v="Todos"/>
    <s v="Item"/>
    <s v="teams/ITEBP/IPC/CivilSociety/Lists/Civil Society Review 20162017/NICARAGUA"/>
  </r>
  <r>
    <x v="4"/>
    <s v="No project related"/>
    <s v="No project related"/>
    <x v="4"/>
    <s v="CIVIL SOCIETY INSTITUTIONAL CAPACITY FELLOWSHIPS (PM4R, PMA)"/>
    <n v="50"/>
    <n v="1"/>
    <s v="MANAGEMENT FOR DEVELOPMENT RESULTS"/>
    <x v="0"/>
    <m/>
    <s v="Se invitó a los miembros de la Sociedad Civil a participar en la segunda ronda 2016 de becas para el fortalecimiento institucional de las OSC en &quot;Gestión de Proyectos para Resultados (PM4R/Sociedad Civil)&quot; en español. Al término del curso, quienes superaron todas las pruebas recibieron el certificado internacional de Project Management Associate (PMA)."/>
    <s v="Se logró dotar a los participantes de este curso en las capacidades necesarias, técnicas, herramientas y materiales sobre la metodología PM4R, con lo cual los proyectos de las organizaciones de la sociedad civil participantes mejorar sustancialmente su eficiencia. "/>
    <s v="BID"/>
    <s v="Item"/>
    <s v="teams/ITEBP/IPC/CivilSociety/Lists/Civil Society Review 20162017/NICARAGUA"/>
  </r>
  <r>
    <x v="5"/>
    <s v="HO-T1225"/>
    <s v="Me grows, habits and prevention in child and maternal malnutrition"/>
    <x v="3"/>
    <s v="PROVISION OF FUNDS TO EXECUTE PROJECT OR PROJECT'S COMPONENT"/>
    <n v="529554"/>
    <n v="4"/>
    <s v="E-HEALTH"/>
    <x v="0"/>
    <s v="9, 381  beneficiaries"/>
    <s v="Con el proyecto Crece conmigo, las bibliotecas comunitarias se plantearon actividades en estimulación temprana a lectura con enfoque nutricional (ETLN) y están siendo cada vez más visibles a nivel local visualizado de la siguiente manera:_x000a__x000a_Componente No. 1: Fortalecimiento de la participación social_x000a__x000a_•_x0009_El proceso de socialización logró el involucramiento 828 personas, de diferentes sectores claves para la ejecución del proyecto como ser, salud (98 Personas), educación (150 personas), municipalidad (50 personas) y fuerzas vivas de la comunidad, (519 Personas) entre voluntarios, padres de familia líderes de otras organizaciones. _x000a_•_x0009_La interacción conjunta del sector salud y educación a nivel comunitario, unido a la implicación de la mayoría de gobiernos locales, ha promovido un aumento en la participación comunitaria a través de los procesos de efecto multiplicador._x000a_•_x0009_Elaborados de forma conjunta un plan para la ejecución de actividades del proyecto, con enfoque de abogacía en salud tomando en cuenta las acciones ya planificadas e incorporando el trabajo coordinado con salud y educación complementando con lo propuesto en el proyecto Crece Conmigo, contando con 53 planes, uno por biblioteca, los cuales serán impulsados y promovidos para su ejecución por las juntas directivas de cada biblioteca. _x000a_•_x0009_Juntas directivas se fortalecen con el involucramiento de nuevos voluntarios, que conocen y coordinan acciones del proyecto mostrado iniciativa y mayor participación. _x000a__x000a_Componente 2: Promoción de cambios de conducta en aspectos nutricionales y de mejores prácticas en salud a través del fortalecimiento de las bibliotecas comunitarias y bibliomóviles._x000a__x000a_•_x0009_Con la estrategia desarrollada en conjunto con el sector salud como lo es el AIN-C, Se ha logrado la atención de la población meta y de esta manera complementar el programa de Estimulación Temprana a la lectura con enfoque Nutricional (ETLN). _x000a_•_x0009_Mayor aportación de la población a través de los espacios existentes, generando la participación total de 9,381 personas, entre ellos están considerados 5,884 Lideres miembros de las juntas directivas de bibliotecas o voluntarios, 1,115 docentes de educación del nivel pre-escolar, 171 representantes de gobiernos locales, 740 representantes del sector salud. _x000a_•_x0009_Las poblaciones atendidas por las bibliotecas han tenido acceso a la información sobre salud y nutrición y el desarrollo de las destrezas pre-lectoras, a través de la formación brindada en las jornadas de capacitación._x000a_•_x0009_La acción propuesta de intervención del proyecto ha permitido el acercamiento y presencia física a las 53 bibliotecas, a través de las coordinaciones del equipo técnico con cada representante regional miembros de junta directiva y delegados de la red de bibliotecas en Honduras (ARBICOH), quienes propiciaron e identificaron aliados claves en cada departamento de influencia del proyecto Crece Conmigo. _x000a_•_x0009_A través de la red de ARBICOH, se propiciaron espacios de conversación como ser foros y talleres, donde los diferentes representantes de cada una de las bibliotecas y representantes regionales, formularon conclusiones de las mesas de trabajo plateadas, en relación a temas como ser, Mesa 1. Sector Salud/Educación, Mesa 2. Sector Información para el Desarrollo, Mesa 3. Sector Joven/Mujer, Mesa 4. Sector Gobierno local/Mancomunidades, Mesa 5. Sector Cooperación._x000a__x000a_Componente 3: Gestión del programa, equipamiento y dotación de material educativo._x000a__x000a_Dentro de este componente se enumeran el aprendizaje obtenido durante el proceso de adquisiciones, de materiales didácticos, equipo, contrataciones, _x000a__x000a_1._x0009_Lote de 17,384 libros infantiles por método de compra directa_x000a_2._x0009_53 lotes de Insumos de Papelería y Material Didáctico por método de comparación de precios_x000a_3._x0009_4 computadoras portátiles por método de comparación de precios_x000a_4._x0009_500 guías de formación impresas por método de comparación de precios_x000a_5._x0009_53 lotes de Juegos Didácticos por método de compra directa_x000a_6._x0009_53 lotes de colchonetas y cojines por método de comparación de precios_x000a_7._x0009_53 lotes de equipamiento de mochilas y camisetas por método de comparación de precios_x000a_8._x0009_53 lotes de equipamiento tecnológico por método de comparación de precios_x000a_9._x0009_2,671 guías de formación impresas por método de comparación de precios para centros de salud y espacios de formación. _x000a_10._x0009_Contratación de un Coordinador de Proyecto, 2 Coordinadores locales y un apoyo contable. Selección basada en la Comparación de Calificaciones Consultor Individual Nacional (CCIN)._x000a_11._x0009_Contratación de la firma auditora, Selección Basada en las Calificaciones de los Consultores (SCC)_x000a__x000a_ _x000a_"/>
    <s v="•_x0009_La participación e involucramiento de padres y madres de familia es concluyente en cada una de las acciones que contempla los programas de lectura y especialmente estimulación temprana a lectura con enfoque nutricional (ETLN), como el apoyo de voluntarios en cada una de las actividades._x000a_•_x0009_Las juntas directivas de bibliotecas y bibliotecarios (as) siguen asumiendo el compromiso liderando las acciones durante y después del proyecto, producto de esto es la facilitación de los talleres de efecto multiplicador a nivel local de toda la temática abordada sobre estimulación temprana con enfoque nutricional como la elaboración, promoción y ejecución de un plan de trabajo para el 2017, incorporando acciones de coordinación con el sector salud, y educación.  _x000a_•_x0009_El involucramiento de personal del sector salud ha venido a crear vínculos de coordinación y planeación de acciones a largo plazo a través de la incorporación del programa de ETLN estimulación temprana a la lectura nutricional) e incorporación de la metodología con club de embarazadas, madres y niños atendidas bajo la estrategia del AINC (atención Integral del niño, a en la comunidad)._x000a_•_x0009_Gestión local por parte de las comunidades de materiales, herramientas e instrumentos que faciliten la entrega de los servicios en salud y nutrición, tal, es el caso de los programas de AIN-C que en muchas ocasiones no cuentan con los recursos necesarios para llevar a cabo la labor de peso y talla de los niños y niñas, así como el seguimiento en cuanto a la formación del personal a nivel comunitarios llámese monitora (o) o promotor de salud, guardián etc._x000a_•_x0009_Consolidación del liderazgo comunitario, como fortaleza y oportunidad que el proyecto generó a las bibliotecas, ha sido que el ganar voluntarios para sean parte de juntas directivas de bibliotecas y de esta manera hacer renovación y rotación de cargos. _x000a_ _x000a_"/>
    <s v="Secretaria de Salud, patronatos comunitarios y centros educativos."/>
    <s v="Item"/>
    <s v="teams/ITEBP/IPC/CivilSociety/Lists/Civil Society Review 20162017/HONDURAS"/>
  </r>
  <r>
    <x v="6"/>
    <s v="BA-M1009"/>
    <s v="Integrating Small farmers and the Cruise Ship Value Chain in Barbados"/>
    <x v="3"/>
    <s v="PROVISION OF FUNDS TO EXECUTE PROJECT OR PROJECT'S COMPONENT"/>
    <n v="150000"/>
    <n v="4"/>
    <s v="AGRICULTURAL HEALTH AND FOOD SAFETY"/>
    <x v="1"/>
    <s v="119"/>
    <s v="The project (i) conducted value chain dialogue sessions and established a Code of Conduct governing trade between suppliers and buyers of fresh produce; (ii) developed and delivered Farmer Training on Good Agricultural Practices, food safety handing, post harvest management, agribusiness improvement, and value chain development; (iii) developed a Production Management System to better meet local demand for fresh produce; and (iv) completed an Institutional Strengthening program for the NUF including establishment of a revised Constitution and By-Laws, development of a new Strategic Plan developed and training of executive/board members."/>
    <s v="Greater awareness, commitment and evidenced impact of the benefits of adopting a holistic and structured approach to linking small farmers to access higher value markets in the grocery/fresh produce cruise/tourism value chain in Barbados. 91% of farmers trained under the project expressed their intention to incorporate new methods and information on Agricultural Health &amp; Food Safety learnt in the farmer training."/>
    <s v="National Union of Farmers (NUF) of Barbados"/>
    <s v="Item"/>
    <s v="teams/ITEBP/IPC/CivilSociety/Lists/Civil Society Review 20162017/BARBADOS"/>
  </r>
  <r>
    <x v="3"/>
    <s v="ES-M1044"/>
    <s v="Community Savings Groups and Economic Empowerment of Rural Women"/>
    <x v="3"/>
    <s v="PROVISION OF FUNDS TO EXECUTE PROJECT OR PROJECT'S COMPONENT"/>
    <n v="999820"/>
    <n v="4"/>
    <s v="FINANCIAL INCLUSION"/>
    <x v="1"/>
    <s v="5,500 women participating and saving within around 500 groups"/>
    <s v="Develop self-financing mechanisms empowerment, and technical skills among low income and poor rural women in El Salvador."/>
    <s v="This project will improve the living conditions of low income and poor rural women in El Salvador. To date, around US$1 million have been collected as saving."/>
    <s v="OXFAM AMÉRICA EL SALVADOR"/>
    <s v="Item"/>
    <s v="teams/ITEBP/IPC/CivilSociety/Lists/Civil Society Review 20162017/EL SALVADOR"/>
  </r>
  <r>
    <x v="3"/>
    <s v="ES-M1031"/>
    <s v="Access to Alternative Energy and Water Products through Credit and Distribution"/>
    <x v="3"/>
    <s v="PROVISION OF FUNDS TO EXECUTE PROJECT OR PROJECT'S COMPONENT"/>
    <n v="988.50699999999995"/>
    <n v="3"/>
    <s v="ENERGY EFFICIENCY AND RENEWABLE ENERGY IN END USE"/>
    <x v="0"/>
    <s v="4800 HOUSEHOLDS (LOW INCOME) WITH ACCESS TO ALTERNATIVE ENERGY AND WATER SERVICES"/>
    <s v="Credit and Distribution Model to access to alternative water and energy; "/>
    <s v="Improving the quality of life of low income households"/>
    <s v="FUSAI"/>
    <s v="Item"/>
    <s v="teams/ITEBP/IPC/CivilSociety/Lists/Civil Society Review 20162017/EL SALVADOR"/>
  </r>
  <r>
    <x v="7"/>
    <s v="HA-L1103"/>
    <s v="Port-au-Prince Water and Sanitation Project III"/>
    <x v="0"/>
    <s v="PUBLIC CONSULTATION WITH CIVIL SOCIETY REGARDING A PROJECT OR A PROJECT'S COMPONENT"/>
    <n v="3000"/>
    <n v="1"/>
    <s v="WATER SUPPLY URBAN"/>
    <x v="0"/>
    <s v="500"/>
    <s v="Large consultation with beneficiaries of the next phase of a WSA project in Port au Prince"/>
    <s v="TBD"/>
    <s v="DINEPA - National authority for water supply"/>
    <s v="Item"/>
    <s v="teams/ITEBP/IPC/CivilSociety/Lists/Civil Society Review 20162017/HAITI"/>
  </r>
  <r>
    <x v="7"/>
    <s v="HA-T1183"/>
    <s v="Suatainable Energy for Haiti"/>
    <x v="3"/>
    <s v="PROVISION OF FUNDS TO EXECUTE PROJECT OR PROJECT'S COMPONENT"/>
    <n v="680000"/>
    <n v="1"/>
    <s v="ENERGY EFFICIENCY AND RENEWABLE ENERGY IN END USE"/>
    <x v="0"/>
    <s v="1000 families, 53 000 indirect beneficiaries"/>
    <s v="The cooperative is operational and is providing electricity to membership"/>
    <s v="Access to electricity in a small rural town."/>
    <s v="SELF - an international NGO specialized in electricity supply"/>
    <s v="Item"/>
    <s v="teams/ITEBP/IPC/CivilSociety/Lists/Civil Society Review 20162017/HAITI"/>
  </r>
  <r>
    <x v="7"/>
    <s v="HA-L1076"/>
    <s v="Productive Infrastructure Program"/>
    <x v="0"/>
    <s v="PUBLIC CONSULTATION WITH CIVIL SOCIETY REGARDING A PROJECT OR A PROJECT'S COMPONENT"/>
    <n v="6000"/>
    <n v="3"/>
    <s v="LAND ADMINISTRATION AND MANAGEMENT"/>
    <x v="0"/>
    <s v="360"/>
    <s v="People were informed on the Bank policy on relocation of displaced populations, as a preliminary initiative of a MICI."/>
    <s v="A better dialog during the MICI ongoing process."/>
    <s v="IDB direct involvement"/>
    <s v="Item"/>
    <s v="teams/ITEBP/IPC/CivilSociety/Lists/Civil Society Review 20162017/HAITI"/>
  </r>
  <r>
    <x v="8"/>
    <s v="BO-L1079"/>
    <s v="Urban rearrangement program La Ceja"/>
    <x v="0"/>
    <s v="PUBLIC CONSULTATION WITH CIVIL SOCIETY REGARDING A PROJECT OR A PROJECT'S COMPONENT"/>
    <n v="47000000"/>
    <n v="1"/>
    <s v="TRANSPORT NETWORKS CONNECTIVITY"/>
    <x v="1"/>
    <s v="NA"/>
    <s v="Consulta en proceso como parte de reorientación del Proyecto."/>
    <s v="Asegurar el cumplimiento de políticas de salvaguardas sociales entre comunidades beneficiarias del proyecto."/>
    <s v="Empresa Estatal de Transporte Mi teleféico"/>
    <s v="Item"/>
    <s v="teams/ITEBP/IPC/CivilSociety/Lists/Civil Society Review 20162017/BOLIVIA"/>
  </r>
  <r>
    <x v="7"/>
    <s v="HA-T1183"/>
    <s v="Suatainable Energy for Haiti"/>
    <x v="3"/>
    <s v="PROVISION OF FUNDS TO EXECUTE PROJECT OR PROJECT'S COMPONENT"/>
    <n v="500000"/>
    <n v="1"/>
    <s v="ENERGY EFFICIENCY AND RENEWABLE ENERGY IN END USE"/>
    <x v="0"/>
    <s v="70 direct, 7000 indirects"/>
    <s v="Local economic development boosted by access to energy in a rural remote area"/>
    <s v="Improving lives "/>
    <s v="SELF - International NGO specialized in Energy issues"/>
    <s v="Item"/>
    <s v="teams/ITEBP/IPC/CivilSociety/Lists/Civil Society Review 20162017/HAITI"/>
  </r>
  <r>
    <x v="6"/>
    <s v="ConSOC Meeting -  February 2017"/>
    <s v="ConSOC Meeting -  February 2017"/>
    <x v="1"/>
    <s v="ORGANIZATION PARTICIPATING IN CIVIL SOCIETY FORUM AND/OR REGULAR MEETINGS"/>
    <n v="0"/>
    <n v="1"/>
    <s v="POVERTY ALLEVIATION"/>
    <x v="1"/>
    <s v="12"/>
    <s v="Awareness of the details and objectives of the Social Care and Rehabilitation Loan. Prior to the presentation, most members were not privy to the intricacies of the loan, its budget, target audience and intended results. "/>
    <s v="ConSOC members obtained a better grasp of the issues of the affected parties and the way in which the Loan Operation was seeking to address them. "/>
    <s v="Not Applicable."/>
    <s v="Item"/>
    <s v="teams/ITEBP/IPC/CivilSociety/Lists/Civil Society Review 20162017/BARBADOS"/>
  </r>
  <r>
    <x v="8"/>
    <s v="BO-L1080"/>
    <s v="Multipurpose Water Supply and Irrigation Program For the Municipios of Batallas"/>
    <x v="0"/>
    <s v="PUBLIC CONSULTATION WITH CIVIL SOCIETY REGARDING A PROJECT OR A PROJECT'S COMPONENT"/>
    <n v="111500000"/>
    <n v="1"/>
    <s v="AGRICULTURAL TECHNOLOGY ADOPTION"/>
    <x v="0"/>
    <s v="NA"/>
    <s v="Identificación de proyectos compensatorios para permitir el uso de agua en comunidades indígenas y uso de agua para la ciudad de El Alto."/>
    <s v="Proyecto en ejecución. Evaluación de impacto prevista al final de la ejecución."/>
    <s v="Ministerio de Medio Ambiente y Agua."/>
    <s v="Item"/>
    <s v="teams/ITEBP/IPC/CivilSociety/Lists/Civil Society Review 20162017/BOLIVIA"/>
  </r>
  <r>
    <x v="6"/>
    <s v="ConSOC Meeting - September 2016"/>
    <s v="ConSOC Meeting - September 2016"/>
    <x v="1"/>
    <s v="ORGANIZATION PARTICIPATING IN CIVIL SOCIETY FORUM AND/OR REGULAR MEETINGS"/>
    <n v="0"/>
    <n v="1"/>
    <s v="TRANSPORT NETWORKS CONNECTIVITY"/>
    <x v="0"/>
    <s v="10"/>
    <s v="ConSOC members obtained a greater awareness of the objectives and purpose of the Road Rehabilitation Loan."/>
    <s v="Project Team Leader was present and able to hear the concerns and suggestions directly from the ConSOC members. "/>
    <s v="Not applicable. Project Team Leader prepared and delivered the presentation. "/>
    <s v="Item"/>
    <s v="teams/ITEBP/IPC/CivilSociety/Lists/Civil Society Review 20162017/BARBADOS"/>
  </r>
  <r>
    <x v="7"/>
    <s v="CONSOCs WORKS"/>
    <s v="CONSOCs WORKS"/>
    <x v="1"/>
    <s v="ORGANIZATION PARTICIPATING IN CIVIL SOCIETY FORUM AND/OR REGULAR MEETINGS"/>
    <n v="30000"/>
    <n v="9"/>
    <s v="OTHER"/>
    <x v="0"/>
    <s v="25 organizations that are member of CONSOC"/>
    <s v="Improved knowledge of IDB portfolio and policies ; Civil society feedback on IDB investments."/>
    <s v="Improving lives"/>
    <s v="IDB direct execution through a consultant."/>
    <s v="Item"/>
    <s v="teams/ITEBP/IPC/CivilSociety/Lists/Civil Society Review 20162017/HAITI"/>
  </r>
  <r>
    <x v="8"/>
    <s v="BO-L1076"/>
    <s v="Airport Infrastructure Program. Phase I"/>
    <x v="0"/>
    <s v="PUBLIC CONSULTATION WITH CIVIL SOCIETY REGARDING A PROJECT OR A PROJECT'S COMPONENT"/>
    <n v="73600000"/>
    <n v="1"/>
    <s v="AIRPORT INFRASTRUCTURE"/>
    <x v="0"/>
    <s v="136 familias"/>
    <s v="Reubicación de familias que ocupaban la zona de seguridad del aeropuerto de Cobija, Pando."/>
    <s v="Familias trasladadas a viviendas con todos los servicios."/>
    <s v="Ministerio de Obras Públicas."/>
    <s v="Item"/>
    <s v="teams/ITEBP/IPC/CivilSociety/Lists/Civil Society Review 20162017/BOLIVIA"/>
  </r>
  <r>
    <x v="7"/>
    <s v="CONSOCs WORKS"/>
    <s v="CONSOCs WORKS"/>
    <x v="0"/>
    <s v="PUBLIC CONSULTATION WITH CIVIL SOCIETY REGARDING A PROJECT OR A COUNTRY STRATEGY"/>
    <n v="5000"/>
    <n v="1"/>
    <s v="WATER SUPPLY RURAL AND PERI-URBAN"/>
    <x v="0"/>
    <s v="120 participants, representatives of civil society and public insitutions"/>
    <s v="Critical analysis of IDB investments and public policies in water and sanitation, and irrigation in Haiti"/>
    <s v="Improving lives"/>
    <s v="IDB direct execution with the support of a consultant"/>
    <s v="Item"/>
    <s v="teams/ITEBP/IPC/CivilSociety/Lists/Civil Society Review 20162017/HAITI"/>
  </r>
  <r>
    <x v="8"/>
    <s v="BO-L1118"/>
    <s v="LAKE TITICACA CLEANUP PROGRAM"/>
    <x v="0"/>
    <s v="PUBLIC CONSULTATION WITH CIVIL SOCIETY REGARDING A PROJECT OR A PROJECT'S COMPONENT"/>
    <n v="77330000"/>
    <n v="1"/>
    <s v="SANITATION RURAL AND PERI-URBAN"/>
    <x v="0"/>
    <s v="NA"/>
    <s v="Población informada de los alcances de los proyectos incluidos en el Programa, particularmente en lo referente a programas de manejo de residuos sólidos en comunidades beneficiarias."/>
    <s v="Proyecto realizará evaluación de impacto al final de la ejecución."/>
    <s v="Ministerio de Medio Ambiente y Agua."/>
    <s v="Item"/>
    <s v="teams/ITEBP/IPC/CivilSociety/Lists/Civil Society Review 20162017/BOLIVIA"/>
  </r>
  <r>
    <x v="6"/>
    <s v="ConSOC Meeting - July 2016"/>
    <s v="ConSOC Meeting - July 2016"/>
    <x v="1"/>
    <s v="ORGANIZATION PARTICIPATING IN CIVIL SOCIETY FORUM AND/OR REGULAR MEETINGS"/>
    <n v="0"/>
    <n v="1"/>
    <s v="ENERGY EFFICIENCY AND RENEWABLE ENERGY IN END USE"/>
    <x v="0"/>
    <s v="10"/>
    <s v="Full disclosure to ConSOC of budget, objectives, risks and results-to-date about the Sustainable Energy Investment Program (Smart Fund)  and Public Sector Smart Energy (PSSE) Program Loan Operations"/>
    <s v="Visual representation of the loan - Results to date and upcoming activities in the short-term were shared with ConSOC members present and presentation was disseminated subsequently, along with the minutes."/>
    <s v="Project Officers from the Smart Fund Loan and Public Sector Smart Energy Program"/>
    <s v="Item"/>
    <s v="teams/ITEBP/IPC/CivilSociety/Lists/Civil Society Review 20162017/BARBADOS"/>
  </r>
  <r>
    <x v="6"/>
    <s v="BA-L1034"/>
    <s v="Enhanced Access to Credit for Productivity Project"/>
    <x v="3"/>
    <s v="PROVISION OF FUNDS TO EXECUTE PROJECT OR PROJECT'S COMPONENT"/>
    <n v="6200000"/>
    <n v="1"/>
    <s v="SMALL AND MEDIUM ENTERPRISE"/>
    <x v="0"/>
    <s v="18 firms or enterprises during 2016"/>
    <s v="Excellent take-up and acceptance of the Credit Guarantee facility by the local commercial banks, who were able to use the Bank funds to guarantee loans to their eligible customers. _x000a_18 enterprises benefitted during 2016 to the tune of US$6.2M"/>
    <s v="Scope broadened for small and medium enterprises to obtain financing with their loan guaranteed through this facility. "/>
    <s v="Central Bank of Barbados"/>
    <s v="Item"/>
    <s v="teams/ITEBP/IPC/CivilSociety/Lists/Civil Society Review 20162017/BARBADOS"/>
  </r>
  <r>
    <x v="6"/>
    <s v="Beneficiaries of Institutional capacity training - PM4R"/>
    <s v="Beneficiaries of Institutional capacity training - PM4R"/>
    <x v="4"/>
    <s v="CIVIL SOCIETY INSTITUTIONAL CAPACITY FELLOWSHIPS (PM4R, PMA)"/>
    <n v="0"/>
    <n v="2"/>
    <s v="OTHER"/>
    <x v="0"/>
    <s v="9 participants representing 3 CSOs completed the PM4R training "/>
    <s v="Having completed the project management training, recipients should understand project management phases and principles and be able to apply these to the management of their respective projects. In addition, having successfully completed the training, they would have received certification. "/>
    <s v="CSOs exposed to rudiments and principles of project management, which should impact the execution of their respective projects. "/>
    <s v="n/a - online through KNL."/>
    <s v="Item"/>
    <s v="teams/ITEBP/IPC/CivilSociety/Lists/Civil Society Review 20162017/BARBADOS"/>
  </r>
  <r>
    <x v="6"/>
    <s v="BA-P1106"/>
    <s v="Barbados Civil Society Forum"/>
    <x v="1"/>
    <s v="ORGANIZATION PARTICIPATING IN CIVIL SOCIETY FORUM AND/OR REGULAR MEETINGS"/>
    <n v="29000"/>
    <n v="1"/>
    <s v="OTHER"/>
    <x v="0"/>
    <s v="80 "/>
    <s v="Collaboration between a Bahamian NGO and COF Barbados regarding presentations at the Forum_x000a_The results include (i) provision of information and tips on the main pitfalls to preparing outstanding proposals; (ii)_x000a_80 organisations, groups and individuals from diverse sectors obtained valuable information under the topic &quot; Sharing Innovative Strategies for Success &amp; Sustainability&quot;; (iii) and CSOs/NGOs were urged to think beyond the traditional forms of financing and operating."/>
    <s v="A larger number of civil society organisations were made aware of the IDB and the work that it does to improve the capacity of such organisations. CSOs were able to glean from the experience of other successful NGOs - local and regional. "/>
    <s v="Not Applicable"/>
    <s v="Item"/>
    <s v="teams/ITEBP/IPC/CivilSociety/Lists/Civil Society Review 20162017/BARBADOS"/>
  </r>
  <r>
    <x v="9"/>
    <s v="UR-X1005"/>
    <s v="National Strategy for Children and Adolescents (ENIA) Support Porgram"/>
    <x v="3"/>
    <s v="PROVISION OF FUNDS TO EXECUTE PROJECT OR PROJECT'S COMPONENT"/>
    <n v="45000000"/>
    <n v="1"/>
    <s v="OTHER"/>
    <x v="0"/>
    <s v="200 OSC"/>
    <s v="Improve in a sustainable manner the living conditions of children, adolescents and their families, specially of those who live in more socially vulnerable conditions. "/>
    <s v="In progress"/>
    <s v="Ministerio de Desarrollo Social y OSC de Uruguay"/>
    <s v="Item"/>
    <s v="teams/ITEBP/IPC/CivilSociety/Lists/Civil Society Review 20162017/URUGUAY"/>
  </r>
  <r>
    <x v="9"/>
    <s v="UR-L1110"/>
    <s v="Program to Support the National Integrated Care System"/>
    <x v="3"/>
    <s v="PROVISION OF FUNDS TO EXECUTE PROJECT OR PROJECT'S COMPONENT"/>
    <n v="65000000"/>
    <n v="1"/>
    <s v="HEALTH SERVICES"/>
    <x v="1"/>
    <m/>
    <m/>
    <m/>
    <m/>
    <s v="Item"/>
    <s v="teams/ITEBP/IPC/CivilSociety/Lists/Civil Society Review 20162017/URUGUAY"/>
  </r>
  <r>
    <x v="9"/>
    <s v="UR-M1045"/>
    <s v="Program to Support Women Entrepreneurs in Uruguay"/>
    <x v="3"/>
    <s v="PROVISION OF FUNDS TO EXECUTE PROJECT OR PROJECT'S COMPONENT"/>
    <n v="750000"/>
    <n v="4"/>
    <s v="GENDER EQUALITY &amp; WOMEN'S EMPOWERMENT"/>
    <x v="0"/>
    <m/>
    <m/>
    <m/>
    <m/>
    <s v="Item"/>
    <s v="teams/ITEBP/IPC/CivilSociety/Lists/Civil Society Review 20162017/URUGUAY"/>
  </r>
  <r>
    <x v="9"/>
    <s v="Accelerating the Expansion of the &quot;Training and Work&quot; Program RG-M1256"/>
    <s v="Accelerating the Expansion of the &quot;Training and Work&quot; Program RG-M1256"/>
    <x v="3"/>
    <s v="PROVISION OF FUNDS TO EXECUTE PROJECT OR PROJECT'S COMPONENT"/>
    <n v="7863661"/>
    <n v="1"/>
    <s v="OTHER"/>
    <x v="0"/>
    <m/>
    <m/>
    <m/>
    <m/>
    <s v="Item"/>
    <s v="teams/ITEBP/IPC/CivilSociety/Lists/Civil Society Review 20162017/URUGUAY"/>
  </r>
  <r>
    <x v="9"/>
    <s v="UR-S1003"/>
    <s v="Educating for Life: Liceo Providencia"/>
    <x v="3"/>
    <s v="PROVISION OF FUNDS TO EXECUTE PROJECT OR PROJECT'S COMPONENT"/>
    <n v="170000"/>
    <n v="1"/>
    <s v="SECONDARY EDUCATION"/>
    <x v="0"/>
    <m/>
    <m/>
    <m/>
    <m/>
    <s v="Item"/>
    <s v="teams/ITEBP/IPC/CivilSociety/Lists/Civil Society Review 20162017/URUGUAY"/>
  </r>
  <r>
    <x v="9"/>
    <s v="Concurso para organizaciones de la sociedad civil “Relatos de Impacto en 2 minutos”"/>
    <s v="Concurso para organizaciones de la sociedad civil “Relatos de Impacto en 2 minutos”"/>
    <x v="3"/>
    <s v="PROVISION OF FUNDS TO EXECUTE PROJECT OR PROJECT'S COMPONENT"/>
    <n v="3000"/>
    <n v="1"/>
    <s v="OTHER"/>
    <x v="0"/>
    <s v="3 OSC"/>
    <s v="25 organizations presented videos about development projects"/>
    <s v="Civil Society Mapping had greater visibility and was able to support OSCs with economic contributions for their projects"/>
    <s v="Instituto de Comunicación y Desarrollo"/>
    <s v="Item"/>
    <s v="teams/ITEBP/IPC/CivilSociety/Lists/Civil Society Review 20162017/URUGUAY"/>
  </r>
  <r>
    <x v="9"/>
    <s v="Mapeo de la Sociedad Civil"/>
    <s v="Mapeo de la Sociedad Civil"/>
    <x v="3"/>
    <s v="PROVISION OF FUNDS TO EXECUTE PROJECT OR PROJECT'S COMPONENT"/>
    <n v="15000"/>
    <n v="2"/>
    <s v="OTHER"/>
    <x v="0"/>
    <s v="2500"/>
    <s v="_x000a_Civil Society Mapping reached more than 2500 records. www.mapeosociedadcivil.uy"/>
    <s v="_x000a_Mapping Civil Society is an increasingly interactive and complete public site. It is a tool very well cataloged by public and private organisms, agencies and other organizations."/>
    <s v="Instituto de Comunicación y Desarrollo"/>
    <s v="Item"/>
    <s v="teams/ITEBP/IPC/CivilSociety/Lists/Civil Society Review 20162017/URUGUAY"/>
  </r>
  <r>
    <x v="6"/>
    <s v="Webinars- 1. Project Risk Management  2. Results Based Management"/>
    <s v="Webinars- 1. Project Risk Management  2. Results Based Management"/>
    <x v="4"/>
    <s v="WEBINARS TO DISSEMINATE KNOWLEDGE AND ACTIVITIES"/>
    <n v="0"/>
    <n v="2"/>
    <s v="OTHER"/>
    <x v="1"/>
    <s v="Approximately 10 local organisations participated in the 2 Webinars held so far during 2017. "/>
    <s v="At the end of the sessions, participants were able to identify the components and activities necessary to measure the effectiveness of their projects. They were also provided with specific steps to ensure that lessons learnt during the project are accurately captured. "/>
    <s v="Participants should be better able to capture and document lessons learned in their projects. This information would then be an effective learning tool for future project teams or organisations planning to embark upon projects.  "/>
    <s v="Not Applicable. Organised and executed internally, "/>
    <s v="Item"/>
    <s v="teams/ITEBP/IPC/CivilSociety/Lists/Civil Society Review 20162017/BARBADOS"/>
  </r>
  <r>
    <x v="6"/>
    <s v="Effective Feedback System (EFS)"/>
    <s v="Effective Feedback System (EFS)"/>
    <x v="0"/>
    <s v="EFS SESSION WITH CONSOC - JUNE 23, 2016"/>
    <n v="0"/>
    <n v="1"/>
    <s v="OTHER"/>
    <x v="0"/>
    <s v="7 ConSOC Members plus IDB personnel"/>
    <s v="The group discussed two main questions:_x000a__x000a_•_x0009_How to increase the participation of Civil Society in EFS surveys , and _x000a_•_x0009_How to improve the engagement of CSO in Bank activities (lowest satisfaction ratings were  _x000a_        reported in “public consultations”)._x000a_"/>
    <s v="ConSOC had better appreciation of the importance the IDB attaches to both its work with civil society and the feedback received from them which is used to inform future plans and activities. "/>
    <s v="Not Applicable"/>
    <s v="Item"/>
    <s v="teams/ITEBP/IPC/CivilSociety/Lists/Civil Society Review 20162017/BARBADOS"/>
  </r>
  <r>
    <x v="6"/>
    <s v="BA-T1030"/>
    <s v="Implementation of the ESCI in the City of Bridgetown, Barbados"/>
    <x v="0"/>
    <s v="PUBLIC CONSULTATION WITH CIVIL SOCIETY REGARDING A PROJECT OR A PROJECT'S COMPONENT"/>
    <n v="2000"/>
    <n v="1"/>
    <s v="SUSTAINABLE CITIES"/>
    <x v="0"/>
    <s v="12 (approx.) including ConSOC members and other civil society players"/>
    <s v="Participants in the meeting/consultation were exposed to discussions surrounding facilitating the design of an urban observatory. "/>
    <m/>
    <s v="Organised internally. Mission held organsied by the consultant for the TC at that time. "/>
    <s v="Item"/>
    <s v="teams/ITEBP/IPC/CivilSociety/Lists/Civil Society Review 20162017/BARBADOS"/>
  </r>
  <r>
    <x v="6"/>
    <s v="No project related"/>
    <s v="No project related"/>
    <x v="4"/>
    <s v="EVENT TO PROMOTE DIVERSITY AND INCLUSION ON INTERNATIONAL WOMENS' DAY 2017"/>
    <n v="600"/>
    <n v="1"/>
    <s v="GENDER EQUALITY &amp; WOMEN'S EMPOWERMENT"/>
    <x v="1"/>
    <s v="50 (ConSOC, teachers and students from 2 secondary schools and IDB &amp; Compete personnel)"/>
    <s v="1. Secondary School-aged students exposed to discussions and dialogue around gender issues and the importance of adopting suitable tactics to overcome adversity._x000a_2.  Through the sharing of a personal and professional experience of one senior female personnel, participants were encouraged to be introspective about their own respective journeys and approaches to handling both success and adversity._x000a_"/>
    <s v="By the end of the event, all attending persons were more acutely aware of the work remaining to be done to fully liberate women, to educate both sexes as to the issues still faced by women. More importantly, all were challenged to 1) continue the conversation post-event and 2) to be especially mindful of negative situations around them and know when and to whom to escalate. "/>
    <s v="Not Applicable. Organised internally. "/>
    <s v="Item"/>
    <s v="teams/ITEBP/IPC/CivilSociety/Lists/Civil Society Review 20162017/BARBADOS"/>
  </r>
  <r>
    <x v="8"/>
    <s v="No project related"/>
    <s v="No project related"/>
    <x v="3"/>
    <s v="APOYO A LA REALIZACIÓN DEL ENCUENTRO DE INTERCAMBIO DE ALCALDES MUNICIPIO ESCUELA"/>
    <n v="10000"/>
    <n v="1"/>
    <s v="DECENTRALIZATION &amp; INTERGOVERNMENTAL RELATIONS"/>
    <x v="0"/>
    <s v="NA"/>
    <s v="Se inició un diálogo en el nivel subnacional sobre ciudades intermedias."/>
    <s v="Se realize un evento en el que se conformó la red de ciudades intermedias."/>
    <s v="CEPAD (organización miembro del CONSOC"/>
    <s v="Item"/>
    <s v="teams/ITEBP/IPC/CivilSociety/Lists/Civil Society Review 20162017/BOLIVIA"/>
  </r>
  <r>
    <x v="7"/>
    <s v="HA-M1048"/>
    <s v="Carte Avantage Santé-Expansion of Basic Healthcare Services to Low-income Popu"/>
    <x v="3"/>
    <s v="PROVISION OF FUNDS TO EXECUTE PROJECT OR PROJECT'S COMPONENT"/>
    <n v="444000"/>
    <n v="1"/>
    <s v="HEALTH SERVICES"/>
    <x v="0"/>
    <s v="14000"/>
    <s v="Improved access to health services for 14 000 beneficiairies"/>
    <s v="Better health / improved lives"/>
    <s v="DASH, a national NGO"/>
    <s v="Item"/>
    <s v="teams/ITEBP/IPC/CivilSociety/Lists/Civil Society Review 20162017/HAITI"/>
  </r>
  <r>
    <x v="7"/>
    <s v="HA-M1054"/>
    <s v="Improve education quality in Haiti"/>
    <x v="3"/>
    <s v="PROVISION OF FUNDS TO EXECUTE PROJECT OR PROJECT'S COMPONENT"/>
    <n v="275000"/>
    <n v="200"/>
    <s v="PRIMARY EDUCATION"/>
    <x v="0"/>
    <s v="40800 students"/>
    <s v="Improved educational services"/>
    <s v="Higher educational level / improved lives"/>
    <s v="Catholic Church organization for education - FIC"/>
    <s v="Item"/>
    <s v="teams/ITEBP/IPC/CivilSociety/Lists/Civil Society Review 20162017/HAITI"/>
  </r>
  <r>
    <x v="8"/>
    <s v="No project related"/>
    <s v="No project related"/>
    <x v="4"/>
    <s v="WEBINARS TO DISSEMINATE KNOWLEDGE AND ACTIVITIES"/>
    <n v="3000"/>
    <n v="1"/>
    <s v="FINANCIAL INCLUSION"/>
    <x v="0"/>
    <s v="NA"/>
    <s v="“Ahorrar para Desarrollarse, cómo América Latina y el Caribe puede ahorrar más y mejor” fue la presentación de Tomas Cerebrinsky  asesor económico principal del Departamento de Infraestructura y Energía en un evento del INESAD ( miembro del CONSOC)  y la Universidada Privada Boliviana.  Estudiantes e interesados en el tema conocieron las investigaciones del BID en esa material._x000a_"/>
    <s v="Se debate un tema en el que el Banco tiene la pericia y el conocimiento técnico. "/>
    <s v="INESAT"/>
    <s v="Item"/>
    <s v="teams/ITEBP/IPC/CivilSociety/Lists/Civil Society Review 20162017/BOLIVIA"/>
  </r>
  <r>
    <x v="8"/>
    <s v="No project related"/>
    <s v="No project related"/>
    <x v="4"/>
    <s v="PARTICIPACIÓN EN FOROS REALIZADOS POR ORGANIZACIONES DE LA SOCIEDAD CIVIL"/>
    <n v="3500"/>
    <n v="1"/>
    <s v="OTHER"/>
    <x v="0"/>
    <s v="NA"/>
    <s v=" Andrew Powell  Asesor Principal del Departamento de Investigación (RES) realize la presentación “Tiempo de decisiones: América Latina y el Caribe ante sus desafíos”, que resalta este nuevo ciclo de la economía mundial marcada por precios bajos de los commodities en el Foro Económico 2016 de Cainco (Organización miembro del CONSOC)"/>
    <s v="El Banco transmite conocimiento sobre temas relevantes en alianza con miembros del CONSOC"/>
    <s v="CAINCO"/>
    <s v="Item"/>
    <s v="teams/ITEBP/IPC/CivilSociety/Lists/Civil Society Review 20162017/BOLIVIA"/>
  </r>
  <r>
    <x v="8"/>
    <s v="No project related"/>
    <s v="No project related"/>
    <x v="4"/>
    <s v="PARTICIPACIÓN EN FOROS REALIZADOS POR ORGANIZACIONES DE LA SOCIEDAD CIVIL"/>
    <n v="3500"/>
    <n v="1"/>
    <s v="ICT (INFORMATION AND COMMUNICATIONS TECHNOLOGY)"/>
    <x v="0"/>
    <s v="NA"/>
    <s v="El Banco contribuye al debate en el país sobre los desafíos de la era digital con la presentación Estado y perspectivas de la conectividad en América Latina de Enrique Iglesias del equipo de Banda Ancha de CMF en un foro sobre la temática organizado por CAINCO (Miembros del CONSOC)"/>
    <s v="Se debate sobre  la economía digital, sus efectos y los desafíos que se tienen para que una mayor parte de la población pueda acceder a los beneficios del internet y los servicios que derivan de esta red global para las empresas, la salud, la educación y la sociedad en su conjunto."/>
    <s v="CAINCO"/>
    <s v="Item"/>
    <s v="teams/ITEBP/IPC/CivilSociety/Lists/Civil Society Review 20162017/BOLIVIA"/>
  </r>
  <r>
    <x v="8"/>
    <s v="No project related"/>
    <s v="No project related"/>
    <x v="1"/>
    <s v="ORGANIZATION PARTICIPATING IN CIVIL SOCIETY FORUM AND/OR REGULAR MEETINGS"/>
    <n v="3000"/>
    <n v="1"/>
    <s v="AGRICULTURAL RESEARCH AND INNOVATION"/>
    <x v="0"/>
    <s v="25"/>
    <s v="Se realizó una reunión con todos los miembros del CONSOC en la ciudad de Tarija en una del reuniones programadas para el año.  Como parte de la agenda se establecieron una serie de visitas a iniciativas de la Fundación Fautapo (miembro del CONSOC) que recibe financiamiento del FOMIN."/>
    <s v="El CONSOC se reúne y además de tartar temas particulares de interés del grupo de del BID se conoce en el campo el trabajo del ejecutores del FOMIN."/>
    <m/>
    <s v="Item"/>
    <s v="teams/ITEBP/IPC/CivilSociety/Lists/Civil Society Review 20162017/BOLIVIA"/>
  </r>
  <r>
    <x v="8"/>
    <s v="No project related"/>
    <s v="No project related"/>
    <x v="1"/>
    <s v="ORGANIZATION PARTICIPATING IN CIVIL SOCIETY FORUM AND/OR REGULAR MEETINGS"/>
    <n v="3500"/>
    <n v="1"/>
    <s v="OTHER"/>
    <x v="0"/>
    <s v="NA"/>
    <s v="El Banco presenta áreas y proyectos en los que se está trabajando,  Agua y Saneamiento, Transporte, Innovación,  detallando aspectos de la Cartera pero además respondiendo inquietudes y desafíos planteados desde la Sociedad Civil en el area."/>
    <s v="El grupo está informado sobre áreas en las que trabajamos y el BID recibe retroalimentación  de aspectos que a la Sociedad Civil le interesan."/>
    <m/>
    <s v="Item"/>
    <s v="teams/ITEBP/IPC/CivilSociety/Lists/Civil Society Review 20162017/BOLIVIA"/>
  </r>
  <r>
    <x v="8"/>
    <s v="No project related"/>
    <s v="No project related"/>
    <x v="1"/>
    <s v="ORGANIZATION PARTICIPATING IN CIVIL SOCIETY FORUM AND/OR REGULAR MEETINGS"/>
    <n v="3500"/>
    <n v="1"/>
    <s v="OTHER"/>
    <x v="1"/>
    <s v="NA"/>
    <s v="Reunión con la participación de la mayoría de los miembros del CONSOC. El Banco presenta áreas y proyectos en los que se está trabajando,  Mercados Laborales, FOMIN, Economía,  detallando aspectos de la Cartera pero además respondiendo inquietudes y desafíos planteados desde la Sociedad Civil en el area."/>
    <s v="El grupo está informado sobre el trabajo del Banco en el País y recibe información sobre temas que son de su interés."/>
    <m/>
    <s v="Item"/>
    <s v="teams/ITEBP/IPC/CivilSociety/Lists/Civil Society Review 20162017/BOLIVIA"/>
  </r>
  <r>
    <x v="8"/>
    <s v="No project related"/>
    <s v="No project related"/>
    <x v="2"/>
    <s v="ENVIO DE INFORMACIÓN MENSUAL CON INFORMACIÓN DEL BID"/>
    <n v="0"/>
    <n v="12"/>
    <s v="OTHER"/>
    <x v="0"/>
    <s v="NA"/>
    <s v="Los miembros del CONSOC reciben información permanente del Grupo BID."/>
    <s v="El grupo está informado sobre temas que son de su interés y que el Banco produce o emite."/>
    <m/>
    <s v="Item"/>
    <s v="teams/ITEBP/IPC/CivilSociety/Lists/Civil Society Review 20162017/BOLIVIA"/>
  </r>
  <r>
    <x v="8"/>
    <s v="No project related"/>
    <s v="No project related"/>
    <x v="1"/>
    <s v="ORGANIZATION PARTICIPATING IN CIVIL SOCIETY FORUM AND/OR REGULAR MEETINGS"/>
    <n v="5000"/>
    <n v="1"/>
    <s v="OTHER"/>
    <x v="0"/>
    <s v="2"/>
    <s v="Miembros del CONSOC participant en la reunión anual BID-Sociedad Civil en República Dominicana"/>
    <s v="Miembros del CONSOC tienen mayor cercanía con la Organización y la posibilidad de debatir temas de su interés con otras organizaciones de la Región."/>
    <m/>
    <s v="Item"/>
    <s v="teams/ITEBP/IPC/CivilSociety/Lists/Civil Society Review 20162017/BOLIVIA"/>
  </r>
  <r>
    <x v="10"/>
    <s v="PE-M1081"/>
    <s v="CREDIAGUA. Water and Sanitation Improvements in Peri-urban Areas of Peru"/>
    <x v="3"/>
    <s v="PROVISION OF FUNDS TO EXECUTE PROJECT OR PROJECT'S COMPONENT"/>
    <n v="990000"/>
    <n v="1"/>
    <s v="WATER SUPPLY RURAL AND PERI-URBAN"/>
    <x v="1"/>
    <m/>
    <m/>
    <m/>
    <m/>
    <s v="Item"/>
    <s v="teams/ITEBP/IPC/CivilSociety/Lists/Civil Society Review 20162017/PERU"/>
  </r>
  <r>
    <x v="10"/>
    <s v="PE-M1082"/>
    <s v="Sustainable development of Peruvian coffee"/>
    <x v="3"/>
    <s v="PROVISION OF FUNDS TO EXECUTE PROJECT OR PROJECT'S COMPONENT"/>
    <n v="1849605"/>
    <n v="1"/>
    <s v="AGRICULTURAL HEALTH AND FOOD SAFETY"/>
    <x v="0"/>
    <m/>
    <m/>
    <m/>
    <m/>
    <s v="Item"/>
    <s v="teams/ITEBP/IPC/CivilSociety/Lists/Civil Society Review 20162017/PERU"/>
  </r>
  <r>
    <x v="11"/>
    <s v="BL-L1013"/>
    <s v="Flood Mitigation Infrastructure Program for Belize City"/>
    <x v="1"/>
    <s v="DISSEMINATION OF INFORMATION THROUGH PROJECTS, POLICIES, STRATEGIES, WEBPAGES, E-MAILS, AND ONLINE PUBLICATIONS"/>
    <n v="28.57"/>
    <n v="1"/>
    <s v="TRANSPORT NETWORKS CONNECTIVITY"/>
    <x v="0"/>
    <m/>
    <m/>
    <m/>
    <m/>
    <s v="Item"/>
    <s v="teams/ITEBP/IPC/CivilSociety/Lists/Civil Society Review 20162017/BELIZE"/>
  </r>
  <r>
    <x v="11"/>
    <s v="BL-L1021"/>
    <s v="Solid Waste Management Project II"/>
    <x v="1"/>
    <s v="ORGANIZATION PARTICIPATING IN CIVIL SOCIETY FORUM AND/OR REGULAR MEETINGS"/>
    <n v="195.22"/>
    <n v="1"/>
    <s v="SOLID WASTE"/>
    <x v="0"/>
    <m/>
    <m/>
    <m/>
    <m/>
    <s v="Item"/>
    <s v="teams/ITEBP/IPC/CivilSociety/Lists/Civil Society Review 20162017/BELIZE"/>
  </r>
  <r>
    <x v="11"/>
    <s v="BL-L1018"/>
    <s v="Education Quality Improvement"/>
    <x v="1"/>
    <s v="ORGANIZATION PARTICIPATING IN CIVIL SOCIETY FORUM AND/OR REGULAR MEETINGS"/>
    <n v="75"/>
    <n v="1"/>
    <s v="EDUCATIONAL ASSESSMENT"/>
    <x v="1"/>
    <m/>
    <m/>
    <m/>
    <m/>
    <s v="Item"/>
    <s v="teams/ITEBP/IPC/CivilSociety/Lists/Civil Society Review 20162017/BELIZE"/>
  </r>
  <r>
    <x v="11"/>
    <s v="BL-L1020"/>
    <s v="Sustainable Tourism Program II"/>
    <x v="0"/>
    <s v="PUBLIC CONSULTATION WITH CIVIL SOCIETY REGARDING A PROJECT OR A COUNTRY STRATEGY"/>
    <n v="10000"/>
    <n v="8"/>
    <s v="TOURISM COMPLEXES"/>
    <x v="0"/>
    <m/>
    <m/>
    <m/>
    <m/>
    <s v="Item"/>
    <s v="teams/ITEBP/IPC/CivilSociety/Lists/Civil Society Review 20162017/BELIZE"/>
  </r>
  <r>
    <x v="11"/>
    <s v="BL-T1076"/>
    <s v="Implementation of the Emerging and Sustainable Cities Initiative in Belize City"/>
    <x v="0"/>
    <s v="PUBLIC CONSULTATION WITH CIVIL SOCIETY REGARDING A PROJECT OR A PROJECT'S COMPONENT"/>
    <n v="4500"/>
    <n v="4"/>
    <s v="SUSTAINABLE CITIES"/>
    <x v="0"/>
    <m/>
    <m/>
    <m/>
    <m/>
    <s v="Item"/>
    <s v="teams/ITEBP/IPC/CivilSociety/Lists/Civil Society Review 20162017/BELIZE"/>
  </r>
  <r>
    <x v="10"/>
    <s v="PE-M1083"/>
    <s v="Inclusion of small producers and mses in gourmet markets"/>
    <x v="3"/>
    <s v="PROVISION OF FUNDS TO EXECUTE PROJECT OR PROJECT'S COMPONENT"/>
    <n v="1882000"/>
    <n v="1"/>
    <s v="SMALL AND MEDIUM ENTERPRISE"/>
    <x v="1"/>
    <m/>
    <m/>
    <m/>
    <m/>
    <s v="Item"/>
    <s v="teams/ITEBP/IPC/CivilSociety/Lists/Civil Society Review 20162017/PERU"/>
  </r>
  <r>
    <x v="11"/>
    <s v="No project related"/>
    <s v="No project related"/>
    <x v="4"/>
    <s v="CIVIL SOCIETY INSTITUTIONAL CAPACITY FELLOWSHIPS (PM4R, PMA)"/>
    <n v="6000"/>
    <n v="1"/>
    <s v="OTHER"/>
    <x v="0"/>
    <m/>
    <m/>
    <m/>
    <m/>
    <s v="Item"/>
    <s v="teams/ITEBP/IPC/CivilSociety/Lists/Civil Society Review 20162017/BELIZE"/>
  </r>
  <r>
    <x v="11"/>
    <s v="BL-L1013"/>
    <s v="Flood Mitigation Infrastructure Program for Belize City"/>
    <x v="0"/>
    <s v="PUBLIC CONSULTATION WITH CIVIL SOCIETY REGARDING A PROJECT OR A PROJECT'S COMPONENT"/>
    <n v="1500"/>
    <n v="2"/>
    <s v="INTEGRATED DISASTER RISK MANAGEMENT"/>
    <x v="0"/>
    <m/>
    <m/>
    <m/>
    <m/>
    <s v="Item"/>
    <s v="teams/ITEBP/IPC/CivilSociety/Lists/Civil Society Review 20162017/BELIZE"/>
  </r>
  <r>
    <x v="10"/>
    <s v="PE-M1090"/>
    <s v="Models for Sustainable Indigenous Enterprise on Communal Forest Lands Andes-Amaz"/>
    <x v="3"/>
    <s v="PROVISION OF FUNDS TO EXECUTE PROJECT OR PROJECT'S COMPONENT"/>
    <n v="999067"/>
    <n v="2"/>
    <s v="INDIGENOUS PEOPLES DEVELOPMENT"/>
    <x v="1"/>
    <m/>
    <m/>
    <m/>
    <m/>
    <s v="Item"/>
    <s v="teams/ITEBP/IPC/CivilSociety/Lists/Civil Society Review 20162017/PERU"/>
  </r>
  <r>
    <x v="11"/>
    <s v="No project related"/>
    <s v="No project related"/>
    <x v="1"/>
    <s v="ORGANIZATION PARTICIPATING IN CIVIL SOCIETY FORUM AND/OR REGULAR MEETINGS"/>
    <n v="4000"/>
    <n v="2"/>
    <s v="OTHER"/>
    <x v="0"/>
    <m/>
    <m/>
    <m/>
    <m/>
    <s v="Item"/>
    <s v="teams/ITEBP/IPC/CivilSociety/Lists/Civil Society Review 20162017/BELIZE"/>
  </r>
  <r>
    <x v="10"/>
    <s v="PE-M1101"/>
    <s v="Scaling Up a Business Networking Methodology in Rural Areas"/>
    <x v="3"/>
    <s v="PROVISION OF FUNDS TO EXECUTE PROJECT OR PROJECT'S COMPONENT"/>
    <n v="302750"/>
    <n v="1"/>
    <s v="FINANCIAL INCLUSION"/>
    <x v="1"/>
    <m/>
    <m/>
    <m/>
    <m/>
    <s v="Item"/>
    <s v="teams/ITEBP/IPC/CivilSociety/Lists/Civil Society Review 20162017/PERU"/>
  </r>
  <r>
    <x v="11"/>
    <s v="No project related"/>
    <s v="No project related"/>
    <x v="2"/>
    <s v="MEETINGS TO DISSEMINATIE INFORMATION PUBLISHED IN THE INTERNET"/>
    <n v="4000"/>
    <n v="1"/>
    <s v="OTHER"/>
    <x v="0"/>
    <m/>
    <m/>
    <m/>
    <m/>
    <s v="Item"/>
    <s v="teams/ITEBP/IPC/CivilSociety/Lists/Civil Society Review 20162017/BELIZE"/>
  </r>
  <r>
    <x v="11"/>
    <s v="No project related"/>
    <s v="No project related"/>
    <x v="4"/>
    <s v="WORKSHOPS"/>
    <n v="400"/>
    <n v="2"/>
    <s v="AGRICULTURAL HEALTH AND FOOD SAFETY"/>
    <x v="0"/>
    <m/>
    <m/>
    <m/>
    <m/>
    <s v="Item"/>
    <s v="teams/ITEBP/IPC/CivilSociety/Lists/Civil Society Review 20162017/BELIZE"/>
  </r>
  <r>
    <x v="11"/>
    <s v="No project related"/>
    <s v="No project related"/>
    <x v="3"/>
    <s v="FAMILY ASSOCIATION PROJECT"/>
    <n v="4200"/>
    <n v="1"/>
    <s v="CORPORATE SOCIAL RESPONSIBILITY"/>
    <x v="1"/>
    <m/>
    <m/>
    <m/>
    <m/>
    <s v="Item"/>
    <s v="teams/ITEBP/IPC/CivilSociety/Lists/Civil Society Review 20162017/BELIZE"/>
  </r>
  <r>
    <x v="11"/>
    <s v="Strengthening Bird-based Tourism as a Conservation and Sustainable Development"/>
    <s v="Strengthening Bird-based Tourism as a Conservation and Sustainable Development"/>
    <x v="3"/>
    <s v="PROVISION OF FUNDS TO EXECUTE PROJECT OR PROJECT'S COMPONENT"/>
    <n v="400"/>
    <n v="6"/>
    <s v="SMALL AND MEDIUM ENTERPRISE"/>
    <x v="0"/>
    <s v="480"/>
    <s v="Improved structure and capacity of bird-based tourism business and individuals, developed 3 site-level business development plans, tourism business and marketing training and tourism customer service and hospitality training,  and improved marketing to drive more visitors to the destinations._x000a_"/>
    <s v="Introduced the Regional Curriculum and the Belize National Bird Tourism Curriculum, Pilot site-level research programs that use changes in the composition of bird populations to measure ecosystem health and function, additional equipment procured for tourism businesses, created an apprenticeship &amp; Internship Program, Created marketing products: Brochure of birding destinations in Belize, promotional Video, Facebook nuggets , Digital web content and Project Sustainability Workshop_x000a__x000a__x000a_"/>
    <s v="Belize Audubon Society"/>
    <s v="Item"/>
    <s v="teams/ITEBP/IPC/CivilSociety/Lists/Civil Society Review 20162017/BELIZE"/>
  </r>
  <r>
    <x v="10"/>
    <s v="PE-S1010"/>
    <s v="Strengthening the Ecotourism Development Focus of the Native Community of Infier"/>
    <x v="3"/>
    <s v="PROVISION OF FUNDS TO EXECUTE PROJECT OR PROJECT'S COMPONENT"/>
    <n v="250000"/>
    <n v="1"/>
    <s v="TOURISM COMPLEXES"/>
    <x v="1"/>
    <m/>
    <m/>
    <m/>
    <m/>
    <s v="Item"/>
    <s v="teams/ITEBP/IPC/CivilSociety/Lists/Civil Society Review 20162017/PERU"/>
  </r>
  <r>
    <x v="10"/>
    <s v="PE-M1091"/>
    <s v="Impact Sourcing as a Tool to Generate Job and Training Opportunities for Low Inc"/>
    <x v="3"/>
    <s v="PROVISION OF FUNDS TO EXECUTE PROJECT OR PROJECT'S COMPONENT"/>
    <n v="1600000"/>
    <n v="1"/>
    <s v="VOCATIONAL AND WORKFORCE TRAINING"/>
    <x v="0"/>
    <m/>
    <m/>
    <m/>
    <m/>
    <s v="Item"/>
    <s v="teams/ITEBP/IPC/CivilSociety/Lists/Civil Society Review 20162017/PERU"/>
  </r>
  <r>
    <x v="10"/>
    <s v="PE-T1335"/>
    <s v="Social inclusion of children and youth in the district of Rimac"/>
    <x v="3"/>
    <s v="PROVISION OF FUNDS TO EXECUTE PROJECT OR PROJECT'S COMPONENT"/>
    <n v="989000"/>
    <n v="1"/>
    <s v="YOUTH AT RISK"/>
    <x v="1"/>
    <m/>
    <m/>
    <m/>
    <m/>
    <s v="Item"/>
    <s v="teams/ITEBP/IPC/CivilSociety/Lists/Civil Society Review 20162017/PERU"/>
  </r>
  <r>
    <x v="10"/>
    <s v="PE-M1094"/>
    <s v="Preventing Violence Against Women through Microfinance"/>
    <x v="3"/>
    <s v="PROVISION OF FUNDS TO EXECUTE PROJECT OR PROJECT'S COMPONENT"/>
    <n v="765598"/>
    <n v="1"/>
    <s v="GENDER EQUALITY &amp; WOMEN'S EMPOWERMENT"/>
    <x v="1"/>
    <m/>
    <m/>
    <m/>
    <m/>
    <s v="Item"/>
    <s v="teams/ITEBP/IPC/CivilSociety/Lists/Civil Society Review 20162017/PERU"/>
  </r>
  <r>
    <x v="10"/>
    <s v="PE-M1097"/>
    <s v="Multiregional Project to Provide Training and Support to Young Entrepreneurs in"/>
    <x v="3"/>
    <s v="PROVISION OF FUNDS TO EXECUTE PROJECT OR PROJECT'S COMPONENT"/>
    <n v="2000000"/>
    <n v="1"/>
    <s v="VOCATIONAL AND WORKFORCE TRAINING"/>
    <x v="1"/>
    <m/>
    <m/>
    <m/>
    <m/>
    <s v="Item"/>
    <s v="teams/ITEBP/IPC/CivilSociety/Lists/Civil Society Review 20162017/PERU"/>
  </r>
  <r>
    <x v="10"/>
    <s v="PE-M1104"/>
    <s v="Strengthening the Employability and Employment of Youth in Pachacutec - Callao"/>
    <x v="3"/>
    <s v="PROVISION OF FUNDS TO EXECUTE PROJECT OR PROJECT'S COMPONENT"/>
    <n v="150000"/>
    <n v="1"/>
    <s v="VOCATIONAL &amp; TECHNICAL EDUCATION"/>
    <x v="1"/>
    <m/>
    <m/>
    <m/>
    <m/>
    <s v="Item"/>
    <s v="teams/ITEBP/IPC/CivilSociety/Lists/Civil Society Review 20162017/PERU"/>
  </r>
  <r>
    <x v="10"/>
    <s v="No project related"/>
    <s v="No project related"/>
    <x v="0"/>
    <s v="PUBLIC CONSULTATION WITH CIVIL SOCIETY REGARDING A PROJECT OR A COUNTRY STRATEGY"/>
    <n v="4500"/>
    <n v="3"/>
    <s v="OTHER"/>
    <x v="0"/>
    <s v="60 Civil Society Institutions from three different cities participated in our consultation meetings"/>
    <s v="First, we strengthened with civil society organizations from other cities than Lima, and decentralized our relationship with Civil Society. Second, we could listen to their concerns directly and share this information with our specialists. And third, we were able to share with them information about what the IDB does and get them to know us better."/>
    <s v="Our relationship with civil society grew in number and in themes, but most important, we are now able to get to civil society of the north and south of the country."/>
    <m/>
    <s v="Item"/>
    <s v="teams/ITEBP/IPC/CivilSociety/Lists/Civil Society Review 20162017/PERU"/>
  </r>
  <r>
    <x v="10"/>
    <s v="No project related"/>
    <s v="No project related"/>
    <x v="2"/>
    <s v="BBL WITH NATIONAL COFEE ASSOCIATION"/>
    <n v="0"/>
    <n v="1"/>
    <s v="AGRICULTURAL POLICY"/>
    <x v="0"/>
    <m/>
    <m/>
    <m/>
    <m/>
    <s v="Item"/>
    <s v="teams/ITEBP/IPC/CivilSociety/Lists/Civil Society Review 20162017/PERU"/>
  </r>
  <r>
    <x v="10"/>
    <s v="No project related"/>
    <s v="No project related"/>
    <x v="2"/>
    <s v="BBL WITH NATIONAL GASTRONOMY SOCIETY: THE FUTURE OF PERUVIAN GASTRONOMY"/>
    <n v="0"/>
    <n v="1"/>
    <s v="AGRICULTURAL HEALTH AND FOOD SAFETY"/>
    <x v="0"/>
    <m/>
    <m/>
    <m/>
    <m/>
    <s v="Item"/>
    <s v="teams/ITEBP/IPC/CivilSociety/Lists/Civil Society Review 20162017/PERU"/>
  </r>
  <r>
    <x v="10"/>
    <s v="No project related"/>
    <s v="No project related"/>
    <x v="1"/>
    <s v="ORGANIZATION PARTICIPATING IN CIVIL SOCIETY FORUM AND/OR REGULAR MEETINGS"/>
    <n v="5880"/>
    <n v="1"/>
    <s v="OTHER"/>
    <x v="0"/>
    <m/>
    <m/>
    <m/>
    <m/>
    <s v="Item"/>
    <s v="teams/ITEBP/IPC/CivilSociety/Lists/Civil Society Review 20162017/PERU"/>
  </r>
  <r>
    <x v="10"/>
    <s v="No project related"/>
    <s v="No project related"/>
    <x v="1"/>
    <s v="ORGANIZATION PARTICIPATING IN CIVIL SOCIETY FORUM AND/OR REGULAR MEETINGS"/>
    <n v="0"/>
    <n v="1"/>
    <s v="OTHER"/>
    <x v="0"/>
    <m/>
    <m/>
    <m/>
    <m/>
    <s v="Item"/>
    <s v="teams/ITEBP/IPC/CivilSociety/Lists/Civil Society Review 20162017/PERU"/>
  </r>
  <r>
    <x v="10"/>
    <s v="No project related"/>
    <s v="No project related"/>
    <x v="4"/>
    <s v="CIVIL SOCIETY INSTITUTIONAL CAPACITY FELLOWSHIPS (PM4R, PMA)"/>
    <n v="0"/>
    <n v="1"/>
    <s v="OTHER"/>
    <x v="0"/>
    <m/>
    <m/>
    <m/>
    <m/>
    <s v="Item"/>
    <s v="teams/ITEBP/IPC/CivilSociety/Lists/Civil Society Review 20162017/PERU"/>
  </r>
  <r>
    <x v="10"/>
    <s v="No project related"/>
    <s v="No project related"/>
    <x v="4"/>
    <s v="CIVIL SOCIETY INSTITUTIONAL CAPACITY FELLOWSHIPS (PM4R, PMA)"/>
    <n v="0"/>
    <n v="4"/>
    <s v="OTHER"/>
    <x v="1"/>
    <m/>
    <m/>
    <m/>
    <m/>
    <s v="Item"/>
    <s v="teams/ITEBP/IPC/CivilSociety/Lists/Civil Society Review 20162017/PERU"/>
  </r>
  <r>
    <x v="2"/>
    <s v="No project related"/>
    <s v="No project related"/>
    <x v="4"/>
    <s v="SEMINAR TO PRESENT RESULTS OF STUDY THAT ANALYZED PUBLIC EXPENDITURES IN THE EDUCATION SECTOR IN COLLABORATION WITH NGO EDUCA"/>
    <n v="4000"/>
    <n v="1"/>
    <s v="EDUCATIONAL ASSESSMENT"/>
    <x v="0"/>
    <s v="150 people attended the event"/>
    <s v="raised awareness regarding public expenditures in the education sector"/>
    <s v="Raised awareness"/>
    <s v="n/a"/>
    <s v="Item"/>
    <s v="teams/ITEBP/IPC/CivilSociety/Lists/Civil Society Review 20162017/DOMINICAN REPUBLIC"/>
  </r>
  <r>
    <x v="2"/>
    <s v="No project related"/>
    <s v="No project related"/>
    <x v="4"/>
    <s v="SEMINAR ON  EDUCATION PERFORMACE IN THE DR IN COLLABORATION WITH NGO EDUCA "/>
    <n v="4000"/>
    <n v="1"/>
    <s v="EDUCATIONAL ASSESSMENT"/>
    <x v="0"/>
    <s v="125"/>
    <s v="Raised awareness"/>
    <s v="Raised awareness"/>
    <s v="n/a"/>
    <s v="Item"/>
    <s v="teams/ITEBP/IPC/CivilSociety/Lists/Civil Society Review 20162017/DOMINICAN REPUBLIC"/>
  </r>
  <r>
    <x v="2"/>
    <s v="IDB Annual Dialogue with Civil Society"/>
    <s v="IDB Annual Dialogue with Civil Society"/>
    <x v="4"/>
    <s v="ANNUAL MEETING"/>
    <n v="5000"/>
    <n v="1"/>
    <s v="OTHER"/>
    <x v="0"/>
    <s v="350"/>
    <s v="Knowledge sharing and networking"/>
    <s v="Knowledge sharing and networking"/>
    <s v="n-a"/>
    <s v="Item"/>
    <s v="teams/ITEBP/IPC/CivilSociety/Lists/Civil Society Review 20162017/DOMINICAN REPUBLIC"/>
  </r>
  <r>
    <x v="10"/>
    <s v="PE-L1026"/>
    <s v="Rural Land Titling &amp; Registration Project in Peru - Third Phase (PTRT-3)"/>
    <x v="1"/>
    <s v="DISSEMINATION OF INFORMATION THROUGH PROJECTS, POLICIES, STRATEGIES, WEBPAGES, E-MAILS, AND ONLINE PUBLICATIONS"/>
    <n v="40000000"/>
    <n v="1"/>
    <s v="LAND ADMINISTRATION AND MANAGEMENT"/>
    <x v="1"/>
    <m/>
    <m/>
    <m/>
    <m/>
    <s v="Item"/>
    <s v="teams/ITEBP/IPC/CivilSociety/Lists/Civil Society Review 20162017/PERU"/>
  </r>
  <r>
    <x v="2"/>
    <s v="No project related"/>
    <s v="No project related"/>
    <x v="0"/>
    <s v="CONSULTATION WITH CONSOC REGARDING IDBS ANNUAL MEETING WITH CIVIL SOCIETY"/>
    <n v="500"/>
    <n v="1"/>
    <s v="OTHER"/>
    <x v="0"/>
    <s v="20"/>
    <s v="inputs for annual meeting"/>
    <s v="activism to encourage participation in IDBs Annual Meeting"/>
    <s v="n-a"/>
    <s v="Item"/>
    <s v="teams/ITEBP/IPC/CivilSociety/Lists/Civil Society Review 20162017/DOMINICAN REPUBLIC"/>
  </r>
  <r>
    <x v="2"/>
    <s v="Foro BID Sociedad Civil"/>
    <s v="Foro BID Sociedad Civil"/>
    <x v="1"/>
    <s v="ORGANIZATION PARTICIPATING IN CIVIL SOCIETY FORUM AND/OR REGULAR MEETINGS"/>
    <n v="5000"/>
    <n v="0"/>
    <s v="CORPORATE SOCIAL RESPONSIBILITY"/>
    <x v="0"/>
    <m/>
    <m/>
    <m/>
    <m/>
    <s v="Item"/>
    <s v="teams/ITEBP/IPC/CivilSociety/Lists/Civil Society Review 20162017/DOMINICAN REPUBLIC"/>
  </r>
  <r>
    <x v="2"/>
    <s v="IDB FORO SOCIEDAD CIVIL"/>
    <s v="IDB FORO SOCIEDAD CIVIL"/>
    <x v="1"/>
    <s v="ORGANIZATION PARTICIPATING IN CIVIL SOCIETY FORUM AND/OR REGULAR MEETINGS"/>
    <n v="5000"/>
    <n v="0"/>
    <s v="OTHER"/>
    <x v="1"/>
    <m/>
    <m/>
    <m/>
    <m/>
    <s v="Item"/>
    <s v="teams/ITEBP/IPC/CivilSociety/Lists/Civil Society Review 20162017/DOMINICAN REPUBLIC"/>
  </r>
  <r>
    <x v="2"/>
    <s v="Presentación del DIA Los primeros años"/>
    <s v="Presentación del DIA Los primeros años"/>
    <x v="2"/>
    <s v="BOOK"/>
    <n v="6000"/>
    <n v="1"/>
    <s v="EARLY CHILDHOOD DEVELOPMENT"/>
    <x v="1"/>
    <m/>
    <m/>
    <m/>
    <m/>
    <s v="Item"/>
    <s v="teams/ITEBP/IPC/CivilSociety/Lists/Civil Society Review 20162017/DOMINICAN REPUBLIC"/>
  </r>
  <r>
    <x v="2"/>
    <s v="Presentación del DIA Aprender Mejor"/>
    <s v="Presentación del DIA Aprender Mejor"/>
    <x v="2"/>
    <s v="LIBRO APRENDER MEJOR"/>
    <n v="6000"/>
    <n v="1"/>
    <s v="EDUCATIONAL ASSESSMENT"/>
    <x v="1"/>
    <m/>
    <m/>
    <m/>
    <m/>
    <s v="Item"/>
    <s v="teams/ITEBP/IPC/CivilSociety/Lists/Civil Society Review 20162017/DOMINICAN REPUBLIC"/>
  </r>
  <r>
    <x v="2"/>
    <s v="Consultation re Bank Strategy"/>
    <s v="Consultation re Bank Strategy"/>
    <x v="0"/>
    <s v="PUBLIC CONSULTATION WITH CIVIL SOCIETY REGARDING A PROJECT OR A COUNTRY STRATEGY"/>
    <n v="1000"/>
    <n v="2"/>
    <s v="OTHER"/>
    <x v="1"/>
    <m/>
    <m/>
    <m/>
    <m/>
    <s v="Item"/>
    <s v="teams/ITEBP/IPC/CivilSociety/Lists/Civil Society Review 20162017/DOMINICAN REPUBLIC"/>
  </r>
  <r>
    <x v="12"/>
    <s v="EC-X1011"/>
    <s v="Sustainable Development of the Dairy Value Chain of Small-scale Entrepreneurs in"/>
    <x v="3"/>
    <s v="PROVISION OF FUNDS TO EXECUTE PROJECT OR PROJECT'S COMPONENT"/>
    <n v="325000"/>
    <n v="2"/>
    <s v="SMALL AND MEDIUM ENTERPRISE"/>
    <x v="0"/>
    <s v="300"/>
    <s v="Mejora en los índices de calidad de la leche en al menos un 50% de los participantes capacitados por el proyecto, el objetivo final será que al menos 100 empresas afiliadas a ASOPROLAMM incrementen el consumo de leche de calidad._x000a_Ampliación del capital de trabajo dentro del programa de microfinanzas de FCCC."/>
    <s v="Incremento de la productividad, calidad y rentabilidad de los pequeños productores, procesadores y otros actores que forman parte de la cadena de valor de la leche._x000a_Actualización del manual de crédito de FCCC."/>
    <s v="Fundación Casa Campesina Cayambe."/>
    <s v="Item"/>
    <s v="teams/ITEBP/IPC/CivilSociety/Lists/Civil Society Review 20162017/ECUADOR"/>
  </r>
  <r>
    <x v="3"/>
    <s v="ES-L1046"/>
    <s v="Rural Water and Sanitation Program"/>
    <x v="4"/>
    <s v="EDUCATION CAMPAIGNS"/>
    <n v="44000000"/>
    <n v="20"/>
    <s v="WATER SUPPLY RURAL AND PERI-URBAN"/>
    <x v="1"/>
    <s v="150,000"/>
    <s v="Familias con acceso a sistemas de agua y saneamiento nuevos o mejoradas; Juntas de agua rurales capacitadas en Operación y mantenimiento; Agricultores implementan practicas de conservación de suelos y agua."/>
    <s v="Comunidades capacitadas en la administración y operación de sus propios sistemas de agua y saneamiento; familias capacitadas en temas de saneamiento, higiene y medio ambiente, Agricultores capacitados en mejores practicas agrícolas y acciones para conservación de agua y suelos"/>
    <s v="Fondo de Inversión Social y Desarrollo Local (FISDL); Ministerio de Medio Ambiente y Recursos Naturales (MARN); Administración Nacional de Acueductos y Alcantarillados (ANDA)"/>
    <s v="Item"/>
    <s v="teams/ITEBP/IPC/CivilSociety/Lists/Civil Society Review 20162017/EL SALVADOR"/>
  </r>
  <r>
    <x v="3"/>
    <s v="ES-X1002"/>
    <s v="Rural Water and Sanitation Program"/>
    <x v="4"/>
    <s v="EDUCATION CAMPAIGNS"/>
    <n v="44000000"/>
    <n v="20"/>
    <s v="WATER SUPPLY RURAL AND PERI-URBAN"/>
    <x v="1"/>
    <s v="150,000"/>
    <s v="Familias con acceso a sistemas de agua y saneamiento nuevos o mejoradas; Juntas de agua rurales capacitadas en Operación y mantenimiento; Agricultores implementan practicas de conservación de suelos y agua."/>
    <s v="Comunidades capacitadas en la administración y operación de sus propios sistemas de agua y saneamiento; familias capacitadas en temas de saneamiento, higiene y medio ambiente, Agricultores capacitados en mejores practicas agrícolas y acciones para conservación de agua y suelos"/>
    <s v="Fondo de Inversión Social y Desarrollo Local (FISDL); Ministerio de Medio Ambiente y Recursos Naturales (MARN); Administración Nacional de Acueductos y Alcantarillados (ANDA)"/>
    <s v="Item"/>
    <s v="teams/ITEBP/IPC/CivilSociety/Lists/Civil Society Review 20162017/EL SALVADOR"/>
  </r>
  <r>
    <x v="12"/>
    <s v="EC-M1063"/>
    <s v="Sustainable Off-grid Renewable Energy Solutions for Remote Communities"/>
    <x v="3"/>
    <s v="PROVISION OF FUNDS TO EXECUTE PROJECT OR PROJECT'S COMPONENT"/>
    <n v="996861"/>
    <n v="2"/>
    <s v="ENERGY EFFICIENCY AND RENEWABLE ENERGY IN END USE"/>
    <x v="0"/>
    <s v="54 comunidades de la RAE; 4 Companías distribuidoras eléctricas."/>
    <s v="Mejora de las capacidades locales para gestionar los sistemas._x000a_Uso del sistema por parte de las Eléctricas, para obtener reportes de las comunidades._x000a_"/>
    <s v="Normativa para proyectos con Energías Renovables._x000a__x000a_Línea de base."/>
    <s v="Fundación Ecuatoriana de Tecnología Apropiada"/>
    <s v="Item"/>
    <s v="teams/ITEBP/IPC/CivilSociety/Lists/Civil Society Review 20162017/ECUADOR"/>
  </r>
  <r>
    <x v="12"/>
    <s v="EC-M1072"/>
    <s v="Promoting Women's Entrepreneurship through Supporting MFI Upscaling"/>
    <x v="3"/>
    <s v="PROVISION OF FUNDS TO EXECUTE PROJECT OR PROJECT'S COMPONENT"/>
    <n v="527275"/>
    <n v="2"/>
    <s v="FINANCIAL INCLUSION"/>
    <x v="0"/>
    <s v="2046; 240"/>
    <s v="Mayor oferta de créditos especializado para mujeres, producto; visionarias y Ahorro programado._x000a_Asistencia técnica especializada."/>
    <s v="2046 mujeres que han accedido a créditos para el desarrollo de los negocios de emprendimiento._x000a_240 mujeres capacitadas en el desarrollo de negocios micro empresariales._x000a__x000a_"/>
    <s v="Banco D-Miro"/>
    <s v="Item"/>
    <s v="teams/ITEBP/IPC/CivilSociety/Lists/Civil Society Review 20162017/ECUADOR"/>
  </r>
  <r>
    <x v="13"/>
    <s v="No project related"/>
    <s v="No project related"/>
    <x v="1"/>
    <s v="ORGANIZATION PARTICIPATING IN CIVIL SOCIETY FORUM AND/OR REGULAR MEETINGS"/>
    <n v="0"/>
    <n v="1"/>
    <s v="OTHER"/>
    <x v="0"/>
    <s v="N/A"/>
    <s v="Reunión entre WEF, CONSOC, otras ONGs, Academia, sector privado y formadores de opinion._x000a_Propósito: discutir sobre el contenido del capítulo Colombia del WEF_x000a_Resultado: el BID colaboró en la redacción del capítulo Colombia del WEF con los insumos aportados en la reunion."/>
    <s v="Se acrecentó el relacionamiento entre el BID y el WEF."/>
    <m/>
    <s v="Item"/>
    <s v="teams/ITEBP/IPC/CivilSociety/Lists/Civil Society Review 20162017/COLOMBIA"/>
  </r>
  <r>
    <x v="12"/>
    <s v="EC-X1012"/>
    <s v="Preparation and Marketing of Fine Aroma Cocoa Products"/>
    <x v="3"/>
    <s v="PROVISION OF FUNDS TO EXECUTE PROJECT OR PROJECT'S COMPONENT"/>
    <n v="343127"/>
    <n v="6"/>
    <s v="SUSTAINABLE AGRICULTURAL DEVELOPMENT"/>
    <x v="0"/>
    <s v="16133 pequeños productores"/>
    <s v="1) Actualización de permisos de operatividad de la planta 2) Asesoría en formulaciones 3) Estrategia de comercialización 4) Participación en ferias internacionales 5) Elaboración y distribución de muestras 6) Certificaciones orgánicas."/>
    <s v="La planta se encuentra operando al 70% de su capacidad y cuenta con todos los permisos en regla. Adicionalmente han conseguido realizar con  18 formulaciones de chocolate con calidad Premium las cuales con los resultados de la estrategia de comercialización se promocionaran a nivel internacional, a través de visitas clientes de Maquita Productos y Maquitaagro, contactados en ferias y viajes internacionales. El número de hectáreas cerificadas orgánicas ha crecido en un 21.43% superando la meta._x000a_"/>
    <s v="Fundación Maquita Cushunchic"/>
    <s v="Item"/>
    <s v="teams/ITEBP/IPC/CivilSociety/Lists/Civil Society Review 20162017/ECUADOR"/>
  </r>
  <r>
    <x v="13"/>
    <s v="No project related"/>
    <s v="No project related"/>
    <x v="1"/>
    <s v="ORGANIZATION PARTICIPATING IN CIVIL SOCIETY FORUM AND/OR REGULAR MEETINGS"/>
    <n v="500"/>
    <n v="0"/>
    <s v="FISCAL POLICY FOR SUSTAINABILITY AND GROWTH"/>
    <x v="0"/>
    <s v="15"/>
    <s v="Reunión con miembros del CONSOC para dialogar sobre la situación macroecónomica de Colombia"/>
    <s v="Los miembros del CONSOC pudieron comprender major la situación macroecónomica de Colombia y se disctutió sobre las perspectivas de la economía colombiana."/>
    <s v="N/A"/>
    <s v="Item"/>
    <s v="teams/ITEBP/IPC/CivilSociety/Lists/Civil Society Review 20162017/COLOMBIA"/>
  </r>
  <r>
    <x v="3"/>
    <s v="ES-T1198"/>
    <s v="Support to the Strengthening of Water and Sanitation Sector in El Salvador"/>
    <x v="4"/>
    <s v="WORKSHOPS"/>
    <n v="250000"/>
    <n v="5"/>
    <s v="WATER SUPPLY URBAN"/>
    <x v="1"/>
    <s v="250"/>
    <s v="Capacidades fortalecidas en instituciones públicas, sobre batimetría de lagos, modelaje hidraúlico, intercambio de experiencias con otros países, diseminación de avances en el proceso de reforma del sector AyS"/>
    <s v="Funcionarios públicos capacitados, documentos de divulgacion producidos, intercambio de experiencias implementados"/>
    <s v="Universidad de El Salvador, Administración Nacional de Acueductos y Alcantarillados, Ministerio de Medio Ambiente, Secretaría Técnica de la Presidencia"/>
    <s v="Item"/>
    <s v="teams/ITEBP/IPC/CivilSociety/Lists/Civil Society Review 20162017/EL SALVADOR"/>
  </r>
  <r>
    <x v="12"/>
    <s v="EC-M1056 TIC para fortalecer negocios de PYME Asociativas del Consorcio Nacional de Lácteos"/>
    <s v="EC-M1056 TIC para fortalecer negocios de PYME Asociativas del Consorcio Nacional de Lácteos"/>
    <x v="3"/>
    <s v="PROVISION OF FUNDS TO EXECUTE PROJECT OR PROJECT'S COMPONENT"/>
    <n v="285250"/>
    <n v="1"/>
    <s v="ICT (INFORMATION AND COMMUNICATIONS TECHNOLOGY)"/>
    <x v="0"/>
    <s v="1) 48 Pymes asociativas integradas a la red de infocentros 2) 10 infocentros ubicados estratégicamente 3)120 gestores comunitarios que dieron soporte a las empresas y pequeños ganaderos en los infocentros"/>
    <s v="1) Resultados de Evaluación Final "/>
    <s v="Se alcanzó un nivel de satisfacción de más de la mitad de las Pymes queseras sobre los servicios de información y comunicación. Mayor oportunidad de acceso a mercados. Efectos en autoestima mejores vínculos con las familias de los beneficiarios del Proyecto._x000a_"/>
    <s v="Fundación Intercooperation America Latina"/>
    <s v="Item"/>
    <s v="teams/ITEBP/IPC/CivilSociety/Lists/Civil Society Review 20162017/ECUADOR"/>
  </r>
  <r>
    <x v="13"/>
    <s v="No project related"/>
    <s v="No project related"/>
    <x v="1"/>
    <s v="ORGANIZATION PARTICIPATING IN CIVIL SOCIETY FORUM AND/OR REGULAR MEETINGS"/>
    <n v="10000"/>
    <n v="1"/>
    <s v="OTHER"/>
    <x v="0"/>
    <s v="N/A"/>
    <s v="Foro Caribe 2030. En conjunto con la ANDI se apoyó el armado de dicho Foro. Participó gobiernos locales, academia, sector empresario y sociedad civil. El objetivo del Foro fue dar comienzo a un análisis del desarrollo económico, urbano y social de la zona del Atlántico de Colombia."/>
    <s v="Se logró crear meses de trabajo sobre distintas temáticas, las cuales evaluan el avance de las metas planteadas en el foro. _x000a_Se creó el compromiso de hacer periódico dicho foro con el objetivo de evaluar anualmente las metas planteadas."/>
    <s v="ANDI. El BID tiene un rol de colaboración"/>
    <s v="Item"/>
    <s v="teams/ITEBP/IPC/CivilSociety/Lists/Civil Society Review 20162017/COLOMBIA"/>
  </r>
  <r>
    <x v="3"/>
    <s v="ES-T1247"/>
    <s v="Support Strategic Planning in Drainage Sector in El Salvador"/>
    <x v="4"/>
    <s v="EDUCATION CAMPAIGNS"/>
    <n v="780000"/>
    <n v="1"/>
    <s v="URBAN DRAINAGE"/>
    <x v="1"/>
    <s v="300* en proceso"/>
    <s v="Plan maestro de drenaje del area metropolitana de San Salvador elaborado *en proceso"/>
    <s v="Fortalecer capacidades para reducir la vulnerabilidad a inundaciones en el area metropolitana de San Salvador"/>
    <s v="Ministerio de Obras Públicas, Ministerio de Medio Ambiente, Oficina de Planificación del Area Metropolitana de San Salvador, Protección Civil"/>
    <s v="Item"/>
    <s v="teams/ITEBP/IPC/CivilSociety/Lists/Civil Society Review 20162017/EL SALVADOR"/>
  </r>
  <r>
    <x v="14"/>
    <s v="GU-T1243"/>
    <s v="Native Nutrition"/>
    <x v="3"/>
    <s v="PROVISION OF FUNDS TO EXECUTE PROJECT OR PROJECT'S COMPONENT"/>
    <n v="330665"/>
    <n v="15"/>
    <s v="INDIGENOUS PEOPLES DEVELOPMENT"/>
    <x v="1"/>
    <s v="300"/>
    <s v="The project is still in progress"/>
    <s v="The project is still in progress so final impact are not possible to report"/>
    <s v="Instituto Mesoamericano de Permacultura"/>
    <s v="Item"/>
    <s v="teams/ITEBP/IPC/CivilSociety/Lists/Civil Society Review 20162017/GUATEMALA"/>
  </r>
  <r>
    <x v="13"/>
    <s v="No project related"/>
    <s v="No project related"/>
    <x v="1"/>
    <s v="ORGANIZATION PARTICIPATING IN CIVIL SOCIETY FORUM AND/OR REGULAR MEETINGS"/>
    <n v="20000"/>
    <n v="1"/>
    <s v="OTHER"/>
    <x v="0"/>
    <s v="N/A"/>
    <s v="Foro sobre competitividad e innovación. En el marco de la estrategia de país, el BID con la Revista Portafolio (uno de los principales medios gráficos en temas económicos en Colombia) organizaron un foro, con el objetivo de diseminar y debatir sobre la importancia de aumentar la competitividad e innovación en Colombia."/>
    <s v="Se logró posicionar al Banco en los medios de prensa sobre la visión (y contenidos de la estrategia de país) del BID en temas de productividad, competitividad e innovación"/>
    <s v="N/A"/>
    <s v="Item"/>
    <s v="teams/ITEBP/IPC/CivilSociety/Lists/Civil Society Review 20162017/COLOMBIA"/>
  </r>
  <r>
    <x v="13"/>
    <s v="No project related"/>
    <s v="No project related"/>
    <x v="1"/>
    <s v="ORGANIZATION PARTICIPATING IN CIVIL SOCIETY FORUM AND/OR REGULAR MEETINGS"/>
    <n v="1200"/>
    <n v="2"/>
    <s v="OTHER"/>
    <x v="1"/>
    <s v="15"/>
    <s v="Se hará dos reunions con el CONSOC:_x000a_1) por su impacto en 2016, se hará presentará la situación macroeconómica colombiana_x000a_2) tema a definir"/>
    <s v="N/A"/>
    <s v="N/A"/>
    <s v="Item"/>
    <s v="teams/ITEBP/IPC/CivilSociety/Lists/Civil Society Review 20162017/COLOMBIA"/>
  </r>
  <r>
    <x v="13"/>
    <s v="No project related"/>
    <s v="No project related"/>
    <x v="1"/>
    <s v="ORGANIZATION PARTICIPATING IN CIVIL SOCIETY FORUM AND/OR REGULAR MEETINGS"/>
    <n v="0"/>
    <n v="1"/>
    <s v="OTHER"/>
    <x v="1"/>
    <s v="N/A"/>
    <s v="Foro sobre clase media y situación social en Colombia. En el marco de la Estrategia de País, se hará un foro sobre pobreza, vulnerabilidad de la clase media, salud y educación."/>
    <s v="N/A"/>
    <s v="N/A"/>
    <s v="Item"/>
    <s v="teams/ITEBP/IPC/CivilSociety/Lists/Civil Society Review 20162017/COLOMBIA"/>
  </r>
  <r>
    <x v="12"/>
    <s v="EC-M1066"/>
    <s v="Using Anchor Firms to Improve Market Access for Micro and Small Enterprises in R"/>
    <x v="3"/>
    <s v="PROVISION OF FUNDS TO EXECUTE PROJECT OR PROJECT'S COMPONENT"/>
    <n v="836637"/>
    <n v="4"/>
    <s v="SMALL AND MEDIUM ENTERPRISE"/>
    <x v="0"/>
    <s v="1) 18 productores de café formados como caficultores profesionales 2) 3 empresas articuladas al proyecto"/>
    <s v="1) Implementación de mejores prácticas agrícolas, trazabilidad, sistemas de control y gestión interno 2) Fortalecimiento asociativo 3) consultoría de pastos y mejora genética para ganaderia 4) Creación de nuevas rutas turísticas en la zona de Yunguilla_x000a_"/>
    <s v="Alrededor de 250 productores de café capacitados lo que generó un mejor precio por quintal (alrededor de US$ 180-US$ 220). En tema de turismo, 2 nuevas rutas con fortalecimiento de organización de destino (Yunguilla); y en tema de ganadería se han capacitado a 100 ganaderos en BPOs; mejora genética y de pastos_x000a_"/>
    <s v="Corporación de Promoción Económica CONQUITO"/>
    <s v="Item"/>
    <s v="teams/ITEBP/IPC/CivilSociety/Lists/Civil Society Review 20162017/ECUADOR"/>
  </r>
  <r>
    <x v="8"/>
    <s v="No project related"/>
    <s v="No project related"/>
    <x v="1"/>
    <s v="ORGANIZATION PARTICIPATING IN CIVIL SOCIETY FORUM AND/OR REGULAR MEETINGS"/>
    <n v="2000"/>
    <n v="2"/>
    <s v="OTHER"/>
    <x v="0"/>
    <s v="NA"/>
    <s v="Se realizaron dos reuniones con grupos reducidos del CONSOC para tratar temas específicos.  Una en La Paz para planificación de actividades anuales y la siguiente en Santa Cruz para mostrar datos de la Estrategia País."/>
    <s v="Grupos más reducidos que el CONSOC general que permiten al BID trabajar temas específicos en coordinación estrecha."/>
    <m/>
    <s v="Item"/>
    <s v="teams/ITEBP/IPC/CivilSociety/Lists/Civil Society Review 20162017/BOLIVIA"/>
  </r>
  <r>
    <x v="12"/>
    <s v="EC-M1075"/>
    <s v="Biofuel Production for Electricity Generation in the Galápagos Islands"/>
    <x v="3"/>
    <s v="PROVISION OF FUNDS TO EXECUTE PROJECT OR PROJECT'S COMPONENT"/>
    <n v="600452"/>
    <n v="4"/>
    <s v="ENERGY EFFICIENCY AND RENEWABLE ENERGY IN END USE"/>
    <x v="0"/>
    <s v="1) 2002 productores han adoptado mejoras tecnológicas relacionadas con la poda, cosecha y post cosecha 2) 250 recolectores dotados de equipo de protección para el trabajo"/>
    <s v="1) Plan de fortalecimiento para las cooperativas 2) Diseño de campaña de dignificación del recolector del piñón 3) Diseño de herramienta de cosecha  y maquinaria para compost 4) Desarrollo del plan de expansión agrícola._x000a_"/>
    <s v="Cooperativas cuentan con gerente encargado principalmente de definir un modelo de gestión y ordenar las obligaciones jurídicas y tributarias. Capacitación de 274 productores. 600.035 plantas sembradas y   16 escuelas de campo realizadas con un promedio de 274 participantes._x000a_"/>
    <s v="Instituto Interamericano de Cooperación para la Agricultura IICA"/>
    <s v="Item"/>
    <s v="teams/ITEBP/IPC/CivilSociety/Lists/Civil Society Review 20162017/ECUADOR"/>
  </r>
  <r>
    <x v="12"/>
    <s v="EC-T1307"/>
    <s v="Using technology for the inclusion and promotion of technological skills for chi"/>
    <x v="3"/>
    <s v="PROVISION OF FUNDS TO EXECUTE PROJECT OR PROJECT'S COMPONENT"/>
    <n v="793360"/>
    <n v="8"/>
    <s v="ICT (INFORMATION AND COMMUNICATIONS TECHNOLOGY)"/>
    <x v="0"/>
    <m/>
    <m/>
    <m/>
    <m/>
    <s v="Item"/>
    <s v="teams/ITEBP/IPC/CivilSociety/Lists/Civil Society Review 20162017/ECUADOR"/>
  </r>
  <r>
    <x v="14"/>
    <s v="GU-T1244"/>
    <s v="Revaluation of Native Plants of High Nutritional Value to Promote Food Safety an"/>
    <x v="3"/>
    <s v="PROVISION OF FUNDS TO EXECUTE PROJECT OR PROJECT'S COMPONENT"/>
    <n v="557939"/>
    <n v="20"/>
    <s v="AGRICULTURAL HEALTH AND FOOD SAFETY"/>
    <x v="1"/>
    <s v="5000"/>
    <s v="Project in progress"/>
    <s v="Project in progress"/>
    <s v="Asociacion Gremial del Empresariado Rural"/>
    <s v="Item"/>
    <s v="teams/ITEBP/IPC/CivilSociety/Lists/Civil Society Review 20162017/GUATEMALA"/>
  </r>
  <r>
    <x v="14"/>
    <s v="GU-T1186"/>
    <s v="Improvement Nutrition and Food Security in five municipalities of Baja Verapaz"/>
    <x v="3"/>
    <s v="PROVISION OF FUNDS TO EXECUTE PROJECT OR PROJECT'S COMPONENT"/>
    <n v="1195500"/>
    <n v="5"/>
    <s v="AGRICULTURAL HEALTH AND FOOD SAFETY"/>
    <x v="1"/>
    <s v="3000"/>
    <s v="In Progress"/>
    <s v="In Progress"/>
    <s v="Plan Internacional"/>
    <s v="Item"/>
    <s v="teams/ITEBP/IPC/CivilSociety/Lists/Civil Society Review 20162017/GUATEMALA"/>
  </r>
  <r>
    <x v="12"/>
    <s v="EC-T1288"/>
    <s v="Preventive Education in Sexual and Reproductive Health for Adolescents and Youth"/>
    <x v="3"/>
    <s v="PROVISION OF FUNDS TO EXECUTE PROJECT OR PROJECT'S COMPONENT"/>
    <n v="950360"/>
    <n v="5"/>
    <s v="YOUTH AT RISK"/>
    <x v="0"/>
    <s v="450"/>
    <s v="Main achievements during the period 2016: i) Baseline data of the project collected; ii) Youth groups and institutions in 7 provinces identified; iii) Three local agreements about the intervention in sexual and reproductive health signed; iv) Metodology of intervention in sexual and reproductive health designed and validated through a pilot project (around 400 youth joined the validation process); v) at least 50 youth leaders trained for the pilot project; vi) Communication strategy designed, including educational material ready to be printed to be used in the youth training process._x000a_"/>
    <s v="There is no final impact yet, as the project continues to execute. The activities achieved in this period, in particular the initial pilot process of youth leader trainings, aim at contributing to the project's future sustainability once the IDB funding ends, as these leaders replicate educational workshops and methods that support awareness building and prevention among youth in local territories._x000a_"/>
    <s v="KIMIRINA"/>
    <s v="Item"/>
    <s v="teams/ITEBP/IPC/CivilSociety/Lists/Civil Society Review 20162017/ECUADOR"/>
  </r>
  <r>
    <x v="14"/>
    <s v="Mejoramiento, Nutricion y Seguridad Alimentaria de cinco municipios de Baja Verapaz"/>
    <s v="Mejoramiento, Nutricion y Seguridad Alimentaria de cinco municipios de Baja Verapaz"/>
    <x v="3"/>
    <s v="PROVISION OF FUNDS TO EXECUTE PROJECT OR PROJECT'S COMPONENT"/>
    <n v="600000"/>
    <n v="10"/>
    <s v="AGRICULTURAL HEALTH AND FOOD SAFETY"/>
    <x v="1"/>
    <s v="1000"/>
    <s v="in progress"/>
    <s v="in progress"/>
    <s v="Instituto Nutricional de Centroamerica y Panama"/>
    <s v="Item"/>
    <s v="teams/ITEBP/IPC/CivilSociety/Lists/Civil Society Review 20162017/GUATEMALA"/>
  </r>
  <r>
    <x v="15"/>
    <s v="No project related"/>
    <s v="No project related"/>
    <x v="0"/>
    <s v="PUBLIC CONSULTATION WITH CIVIL SOCIETY REGARDING A PROJECT OR A COUNTRY STRATEGY"/>
    <n v="837"/>
    <n v="2"/>
    <s v="OTHER"/>
    <x v="0"/>
    <m/>
    <s v="la Consulta Pública permitió visualizar y confirmar que existe un amplio espacio de coincidencias entre la Estrategia País para el período 2015-2019 y las inquietudes de la sociedad civil consultada en torno a las principales cuestiones: (i) el diagnóstico realizado sobre la situación del país, (ii) los objetivos de desarrollo propuestos para el próximo período y (iii) la focalización geográfica que prioriza el Norte Grande y el Conurbano Bonaerense. _x000a_Por otra parte, este ejercicio también fue muy provechoso porque pudo recoger recomendaciones muy valiosas para la labor del BID que buscarán ser retomadas por la entidad como así también hallazgos ligados a las aspiraciones que tiene la sociedad civil respecto al desarrollo nacional._x000a_"/>
    <s v="La Consulta Pública fue una tarea valiosa que permitió ahondar el proceso de apertura del Banco a la sociedad civil y entablar nuevos canales de diálogo constructivo; reforzando así el trabajo que se viene realizando con el ConSoc."/>
    <s v="n/a"/>
    <s v="Item"/>
    <s v="teams/ITEBP/IPC/CivilSociety/Lists/Civil Society Review 20162017/ARGENTINA"/>
  </r>
  <r>
    <x v="14"/>
    <s v="GU-T1242"/>
    <s v="Facing the challenge of undernutrition and obesity in Guatemala"/>
    <x v="3"/>
    <s v="PROVISION OF FUNDS TO EXECUTE PROJECT OR PROJECT'S COMPONENT"/>
    <n v="823550"/>
    <n v="10"/>
    <s v="AGRICULTURAL HEALTH AND FOOD SAFETY"/>
    <x v="1"/>
    <s v="2000"/>
    <s v="in progress"/>
    <s v="in progress"/>
    <s v="Fundazucar"/>
    <s v="Item"/>
    <s v="teams/ITEBP/IPC/CivilSociety/Lists/Civil Society Review 20162017/GUATEMALA"/>
  </r>
  <r>
    <x v="12"/>
    <s v="EC-T1325"/>
    <s v="More Education Less Teen Pregnancy"/>
    <x v="3"/>
    <s v="PROVISION OF FUNDS TO EXECUTE PROJECT OR PROJECT'S COMPONENT"/>
    <n v="750000"/>
    <n v="2"/>
    <s v="YOUTH AT RISK"/>
    <x v="0"/>
    <s v="0"/>
    <s v="The accomplished milestones in 2016 include the collection of context information for the 14 cantons and their parishes that represent the geographic universe to be used to select the final intervention communities. The selection methodology at the community level includes a model that predicts the probability of adolescent pregnancy. They also include a conceptual framework for adolescent pregnancy and the conceptualization of educational methodologies for pregnancy prevention among youth and the prevention of subsequent pregnancies._x000a_"/>
    <s v="There is no final impact yet, as the project continues to execute. Currently, the baseline data collection is under way in order to predict adolescent pregnancy rates at the community level in the future._x000a_"/>
    <s v="Centro Ecuatoriano para la Promoción y Acción de la Mujer - CEPAM"/>
    <s v="Item"/>
    <s v="teams/ITEBP/IPC/CivilSociety/Lists/Civil Society Review 20162017/ECUADOR"/>
  </r>
  <r>
    <x v="9"/>
    <s v="Apoyo a la Red contra la Violencia Domestica - 25 de Noviembre"/>
    <s v="Apoyo a la Red contra la Violencia Domestica - 25 de Noviembre"/>
    <x v="4"/>
    <s v="EDUCATION CAMPAIGNS"/>
    <n v="3000"/>
    <n v="1"/>
    <s v="GENDER EQUALITY &amp; WOMEN'S EMPOWERMENT"/>
    <x v="0"/>
    <m/>
    <m/>
    <m/>
    <m/>
    <s v="Item"/>
    <s v="teams/ITEBP/IPC/CivilSociety/Lists/Civil Society Review 20162017/URUGUAY"/>
  </r>
  <r>
    <x v="9"/>
    <s v="Apoyo a Red contra Violencia Doméstica - 25 de Noviembre"/>
    <s v="Apoyo a Red contra Violencia Doméstica - 25 de Noviembre"/>
    <x v="4"/>
    <s v="EDUCATION CAMPAIGNS"/>
    <n v="3000"/>
    <n v="1"/>
    <s v="GENDER EQUALITY &amp; WOMEN'S EMPOWERMENT"/>
    <x v="1"/>
    <m/>
    <m/>
    <m/>
    <m/>
    <s v="Item"/>
    <s v="teams/ITEBP/IPC/CivilSociety/Lists/Civil Society Review 20162017/URUGUAY"/>
  </r>
  <r>
    <x v="12"/>
    <s v="No project related"/>
    <s v="No project related"/>
    <x v="1"/>
    <s v="ORGANIZATION PARTICIPATING IN CIVIL SOCIETY FORUM AND/OR REGULAR MEETINGS"/>
    <n v="1297"/>
    <n v="1"/>
    <s v="OTHER"/>
    <x v="0"/>
    <m/>
    <m/>
    <m/>
    <m/>
    <s v="Item"/>
    <s v="teams/ITEBP/IPC/CivilSociety/Lists/Civil Society Review 20162017/ECUADOR"/>
  </r>
  <r>
    <x v="9"/>
    <s v="Actualización Mapeo Sociedad Civil"/>
    <s v="Actualización Mapeo Sociedad Civil"/>
    <x v="4"/>
    <s v="FORTALECIMIENTO SOCIEDAD CIVIL"/>
    <n v="12000"/>
    <n v="3"/>
    <s v="OTHER"/>
    <x v="0"/>
    <m/>
    <m/>
    <m/>
    <s v="Instituto de Comunicación y Desarrollo"/>
    <s v="Item"/>
    <s v="teams/ITEBP/IPC/CivilSociety/Lists/Civil Society Review 20162017/URUGUAY"/>
  </r>
  <r>
    <x v="12"/>
    <s v="No project related"/>
    <s v="No project related"/>
    <x v="1"/>
    <s v="ORGANIZATION PARTICIPATING IN CIVIL SOCIETY FORUM AND/OR REGULAR MEETINGS"/>
    <n v="870"/>
    <n v="1"/>
    <s v="OTHER"/>
    <x v="0"/>
    <m/>
    <m/>
    <m/>
    <m/>
    <s v="Item"/>
    <s v="teams/ITEBP/IPC/CivilSociety/Lists/Civil Society Review 20162017/ECUADOR"/>
  </r>
  <r>
    <x v="12"/>
    <s v="No project related"/>
    <s v="No project related"/>
    <x v="1"/>
    <s v="ORGANIZATION PARTICIPATING IN CIVIL SOCIETY FORUM AND/OR REGULAR MEETINGS"/>
    <n v="4666"/>
    <n v="1"/>
    <s v="OTHER"/>
    <x v="0"/>
    <m/>
    <m/>
    <m/>
    <m/>
    <s v="Item"/>
    <s v="teams/ITEBP/IPC/CivilSociety/Lists/Civil Society Review 20162017/ECUADOR"/>
  </r>
  <r>
    <x v="9"/>
    <s v="Apoyo a presentación Bien Público Regional 2017 BID"/>
    <s v="Apoyo a presentación Bien Público Regional 2017 BID"/>
    <x v="4"/>
    <s v="FORTALECIMIENTO DE LA SOCIEDAD CIVIL"/>
    <n v="0"/>
    <n v="1"/>
    <s v="GENDER EQUALITY &amp; WOMEN'S EMPOWERMENT"/>
    <x v="1"/>
    <m/>
    <m/>
    <m/>
    <m/>
    <s v="Item"/>
    <s v="teams/ITEBP/IPC/CivilSociety/Lists/Civil Society Review 20162017/URUGUAY"/>
  </r>
  <r>
    <x v="12"/>
    <s v="No project related"/>
    <s v="No project related"/>
    <x v="2"/>
    <s v="PUBLICATION &quot;ECUADOR, LAS AMÉRICAS Y EL MUNDO&quot;"/>
    <n v="5000"/>
    <n v="1"/>
    <s v="OTHER"/>
    <x v="0"/>
    <m/>
    <m/>
    <m/>
    <m/>
    <s v="Item"/>
    <s v="teams/ITEBP/IPC/CivilSociety/Lists/Civil Society Review 20162017/ECUADOR"/>
  </r>
  <r>
    <x v="15"/>
    <s v="AR-T1096"/>
    <s v="Labor Market Analysis and Barriers to Productivity"/>
    <x v="1"/>
    <s v="MESA HABILIDADES SOCIOEMOCIONALES "/>
    <n v="900"/>
    <n v="3"/>
    <s v="YOUTH AT RISK"/>
    <x v="0"/>
    <s v="15"/>
    <s v="Mesa de habilidades Socioemocionales: Se finalizó la herramienta para medir el impacto de las HSE, y se realizó la capacitación acerca de la administración de las herramientas de evaluación a 15 ONGs."/>
    <m/>
    <m/>
    <s v="Item"/>
    <s v="teams/ITEBP/IPC/CivilSociety/Lists/Civil Society Review 20162017/ARGENTINA"/>
  </r>
  <r>
    <x v="15"/>
    <s v="AR-T1128"/>
    <s v="Analisys and Evaluation of the Policies of Quality Education"/>
    <x v="1"/>
    <s v="MESA HABILIDADES SOCIOEMOCIONALES "/>
    <n v="900"/>
    <n v="3"/>
    <s v="YOUTH AT RISK"/>
    <x v="0"/>
    <s v="15"/>
    <s v="Mesa de habilidades Socioemocionales: Se finalizó la herramienta para medir el impacto de las HSE, y se realizó la capacitación acerca de la administración de las herramientas de evaluación a 15 ONGs."/>
    <m/>
    <m/>
    <s v="Item"/>
    <s v="teams/ITEBP/IPC/CivilSociety/Lists/Civil Society Review 20162017/ARGENTINA"/>
  </r>
  <r>
    <x v="15"/>
    <s v="AR-T1143"/>
    <s v="Support the expansion of an educational innovation model"/>
    <x v="1"/>
    <s v="MESA HABILIDADES SOCIOEMOCIONALES "/>
    <n v="900"/>
    <n v="3"/>
    <s v="YOUTH AT RISK"/>
    <x v="0"/>
    <s v="15"/>
    <s v="Mesa de habilidades Socioemocionales: Se finalizó la herramienta para medir el impacto de las HSE, y se realizó la capacitación acerca de la administración de las herramientas de evaluación a 15 ONGs."/>
    <m/>
    <m/>
    <s v="Item"/>
    <s v="teams/ITEBP/IPC/CivilSociety/Lists/Civil Society Review 20162017/ARGENTINA"/>
  </r>
  <r>
    <x v="14"/>
    <s v="Aprovechando la comunidad conservacionista Global para potenciar el turismo"/>
    <s v="Aprovechando la comunidad conservacionista Global para potenciar el turismo"/>
    <x v="3"/>
    <s v="PROVISION OF FUNDS TO EXECUTE PROJECT OR PROJECT'S COMPONENT"/>
    <n v="573429"/>
    <n v="10"/>
    <s v="POVERTY ALLEVIATION"/>
    <x v="1"/>
    <s v="2000"/>
    <s v="in progress"/>
    <s v="in progress"/>
    <s v="WorldWildlife Fund"/>
    <s v="Item"/>
    <s v="teams/ITEBP/IPC/CivilSociety/Lists/Civil Society Review 20162017/GUATEMALA"/>
  </r>
  <r>
    <x v="12"/>
    <s v="2377/OC-EC Programa de Infraestructura Rural de Saneamiento y Agua"/>
    <s v="2377/OC-EC Programa de Infraestructura Rural de Saneamiento y Agua"/>
    <x v="2"/>
    <s v="DESARROLLO COMUNITARIO EN LA PREPARACIÓN, EJECUCIÓN Y O&amp;M DE PROYECTOS DE AGUA Y SANEAMIENTO"/>
    <n v="325595"/>
    <n v="15"/>
    <s v="WATER SUPPLY RURAL AND PERI-URBAN"/>
    <x v="0"/>
    <s v=" 15,988 "/>
    <s v="Members of rural communities benefiting from health and environmental education and rational use of water._x000a_"/>
    <s v="The final impact will be that rural communities will count with sustainable water and sanitation services._x000a_"/>
    <s v="Consultanting firms contracted by the Secretaria del Agua (SENAGUA), which is co-executing agency of the Program "/>
    <s v="Item"/>
    <s v="teams/ITEBP/IPC/CivilSociety/Lists/Civil Society Review 20162017/ECUADOR"/>
  </r>
  <r>
    <x v="14"/>
    <s v="GU-M1042"/>
    <s v="Promoting Community Savings Groups among Rural Women in Guatemala"/>
    <x v="3"/>
    <s v="PROVISION OF FUNDS TO EXECUTE PROJECT OR PROJECT'S COMPONENT"/>
    <n v="994000"/>
    <n v="10"/>
    <s v="GENDER EQUALITY &amp; WOMEN'S EMPOWERMENT"/>
    <x v="1"/>
    <s v="2500"/>
    <s v="in progress"/>
    <s v="in progress"/>
    <s v="Oxfam America"/>
    <s v="Item"/>
    <s v="teams/ITEBP/IPC/CivilSociety/Lists/Civil Society Review 20162017/GUATEMALA"/>
  </r>
  <r>
    <x v="3"/>
    <s v="ES-L1045"/>
    <s v="Sustainable Roads for Development"/>
    <x v="2"/>
    <s v="REUNIONES CON LA COMUNIDAD PARA EXPLICARLES EL ALCANCE DE LOS PROYECTOS"/>
    <n v="35000000"/>
    <n v="6"/>
    <s v="TRANSPORT NETWORKS CONNECTIVITY"/>
    <x v="0"/>
    <s v="Aproximadamente 50,000 habitantes en la zona de influencia de los proyectos"/>
    <s v="Los beneficiaries conocieron el alcance de los proyectos y los beneficios asociados para ellos por el mejoramiento de los caminos"/>
    <s v="Se logró el apoyo de las comunidades y la su colaboración"/>
    <s v="Ministerio de Obras Públicas"/>
    <s v="Item"/>
    <s v="teams/ITEBP/IPC/CivilSociety/Lists/Civil Society Review 20162017/EL SALVADOR"/>
  </r>
  <r>
    <x v="14"/>
    <s v="GU-M1046"/>
    <s v="Wakami Enterprises: Creating Prosperity for Women in Rural Guatemala"/>
    <x v="3"/>
    <s v="PROVISION OF FUNDS TO EXECUTE PROJECT OR PROJECT'S COMPONENT"/>
    <n v="1379110"/>
    <n v="15"/>
    <s v="GENDER EQUALITY &amp; WOMEN'S EMPOWERMENT"/>
    <x v="1"/>
    <s v="3000"/>
    <s v="in progress"/>
    <s v="in progress"/>
    <s v="Comunidades de la Tierra"/>
    <s v="Item"/>
    <s v="teams/ITEBP/IPC/CivilSociety/Lists/Civil Society Review 20162017/GUATEMALA"/>
  </r>
  <r>
    <x v="14"/>
    <s v="GU-S1025"/>
    <s v="Agricultural Community Credit Development for Women in Guatemala"/>
    <x v="3"/>
    <s v="PROVISION OF FUNDS TO EXECUTE PROJECT OR PROJECT'S COMPONENT"/>
    <n v="215000"/>
    <n v="15"/>
    <s v="GENDER EQUALITY &amp; WOMEN'S EMPOWERMENT"/>
    <x v="1"/>
    <s v="500"/>
    <s v="in progress"/>
    <s v="in progress"/>
    <s v="Friendship Bridge"/>
    <s v="Item"/>
    <s v="teams/ITEBP/IPC/CivilSociety/Lists/Civil Society Review 20162017/GUATEMALA"/>
  </r>
  <r>
    <x v="12"/>
    <s v="2839/OC-EC Programa Inversión Desarrollo Gobiernos Autónomos Descentralizado"/>
    <s v="2839/OC-EC Programa Inversión Desarrollo Gobiernos Autónomos Descentralizado"/>
    <x v="4"/>
    <s v="COORDINATION WITH MUNICIPALITIES AND RECICLERS TO DEVELOP AN INCLUSION PLAN"/>
    <n v="20000"/>
    <n v="6"/>
    <s v="SOLID WASTE"/>
    <x v="0"/>
    <s v="60"/>
    <s v="Informal recyclers counting with a plan for social inclusion and a commitment by the municipalities to implement such plan. _x000a_"/>
    <s v="The informal recyclers will be included formally in solid waste management activities._x000a_"/>
    <s v="Individual consultant and members of the executing agency (Banco de Desarrollo del Ecuador)"/>
    <s v="Item"/>
    <s v="teams/ITEBP/IPC/CivilSociety/Lists/Civil Society Review 20162017/ECUADOR"/>
  </r>
  <r>
    <x v="9"/>
    <s v="Participación en Red de Conocimiento Local Juventud BID"/>
    <s v="Participación en Red de Conocimiento Local Juventud BID"/>
    <x v="4"/>
    <s v="TEMATIC TABLES"/>
    <n v="2000"/>
    <n v="1"/>
    <s v="OTHER"/>
    <x v="0"/>
    <m/>
    <m/>
    <m/>
    <m/>
    <s v="Item"/>
    <s v="teams/ITEBP/IPC/CivilSociety/Lists/Civil Society Review 20162017/URUGUAY"/>
  </r>
  <r>
    <x v="3"/>
    <s v="ES-L1050"/>
    <s v="Transportation Program for the San Salvador Metropolitan Area"/>
    <x v="2"/>
    <s v="REUNIONES CON LOS BENEFICIARIOS PARA QUE CONOCIERAN EL ALCANCE DEL PROYECTO"/>
    <n v="45000000"/>
    <n v="1"/>
    <s v="URBAN TRANSPORT INFRASTRUCTURE"/>
    <x v="0"/>
    <s v="Aroximadamente 100,000 beneficiarios usuarios del Transporte Público de pasajeros"/>
    <s v="Los usuarios conocieron las ventajas del proyecto y de contar con un modern modo de transporte, eficiente y seguro"/>
    <s v="Se espera que cuando el proyecto este completamente implementado beneficie a más de 100,000 pasajero diarios que utilizarían este tipo de transporte."/>
    <s v="Ministerio de Obras Públicas, Transporte y de Vivienda y Desarrollo Urbano"/>
    <s v="Item"/>
    <s v="teams/ITEBP/IPC/CivilSociety/Lists/Civil Society Review 20162017/EL SALVADOR"/>
  </r>
  <r>
    <x v="15"/>
    <s v="AR-L1245"/>
    <s v="Emergency Program for an Immediate Response to the Flooding in Argentina"/>
    <x v="2"/>
    <s v="CONSULTOR EXPERTO GESTIÓN DE RIESGOS POR DESASTRES "/>
    <n v="3500"/>
    <n v="1"/>
    <s v="CLIMATE CHANGE ADAPTATION POLICY"/>
    <x v="0"/>
    <s v="80"/>
    <s v="El experto en Gestión de Riesgos por Desastres participó en el marco Mesa Temática dedicada a la Gestión de Riesgos por Desastres (GDR), “Innovación y reducción del riesgo en Argentina”, en la presentación del estudio “Innovación y reducción del riesgo en Argentina”,  y algunas herramientas creativas y tecnológicas para involucrar a las comunidades en la reducción del riesgo, beneficiando asi a ONGs, Academia y Entidades Gubernamentales."/>
    <m/>
    <m/>
    <s v="Item"/>
    <s v="teams/ITEBP/IPC/CivilSociety/Lists/Civil Society Review 20162017/ARGENTINA"/>
  </r>
  <r>
    <x v="9"/>
    <s v="Concurso para Jovenes Investigadores CUR - SPH"/>
    <s v="Concurso para Jovenes Investigadores CUR - SPH"/>
    <x v="4"/>
    <s v="TEMATIC TABLES"/>
    <n v="50000"/>
    <n v="7"/>
    <s v="YOUTH AT RISK"/>
    <x v="0"/>
    <m/>
    <m/>
    <m/>
    <m/>
    <s v="Item"/>
    <s v="teams/ITEBP/IPC/CivilSociety/Lists/Civil Society Review 20162017/URUGUAY"/>
  </r>
  <r>
    <x v="12"/>
    <s v="No project related"/>
    <s v="No project related"/>
    <x v="4"/>
    <s v="PROGRAMA DE FORMACIÓN DE MUJERES LÍDERES (AUSPICIO Y BECAS)"/>
    <n v="7500"/>
    <n v="6"/>
    <s v="GENDER EQUALITY &amp; WOMEN'S EMPOWERMENT"/>
    <x v="0"/>
    <s v="80 mujeres capactiadas en liderazgo corporativo (6 becadas)"/>
    <s v="Implementación del curso formación de mujeres para gobierno corporativo y altA dirección  en donde se brindó capacitación a un grupo de mujeres de varios sectores. También se brindó becas._x000a_"/>
    <s v="La exitosa colaboración con el IDE resultó en la implementación de 3 cursos de posgrado tanto en Quito como en Guayaquil._x000a_"/>
    <s v="IDE"/>
    <s v="Item"/>
    <s v="teams/ITEBP/IPC/CivilSociety/Lists/Civil Society Review 20162017/ECUADOR"/>
  </r>
  <r>
    <x v="15"/>
    <s v="AR-L1245"/>
    <s v="Emergency Program for an Immediate Response to the Flooding in Argentina"/>
    <x v="1"/>
    <s v="MESA DE GESTIÓN DE RIESGOS POR DESASTRES NATURALES"/>
    <n v="6500"/>
    <n v="2"/>
    <s v="CLIMATE CHANGE ADAPTATION POLICY"/>
    <x v="0"/>
    <s v="80"/>
    <s v="Mesa de Gestión de Riesgos por Desastres Naturales: Se finalizó la publicación “Una mirada de la gestión de riesgo de desastres desde el nivel local en Argentina”, y se realizó un encuentro “Innovación y reducción del riesgo en Argentina”, en el que se presentó el estudio y algunas herramientas creativas y tecnológicas para involucrar a las comunidades en la reducción del riesgo."/>
    <m/>
    <m/>
    <s v="Item"/>
    <s v="teams/ITEBP/IPC/CivilSociety/Lists/Civil Society Review 20162017/ARGENTINA"/>
  </r>
  <r>
    <x v="9"/>
    <s v="Concurso sobre Historias de Desarrollo Local - BID "/>
    <s v="Concurso sobre Historias de Desarrollo Local - BID "/>
    <x v="4"/>
    <s v="VISUALIZACIÓN DE RESULTADOS"/>
    <n v="5000"/>
    <n v="1"/>
    <s v="INTEGRATED REGIONAL/LOCAL ECONOMIC DEVELOPMENT"/>
    <x v="1"/>
    <m/>
    <m/>
    <m/>
    <m/>
    <s v="Item"/>
    <s v="teams/ITEBP/IPC/CivilSociety/Lists/Civil Society Review 20162017/URUGUAY"/>
  </r>
  <r>
    <x v="15"/>
    <s v="AR-L1245"/>
    <s v="Emergency Program for an Immediate Response to the Flooding in Argentina"/>
    <x v="2"/>
    <s v="MESA DE GESTIÓN DE RIESGOS POR DESASTRES NATURALES"/>
    <n v="5000"/>
    <n v="1"/>
    <s v="CLIMATE CHANGE MITIGATION POLICY"/>
    <x v="0"/>
    <s v="80"/>
    <s v="Mesa de Gestión de Riesgos por Desastres Naturales: encuentro “Innovación y reducción del riesgo en Argentina”, en el que se presentaron  algunas herramientas creativas y tecnológicas para involucrar a las comunidades en la reducción del riesgo."/>
    <m/>
    <m/>
    <s v="Item"/>
    <s v="teams/ITEBP/IPC/CivilSociety/Lists/Civil Society Review 20162017/ARGENTINA"/>
  </r>
  <r>
    <x v="9"/>
    <s v="Jornadas Sensibilización sobre Violencia Doméstica y el Sector Privado"/>
    <s v="Jornadas Sensibilización sobre Violencia Doméstica y el Sector Privado"/>
    <x v="4"/>
    <s v="EDUCATION CAMPAIGNS"/>
    <n v="1000"/>
    <n v="2"/>
    <s v="GENDER EQUALITY &amp; WOMEN'S EMPOWERMENT"/>
    <x v="1"/>
    <m/>
    <m/>
    <m/>
    <m/>
    <s v="Item"/>
    <s v="teams/ITEBP/IPC/CivilSociety/Lists/Civil Society Review 20162017/URUGUAY"/>
  </r>
  <r>
    <x v="9"/>
    <s v="Reuniones ConSOC 2016"/>
    <s v="Reuniones ConSOC 2016"/>
    <x v="1"/>
    <s v="ORGANIZATION PARTICIPATING IN CIVIL SOCIETY FORUM AND/OR REGULAR MEETINGS"/>
    <n v="2000"/>
    <n v="5"/>
    <s v="OTHER"/>
    <x v="0"/>
    <m/>
    <m/>
    <m/>
    <m/>
    <s v="Item"/>
    <s v="teams/ITEBP/IPC/CivilSociety/Lists/Civil Society Review 20162017/URUGUAY"/>
  </r>
  <r>
    <x v="9"/>
    <s v="Reuniones ConSOC 2017"/>
    <s v="Reuniones ConSOC 2017"/>
    <x v="1"/>
    <s v="ORGANIZATION PARTICIPATING IN CIVIL SOCIETY FORUM AND/OR REGULAR MEETINGS"/>
    <n v="2000"/>
    <n v="5"/>
    <s v="OTHER"/>
    <x v="1"/>
    <m/>
    <m/>
    <m/>
    <m/>
    <s v="Item"/>
    <s v="teams/ITEBP/IPC/CivilSociety/Lists/Civil Society Review 20162017/URUGUAY"/>
  </r>
  <r>
    <x v="9"/>
    <s v="Paricipación Reunión Anual 2016 BID Sociedad Civil"/>
    <s v="Paricipación Reunión Anual 2016 BID Sociedad Civil"/>
    <x v="1"/>
    <s v="ORGANIZATION PARTICIPATING IN CIVIL SOCIETY FORUM AND/OR REGULAR MEETINGS"/>
    <n v="6000"/>
    <n v="1"/>
    <s v="OTHER"/>
    <x v="0"/>
    <m/>
    <m/>
    <m/>
    <m/>
    <s v="Item"/>
    <s v="teams/ITEBP/IPC/CivilSociety/Lists/Civil Society Review 20162017/URUGUAY"/>
  </r>
  <r>
    <x v="9"/>
    <s v="Paricipación Reunión Anual 2017 BID Sociedad Civil"/>
    <s v="Paricipación Reunión Anual 2017 BID Sociedad Civil"/>
    <x v="1"/>
    <s v="ORGANIZATION PARTICIPATING IN CIVIL SOCIETY FORUM AND/OR REGULAR MEETINGS"/>
    <n v="5000"/>
    <n v="1"/>
    <s v="OTHER"/>
    <x v="1"/>
    <m/>
    <m/>
    <m/>
    <m/>
    <s v="Item"/>
    <s v="teams/ITEBP/IPC/CivilSociety/Lists/Civil Society Review 20162017/URUGUAY"/>
  </r>
  <r>
    <x v="6"/>
    <s v="Caribbean Civil Society Forum (June) and Annual Civil Society Forum (November)"/>
    <s v="Caribbean Civil Society Forum (June) and Annual Civil Society Forum (November)"/>
    <x v="1"/>
    <s v="ORGANIZATION PARTICIPATING IN CIVIL SOCIETY FORUM AND/OR REGULAR MEETINGS"/>
    <n v="4000"/>
    <n v="2"/>
    <s v="OTHER"/>
    <x v="0"/>
    <s v="4 Barbados ConSOC members (2 per meeting) participating along with more than 100 attendees per meeting."/>
    <s v="Exposure to IDB Group Principles and Policies_x000a_Capacity-building through knowledge-sharing _x000a_Cross-border networking opportunities "/>
    <s v="Energized ConSOC members especially following the Caribbean meeting in June, at which Bahamian social entrepreneur Shaun Ingraham was present. So impactful was his presentation that he was invited as keynote speaker to the Civil Society Forum planned and executed by the Barbados Country Office in November 2016."/>
    <s v="Not Applicable. Coordinated by VPC in conjunction with the Country Offices. "/>
    <s v="Item"/>
    <s v="teams/ITEBP/IPC/CivilSociety/Lists/Civil Society Review 20162017/BARBADOS"/>
  </r>
  <r>
    <x v="9"/>
    <s v="Consulta sobre Áreas Estratégicas EBP"/>
    <s v="Consulta sobre Áreas Estratégicas EBP"/>
    <x v="0"/>
    <s v="PUBLIC CONSULTATION WITH CIVIL SOCIETY REGARDING A PROJECT OR A COUNTRY STRATEGY"/>
    <n v="300"/>
    <n v="1"/>
    <s v="OTHER"/>
    <x v="0"/>
    <m/>
    <m/>
    <m/>
    <m/>
    <s v="Item"/>
    <s v="teams/ITEBP/IPC/CivilSociety/Lists/Civil Society Review 20162017/URUGUAY"/>
  </r>
  <r>
    <x v="9"/>
    <s v="Boletin CUR Sección Sociedad Civil"/>
    <s v="Boletin CUR Sección Sociedad Civil"/>
    <x v="2"/>
    <s v="DISSEMINATION OF INFORMATION OF INTEREST TO CIVIL SOCIETY. ONCE A MONTH."/>
    <n v="0"/>
    <n v="12"/>
    <s v="OTHER"/>
    <x v="0"/>
    <m/>
    <m/>
    <m/>
    <m/>
    <s v="Item"/>
    <s v="teams/ITEBP/IPC/CivilSociety/Lists/Civil Society Review 20162017/URUGUAY"/>
  </r>
  <r>
    <x v="3"/>
    <s v="ES-P1072"/>
    <s v="Country Strategy with El Salvador (2015-2019)"/>
    <x v="3"/>
    <s v="TODOS LOS PRODUCTOS"/>
    <n v="0"/>
    <n v="3"/>
    <s v="OTHER"/>
    <x v="1"/>
    <s v="No se puede estimar el número de beneficiarios, ya que la Estrategia País 2015-2019 contempla toda la cartera de operaciones del BID en El Salvador."/>
    <s v="Los resultados del nivel de compromiso con la Estrategia País son los más altos, porque contemplan todos los niveles de relacionamiento para las operaciones y la Sociedad Civil. La mayoría de los préstamos y cooperaciones técnicas conllevan algún tipo de relación, desde el más incipiente hasta el más colaborativo o de alianza. "/>
    <s v="El impacto final que se espera con todos los niveles de relacionamiento con Sociedad Civil es que la relación entre el BID y las OSC siga fortaleciendose aún en miras del desarrollo de los países de América Latina. "/>
    <s v="Muchas agencias ejecutoras participan en todas las operaciones de la cartera para la Estrategia País 2015-2019"/>
    <s v="Item"/>
    <s v="teams/ITEBP/IPC/CivilSociety/Lists/Civil Society Review 20162017/EL SALVADOR"/>
  </r>
  <r>
    <x v="16"/>
    <s v="RG-T2687 Regional Tourism Health Information, Monitoring and Response Systems and Standards"/>
    <s v="RG-T2687 Regional Tourism Health Information, Monitoring and Response Systems and Standards"/>
    <x v="3"/>
    <s v="PROVISION OF FUNDS TO EXECUTE PROJECT OR PROJECT'S COMPONENT"/>
    <n v="35000"/>
    <n v="1"/>
    <s v="HEALTH SYSTEM STRENGTHENING"/>
    <x v="0"/>
    <s v="six caribbean countries including Barbados, Belize, Bahamas, Guyana, Jamaica and Trinidad and Tobago"/>
    <s v="United Nations World Tourism Organization (WTO) recognition of this project as unique  and original and their suggestion  to promote it as a UNWTO global best practice for addressing  health crisis in tourism. _x000a__x000a_International health agencies like Public Health England (PHE) and Center of Disease Control and Prevention (CDC) agreeing to partner on reporting of visitor illness from their region. "/>
    <s v="Project is still under execution, however the final impact will be improved capacity to provide cost effective and quality health, food safety and environmental sanitation solutions to Health, Safety and Environmental Sanitation (HSE) threats impacting on sustainable tourism in the Caribbean by developing: (i) a regional tourism health information, surveillance and monitoring and response system (THMRS); (ii) a set of credible Caribbean–wide HSE tourism standards with accompanying certification schemes; and (iii) a training program to build capacity in food safety and environmental sanitation"/>
    <s v="The Caribbean Public Health Agency (CARPHA)"/>
    <s v="Item"/>
    <s v="teams/ITEBP/IPC/CivilSociety/Lists/Civil Society Review 20162017/TRINIDAD AND TOBAGO"/>
  </r>
  <r>
    <x v="3"/>
    <s v="ES-T1240"/>
    <s v="Healing Wounds: trauma informed violence prevention"/>
    <x v="3"/>
    <s v="PROVISION OF FUNDS TO EXECUTE PROJECT OR PROJECT'S COMPONENT"/>
    <n v="597285.75"/>
    <n v="7"/>
    <s v="HEALTH SERVICES"/>
    <x v="1"/>
    <s v="800"/>
    <s v="The project will start implementing the activities during 2007. The expected results are the following: (I) trauma victims that receive attention at the hospitals, (ii) Trauma victims that are referred to NGOs, (iii) training of health service personnel, (iv) improvement to health services to trauma victims, (v) hospitals with a database of health services, (vi) improvement of emotional state of trauma victims."/>
    <s v="The project expects to have final impact in 4 years."/>
    <s v="Fundacion Crisalida"/>
    <s v="Item"/>
    <s v="teams/ITEBP/IPC/CivilSociety/Lists/Civil Society Review 20162017/EL SALVADOR"/>
  </r>
  <r>
    <x v="17"/>
    <s v="No project related"/>
    <s v="No project related"/>
    <x v="1"/>
    <s v="ORGANIZATION PARTICIPATING IN CIVIL SOCIETY FORUM AND/OR REGULAR MEETINGS"/>
    <n v="1989"/>
    <n v="0"/>
    <s v="OTHER"/>
    <x v="0"/>
    <m/>
    <m/>
    <m/>
    <m/>
    <s v="Item"/>
    <s v="teams/ITEBP/IPC/CivilSociety/Lists/Civil Society Review 20162017/PANAMA"/>
  </r>
  <r>
    <x v="16"/>
    <s v="TT-T1058"/>
    <s v="Manpower Strategy for Trinidad and Tobago"/>
    <x v="0"/>
    <s v="PUBLIC CONSULTATION WITH CIVIL SOCIETY REGARDING A PROJECT OR A PROJECT'S COMPONENT"/>
    <n v="5000"/>
    <n v="1"/>
    <s v="LABOR POLICY"/>
    <x v="0"/>
    <s v="30"/>
    <s v="Obtain inputs to design skill strategy for the information technology enabled skills sector. that outlines: (i) institutional arrangements to guarantee an adequate involvement of the relevant stakeholders (employees, workers, training providers); (ii) labor market intelligence protocols to estimate (and periodically update) the human capital requirements in the prioritized sectors; (iii) development of qualification_x000a_frameworks and training standards (if required); (iv) development of training and apprenticeship programs, given the human capital requirements; (v) outreach to potential trainees, training and placement."/>
    <s v="to complete the design of the skills strategy"/>
    <s v="Consultants of operation"/>
    <s v="Item"/>
    <s v="teams/ITEBP/IPC/CivilSociety/Lists/Civil Society Review 20162017/TRINIDAD AND TOBAGO"/>
  </r>
  <r>
    <x v="18"/>
    <s v="PR-M1038"/>
    <s v="Consolidation of a Social Innovation Laboratory Model: Koga Impact Lab"/>
    <x v="3"/>
    <s v="PROVISION OF FUNDS TO EXECUTE PROJECT OR PROJECT'S COMPONENT"/>
    <n v="1670000"/>
    <n v="1"/>
    <s v="OTHER"/>
    <x v="1"/>
    <s v="315 emprendedores y empresas que recibirán acompañamiento (beneficiarios directos)."/>
    <s v="1.Personas que mejoran sus condiciones de vida mediante las soluciones desarrolladas: 6000_x000a_2.Número de empresas que observan un incremento promedio de sus ingresos en un 10% un año después de la finalización del proyecto: 12 _x000a_3.Número de empresas que mantienen sus operaciones un año después de la finalización del proyecto: 18_x000a_4.Número de actores clave del sector público o privado que adoptan nuevas prácticas basándose en el conocimiento o proyectos apoyados: 50_x000a_5.Número de personas sensibilizadas en directo: 13.800_x000a_6.Número de personas/emprendedores capacitados en Transformadores: 300_x000a_7.Número de emprendimientos que reciben  capital semilla (financiamiento no reembolsable): 30_x000a_8.Número de emprendimientos acelerados: 24_x000a_9.Tablero de monitoreo de impacto de empresas sociales: 1_x000a_10.Modelo de negocio y expansión de KOGA desarrollado: 1_x000a_11.Nueva Estrategia en gobernanza y transparencia desarrollada e implementada – fortalecimiento institucional: 1_x000a_12.Alianzas nacionales  - internacionales: 15_x000a_13.Diagnóstico de políticas públicas y estudio del contexto emprendedor desarrollados: 2_x000a_14.Cantidad de personas sensibilizadas por Gramo presencialmente: 13.800_x000a_15.Cantidad de personas sensibilizadas por Gramo en diferido: 200.000_x000a_16.Número de ideas seleccionadas e incubadas en Trampolín: 60_x000a_17.Número de personas pertenecientes a comunidades beneficiarias que participan del proceso de co-creación: 540_x000a_18.Número de soluciones validadas con las comunidades: 60_x000a_19.Personas capacitadas en Transformadores con planes de negocio analizados: 300_x000a_20.Informe con al menos 50 soluciones internacionales que se ajusten a la demanda de Paraguay: 50_x000a_21.Emprendimientos internacionales a ser replicados a través de Impact LAB: 3_x000a_22.Número de emprendimientos nacionales acelerados en Impact LAB: 24_x000a_23.Horas de  mentoría recibidas por emprendedores: 360_x000a_24.Emprendimientos que reciben capital semilla (no reembolsable) por resultados: 12_x000a_25.Número de empresas que observan un incremento promedio de sus ingresos en un 10% : 12_x000a_25.Club de inversores ángeles conformado: 1_x000a_26.Fondo de co-inversión de impacto o recuperación contingente diseñado y listo para ser constituido: 1_x000a_27.Desarrollo de casos por temática acerca del modelo KOGA (gobierno corporativo, finanzas sociales, laboratorios de innovación, etc.): 4_x000a_28.Elaboración de documentos audiovisuales y publicaciones sobre emprendimiento: 6_x000a_29.Reproducciones de materiales audiovisuales generados en el proyecto: 10.000_x000a__x000a__x000a__x000a_"/>
    <s v="Mejora de las condiciones de vida de las personas y comunidades vulnerables a través del desarrollo de servicios/productos adaptados a sus necesidades y promovidos por emprendedores sociales KOGA."/>
    <s v="KOGA S.A."/>
    <s v="Item"/>
    <s v="teams/ITEBP/IPC/CivilSociety/Lists/Civil Society Review 20162017/PARAGUAY"/>
  </r>
  <r>
    <x v="17"/>
    <s v="No project related"/>
    <s v="No project related"/>
    <x v="3"/>
    <s v="PROVISION OF FUNDS TO EXECUTE PROJECT OR PROJECT'S COMPONENT"/>
    <n v="20000"/>
    <n v="0"/>
    <s v="ENVIRONMENTAL MANAGEMENT AND GOVERNANCE"/>
    <x v="0"/>
    <m/>
    <m/>
    <m/>
    <m/>
    <s v="Item"/>
    <s v="teams/ITEBP/IPC/CivilSociety/Lists/Civil Society Review 20162017/PANAMA"/>
  </r>
  <r>
    <x v="17"/>
    <s v="No project related"/>
    <s v="No project related"/>
    <x v="3"/>
    <s v="PROVISION OF FUNDS TO EXECUTE PROJECT OR PROJECT'S COMPONENT"/>
    <n v="20000"/>
    <n v="0"/>
    <s v="BUSINESS CLIMATE AND COMPETITIVENESS"/>
    <x v="0"/>
    <m/>
    <m/>
    <m/>
    <m/>
    <s v="Item"/>
    <s v="teams/ITEBP/IPC/CivilSociety/Lists/Civil Society Review 20162017/PANAMA"/>
  </r>
  <r>
    <x v="17"/>
    <s v="No project related"/>
    <s v="No project related"/>
    <x v="3"/>
    <s v="PROVISION OF FUNDS TO EXECUTE PROJECT OR PROJECT'S COMPONENT"/>
    <n v="20000"/>
    <n v="0"/>
    <s v="BUSINESS CLIMATE AND COMPETITIVENESS"/>
    <x v="0"/>
    <m/>
    <m/>
    <m/>
    <m/>
    <s v="Item"/>
    <s v="teams/ITEBP/IPC/CivilSociety/Lists/Civil Society Review 20162017/PANAMA"/>
  </r>
  <r>
    <x v="16"/>
    <s v="TT-L1038"/>
    <s v="Global Services Offshoring Promotion Program"/>
    <x v="2"/>
    <s v="PROJECT LAUNCH"/>
    <n v="12000"/>
    <n v="1"/>
    <s v="OTHER"/>
    <x v="1"/>
    <s v="100"/>
    <m/>
    <s v="Disseminate goal and objectives of the programme._x000a_"/>
    <s v="Ministry of Planning and Development and colsultants contracted under the operation."/>
    <s v="Item"/>
    <s v="teams/ITEBP/IPC/CivilSociety/Lists/Civil Society Review 20162017/TRINIDAD AND TOBAGO"/>
  </r>
  <r>
    <x v="12"/>
    <s v="No project related"/>
    <s v="No project related"/>
    <x v="4"/>
    <s v="CONGRESO IBEROAMERICANO DE JÓVENES EMPRESARIOS - CIJE"/>
    <n v="2000"/>
    <n v="1"/>
    <s v="SMALL AND MEDIUM ENTERPRISE"/>
    <x v="0"/>
    <m/>
    <m/>
    <m/>
    <m/>
    <s v="Item"/>
    <s v="teams/ITEBP/IPC/CivilSociety/Lists/Civil Society Review 20162017/ECUADOR"/>
  </r>
  <r>
    <x v="16"/>
    <s v="TT-T1058"/>
    <s v="Manpower Strategy for Trinidad and Tobago"/>
    <x v="2"/>
    <s v="INFORMATION SHARED ON THE WEB PAGE"/>
    <n v="15000"/>
    <n v="5"/>
    <s v="LABOR POLICY"/>
    <x v="1"/>
    <m/>
    <m/>
    <s v="Disseminate call for proposals to businesses in the design of the skills strategy through a communication campaign (webpage, radio ads, press ads, social media campaign) "/>
    <m/>
    <s v="Item"/>
    <s v="teams/ITEBP/IPC/CivilSociety/Lists/Civil Society Review 20162017/TRINIDAD AND TOBAGO"/>
  </r>
  <r>
    <x v="12"/>
    <s v="No project related"/>
    <s v="No project related"/>
    <x v="4"/>
    <s v="CONCURSO STARTUPS SEEDSTARS WORLD CAPÍTULO ECUADOR "/>
    <n v="1000"/>
    <n v="1"/>
    <s v="SMALL AND MEDIUM ENTERPRISE"/>
    <x v="0"/>
    <m/>
    <m/>
    <m/>
    <m/>
    <s v="Item"/>
    <s v="teams/ITEBP/IPC/CivilSociety/Lists/Civil Society Review 20162017/ECUADOR"/>
  </r>
  <r>
    <x v="3"/>
    <s v="ES-T1186"/>
    <s v="Strengthening of FONAES as financial mecanism of the ENCC in El Salvador"/>
    <x v="2"/>
    <s v="INFORMATION SHARED IN WORKSHOPS"/>
    <n v="10000"/>
    <n v="1"/>
    <s v="CLIMATE CHANGE FINANCING"/>
    <x v="0"/>
    <m/>
    <s v="Workshops and policy dialogues with government and private Institutions to position FONAES as a financing instrument"/>
    <s v="High and receptive"/>
    <s v="FONAES"/>
    <s v="Item"/>
    <s v="teams/ITEBP/IPC/CivilSociety/Lists/Civil Society Review 20162017/EL SALVADOR"/>
  </r>
  <r>
    <x v="12"/>
    <s v="No project related"/>
    <s v="No project related"/>
    <x v="4"/>
    <s v="TALLER RED DE INVERSORES ANGELES - BUEN TRIP HUB"/>
    <n v="2000"/>
    <n v="16"/>
    <s v="SMALL AND MEDIUM ENTERPRISE"/>
    <x v="0"/>
    <m/>
    <m/>
    <m/>
    <m/>
    <s v="Item"/>
    <s v="teams/ITEBP/IPC/CivilSociety/Lists/Civil Society Review 20162017/ECUADOR"/>
  </r>
  <r>
    <x v="3"/>
    <s v="ES-L1027"/>
    <s v="Integrated Health Program"/>
    <x v="3"/>
    <s v="PROVISION OF FUNDS TO EXECUTE PROJECT OR PROJECT'S COMPONENT"/>
    <n v="888995"/>
    <n v="1"/>
    <s v="HEALTH SYSTEM STRENGTHENING"/>
    <x v="0"/>
    <s v="1,450"/>
    <s v="Better participation and relationship between Ministry of Health and the Universidad de El Salvador. Academic support from an university with a high prestige."/>
    <s v="The Certificate on Basic Health Services financed with this project had an impact on 1,450 health service workers by improving the quality of their service as a result of having a better training and understanding of the Health Reform and the responsibilities and protocols that Basic Health Care units have to put into practice"/>
    <s v="Universidad de El Salvador"/>
    <s v="Item"/>
    <s v="teams/ITEBP/IPC/CivilSociety/Lists/Civil Society Review 20162017/EL SALVADOR"/>
  </r>
  <r>
    <x v="17"/>
    <s v="No project related"/>
    <s v="No project related"/>
    <x v="1"/>
    <s v="ORGANIZATION PARTICIPATING IN CIVIL SOCIETY FORUM AND/OR REGULAR MEETINGS"/>
    <n v="2329"/>
    <n v="0"/>
    <s v="OTHER"/>
    <x v="0"/>
    <m/>
    <m/>
    <m/>
    <m/>
    <s v="Item"/>
    <s v="teams/ITEBP/IPC/CivilSociety/Lists/Civil Society Review 20162017/PANAMA"/>
  </r>
  <r>
    <x v="12"/>
    <s v="No project related"/>
    <s v="No project related"/>
    <x v="4"/>
    <s v="EVENTO ACELERANDO ECOSISTEMAS DE EMPRENDIMIENTO E INNOVACIÓN  -  COINNOVAR"/>
    <n v="2000"/>
    <n v="1"/>
    <s v="SMALL AND MEDIUM ENTERPRISE"/>
    <x v="0"/>
    <m/>
    <m/>
    <m/>
    <m/>
    <s v="Item"/>
    <s v="teams/ITEBP/IPC/CivilSociety/Lists/Civil Society Review 20162017/ECUADOR"/>
  </r>
  <r>
    <x v="16"/>
    <s v="TT-T1050"/>
    <s v="Becoming a Woman: Creating Safe spaces for At-Risk Girls and Young Women"/>
    <x v="3"/>
    <s v="PROVISION OF FUNDS TO EXECUTE PROJECT OR PROJECT'S COMPONENT"/>
    <n v="124000"/>
    <n v="1"/>
    <s v="GENDER EQUALITY &amp; WOMEN'S EMPOWERMENT"/>
    <x v="0"/>
    <s v="269"/>
    <s v="Project in progress"/>
    <m/>
    <s v="The Network of NGO's of Trinidad and Tobago for the Advancement of Women"/>
    <s v="Item"/>
    <s v="teams/ITEBP/IPC/CivilSociety/Lists/Civil Society Review 20162017/TRINIDAD AND TOBAGO"/>
  </r>
  <r>
    <x v="17"/>
    <s v="No project related"/>
    <s v="No project related"/>
    <x v="2"/>
    <s v="MEETINGS TO DISSEMINATIE INFORMATION PUBLISHED IN THE INTERNET"/>
    <n v="2917"/>
    <n v="0"/>
    <s v="EARLY CHILDHOOD DEVELOPMENT"/>
    <x v="0"/>
    <m/>
    <m/>
    <m/>
    <m/>
    <s v="Item"/>
    <s v="teams/ITEBP/IPC/CivilSociety/Lists/Civil Society Review 20162017/PANAMA"/>
  </r>
  <r>
    <x v="12"/>
    <s v="No project related"/>
    <s v="No project related"/>
    <x v="4"/>
    <s v="CONCURSO INNOVADORES MENORES DE 35 AÑOS - MIT - OPINNO - CONQUITO"/>
    <n v="5000"/>
    <n v="1"/>
    <s v="SMALL AND MEDIUM ENTERPRISE"/>
    <x v="0"/>
    <m/>
    <m/>
    <m/>
    <m/>
    <s v="Item"/>
    <s v="teams/ITEBP/IPC/CivilSociety/Lists/Civil Society Review 20162017/ECUADOR"/>
  </r>
  <r>
    <x v="17"/>
    <s v="No project related"/>
    <s v="No project related"/>
    <x v="2"/>
    <s v="MEETINGS TO DISSEMINATIE INFORMATION PUBLISHED IN THE INTERNET"/>
    <n v="2820"/>
    <n v="0"/>
    <s v="OTHER"/>
    <x v="1"/>
    <m/>
    <m/>
    <m/>
    <m/>
    <s v="Item"/>
    <s v="teams/ITEBP/IPC/CivilSociety/Lists/Civil Society Review 20162017/PANAMA"/>
  </r>
  <r>
    <x v="16"/>
    <s v="TT-T1047"/>
    <s v="Support to the Design and Implementation of a T&amp;T Women's City Centre"/>
    <x v="3"/>
    <s v="PROVISION OF FUNDS TO EXECUTE PROJECT OR PROJECT'S COMPONENT"/>
    <n v="1300"/>
    <n v="1"/>
    <s v="GENDER EQUALITY &amp; WOMEN'S EMPOWERMENT"/>
    <x v="1"/>
    <s v="1"/>
    <s v="ongoing"/>
    <s v="ongoing"/>
    <s v="consultants related to project "/>
    <s v="Item"/>
    <s v="teams/ITEBP/IPC/CivilSociety/Lists/Civil Society Review 20162017/TRINIDAD AND TOBAGO"/>
  </r>
  <r>
    <x v="17"/>
    <s v="No project related"/>
    <s v="No project related"/>
    <x v="4"/>
    <s v="CIVIL SOCIETY INSTITUTIONAL CAPACITY FELLOWSHIPS (PM4R, PMA)"/>
    <n v="0"/>
    <n v="0"/>
    <s v="OTHER"/>
    <x v="0"/>
    <m/>
    <m/>
    <m/>
    <m/>
    <s v="Item"/>
    <s v="teams/ITEBP/IPC/CivilSociety/Lists/Civil Society Review 20162017/PANAMA"/>
  </r>
  <r>
    <x v="12"/>
    <s v="No project related"/>
    <s v="No project related"/>
    <x v="4"/>
    <s v="CONCURSO EL TALENTO NO TIENE GÉNERO"/>
    <n v="2000"/>
    <n v="1"/>
    <s v="GENDER EQUALITY &amp; WOMEN'S EMPOWERMENT"/>
    <x v="0"/>
    <s v="3 empresas ganadoras, se premio a las mejores prácticas en igualdad de género"/>
    <s v="Entrega de premios para promover la igualdad de género a través del concurso &quot;El talento no tiene género&quot;, en el evento anual de la Cámara de Industrias y Producción (CIP), la más grande de Ecuador._x000a_"/>
    <s v="Sensibilización en temas de igualdad de género en empresas del sector privado._x000a_"/>
    <s v="Women for Women"/>
    <s v="Item"/>
    <s v="teams/ITEBP/IPC/CivilSociety/Lists/Civil Society Review 20162017/ECUADOR"/>
  </r>
  <r>
    <x v="17"/>
    <s v="No project related"/>
    <s v="No project related"/>
    <x v="4"/>
    <s v="CIVIL SOCIETY INSTITUTIONAL CAPACITY FELLOWSHIPS (PM4R, PMA)"/>
    <n v="0"/>
    <n v="0"/>
    <s v="OTHER"/>
    <x v="1"/>
    <m/>
    <m/>
    <m/>
    <m/>
    <s v="Item"/>
    <s v="teams/ITEBP/IPC/CivilSociety/Lists/Civil Society Review 20162017/PANAMA"/>
  </r>
  <r>
    <x v="12"/>
    <s v="No project related"/>
    <s v="No project related"/>
    <x v="4"/>
    <s v="EVENTO DIGITAL BANK QUITO"/>
    <n v="5000"/>
    <n v="1"/>
    <s v="SMALL AND MEDIUM ENTERPRISE"/>
    <x v="1"/>
    <m/>
    <m/>
    <m/>
    <m/>
    <s v="Item"/>
    <s v="teams/ITEBP/IPC/CivilSociety/Lists/Civil Society Review 20162017/ECUADOR"/>
  </r>
  <r>
    <x v="12"/>
    <s v="No project related"/>
    <s v="No project related"/>
    <x v="4"/>
    <s v="WORKSHOPS"/>
    <n v="2000"/>
    <n v="1"/>
    <s v="GENDER EQUALITY &amp; WOMEN'S EMPOWERMENT"/>
    <x v="1"/>
    <m/>
    <m/>
    <m/>
    <m/>
    <s v="Item"/>
    <s v="teams/ITEBP/IPC/CivilSociety/Lists/Civil Society Review 20162017/ECUADOR"/>
  </r>
  <r>
    <x v="16"/>
    <s v="TT-M1026 Development and implementing a LED framework for regions with extractive industies"/>
    <s v="TT-M1026 Development and implementing a LED framework for regions with extractive industies"/>
    <x v="2"/>
    <s v="MEETINGS TO DISSEMINATIE INFORMATION PUBLISHED IN THE INTERNET"/>
    <n v="5000"/>
    <n v="3"/>
    <s v="AGRIBUSINESS"/>
    <x v="0"/>
    <s v="6 companies in total benefitted and included local cocoa estates, agricultural suppliers, local beauty products, local honey businesses"/>
    <s v="an opportunity to participate in the Trade and Investment Convention in 2016"/>
    <s v="Additional information and technical knowledge to apply to their businesses"/>
    <s v="University of the West Indies"/>
    <s v="Item"/>
    <s v="teams/ITEBP/IPC/CivilSociety/Lists/Civil Society Review 20162017/TRINIDAD AND TOBAGO"/>
  </r>
  <r>
    <x v="12"/>
    <s v="No project related"/>
    <s v="No project related"/>
    <x v="2"/>
    <s v="MEETINGS TO DISSEMINATIE INFORMATION PUBLISHED IN THE INTERNET"/>
    <n v="3000"/>
    <n v="1"/>
    <s v="GENDER EQUALITY &amp; WOMEN'S EMPOWERMENT"/>
    <x v="0"/>
    <s v="40"/>
    <s v="Evento piloto sobre la herramienta gender gap analysis tool, la cual sirve para medir la igualdad de género en las empresas privadas."/>
    <s v="Empresas del sector privado sensibilizadas para el uso de la herramienta de autoevaluación para igualdad de género._x000a_"/>
    <s v="BID / FOMIN"/>
    <s v="Item"/>
    <s v="teams/ITEBP/IPC/CivilSociety/Lists/Civil Society Review 20162017/ECUADOR"/>
  </r>
  <r>
    <x v="12"/>
    <s v="No project related"/>
    <s v="No project related"/>
    <x v="4"/>
    <s v="CICLO DE CINE #NOCALLAMOSMAS"/>
    <n v="1000"/>
    <n v="1"/>
    <s v="GENDER EQUALITY &amp; WOMEN'S EMPOWERMENT"/>
    <x v="1"/>
    <m/>
    <m/>
    <m/>
    <m/>
    <s v="Item"/>
    <s v="teams/ITEBP/IPC/CivilSociety/Lists/Civil Society Review 20162017/ECUADOR"/>
  </r>
  <r>
    <x v="16"/>
    <s v="ATN/ME-13186-TT: Developing and Implementing a Local Economic Development Framework for the Southwestern Peninsula "/>
    <s v="ATN/ME-13186-TT: Developing and Implementing a Local Economic Development Framework for the Southwestern Peninsula "/>
    <x v="4"/>
    <s v="EDUCATION CAMPAIGNS"/>
    <n v="10000"/>
    <n v="1"/>
    <s v="OTHER"/>
    <x v="0"/>
    <s v="three schools in Trinidad and Tobago"/>
    <s v="Implementation of Sports for Development Programme."/>
    <s v="Collaboration with local secondary schools to implement Sports for Development Programme"/>
    <s v="University of the West Indies and Secondary Schools in Trinidad and Tobago"/>
    <s v="Item"/>
    <s v="teams/ITEBP/IPC/CivilSociety/Lists/Civil Society Review 20162017/TRINIDAD AND TOBAGO"/>
  </r>
  <r>
    <x v="16"/>
    <s v="ATN/ME-13186-TT: Developing and Implementing a Local Economic Development Framework for the Southwestern Peninsula "/>
    <s v="ATN/ME-13186-TT: Developing and Implementing a Local Economic Development Framework for the Southwestern Peninsula "/>
    <x v="2"/>
    <s v="A DOCUMENTARY REGARDING THE RESULTS AND IMPACT OF THE PROGRAMME "/>
    <n v="14000"/>
    <n v="1"/>
    <s v="AGRIBUSINESS"/>
    <x v="1"/>
    <m/>
    <m/>
    <m/>
    <m/>
    <s v="Item"/>
    <s v="teams/ITEBP/IPC/CivilSociety/Lists/Civil Society Review 20162017/TRINIDAD AND TOBAGO"/>
  </r>
  <r>
    <x v="3"/>
    <s v="ES-L1016"/>
    <s v="Proposal for Reduction of Vulnerability in informal Urban Neighrborhoods in the"/>
    <x v="2"/>
    <s v="MEETINGS WITH THE COMMUNITY TO INFORMATE ABOUT THE INVESTMENTS OF THE PROJECT"/>
    <n v="50000000"/>
    <n v="1"/>
    <s v="POVERTY ALLEVIATION"/>
    <x v="0"/>
    <s v="1727"/>
    <s v="The involvement of the community in the project allowed the support and appropriation of the investments"/>
    <s v="High participation of the community in the processes. Ensuring support to the project and appropriation of the investments which will promote the sustainability of the project. There are also lessons learned in how to better involve the community in the projects which can be applied to other Bank's projects (i.e. information houses, promotion of mechanisms among beneficiaries and constructing companies, among others)."/>
    <s v="Ministry of Public Works"/>
    <s v="Item"/>
    <s v="teams/ITEBP/IPC/CivilSociety/Lists/Civil Society Review 20162017/EL SALVADOR"/>
  </r>
  <r>
    <x v="3"/>
    <s v="ES-L1110"/>
    <s v="Expanding rural financial services to communities with young leaders"/>
    <x v="3"/>
    <s v="PROVISION OF FUNDS TO EXECUTE PROJECT OR PROJECT'S COMPONENT"/>
    <n v="1000000"/>
    <n v="1"/>
    <s v="FINANCIAL INCLUSION"/>
    <x v="1"/>
    <s v="975 rural clients of Credicampo"/>
    <s v="The purpose of the project is to support the expansion of rural households’ access to Credicampo financing, by offering new financial products and increasing community participation by young leaders"/>
    <s v="The objective of the project is to help increase the income derived from the productive activities of small producers and rural inhabitants who are clients of Credicampo."/>
    <s v="CREDICAMPO"/>
    <s v="Item"/>
    <s v="teams/ITEBP/IPC/CivilSociety/Lists/Civil Society Review 20162017/EL SALVADOR"/>
  </r>
  <r>
    <x v="16"/>
    <s v="TT-M1032 - This is Me"/>
    <s v="TT-M1032 - This is Me"/>
    <x v="3"/>
    <s v="PROVISION OF FUNDS TO EXECUTE PROJECT OR PROJECT'S COMPONENT"/>
    <n v="500"/>
    <n v="1"/>
    <s v="OTHER"/>
    <x v="0"/>
    <s v="students, their families and other high need youth"/>
    <s v="This 6-month training for fashion, design and merchandising for at-risk youth targeting primarily urban areas in POS and environs."/>
    <s v="Project is ongoing. The program involves life skills, business and technical skills and market linkages to start a micro business in fashion design and production. The This is ME Fashion Module is developed with support from the University of Trinidad and Tobago (UTT)’s fashion program director to adapt to the local context and to facilitate some linkages, where feasible, to facilitate transition into UTT’s diploma or certificate program for participants. "/>
    <s v="Caribbean Intransit "/>
    <s v="Item"/>
    <s v="teams/ITEBP/IPC/CivilSociety/Lists/Civil Society Review 20162017/TRINIDAD AND TOBAGO"/>
  </r>
  <r>
    <x v="16"/>
    <s v="TT-M1028 Using credit ratings to facilitate financing for Caribbean SMEs"/>
    <s v="TT-M1028 Using credit ratings to facilitate financing for Caribbean SMEs"/>
    <x v="4"/>
    <s v="WORKSHOPS"/>
    <n v="1000"/>
    <n v="3"/>
    <s v="FINANCIAL REGULATION AND SUPERVISION"/>
    <x v="0"/>
    <s v="75 members of staff of various financial Small and Medium Enterprises"/>
    <s v="Financial Sector SME's received training on credit rating methodology"/>
    <s v="Financial Sector SME's received training on credit rating methodology"/>
    <s v="CARICRIS - Caribbean Information and Credit Rating Services Limited"/>
    <s v="Item"/>
    <s v="teams/ITEBP/IPC/CivilSociety/Lists/Civil Society Review 20162017/TRINIDAD AND TOBAGO"/>
  </r>
  <r>
    <x v="16"/>
    <s v="TT-L1034"/>
    <s v="Strengthened Information Management at the Registrar General Department"/>
    <x v="0"/>
    <s v="PUBLIC CONSULTATION WITH CIVIL SOCIETY REGARDING A PROJECT OR A PROJECT'S COMPONENT"/>
    <n v="0"/>
    <n v="1"/>
    <s v="GENDER EQUALITY &amp; WOMEN'S EMPOWERMENT"/>
    <x v="0"/>
    <s v="general public"/>
    <s v="communications campaign reached out to and obtain feedback from stakeholders on project activities, including gender-targeted outreach campaigns and data collection around women´s land ownership trends. This activity has not yet been effectuated and, the goal is to engage critical stakeholders including the public at large."/>
    <m/>
    <m/>
    <s v="Item"/>
    <s v="teams/ITEBP/IPC/CivilSociety/Lists/Civil Society Review 20162017/TRINIDAD AND TOBAGO"/>
  </r>
  <r>
    <x v="16"/>
    <s v="TT-L1026"/>
    <s v="Multi-Phase Wastewater Rehabilitation Program- Phase I"/>
    <x v="0"/>
    <s v="PUBLIC CONSULTATION WITH CIVIL SOCIETY REGARDING A PROJECT OR A PROJECT'S COMPONENT"/>
    <n v="1500"/>
    <n v="1"/>
    <s v="SOLID WASTE, SOCIAL PROJECTS"/>
    <x v="0"/>
    <s v="residents of Malabar and San Fernando"/>
    <s v="Public outreach and awareness of project activities"/>
    <m/>
    <s v="Water and Sewerage Authority of Trinidad and Tobago (WASA)"/>
    <s v="Item"/>
    <s v="teams/ITEBP/IPC/CivilSociety/Lists/Civil Society Review 20162017/TRINIDAD AND TOBAGO"/>
  </r>
  <r>
    <x v="16"/>
    <s v="TT-L1039"/>
    <s v="Health Services Support Program"/>
    <x v="0"/>
    <s v="PUBLIC CONSULTATION WITH CIVIL SOCIETY REGARDING A PROJECT OR A PROJECT'S COMPONENT"/>
    <n v="0"/>
    <n v="1"/>
    <s v="HEALTH SYSTEM STRENGTHENING"/>
    <x v="0"/>
    <m/>
    <m/>
    <m/>
    <s v="Ministry of Health, Diabeties Association, Cancer Society and Healthy Coalition"/>
    <s v="Item"/>
    <s v="teams/ITEBP/IPC/CivilSociety/Lists/Civil Society Review 20162017/TRINIDAD AND TOBAGO"/>
  </r>
  <r>
    <x v="16"/>
    <s v="TT-L1039"/>
    <s v="Health Services Support Program"/>
    <x v="1"/>
    <s v="DISSEMINATION OF INFORMATION THROUGH PROJECTS, POLICIES, STRATEGIES, WEBPAGES, E-MAILS, AND ONLINE PUBLICATIONS"/>
    <n v="5000"/>
    <n v="1"/>
    <s v="HEALTH SYSTEM STRENGTHENING"/>
    <x v="0"/>
    <m/>
    <s v=" the Ministry  of Health wishes to re-activate the Trinidad and Tobago Partners Forum Working Committee on NCDs to provide inputs for the implementation component of the NCDs component of the loan. This working committee acting as an advisory body comprises Ministries, Civil Society and International Organizations "/>
    <m/>
    <s v="Ministry of Health, Diabeties Association, Cancer Society and Healthy Coalition"/>
    <s v="Item"/>
    <s v="teams/ITEBP/IPC/CivilSociety/Lists/Civil Society Review 20162017/TRINIDAD AND TOBAGO"/>
  </r>
  <r>
    <x v="3"/>
    <s v="ES-L1109"/>
    <s v="Rural and periurban credit expansion for Women in El Salvador"/>
    <x v="3"/>
    <s v="PROVISION OF FUNDS TO EXECUTE PROJECT OR PROJECT'S COMPONENT"/>
    <n v="750000"/>
    <n v="1"/>
    <s v="FINANCIAL INCLUSION"/>
    <x v="1"/>
    <s v="1,400 micro and small women entrepreneurs"/>
    <s v="The project outcome is that the OEF strengthens and expands its activities so that micro and small women entrepreneurs are able to access credit in their communities and conduct sustainable productive activities"/>
    <s v="The expected impact of the project is to increase the incomes of low-income women in rural and periurban areas by stimulating productive and microentrepreneurial activities through access to financial services"/>
    <s v="OEF"/>
    <s v="Item"/>
    <s v="teams/ITEBP/IPC/CivilSociety/Lists/Civil Society Review 20162017/EL SALVADOR"/>
  </r>
  <r>
    <x v="16"/>
    <s v="1965/OC-TT Citizen Security Program"/>
    <s v="1965/OC-TT Citizen Security Program"/>
    <x v="3"/>
    <s v="PROVISION OF FUNDS TO EXECUTE PROJECT OR PROJECT'S COMPONENT"/>
    <n v="153082"/>
    <n v="11"/>
    <s v="PENSIONS &amp; SOCIAL SECURITY"/>
    <x v="0"/>
    <m/>
    <s v="1) Development of Community Safety Plans_x000a_2) Implementation of Police Youth Club Training and Development Programme_x000a_3) Implementation of Community Based Media Production Project to train 250 young persons in film production_x000a_4) Implementation of Conflict &amp; Mediation Training Programme in East Port of Spain_x000a_5) Implementation of Conflict &amp; Mediation Training Programme in St. James &amp; Diego Martin_x000a_6) Implementation of Adult Literacy Training Programme_x000a_7) Implementation of Cognitive Social Intervention Programme (Tobago)_x000a_8) Implementation of Positive Parenting Programme (Tobago) _x000a_9) Micro Project grants (ICON &amp; Community Engagement) to community based organisations (10)_x000a_10) School  Based Violence Prevention programmes implemented by local schools to address safety &amp; security (6) concerns _x000a_"/>
    <m/>
    <s v="Ministry of National Security, University of the West Indies, Police Youth Club, University of Trinidad and Tobago, consultants contracted under project"/>
    <s v="Item"/>
    <s v="teams/ITEBP/IPC/CivilSociety/Lists/Civil Society Review 20162017/TRINIDAD AND TOBAGO"/>
  </r>
  <r>
    <x v="16"/>
    <s v="TT-L1034"/>
    <s v="Strengthened Information Management at the Registrar General Department"/>
    <x v="0"/>
    <s v="PUBLIC CONSULTATION WITH CIVIL SOCIETY REGARDING A PROJECT OR A PROJECT'S COMPONENT"/>
    <n v="472"/>
    <n v="1"/>
    <s v="MODERNIZATION &amp; ADMINIST OFJUSTICE"/>
    <x v="0"/>
    <m/>
    <s v="Stakeholder meeting"/>
    <m/>
    <m/>
    <s v="Item"/>
    <s v="teams/ITEBP/IPC/CivilSociety/Lists/Civil Society Review 20162017/TRINIDAD AND TOBAGO"/>
  </r>
  <r>
    <x v="16"/>
    <s v="TT-L1034"/>
    <s v="Strengthened Information Management at the Registrar General Department"/>
    <x v="0"/>
    <s v="HOSTED MEETING OF CIVIL SOCIETY ORGANISATIONS TO DISCUSS RECOMMENDATIONS FOR IMPROVING THE LEGAL, FISCAL AND FUNDING FRAMEWORK FOR THE CIVIL SOCIETY SECTOR"/>
    <n v="0"/>
    <n v="1"/>
    <s v="MODERNIZATION &amp; ADMINIST OFJUSTICE"/>
    <x v="0"/>
    <m/>
    <m/>
    <m/>
    <m/>
    <s v="Item"/>
    <s v="teams/ITEBP/IPC/CivilSociety/Lists/Civil Society Review 20162017/TRINIDAD AND TOBAGO"/>
  </r>
  <r>
    <x v="3"/>
    <s v="ES-L1089"/>
    <s v="Financing Productive Development for El salvador"/>
    <x v="2"/>
    <s v="THE FINANCIAL INSTITUTION CARRY OUT PROGRAMS TO DISSEMINATE THE BENEFITS OF THE CREDITS"/>
    <n v="0"/>
    <n v="10"/>
    <s v="FINANCIAL INCLUSION"/>
    <x v="0"/>
    <s v="1500, with wich the program goal has been exceeded"/>
    <s v="It has been possible to communicate the availability of the line to micro entrepreneurs who are accessing the line"/>
    <s v="Is expected to improve the productivity of small businesses in the country through financing_x000a_"/>
    <s v="Microfinancieras "/>
    <s v="Item"/>
    <s v="teams/ITEBP/IPC/CivilSociety/Lists/Civil Society Review 20162017/EL SALVADOR"/>
  </r>
  <r>
    <x v="16"/>
    <s v="TT-L1016"/>
    <s v="Neighborhood Upgrading Program"/>
    <x v="4"/>
    <s v="SITE VISIT"/>
    <n v="0"/>
    <n v="1"/>
    <s v="URBAN LAND PLANNING AND MANAGEMENT"/>
    <x v="1"/>
    <m/>
    <m/>
    <m/>
    <m/>
    <s v="Item"/>
    <s v="teams/ITEBP/IPC/CivilSociety/Lists/Civil Society Review 20162017/TRINIDAD AND TOBAGO"/>
  </r>
  <r>
    <x v="3"/>
    <s v="ES-M1038"/>
    <s v="IMPLEMENTATION OF PRIVATE-PUBLIC PARTNERSHIPS FOR MUNICIPAL MKTS MNGT IN EL SAL"/>
    <x v="3"/>
    <s v="PARTICIPATIVE MONITORING"/>
    <n v="545000"/>
    <n v="1"/>
    <s v="OTHER"/>
    <x v="0"/>
    <s v="689 beneficiarios, entre ellos pertenecientes a Organizaciones de Mercados Municipales."/>
    <s v="Alianza publico privada entre la alcaldía de Santiago Nonualco  y la organización de usuarios del Mercado Municipal, por medio del establecimiento de una empresa de economía mixta: AMERMUSAN"/>
    <s v=".La mejora de la administración del Mercado Municipal de Santiago Nonualco, y la mejora de los servicios del Mercado a los clients."/>
    <s v="FISDL"/>
    <s v="Item"/>
    <s v="teams/ITEBP/IPC/CivilSociety/Lists/Civil Society Review 20162017/EL SALVADOR"/>
  </r>
  <r>
    <x v="16"/>
    <s v="ConSOC activities"/>
    <s v="ConSOC activities"/>
    <x v="1"/>
    <s v="DISSEMINATION OF INFORMATION THROUGH INVITING CONSOC MEMBER TO PROCUREMENT LIVE FAIR "/>
    <n v="0"/>
    <n v="1"/>
    <s v="OTHER"/>
    <x v="0"/>
    <m/>
    <m/>
    <m/>
    <m/>
    <s v="Item"/>
    <s v="teams/ITEBP/IPC/CivilSociety/Lists/Civil Society Review 20162017/TRINIDAD AND TOBAGO"/>
  </r>
  <r>
    <x v="3"/>
    <s v="ES-T1233"/>
    <s v="Support to the Development of an Information System in the Education Sector and"/>
    <x v="1"/>
    <s v="ORGANIZATION PARTICIPATING IN CIVIL SOCIETY FORUM AND/OR REGULAR MEETINGS"/>
    <n v="0"/>
    <n v="3"/>
    <s v="EDUCATIONAL ASSESSMENT"/>
    <x v="0"/>
    <s v="100"/>
    <s v="Organizaciones de la Sociedad Civil participaron junto al Ministerio de Educación de El Salvador y la Secretaria de Educación de Honduras en la conferencia: “Fortaleciendo la información y la Coordinación para Mejorar el Clima Escolar"/>
    <s v="Los objetivos de la conferencia se cumplieron. Se intercambio información, y sobre todo, se agendaron muchas reuniones posteriores entre los participantes. Por ejemplo, era la primera vez que la Secretaria de Educación y de Seguridad de El Salvador compartían información, una clara señal de como las instituciones pueden trabajar aisladas aun perteneciendo al mismo gobierno en situaciones que &quot;claman&quot; por coordinación._x000a__x000a_"/>
    <s v="EDYTRA, Glasswing, Fusalmo, Visión Mundial, Plan International,  Fundación Lady Lee, GIZ, Universidades"/>
    <s v="Item"/>
    <s v="teams/ITEBP/IPC/CivilSociety/Lists/Civil Society Review 20162017/EL SALVADOR"/>
  </r>
  <r>
    <x v="16"/>
    <s v="Country Strategy 2016-2020 consultation with ConSOC"/>
    <s v="Country Strategy 2016-2020 consultation with ConSOC"/>
    <x v="0"/>
    <s v="CONSULTATIION WITH CONSOC GROUP ON COUNTRY STRATEGY PRIORITY AREAS AND AREAS OF INTERVENTION"/>
    <n v="500"/>
    <n v="3"/>
    <s v="OTHER"/>
    <x v="0"/>
    <m/>
    <m/>
    <m/>
    <m/>
    <s v="Item"/>
    <s v="teams/ITEBP/IPC/CivilSociety/Lists/Civil Society Review 20162017/TRINIDAD AND TOBAGO"/>
  </r>
  <r>
    <x v="16"/>
    <s v="Caribbean Civil Society Forum VI Annual Meeting - Sustainable Growth"/>
    <s v="Caribbean Civil Society Forum VI Annual Meeting - Sustainable Growth"/>
    <x v="1"/>
    <s v="ORGANIZATION PARTICIPATING IN CIVIL SOCIETY FORUM AND/OR REGULAR MEETINGS"/>
    <n v="2500"/>
    <n v="3"/>
    <s v="OTHER"/>
    <x v="0"/>
    <m/>
    <m/>
    <m/>
    <m/>
    <s v="Item"/>
    <s v="teams/ITEBP/IPC/CivilSociety/Lists/Civil Society Review 20162017/TRINIDAD AND TOBAGO"/>
  </r>
  <r>
    <x v="16"/>
    <s v="XVI Annual Meeting - Social Innovation"/>
    <s v="XVI Annual Meeting - Social Innovation"/>
    <x v="1"/>
    <s v="ORGANIZATION PARTICIPATING IN CIVIL SOCIETY FORUM AND/OR REGULAR MEETINGS"/>
    <n v="2500"/>
    <n v="2"/>
    <s v="OTHER"/>
    <x v="0"/>
    <m/>
    <m/>
    <m/>
    <m/>
    <s v="Item"/>
    <s v="teams/ITEBP/IPC/CivilSociety/Lists/Civil Society Review 20162017/TRINIDAD AND TOBAGO"/>
  </r>
  <r>
    <x v="3"/>
    <s v="ES-M1041"/>
    <s v="Promotion of Savings by Recipients of Government Payments"/>
    <x v="3"/>
    <s v="PROVISION OF FUNDS TO EXECUTE PROJECT OR PROJECT'S COMPONENT"/>
    <n v="412000"/>
    <n v="2"/>
    <s v="FINANCIAL INCLUSION"/>
    <x v="0"/>
    <s v="40,000 people receive subsidies through a electrinic saving accounts (e-banking, movile application). Besides, 107,000 people have opened new savings accounts during the projects."/>
    <s v="2 new saving products were implemented. 1 methodology for Financial Education was implemented."/>
    <s v="The project has stimulates, a amount of savings of US$ 819,000, as of Dec/2016. "/>
    <s v="FEDECREDITO"/>
    <s v="Item"/>
    <s v="teams/ITEBP/IPC/CivilSociety/Lists/Civil Society Review 20162017/EL SALVADOR"/>
  </r>
  <r>
    <x v="3"/>
    <s v="ES-M1042"/>
    <s v="Health Microinsurance in El Salvador"/>
    <x v="3"/>
    <s v="PROVISION OF FUNDS TO EXECUTE PROJECT OR PROJECT'S COMPONENT"/>
    <n v="712000"/>
    <n v="2"/>
    <s v="FINANCIAL INCLUSION"/>
    <x v="0"/>
    <s v="13,833 low-income people with health insurance"/>
    <s v="2 New inclusive insurance products designed and implemented. 1 new medical network implemented. 1 financial education program implemented (for insurance) . The insurance products were commercialized through 12 cooperatives members of FEDECACES  and 2 others."/>
    <s v="25,000 inclusive insurance were commercialized during the project, equivalent to 75,000 beneficiaries, 90% women and  50% from rural zones. "/>
    <s v="SEGUROS FUTURO."/>
    <s v="Item"/>
    <s v="teams/ITEBP/IPC/CivilSociety/Lists/Civil Society Review 20162017/EL SALVADOR"/>
  </r>
  <r>
    <x v="19"/>
    <s v="No project related"/>
    <s v="No project related"/>
    <x v="1"/>
    <s v="ORGANIZATION PARTICIPATING IN CIVIL SOCIETY FORUM AND/OR REGULAR MEETINGS"/>
    <n v="200"/>
    <n v="1"/>
    <s v="FISCAL POLICY FOR SUSTAINABILITY AND GROWTH"/>
    <x v="1"/>
    <m/>
    <s v="Sesión de diálogo del ConSoc con el Ministro de Hacienda de Costa Rica, quien presentó la situación actual del país y las perspectivas macroeconómicas de cara a la situación fiscal del país."/>
    <m/>
    <m/>
    <s v="Item"/>
    <s v="teams/ITEBP/IPC/CivilSociety/Lists/Civil Society Review 20162017/COSTA RICA"/>
  </r>
  <r>
    <x v="3"/>
    <s v="ES-M1049"/>
    <s v="Pathways for Youth"/>
    <x v="3"/>
    <s v="PROVISION OF FUNDS TO EXECUTE PROJECT OR PROJECT'S COMPONENT"/>
    <n v="1500000"/>
    <n v="1"/>
    <s v="YOUTH AT RISK"/>
    <x v="0"/>
    <s v="The project will directly benefit 10,020 low-income, at-risk youth between the ages of 16 and 25  in the municipios of San Salvador, Soyapango, Santa Ana, San Miguel, Mejicanos, and Sonsonante, 50% of whom will be women"/>
    <s v="(I) Transfer and implementation of the model to a network of affiliates (NGOs and Training Centers among others)_x000a_(ii) Community Savings and Loan Groups formed by youth  at risk"/>
    <s v="At the national level, at-risk youth can be socially and economically productive in jobs and  self-employment"/>
    <s v="Catholic Relief Services (CRS) El Salvador"/>
    <s v="Item"/>
    <s v="teams/ITEBP/IPC/CivilSociety/Lists/Civil Society Review 20162017/EL SALVADOR"/>
  </r>
  <r>
    <x v="19"/>
    <s v="No project related"/>
    <s v="No project related"/>
    <x v="2"/>
    <s v="CONGRESO INTERNACIONAL DE GESTÍÓN DE PROYECTOS DE INVERSIÓN PÚBLICA"/>
    <n v="20000"/>
    <n v="30"/>
    <s v="OTHER"/>
    <x v="1"/>
    <s v="300"/>
    <s v="Diseminación de buenas prácticas, diálogo e intercambio de conocimiento regional con actores públicos y privados sobre gestión y monitreo de proyectos de desarrollo."/>
    <m/>
    <m/>
    <s v="Item"/>
    <s v="teams/ITEBP/IPC/CivilSociety/Lists/Civil Society Review 20162017/COSTA RICA"/>
  </r>
  <r>
    <x v="19"/>
    <s v="No project related"/>
    <s v="No project related"/>
    <x v="1"/>
    <s v="ORGANIZATION PARTICIPATING IN CIVIL SOCIETY FORUM AND/OR REGULAR MEETINGS"/>
    <n v="200"/>
    <n v="3"/>
    <s v="OTHER"/>
    <x v="1"/>
    <m/>
    <s v="Sesión descentralizada del ConSoc dividida en dos partes. La primera parte realizada en el Centro Nacional de Alta Tecnología, donde se desarrollaron presentaciones sobre temas de Mercado laboral, así como visitas a los laboratorios de geomática, nanotecnología, computación avanzada y biotecnología.  En la segunda parte, se realizó una visita a los proyectos del Sistema Integral de Formación Artística para Inclusión Social en la comunidad de La Carpio."/>
    <m/>
    <m/>
    <s v="Item"/>
    <s v="teams/ITEBP/IPC/CivilSociety/Lists/Civil Society Review 20162017/COSTA RICA"/>
  </r>
  <r>
    <x v="19"/>
    <s v="No project related"/>
    <s v="No project related"/>
    <x v="1"/>
    <s v="ORGANIZATION PARTICIPATING IN CIVIL SOCIETY FORUM AND/OR REGULAR MEETINGS"/>
    <n v="100"/>
    <n v="1"/>
    <s v="OTHER"/>
    <x v="1"/>
    <m/>
    <s v="Diálogo del ConSoc con los candidatos a Vicepresidente de la República de los 5 principals partidos politicos (según la encuesta del Semanario Universidad de noviembre 2017), de cara a las elecciones nacionales de febrero 2018."/>
    <m/>
    <m/>
    <s v="Item"/>
    <s v="teams/ITEBP/IPC/CivilSociety/Lists/Civil Society Review 20162017/COSTA RICA"/>
  </r>
  <r>
    <x v="3"/>
    <s v="ES-M1054"/>
    <s v="New employment opportunities for youth in El Salvador (NEO-ES)"/>
    <x v="3"/>
    <s v="PROVISION OF FUNDS TO EXECUTE PROJECT OR PROJECT'S COMPONENT"/>
    <n v="1500000"/>
    <n v="1"/>
    <s v="YOUTH AT RISK"/>
    <x v="0"/>
    <s v="18000 YOUTH AT RISK"/>
    <s v="The model consists of forming public-private partnerships in which companies, governments, and civil society contribute resources, knowledge, and capacity to implement effective and sustainable employment solutions for poor and vulnerable youth._x000a_Among the civil society partnerships that are involved in NEO El Salvador are: Asociación AGAPE de El Salvador, Fundación Salvador del Mundo, Asociación Institución Salesiana, Plan International, Federación Internacional de Fe y Alegría, Catholic Relief Services, and Fundación para la Educación Integral Salvadoreña (FEDISAL)"/>
    <s v="The desired impact of the project is to increase job opportunities for poor and vulnerable young people between the ages of 17 and 29. An estimated number of 9,000 youth are expected to get jobs, at the endo of the project."/>
    <s v="FEDISAL"/>
    <s v="Item"/>
    <s v="teams/ITEBP/IPC/CivilSociety/Lists/Civil Society Review 20162017/EL SALVADOR"/>
  </r>
  <r>
    <x v="3"/>
    <s v="ES-M1055"/>
    <s v="Better Access to Credit for Rural Productive Initiatives in Eastern El Salvador"/>
    <x v="3"/>
    <s v="PROVISION OF FUNDS TO EXECUTE PROJECT OR PROJECT'S COMPONENT"/>
    <n v="350000"/>
    <n v="1"/>
    <s v="MICROENTERPRISE DEVELOPMENT"/>
    <x v="1"/>
    <s v="1,300 small farmers and rural microentrepreneurs"/>
    <s v="Access to credit for 1,300 small and rural microenterprises; also 600 entrepreneurs will receive credit, thanks to the backing of an innovative mechanism of  guaranteeing access to credit (MGAC)._x000a_"/>
    <s v="Improve the income and living conditions of people living in rural areas in Eastern El Salvador."/>
    <s v="ADEL MORAZAN"/>
    <s v="Item"/>
    <s v="teams/ITEBP/IPC/CivilSociety/Lists/Civil Society Review 20162017/EL SALVADOR"/>
  </r>
  <r>
    <x v="3"/>
    <s v="ES-T1255"/>
    <s v="Scaling the `Shatki' distribution model in el Salvador"/>
    <x v="3"/>
    <s v="PROVISION OF FUNDS TO EXECUTE PROJECT OR PROJECT'S COMPONENT"/>
    <n v="252000"/>
    <n v="1"/>
    <s v="MICROENTERPRISE DEVELOPMENT"/>
    <x v="0"/>
    <s v="1,000 micro distribuitors in rural areas (mostly women)"/>
    <s v="One model of Inclusive Distribution of basic Products in rural areas, including microfinancing mechanism and training of micro dealers in sale techniques."/>
    <s v="Improving living conditions and economic and social empowerment of the beneficiaries, mostly women."/>
    <s v="FUSAI"/>
    <s v="Item"/>
    <s v="teams/ITEBP/IPC/CivilSociety/Lists/Civil Society Review 20162017/EL SALVADOR"/>
  </r>
  <r>
    <x v="18"/>
    <s v="PR-M1031"/>
    <s v="New Employment Opportunities for Youth in Paraguay (NEO-PARAGUAY)"/>
    <x v="3"/>
    <s v="PROVISION OF FUNDS TO EXECUTE PROJECT OR PROJECT'S COMPONENT"/>
    <n v="5172175"/>
    <n v="37"/>
    <s v="LABOR ORGANIZATIONS"/>
    <x v="1"/>
    <s v="22.000 jóvenes en situación de vulnerabilidad, 249 profesionales de centros NEOS de formación e intermediación laboral"/>
    <s v="22.000 jóvenes pobres vulnerables entre 16 y 29 años equipados para el mundo del trabajo de los cuales  11.000 serán mujeres y 400 jóvenes con discapacidad._x000a_"/>
    <s v="incrementar la las oportunidades de inserción_x000a_en empleos de 22.000 jóvenes.                                                                                                                                                     NEO Paraguay contribuye al cambio sistémico a través de los siguientes indicadores: i) 1  alianza público-privada promueve y adopta modelos de escala de empleabilidad juvenilde alto impacto; y ii) 25 instituciones públicas y privadas claves en el país aplican nuevas prácticas y mejoras en sus servicios de empleabilidad juvenil basado en modelos y conocimiento patrocinados por el FOMIN"/>
    <s v="NEO - (CIRD) Centro de Información y Recursos para el Desarrollo "/>
    <s v="Item"/>
    <s v="teams/ITEBP/IPC/CivilSociety/Lists/Civil Society Review 20162017/PARAGUAY"/>
  </r>
  <r>
    <x v="3"/>
    <s v="ES-T1253"/>
    <s v="Action Plan for C and D Countries"/>
    <x v="4"/>
    <s v="TEMATIC TABLES"/>
    <n v="98000"/>
    <n v="7"/>
    <s v="OTHER"/>
    <x v="0"/>
    <s v="No es posible contabilizar el número de beneficiarios"/>
    <s v="Con el nivel de relacionamiento de colaboración se realizaron estudios de consultoría en temas específicos y de apoyo a diferentes sectores siempre de cara a la promoción del desarrollo del país."/>
    <s v="Recomendaciones y mejores prácticas para potenciar diferentes sectores. El CyD apoya estudios de consultoría en diferentes temáticas que afectan al país. "/>
    <s v=" ADESCOS, alcaldías, Visión Mundial, Cafetaleros, Gremiales, Microempresarios, Alcaldías"/>
    <s v="Item"/>
    <s v="teams/ITEBP/IPC/CivilSociety/Lists/Civil Society Review 20162017/EL SALVADOR"/>
  </r>
  <r>
    <x v="3"/>
    <s v="ES-T1274"/>
    <s v="Action Plan C&amp;D"/>
    <x v="4"/>
    <s v="ESTUDIOS ECONÓMICOS Y REGIONALES Y SINERGIAS OPERATIVAS Y DE CONOCIMIENTO."/>
    <n v="187000"/>
    <n v="10"/>
    <s v="OTHER"/>
    <x v="1"/>
    <s v="No se puede contabilizar"/>
    <s v="Con acciones de CyD se apoyan acciones de diálogo estratégico y operativo en atención al cliente, estudios económicos y regionales y sinergias operativas y de conocimiento."/>
    <s v="Recomendaciones y mejores prácticas para potenciar diferentes sectores. El CyD apoya estudios de consultoría en diferentes temáticas que afectan al país"/>
    <s v="Sector educación, sector privado, cafetaleros, género y juventud, "/>
    <s v="Item"/>
    <s v="teams/ITEBP/IPC/CivilSociety/Lists/Civil Society Review 20162017/EL SALVADOR"/>
  </r>
  <r>
    <x v="18"/>
    <s v="PR-M1032"/>
    <s v="Comprehensive Transformation of the La Chacarita Alta Neighborhood in the Asunci"/>
    <x v="3"/>
    <s v="PROVISION OF FUNDS TO EXECUTE PROJECT OR PROJECT'S COMPONENT"/>
    <n v="1392000"/>
    <n v="1"/>
    <s v="OTHER"/>
    <x v="1"/>
    <s v="3000"/>
    <s v="Fortalecido el tejido social y económico dentro de La Chacarita Alta."/>
    <s v="Contribuir a mejorar la calidad de vida de las familias pobres y de bajos ingresos que residen en el barrio de La Chacarita Alta, Asunción."/>
    <s v="Habitat para la Humanidad Paraguay"/>
    <s v="Item"/>
    <s v="teams/ITEBP/IPC/CivilSociety/Lists/Civil Society Review 20162017/PARAGUAY"/>
  </r>
  <r>
    <x v="3"/>
    <s v="ES-L1022"/>
    <s v="Housing Program and Integral Improvement of Urban Informal Settlements"/>
    <x v="2"/>
    <s v="MEETINGS TO DISSEMINATIE INFORMATION PUBLISHED IN THE INTERNET"/>
    <n v="72000000"/>
    <n v="12"/>
    <s v="HOUSING"/>
    <x v="0"/>
    <m/>
    <m/>
    <m/>
    <s v="Vice Ministerio de Vivienda y Desarrollo Urbano, Ministerio de Obras Publicas"/>
    <s v="Item"/>
    <s v="teams/ITEBP/IPC/CivilSociety/Lists/Civil Society Review 20162017/EL SALVADOR"/>
  </r>
  <r>
    <x v="3"/>
    <s v="ES-T1174"/>
    <s v="Municipal Management based in results, Santa Ana"/>
    <x v="2"/>
    <s v="INFORMATION SHARED ON THE WEB PAGE"/>
    <n v="0"/>
    <n v="2"/>
    <s v="REFORM AND PUBLIC SECTOR SUPPORT"/>
    <x v="0"/>
    <m/>
    <m/>
    <m/>
    <s v="Alcaldia Municipal de Santa Ana"/>
    <s v="Item"/>
    <s v="teams/ITEBP/IPC/CivilSociety/Lists/Civil Society Review 20162017/EL SALVADOR"/>
  </r>
  <r>
    <x v="3"/>
    <s v="ES-T1175"/>
    <s v="Municipal Managemet Based on Results in Santa Tecla"/>
    <x v="2"/>
    <s v="MEETINGS TO DISSEMINATIE INFORMATION PUBLISHED IN THE INTERNET"/>
    <n v="0"/>
    <n v="2"/>
    <s v="REFORM AND PUBLIC SECTOR SUPPORT"/>
    <x v="0"/>
    <m/>
    <s v="Population in the municipality informed as to the new developments in the administration and discussions regarding alternatives to evaluation and cost of goods rendered by the municipality."/>
    <s v="Population engaged in the Municipal development plan for the period ending 2020."/>
    <s v="Alcaldia Municipal de Santa Tecla"/>
    <s v="Item"/>
    <s v="teams/ITEBP/IPC/CivilSociety/Lists/Civil Society Review 20162017/EL SALVADOR"/>
  </r>
  <r>
    <x v="18"/>
    <s v="PR-M1035"/>
    <s v="Program to Scale Youth Entrepreneurship in Paraguay"/>
    <x v="3"/>
    <s v="PROVISION OF FUNDS TO EXECUTE PROJECT OR PROJECT'S COMPONENT"/>
    <n v="1000000"/>
    <n v="1"/>
    <s v="LABOR ORGANIZATIONS"/>
    <x v="1"/>
    <s v="5000"/>
    <s v="Generar emprendimientos de jovenes de escasos recursos a traves de un modelo de formaciòn que integra el crèdito: 1150 negocios creados / 2250 negocios fortalecidos/4600 jovenes incrementarn sus habilidades "/>
    <s v="Incrementar el numero de emprendimientos exitosos y sostenibles a nivel nacional: 1250 Negocios desarrollados por jóvenes / 1850 empleos generados (nuevos negocios, o negocios fortalecidos) / 80% de jóvenes "/>
    <s v=" YEP Fundación Paraguaya "/>
    <s v="Item"/>
    <s v="teams/ITEBP/IPC/CivilSociety/Lists/Civil Society Review 20162017/PARAGUAY"/>
  </r>
  <r>
    <x v="20"/>
    <s v="No project related"/>
    <s v="No project related"/>
    <x v="1"/>
    <s v="ORGANIZATION PARTICIPATING IN CIVIL SOCIETY FORUM AND/OR REGULAR MEETINGS"/>
    <n v="400"/>
    <n v="1"/>
    <s v="TRANSPARENCY AND ANTI-CORRUPTION"/>
    <x v="0"/>
    <s v="30"/>
    <s v="Civil society representatives and IDB staff became more aware of lack of transparency and corruption as a constraint to growth in Jamaica"/>
    <s v="Greater awareness of participants"/>
    <s v="National Integrity Action"/>
    <s v="Item"/>
    <s v="teams/ITEBP/IPC/CivilSociety/Lists/Civil Society Review 20162017/JAMAICA"/>
  </r>
  <r>
    <x v="20"/>
    <s v="JA-L1048"/>
    <s v="Adaptation Program and Financing Mechanism for the PPCR Jamaica"/>
    <x v="0"/>
    <s v="PUBLIC CONSULTATION WITH CIVIL SOCIETY REGARDING A PROJECT OR A PROJECT'S COMPONENT"/>
    <n v="500"/>
    <n v="1"/>
    <s v="CLIMATE CHANGE MITIGATION POLICY"/>
    <x v="0"/>
    <s v="40"/>
    <s v="Valuable input received from Jamaica Environmental Trust for project in execution dealing with climate change adaptation and mitigation measures in Jamaica"/>
    <s v="Better executed operation"/>
    <s v="Jamaica Environmental Trust"/>
    <s v="Item"/>
    <s v="teams/ITEBP/IPC/CivilSociety/Lists/Civil Society Review 20162017/JAMAICA"/>
  </r>
  <r>
    <x v="20"/>
    <s v="No project related"/>
    <s v="No project related"/>
    <x v="1"/>
    <s v="ORGANIZATION PARTICIPATING IN CIVIL SOCIETY FORUM AND/OR REGULAR MEETINGS"/>
    <n v="3000"/>
    <n v="1"/>
    <s v="ENTERPRISE DEVELOPMENT, CLUSTERS AND INNOVATION"/>
    <x v="0"/>
    <s v="100"/>
    <s v="Civil society representatives from Jamaica attended regional forum in Nassau, Bahamas"/>
    <s v="Greater awareness of regional issues among civil society representatives"/>
    <s v="Inter-American Development Bank"/>
    <s v="Item"/>
    <s v="teams/ITEBP/IPC/CivilSociety/Lists/Civil Society Review 20162017/JAMAICA"/>
  </r>
  <r>
    <x v="20"/>
    <s v="Country Strategy Consultation"/>
    <s v="Country Strategy Consultation"/>
    <x v="0"/>
    <s v="PUBLIC CONSULTATION WITH CIVIL SOCIETY REGARDING A PROJECT OR A COUNTRY STRATEGY"/>
    <n v="600"/>
    <n v="1"/>
    <s v="REFORM AND PUBLIC SECTOR SUPPORT"/>
    <x v="0"/>
    <s v="40"/>
    <s v="Valuable input provided to Jamaica Country Strategy 2016-2021 document"/>
    <s v="More informed  strategy for engaging client"/>
    <s v="IDB"/>
    <s v="Item"/>
    <s v="teams/ITEBP/IPC/CivilSociety/Lists/Civil Society Review 20162017/JAMAICA"/>
  </r>
  <r>
    <x v="20"/>
    <s v="No project related"/>
    <s v="No project related"/>
    <x v="1"/>
    <s v="ORGANIZATION PARTICIPATING IN CIVIL SOCIETY FORUM AND/OR REGULAR MEETINGS"/>
    <n v="3000"/>
    <n v="1"/>
    <s v="ENTERPRISE DEVELOPMENT, CLUSTERS AND INNOVATION"/>
    <x v="0"/>
    <s v="300"/>
    <s v="Civil society representatives from Jamaica attended annual forum"/>
    <s v="heightened awareness of regional issues and knowledge among civil society representatives"/>
    <s v="Inter-American Development Bank"/>
    <s v="Item"/>
    <s v="teams/ITEBP/IPC/CivilSociety/Lists/Civil Society Review 20162017/JAMAICA"/>
  </r>
  <r>
    <x v="12"/>
    <s v="EC-M1074"/>
    <s v="Door-to-Door Saving"/>
    <x v="3"/>
    <s v="PROVISION OF FUNDS TO EXECUTE PROJECT OR PROJECT'S COMPONENT"/>
    <n v="238600"/>
    <n v="5"/>
    <s v="FINANCIAL INCLUSION"/>
    <x v="0"/>
    <s v="1) 4651 personas de bajos ingresos han accedido a cuentas de ahorro programadas. 2) 1373 beneficiarios del pago de gobierno han accedido a al menos 1 producto de ahorro. "/>
    <s v="1) Consultoría de rediseño de productos de ahorro 2) Plan de Mercadeo 3) Adecuación de vehículo como oficina móvil 4) Actualización de software de la cooperativa 5) Capacitación en inclusión financiera."/>
    <s v="4651 personas de bajos ingresos han accedido a cuentas de ahorro programadas. 1373 beneficiarios del pago de gobierno han accedido a al menos 1 producto de ahorro. 2114 personas que aperturan una cuenta de ahorro por primera vez en el sistema financiero formal."/>
    <m/>
    <s v="Item"/>
    <s v="teams/ITEBP/IPC/CivilSociety/Lists/Civil Society Review 20162017/ECUADOR"/>
  </r>
  <r>
    <x v="12"/>
    <s v="EC-M1074"/>
    <s v="Door-to-Door Saving"/>
    <x v="3"/>
    <s v="PROVISION OF FUNDS TO EXECUTE PROJECT OR PROJECT'S COMPONENT"/>
    <n v="238600"/>
    <n v="5"/>
    <s v="FINANCIAL INCLUSION"/>
    <x v="0"/>
    <s v="1) 4651 personas bajos ingresos han accedido a ctas ahorro programadas 2) 1373 beneficiarios del pago de gobierno han accedido a al menos 1 producto ahorro 3) 2114 personas que aperturan una cta ahorro por 1era vez en sistema financiero formal"/>
    <s v="1) Consultoría de rediseño de productos de ahorro 2) Plan de Mercadeo 3) Adecuación de vehículo como oficina móvil 4) Actualización de software de la cooperativa 5) Capacitación en inclusión finaciera_x000a_"/>
    <s v="4651 personas de bajos ingresos han accedido a ctas ahorro programadas. 1373 beneficiarios del pago de gobierno han accedido a al menos 1 producto de ahorro. 2114 personas que aperturan una cta ahorro por 1era vez en sistema financiero formal._x000a_"/>
    <s v="Cooperativa de Ahorro y Crédito Cacpe Pastaza"/>
    <s v="Item"/>
    <s v="teams/ITEBP/IPC/CivilSociety/Lists/Civil Society Review 20162017/ECUADOR"/>
  </r>
  <r>
    <x v="21"/>
    <s v="Comprehensive Institutional Development of CORPOELEC"/>
    <s v="VE"/>
    <x v="4"/>
    <s v="WORKSHOPS"/>
    <n v="15000"/>
    <n v="1"/>
    <s v="ENERGY EFFICIENCY AND RENEWABLE ENERGY IN END USE"/>
    <x v="0"/>
    <s v="40 funcionarios del Sector Eléctrico Venezolano"/>
    <s v="Intercambio de experiencias y planificación de una agenda de cooperación con relación al tema de pérdidas de energía"/>
    <m/>
    <s v="Ministerio del Poder Popular de Energía"/>
    <s v="Item"/>
    <s v="teams/ITEBP/IPC/CivilSociety/Lists/Civil Society Review 20162017/VENEZUELA"/>
  </r>
  <r>
    <x v="21"/>
    <s v="Rehabilitation of Units 1 to 6 of Powerhouse I Simón Bolivar Hydroelectric Plant"/>
    <s v="VE"/>
    <x v="4"/>
    <s v="WORKSHOPS"/>
    <n v="15000"/>
    <n v="1"/>
    <s v="MANAGEMENT FOR DEVELOPMENT RESULTS"/>
    <x v="0"/>
    <s v="35 funcionarios de CORPOELEC responsables de la Ejecución del Proyecto 2429/OC-VE"/>
    <s v="Fortalecer y acelerar la ejecución del Proyecto 2429/OC-VE involucrando las áreas de apoyo adicionales a la unidad ejecutora del proyecto_x000a_"/>
    <m/>
    <s v="CORPOELEC"/>
    <s v="Item"/>
    <s v="teams/ITEBP/IPC/CivilSociety/Lists/Civil Society Review 20162017/VENEZUELA"/>
  </r>
  <r>
    <x v="21"/>
    <s v="ESCI Implementation of the City of Cumana in Venezuela"/>
    <s v="VE"/>
    <x v="3"/>
    <s v="PROVISION OF FUNDS TO EXECUTE PROJECT OR PROJECT'S COMPONENT"/>
    <n v="5244"/>
    <n v="1"/>
    <s v="URBAN REHABILITATION AND HERITAGE"/>
    <x v="0"/>
    <s v="20 niños de la Ciudad de Cumaná (Centro Histórico de la ciudad)"/>
    <s v="A través de una metodología innovadora que implementa un programa educativo de empoderamiento de jóvenes y diseño urbano participativo se recuperó un espacio público del centro histórico de la ciudad_x000a_"/>
    <m/>
    <s v="Asociación Civil Trazando Espacios"/>
    <s v="Item"/>
    <s v="teams/ITEBP/IPC/CivilSociety/Lists/Civil Society Review 20162017/VENEZUELA"/>
  </r>
  <r>
    <x v="21"/>
    <s v="ESCI Implementation of the City of Cumana in Venezuela"/>
    <s v="VE"/>
    <x v="3"/>
    <s v="PROVISION OF FUNDS TO EXECUTE PROJECT OR PROJECT'S COMPONENT"/>
    <n v="18000"/>
    <n v="1"/>
    <s v="SUSTAINABLE CITIES"/>
    <x v="0"/>
    <s v="35 prestadores de servicios turísticos del Centro Histórico de la Ciudad de Cumaná"/>
    <s v="Conformación de la Red de Turismo Sostenible “Cumaná la Primogénita”, proceso participativo de formación y fortalelcimiento de operadoras comunitarias de servicios turístico"/>
    <m/>
    <s v="FUNDES y la Alcaldía de Cumaná"/>
    <s v="Item"/>
    <s v="teams/ITEBP/IPC/CivilSociety/Lists/Civil Society Review 20162017/VENEZUELA"/>
  </r>
  <r>
    <x v="21"/>
    <s v="National System of Youth and Children's Orchestras of Venezuela"/>
    <s v="VE"/>
    <x v="4"/>
    <s v="1 IMPACT EVALUATION STUDY (PUBLISHED IN PEER-REVIEW JOURNAL), 1 YOUTH TOOLKIT, 1 STANDARDIZED SYSTEM FOR CHILDREN'S REGISTRATION TO ACTIVITIES"/>
    <n v="807344"/>
    <n v="1"/>
    <s v="EDUCATIONAL ASSESSMENT"/>
    <x v="0"/>
    <s v="Experiment included 2,914 children (1480 assigned to the treatment group) in 16 nucleos. Total number of participants in this program was estimated to be approximately 400,000 children in 2013. "/>
    <m/>
    <s v="Impact evaluation study demonstrated the potential that the program has as a devising mechanism to target resources to the most vulnerable children. After 1 year, full-sample ITT estimates indicate improved self-control (by 0.10 standard deviations) and reduced behavioral difficulties (by 0.08 standard deviations), both significant at 10% after controlling for multiple hypothesis testing. Sub-sample effects are larger among (1) children with less-educated mothers and (2) boys, especially those exposed to violence at baseline. In the latter subgroup, we find lower levels of aggressive behavior."/>
    <s v="Impact evaluation was carried out by Bank's staff and hired consultants. Nonetheless, the researchers worked closely with Fundación Musical Simón Bolívar (El Sistema's management body) to guarantee a proper implementation of the study"/>
    <s v="Item"/>
    <s v="teams/ITEBP/IPC/CivilSociety/Lists/Civil Society Review 20162017/VENEZUELA"/>
  </r>
  <r>
    <x v="21"/>
    <s v="Implementation Model for Prevention and care"/>
    <s v="VE"/>
    <x v="4"/>
    <s v="1 DIAGNOSTIC STUDY OF CONTEXTUAL FACTORS THAT CAUSE PREGNANCY PREVENTION IN VENEZUELA DISSEMINATED"/>
    <n v="905000"/>
    <n v="3"/>
    <s v="YOUTH AT RISK"/>
    <x v="1"/>
    <s v="Intervention model is expected to benefit 25 local communities in the State of Miranda."/>
    <s v="Intervention model (and impact evaluation study) is yet to be implemented, but initial conversations with government authorities, based on factors identified in the diagnostic study, has brought up consensus on the importance of devising mechanisms to prevent teenage and early-age pregnancy in Venezuela to improve the well-being of most marginal families.  "/>
    <m/>
    <s v="Instituto Autónomo Consejo Nacional de Derechos de Niños, Niñas y Adolescentes (IDENNA)"/>
    <s v="Item"/>
    <s v="teams/ITEBP/IPC/CivilSociety/Lists/Civil Society Review 20162017/VENEZUELA"/>
  </r>
  <r>
    <x v="21"/>
    <s v="No project related"/>
    <s v="No project related"/>
    <x v="1"/>
    <s v="ORGANIZATION PARTICIPATING IN CIVIL SOCIETY FORUM AND/OR REGULAR MEETINGS"/>
    <n v="460"/>
    <n v="1"/>
    <s v="MANAGEMENT FOR DEVELOPMENT RESULTS"/>
    <x v="1"/>
    <s v="13 miembros de organizaciones pertenencientes al ConSoc en Vnezuela"/>
    <m/>
    <s v="Organizaciones aliadas del Banco son capaces de ejecutar su planificación estratégica anual con base en orientaciones prácticas de fácil ejecución"/>
    <s v="PricewaterhouseCoopers"/>
    <s v="Item"/>
    <s v="teams/ITEBP/IPC/CivilSociety/Lists/Civil Society Review 20162017/VENEZUELA"/>
  </r>
  <r>
    <x v="22"/>
    <s v="SU-L1038"/>
    <s v="Second Basic Education Improvement Program (2nd BEIP) Phase II"/>
    <x v="2"/>
    <s v="MEETING TO DISCUSS ACHIEVEMENTS AND PLANNED ACTIVITIES FOR THE COMING PERIOD"/>
    <n v="100"/>
    <n v="0"/>
    <s v="EDUCATIONAL ASSESSMENT"/>
    <x v="0"/>
    <s v="9 organizations"/>
    <s v="The CSOs present at the engagement provided suggestions for the project team to consider when continuing their planning of the project."/>
    <s v="The CSOs were now better informed of the objectives and activities of the project "/>
    <s v="The executing unit of the project, who works closely with the Ministry of Education and Science"/>
    <s v="Item"/>
    <s v="teams/ITEBP/IPC/CivilSociety/Lists/Civil Society Review 20162017/SURINAME"/>
  </r>
  <r>
    <x v="22"/>
    <s v="SU-M1021"/>
    <s v="Support for income generation opportunities for indigenous and Maroon women in t"/>
    <x v="2"/>
    <s v="MEETING TO DISCUSS THE PLANNED ACTIVITIES"/>
    <n v="100"/>
    <n v="0"/>
    <s v="AGRIBUSINESS"/>
    <x v="0"/>
    <s v="9"/>
    <s v="The CSOs present at the meeting provided suggestions for the project team to consider when executing the activities"/>
    <s v="The CSOs are now better informed about the project objectives and activities"/>
    <s v="Amazone Conservation Team - a CSO"/>
    <s v="Item"/>
    <s v="teams/ITEBP/IPC/CivilSociety/Lists/Civil Society Review 20162017/SURINAME"/>
  </r>
  <r>
    <x v="23"/>
    <s v="BR-T1246"/>
    <s v="All for Education Movement: New Educational Practices and Policy Agenda"/>
    <x v="3"/>
    <s v="NUMEROUS - TECHNICAL COOPERATION"/>
    <n v="500000"/>
    <n v="2"/>
    <s v="EDUCATIONAL ASSESSMENT"/>
    <x v="1"/>
    <m/>
    <m/>
    <m/>
    <m/>
    <s v="Item"/>
    <s v="teams/ITEBP/IPC/CivilSociety/Lists/Civil Society Review 20162017/BRAZIL"/>
  </r>
  <r>
    <x v="23"/>
    <s v="BR-T1294"/>
    <s v="Reinforcing the Quality of Professional Education in Public Secondary Schools"/>
    <x v="3"/>
    <s v="PROVISION OF FUNDS TO EXECUTE PROJECT OR PROJECT'S COMPONENT"/>
    <n v="902024"/>
    <n v="2"/>
    <s v="TEACHER EDUCATION &amp;EFFECTIVENESS"/>
    <x v="1"/>
    <m/>
    <m/>
    <m/>
    <m/>
    <s v="Item"/>
    <s v="teams/ITEBP/IPC/CivilSociety/Lists/Civil Society Review 20162017/BRAZIL"/>
  </r>
  <r>
    <x v="23"/>
    <s v="BR-T1302"/>
    <s v="School-to-Work Transition and Technical Education in Brazil"/>
    <x v="4"/>
    <s v="EDUCATION CAMPAIGNS"/>
    <n v="900000"/>
    <n v="2"/>
    <s v="VOCATIONAL &amp; TECHNICAL EDUCATION"/>
    <x v="1"/>
    <m/>
    <s v="The new initiative brought about by this TC is a collaborative effort by IDB, Santa Catarina's Education Dept, FIESC, Instituto Natura, and Itau BBA, focused on the development of a new policy for the secondary education in Santa Catarina and for the support to the implementation of 19 full-time schools."/>
    <m/>
    <m/>
    <s v="Item"/>
    <s v="teams/ITEBP/IPC/CivilSociety/Lists/Civil Society Review 20162017/BRAZIL"/>
  </r>
  <r>
    <x v="23"/>
    <s v="BR-T1322"/>
    <s v="The Role of Education for youth affected by violence and other risks"/>
    <x v="4"/>
    <s v="WEBINARS TO DISSEMINATE KNOWLEDGE AND ACTIVITIES"/>
    <n v="420000"/>
    <n v="2"/>
    <s v="EDUCATIONAL ASSESSMENT"/>
    <x v="1"/>
    <m/>
    <s v="&quot;1. FLACSO: Application of RES-360 in public schools in the states of Ceara and Rio Grande do Sul. _x000a_2. Brain Institute of the Pontifical Catholic University of Rio Grande do Sul: analysis of the neurobiologic impact of chronic stress on children of public schools in Porto Alegre.&quot;_x000a_"/>
    <m/>
    <m/>
    <s v="Item"/>
    <s v="teams/ITEBP/IPC/CivilSociety/Lists/Civil Society Review 20162017/BRAZIL"/>
  </r>
  <r>
    <x v="23"/>
    <s v="No project related"/>
    <s v="No project related"/>
    <x v="4"/>
    <s v="REPORTS"/>
    <n v="0"/>
    <n v="5"/>
    <s v="EDUCATIONAL ASSESSMENT"/>
    <x v="0"/>
    <m/>
    <s v="Colabora Educação is an informal movement that brings together the IDB, Instituto Natura, Instituto Ayrton Senna, Instituto Unibanco, Fundação Lemann, Fundação Itaú Social, and Todos pela Educação to promote collaborative arragentments to improve education quality in Brazil._x000a_"/>
    <s v="1. 4 analytical reports in 2017_x000a_2. 1 national-evenet in October 2017&quot;_x000a_"/>
    <m/>
    <s v="Item"/>
    <s v="teams/ITEBP/IPC/CivilSociety/Lists/Civil Society Review 20162017/BRAZIL"/>
  </r>
  <r>
    <x v="23"/>
    <s v="BR-L1389"/>
    <s v="Strengthening the Unified Health System in Salvador"/>
    <x v="0"/>
    <s v="PUBLIC CONSULTATION WITH CIVIL SOCIETY REGARDING A PROJECT OR A PROJECT'S COMPONENT"/>
    <n v="5000"/>
    <n v="5"/>
    <s v="HEALTH SYSTEM STRENGTHENING"/>
    <x v="1"/>
    <m/>
    <s v="Relatorio de consulta pública / Consulta pública sobre o novo Hospital Metropolitano_x000a_"/>
    <m/>
    <m/>
    <s v="Item"/>
    <s v="teams/ITEBP/IPC/CivilSociety/Lists/Civil Society Review 20162017/BRAZIL"/>
  </r>
  <r>
    <x v="23"/>
    <s v="BR-L1491"/>
    <s v="Energy Infrastructure Investment Program for the Celesc"/>
    <x v="0"/>
    <s v="PUBLIC CONSULTATION WITH CIVIL SOCIETY REGARDING A PROJECT OR A PROJECT'S COMPONENT"/>
    <n v="0"/>
    <n v="1"/>
    <s v="ENERGY INSTITUTIONAL STRENGTHENING AND CAPACITY BUILDING"/>
    <x v="1"/>
    <m/>
    <s v="Consulta Publica de Evaluacion Ambiental Estrategica_x000a_"/>
    <m/>
    <m/>
    <s v="Item"/>
    <s v="teams/ITEBP/IPC/CivilSociety/Lists/Civil Society Review 20162017/BRAZIL"/>
  </r>
  <r>
    <x v="3"/>
    <s v="RG-P1578 "/>
    <s v="Apoyo al Plan de la Alianza para la Prosperidad del Triángulo Norte. 2017 "/>
    <x v="3"/>
    <s v="EL BID REALIZA EL ROL DE SECRETARÍA TÉCNICA DE ESTE PLAN APOYANDO A LOS TRES PAÍSES DE TRIÁNGULO NORTE"/>
    <n v="0"/>
    <n v="10"/>
    <s v="MIGRATION &amp; MIGRANTS"/>
    <x v="0"/>
    <s v="Los tres países del triángulo norte: El Salvador, Guatemala y Honduras"/>
    <s v="La Alianza para la Prosperidad del Triángulo Norte es un plan regional impulsado por El Salvador, Guatemala y Honduras con el respaldo del Gobierno de Estados Unidos. Para el desarrollo del PAPTN, los países actúan de manera coordinada y con firme voluntad política para proponer acciones innovadoras que impulsen un cambio estructural y respondan a los desafíos de la falta de oportunidades de desarrollo para su población y del poco crecimiento económico, los cuales constituyen los principales factores de la emigración desde el Triángulo Norte de América Central."/>
    <s v="El Grupo Consultivo del Plan de la Alianza para la Prosperidad del Triángulo Norte (PAPTN) junto a representantes del Gobierno de El Salvador y del Gobierno de Estados Unidos, con el apoyo del Banco Interamericano de Desarrollo (BID), llevaron un evento denominado “Foro de Intercambio con la Sociedad Civil en el marco del PAPTN”, en el que participaron representantes de los sectores público, privado, social y académico de El Salvador, así como miembros de organismos nacionales e internacionales. Así mismo realizan reuniones y sesiones continúas con OSC para explicar y dar cuentas del plan. "/>
    <s v="OSC de El Salvador"/>
    <s v="Item"/>
    <s v="teams/ITEBP/IPC/CivilSociety/Lists/Civil Society Review 20162017/EL SALVADOR"/>
  </r>
  <r>
    <x v="23"/>
    <s v="BR-M1066"/>
    <s v="Sustainable working conditions for better performance of MSEs"/>
    <x v="3"/>
    <s v="PROVISION OF FUNDS TO EXECUTE PROJECT OR PROJECT'S COMPONENT"/>
    <n v="4537686"/>
    <n v="8"/>
    <s v="HUMAN RESOURCES &amp; WORKFORCE DEVELOPMENT"/>
    <x v="1"/>
    <m/>
    <s v="Non-reimbursable technical cooperation - Knowledge Economy_x000a__x000a_"/>
    <m/>
    <m/>
    <s v="Item"/>
    <s v="teams/ITEBP/IPC/CivilSociety/Lists/Civil Society Review 20162017/BRAZIL"/>
  </r>
  <r>
    <x v="23"/>
    <s v="BR-M1108"/>
    <s v="Building a local economic development policy in the state of Rio de Janeiro"/>
    <x v="3"/>
    <s v="PROVISION OF FUNDS TO EXECUTE PROJECT OR PROJECT'S COMPONENT"/>
    <n v="240323265"/>
    <n v="3"/>
    <s v="INTEGRATED REGIONAL/LOCAL ECONOMIC DEVELOPMENT"/>
    <x v="1"/>
    <m/>
    <s v="Non-reimbursable technical cooperation - Value Chains and Regional Economic Development_x000a_"/>
    <m/>
    <m/>
    <s v="Item"/>
    <s v="teams/ITEBP/IPC/CivilSociety/Lists/Civil Society Review 20162017/BRAZIL"/>
  </r>
  <r>
    <x v="23"/>
    <s v="BR-M1113"/>
    <s v="Empowering Small Scale Coffee Farmers Global Markets Climate Change Resistance"/>
    <x v="3"/>
    <s v="PROVISION OF FUNDS TO EXECUTE PROJECT OR PROJECT'S COMPONENT"/>
    <n v="406336200"/>
    <n v="12"/>
    <s v="SUSTAINABLE AGRICULTURAL DEVELOPMENT"/>
    <x v="1"/>
    <m/>
    <s v="Non-reimbursable technical cooperation - Program to strengthen family coffee farming in Brasil - Climate-smart agriculture_x000a__x000a_"/>
    <m/>
    <m/>
    <s v="Item"/>
    <s v="teams/ITEBP/IPC/CivilSociety/Lists/Civil Society Review 20162017/BRAZIL"/>
  </r>
  <r>
    <x v="23"/>
    <s v="BR-M1114"/>
    <s v="Free Digital Education Project for Job Market Inclusion"/>
    <x v="3"/>
    <s v="PROVISION OF FUNDS TO EXECUTE PROJECT OR PROJECT'S COMPONENT"/>
    <n v="982000000"/>
    <n v="12"/>
    <s v="E-EDUCATION"/>
    <x v="1"/>
    <m/>
    <s v="Non-reimbursable technical cooperation - Free Education to Promote Job Market Inclusion of Brazilian Youth - Business Skills_x000a__x000a_"/>
    <m/>
    <m/>
    <s v="Item"/>
    <s v="teams/ITEBP/IPC/CivilSociety/Lists/Civil Society Review 20162017/BRAZIL"/>
  </r>
  <r>
    <x v="23"/>
    <s v="BR-M1117"/>
    <s v="Colectivo Model: Community Development Leveraged by a Company¿s Value Chain"/>
    <x v="3"/>
    <s v="PROVISION OF FUNDS TO EXECUTE PROJECT OR PROJECT'S COMPONENT"/>
    <n v="1570000000"/>
    <n v="5"/>
    <s v="SUSTAINABLE CITIES"/>
    <x v="1"/>
    <m/>
    <s v="Non-reimbursable technical cooperation - Refining and consolidating the Coletivo program in Brazil - Inclusive Cities_x000a__x000a_"/>
    <m/>
    <m/>
    <s v="Item"/>
    <s v="teams/ITEBP/IPC/CivilSociety/Lists/Civil Society Review 20162017/BRAZIL"/>
  </r>
  <r>
    <x v="23"/>
    <s v="BR-M1119"/>
    <s v="Development of a Sustainable Business Upgrading Model for Micro, Small, and Medi"/>
    <x v="3"/>
    <s v="PROVISION OF FUNDS TO EXECUTE PROJECT OR PROJECT'S COMPONENT"/>
    <n v="194670000"/>
    <n v="21"/>
    <s v="SMALL AND MEDIUM ENTERPRISE"/>
    <x v="1"/>
    <m/>
    <s v="Non-reimbursable technical cooperation - Development of a Sustainable Business Upgrading Model for MSMEs in Brazil - Value Chains and Regional Economic Development_x000a__x000a_"/>
    <m/>
    <m/>
    <s v="Item"/>
    <s v="teams/ITEBP/IPC/CivilSociety/Lists/Civil Society Review 20162017/BRAZIL"/>
  </r>
  <r>
    <x v="23"/>
    <s v="BR-M1122"/>
    <s v="Proadapta Sertão"/>
    <x v="3"/>
    <s v="PROVISION OF FUNDS TO EXECUTE PROJECT OR PROJECT'S COMPONENT"/>
    <n v="300693200"/>
    <n v="21"/>
    <s v="CLIMATE CHANGE MITIGATION POLICY"/>
    <x v="1"/>
    <m/>
    <s v="Non-reimbursable technical cooperation - Climate-smart agriculture_x000a_"/>
    <m/>
    <m/>
    <s v="Item"/>
    <s v="teams/ITEBP/IPC/CivilSociety/Lists/Civil Society Review 20162017/BRAZIL"/>
  </r>
  <r>
    <x v="23"/>
    <s v="BR-M1125"/>
    <s v="Entrepreneurial Skill Development and Employability of Rural Youth in the Southe"/>
    <x v="3"/>
    <s v="PROVISION OF FUNDS TO EXECUTE PROJECT OR PROJECT'S COMPONENT"/>
    <n v="249800000"/>
    <n v="4"/>
    <s v="YOUTH AT RISK"/>
    <x v="1"/>
    <m/>
    <s v="Non-reimbursable technical cooperation - Entrepreneurial Skill Development of Rural Youth in the Southern Bahia, Brazil - Access to Markets and Skills_x000a__x000a_"/>
    <m/>
    <m/>
    <s v="Item"/>
    <s v="teams/ITEBP/IPC/CivilSociety/Lists/Civil Society Review 20162017/BRAZIL"/>
  </r>
  <r>
    <x v="23"/>
    <s v="BR-M1127"/>
    <s v="ReDes for the Sustainable Development of Poor Families"/>
    <x v="3"/>
    <s v="PROVISION OF FUNDS TO EXECUTE PROJECT OR PROJECT'S COMPONENT"/>
    <n v="694900000"/>
    <n v="3"/>
    <s v="INTEGRATED REGIONAL/LOCAL ECONOMIC DEVELOPMENT"/>
    <x v="1"/>
    <m/>
    <s v="Non-reimbursable technical cooperation - Value Chains and Regional Economic Development_x000a_"/>
    <m/>
    <m/>
    <s v="Item"/>
    <s v="teams/ITEBP/IPC/CivilSociety/Lists/Civil Society Review 20162017/BRAZIL"/>
  </r>
  <r>
    <x v="23"/>
    <s v="BR-M1128"/>
    <s v="Expansion of Galpão Aplausos At-risk Youth Job Placement Model"/>
    <x v="3"/>
    <s v="PROVISION OF FUNDS TO EXECUTE PROJECT OR PROJECT'S COMPONENT"/>
    <n v="500000000"/>
    <n v="20"/>
    <s v="YOUTH AT RISK"/>
    <x v="1"/>
    <m/>
    <s v="Non-reimbursable technical cooperation - Business Skills_x000a_"/>
    <m/>
    <m/>
    <s v="Item"/>
    <s v="teams/ITEBP/IPC/CivilSociety/Lists/Civil Society Review 20162017/BRAZIL"/>
  </r>
  <r>
    <x v="23"/>
    <s v="BR-M1131"/>
    <s v="Designing Financial Education Methodologies to Improve Financial Behavior among"/>
    <x v="3"/>
    <s v="PROVISION OF FUNDS TO EXECUTE PROJECT OR PROJECT'S COMPONENT"/>
    <n v="141036600"/>
    <n v="7"/>
    <s v="FINANCIAL INCLUSION"/>
    <x v="1"/>
    <m/>
    <s v="Non-reimbursable technical cooperation - Promoting Financial Education among Low-Income Women and Retirees_x000a_"/>
    <m/>
    <m/>
    <s v="Item"/>
    <s v="teams/ITEBP/IPC/CivilSociety/Lists/Civil Society Review 20162017/BRAZIL"/>
  </r>
  <r>
    <x v="23"/>
    <s v="BR-M1133"/>
    <s v="Empowering Low-income Women through their Incorporation in a Community-based Inc"/>
    <x v="3"/>
    <s v="PROVISION OF FUNDS TO EXECUTE PROJECT OR PROJECT'S COMPONENT"/>
    <n v="207050000"/>
    <n v="5"/>
    <s v="MICROENTERPRISE DEVELOPMENT"/>
    <x v="1"/>
    <m/>
    <s v="Non-reimbursable technical cooperation - Development of female microdistributor enterprises in Salvador and Belo Horizonte - Access to Markets and Skills_x000a__x000a_"/>
    <m/>
    <m/>
    <s v="Item"/>
    <s v="teams/ITEBP/IPC/CivilSociety/Lists/Civil Society Review 20162017/BRAZIL"/>
  </r>
  <r>
    <x v="23"/>
    <s v="BR-M1136"/>
    <s v="Entrepreneurial Generation"/>
    <x v="3"/>
    <s v="PROVISION OF FUNDS TO EXECUTE PROJECT OR PROJECT'S COMPONENT"/>
    <n v="202901200"/>
    <n v="3"/>
    <s v="MARKET DEVELOPMNET AND FUNCTIONING"/>
    <x v="1"/>
    <m/>
    <s v="Non-reimbursable technical cooperation - Youth entrepreneurship program in Brazil - Knowledge Economy_x000a__x000a_"/>
    <m/>
    <m/>
    <s v="Item"/>
    <s v="teams/ITEBP/IPC/CivilSociety/Lists/Civil Society Review 20162017/BRAZIL"/>
  </r>
  <r>
    <x v="23"/>
    <s v="BR-M1137"/>
    <s v="Mapping and Systematization of Trade Processes to Support SMEs"/>
    <x v="3"/>
    <s v="PROVISION OF FUNDS TO EXECUTE PROJECT OR PROJECT'S COMPONENT"/>
    <n v="76700000"/>
    <n v="3"/>
    <s v="SMALL AND MEDIUM ENTERPRISE"/>
    <x v="1"/>
    <m/>
    <s v="Non-reimbursable technical cooperation - Mapping and Systematization of Trade Processes to Support SMEs - Access to Markets and Skills_x000a__x000a_"/>
    <m/>
    <m/>
    <s v="Item"/>
    <s v="teams/ITEBP/IPC/CivilSociety/Lists/Civil Society Review 20162017/BRAZIL"/>
  </r>
  <r>
    <x v="23"/>
    <s v="BR-M1139"/>
    <s v="New Employment Opportunities for Youth in Ceará ¿ NEO Brazil"/>
    <x v="3"/>
    <s v="PROVISION OF FUNDS TO EXECUTE PROJECT OR PROJECT'S COMPONENT"/>
    <n v="126988300"/>
    <n v="5"/>
    <s v="HUMAN RESOURCES &amp; WORKFORCE DEVELOPMENT"/>
    <x v="1"/>
    <m/>
    <s v="Non-reimbursable technical cooperation - New Employment Opportunities for youth in Brazil (NEO-BRAZIL) - Business Skills_x000a__x000a_"/>
    <m/>
    <m/>
    <s v="Item"/>
    <s v="teams/ITEBP/IPC/CivilSociety/Lists/Civil Society Review 20162017/BRAZIL"/>
  </r>
  <r>
    <x v="23"/>
    <s v="BR-T1337"/>
    <s v="Beyond Extraction: Economic Opportunities in Mining Communities"/>
    <x v="3"/>
    <s v="PROVISION OF FUNDS TO EXECUTE PROJECT OR PROJECT'S COMPONENT"/>
    <n v="269123000"/>
    <n v="4"/>
    <s v="INTEGRATED REGIONAL/LOCAL ECONOMIC DEVELOPMENT"/>
    <x v="1"/>
    <m/>
    <s v="Non-reimbursable technical cooperation - Value Chains and Regional Economic Development_x000a_"/>
    <m/>
    <m/>
    <s v="Item"/>
    <s v="teams/ITEBP/IPC/CivilSociety/Lists/Civil Society Review 20162017/BRAZIL"/>
  </r>
  <r>
    <x v="23"/>
    <s v="BR-T1342"/>
    <s v="Maceió More Inclusive with Circular Economy Models"/>
    <x v="3"/>
    <s v="PROVISION OF FUNDS TO EXECUTE PROJECT OR PROJECT'S COMPONENT"/>
    <n v="393305500"/>
    <n v="1"/>
    <s v="SUSTAINABLE CITIES"/>
    <x v="1"/>
    <m/>
    <s v="Non-reimbursable technical cooperation - Inclusive Cities_x000a_"/>
    <m/>
    <m/>
    <s v="Item"/>
    <s v="teams/ITEBP/IPC/CivilSociety/Lists/Civil Society Review 20162017/BRAZIL"/>
  </r>
  <r>
    <x v="23"/>
    <s v="BR-T1343"/>
    <s v="Circular Economy and Climate Change Adaptation in São Paulo. Recycling Used Cook"/>
    <x v="3"/>
    <s v="PROVISION OF FUNDS TO EXECUTE PROJECT OR PROJECT'S COMPONENT"/>
    <n v="189102600"/>
    <n v="10"/>
    <s v="SUSTAINABLE CITIES"/>
    <x v="1"/>
    <m/>
    <s v="Non-reimbursable technical cooperation - Resilient Sao Paulo: Improving Urban Sustainability by Recycling Domestic Cooking Oil - Inclusive Cities_x000a__x000a_"/>
    <m/>
    <m/>
    <s v="Item"/>
    <s v="teams/ITEBP/IPC/CivilSociety/Lists/Civil Society Review 20162017/BRAZIL"/>
  </r>
  <r>
    <x v="23"/>
    <s v="BR-T1346"/>
    <s v="Promotion of the Socioenvironmental Impact Investment and Enterprise Ecosystem"/>
    <x v="3"/>
    <s v="PROVISION OF FUNDS TO EXECUTE PROJECT OR PROJECT'S COMPONENT"/>
    <n v="290564600"/>
    <n v="5"/>
    <s v="FINANCING FOR ENVIRONMENTAL SUSTAINABILITY"/>
    <x v="1"/>
    <m/>
    <s v="Non-reimbursable technical cooperation - Promoting the impact investing ecosystem and social entrepreneurship in Brazil - Knowledge Economy_x000a__x000a_"/>
    <m/>
    <m/>
    <s v="Item"/>
    <s v="teams/ITEBP/IPC/CivilSociety/Lists/Civil Society Review 20162017/BRAZIL"/>
  </r>
  <r>
    <x v="23"/>
    <s v="BR-L1287"/>
    <s v="Social Inclusion and Opportunities for Youth in Rio de Janeiro"/>
    <x v="3"/>
    <s v="PROVISION OF FUNDS TO EXECUTE PROJECT OR PROJECT'S COMPONENT"/>
    <n v="10667000"/>
    <n v="6"/>
    <s v="YOUTH AT RISK"/>
    <x v="0"/>
    <s v="Over 6k"/>
    <s v="Gestão das Unidades Territoriais  - 15 unidades_x000a_Treinamento de jovens - 7650_x000a_Apoio à projetos de emprendedorismo - 48 projetos_x000a_Oficinas Socioculturais - 1200 vagas_x000a_Treinamento de jovens - 5250 vagas_x000a_"/>
    <m/>
    <m/>
    <s v="Item"/>
    <s v="teams/ITEBP/IPC/CivilSociety/Lists/Civil Society Review 20162017/BRAZIL"/>
  </r>
  <r>
    <x v="23"/>
    <s v="BR-L1122"/>
    <s v="Program of Integrated Public Policies for Fortaleza Youth"/>
    <x v="3"/>
    <s v="PROVISION OF FUNDS TO EXECUTE PROJECT OR PROJECT'S COMPONENT"/>
    <n v="7580000"/>
    <n v="3"/>
    <s v="YOUTH AT RISK"/>
    <x v="0"/>
    <s v="Over 6k"/>
    <s v="Gestão de Centros Urbanos de Cultura, Esporte e Lazer - 3 unidades, media de 4500 vagas por mês por unidade_x000a_Aulas de preparação para o ENEM - 6617 matrículas_x000a_Financiamento de Projetos Comunitários - 88 entidades participantes_x000a__x000a_"/>
    <m/>
    <m/>
    <s v="Item"/>
    <s v="teams/ITEBP/IPC/CivilSociety/Lists/Civil Society Review 20162017/BRAZIL"/>
  </r>
  <r>
    <x v="23"/>
    <s v="BR-L1053"/>
    <s v="Support for Social Reforms in Ceará - PROARES Phase II"/>
    <x v="3"/>
    <s v="PROVISION OF FUNDS TO EXECUTE PROJECT OR PROJECT'S COMPONENT"/>
    <n v="282000"/>
    <n v="1"/>
    <s v="HIGHER EDUCATION"/>
    <x v="0"/>
    <s v="160"/>
    <s v="Curso de Especialização em Desenvolvimento Social - Environment and Rural Development_x000a__x000a_"/>
    <m/>
    <m/>
    <s v="Item"/>
    <s v="teams/ITEBP/IPC/CivilSociety/Lists/Civil Society Review 20162017/BRAZIL"/>
  </r>
  <r>
    <x v="23"/>
    <s v="BR-L1289"/>
    <s v="The Acre Sustainable Development Program (PDSA-II)"/>
    <x v="3"/>
    <s v="PROVISION OF FUNDS TO EXECUTE PROJECT OR PROJECT'S COMPONENT"/>
    <n v="6400000"/>
    <n v="13"/>
    <s v="ENVIRONMENTAL MANAGEMENT AND GOVERNANCE"/>
    <x v="0"/>
    <m/>
    <s v="Investment plans managed  by organizations of indigenous peoples and family farmers_x000a_"/>
    <m/>
    <m/>
    <s v="Item"/>
    <s v="teams/ITEBP/IPC/CivilSociety/Lists/Civil Society Review 20162017/BRAZIL"/>
  </r>
  <r>
    <x v="23"/>
    <s v="BR-T1298"/>
    <s v="Technical Support National Employment Service Stand. Unified Labor System Design"/>
    <x v="0"/>
    <s v="PARTICIPATION IN SEMINAR ON SHORT-TERM WORK SCHEMES AND IN REGIONAL DIALOGUE"/>
    <n v="0"/>
    <n v="2"/>
    <s v="LABOR POLICY"/>
    <x v="0"/>
    <m/>
    <m/>
    <m/>
    <m/>
    <s v="Item"/>
    <s v="teams/ITEBP/IPC/CivilSociety/Lists/Civil Society Review 20162017/BRAZIL"/>
  </r>
  <r>
    <x v="23"/>
    <s v="BR-T1331"/>
    <s v="Monitoring and Evaluation System of Labor Market Policies"/>
    <x v="0"/>
    <s v="REPORT ON LABOR DYNAMICS"/>
    <n v="0"/>
    <n v="1"/>
    <s v="LABOR POLICY"/>
    <x v="1"/>
    <m/>
    <m/>
    <m/>
    <m/>
    <s v="Item"/>
    <s v="teams/ITEBP/IPC/CivilSociety/Lists/Civil Society Review 20162017/BRAZIL"/>
  </r>
  <r>
    <x v="23"/>
    <s v="BR-L1406"/>
    <s v="Support of Social Reforms in Ceara - PROARES III"/>
    <x v="3"/>
    <s v="PUBLICATION WITH KNOWLEDGE PRODUCTS WITH SPECIALISTS FROM THE BANK"/>
    <n v="0"/>
    <n v="1"/>
    <s v="LABOR INTERMEDIATION SYSTEMS"/>
    <x v="1"/>
    <m/>
    <s v="Management model for self-employed intermediation_x000a_"/>
    <m/>
    <m/>
    <s v="Item"/>
    <s v="teams/ITEBP/IPC/CivilSociety/Lists/Civil Society Review 20162017/BRAZIL"/>
  </r>
  <r>
    <x v="23"/>
    <s v="BR-T1357"/>
    <s v="Support for actuarial studies for individual social security regimes (RPPSs in P"/>
    <x v="0"/>
    <s v="REPORT ON PENSIONS (TO BE DELIVED AT THE END OF 2018)"/>
    <n v="0"/>
    <n v="1"/>
    <s v="PENSIONS &amp; SOCIAL SECURITY"/>
    <x v="1"/>
    <m/>
    <m/>
    <m/>
    <m/>
    <s v="Item"/>
    <s v="teams/ITEBP/IPC/CivilSociety/Lists/Civil Society Review 20162017/BRAZIL"/>
  </r>
  <r>
    <x v="23"/>
    <s v="BR-X1028"/>
    <s v="Low Carbon Agriculture and Avoided Deforestation for Reducing Poverty"/>
    <x v="3"/>
    <s v="PARTICIPATIVE MONITORING"/>
    <n v="0"/>
    <n v="3"/>
    <s v="AGRIBUSINESS"/>
    <x v="1"/>
    <m/>
    <s v="Capacitação/ Assistência técnica_x000a_"/>
    <m/>
    <m/>
    <s v="Item"/>
    <s v="teams/ITEBP/IPC/CivilSociety/Lists/Civil Society Review 20162017/BRAZIL"/>
  </r>
  <r>
    <x v="23"/>
    <s v="BR-T1183"/>
    <s v="Strengthening Climate Change Budget Planning and Fiscal Management in Brazil"/>
    <x v="3"/>
    <s v="PARTICIPATIVE MONITORING"/>
    <n v="0"/>
    <n v="2"/>
    <s v="CLIMATE CHANGE FINANCING"/>
    <x v="1"/>
    <m/>
    <s v="Fortalecimento Institucional/ Capacitação_x000a_"/>
    <m/>
    <m/>
    <s v="Item"/>
    <s v="teams/ITEBP/IPC/CivilSociety/Lists/Civil Society Review 20162017/BRAZIL"/>
  </r>
  <r>
    <x v="23"/>
    <s v="BR-T1275"/>
    <s v="Linking climate change mitigation to community based forest management in Amapá"/>
    <x v="4"/>
    <s v="WEBINARS TO DISSEMINATE KNOWLEDGE AND ACTIVITIES"/>
    <n v="118934"/>
    <n v="6"/>
    <s v="CLIMATE CHANGE MITIGATION POLICY"/>
    <x v="0"/>
    <s v="IDESAM- Instituto de Conservação e Desenvolvimento Sustentável da Amazônia / Membros de cooperativas e associações de Projetos de assentamento"/>
    <s v="Capacitação/Treinamento em inventario florestal e manejo florestal em Projetos de Assentamento (cooperativas/ Associações) no Amapá- (Capacitação de Inventário Florestal / Inventário florestal/ Elaboração de Plano de manejo florestal)-._x000a_"/>
    <s v="O Idesam foi contratado pelo IEF-AP (beneficiário e executor da CT) para desenvolver todas as atividades previstas na CT./ beneficiários são membros de cooperativas e associações em Projetos de assentamento_x000a_"/>
    <m/>
    <s v="Item"/>
    <s v="teams/ITEBP/IPC/CivilSociety/Lists/Civil Society Review 20162017/BRAZIL"/>
  </r>
  <r>
    <x v="23"/>
    <s v="BR-T1284"/>
    <s v="Assessment of the Impacts of Climate on the Stability of the Amazon Rainforest"/>
    <x v="4"/>
    <s v="WEBINARS TO DISSEMINATE KNOWLEDGE AND ACTIVITIES"/>
    <n v="45000"/>
    <n v="2"/>
    <s v="CLIMATE CHANGE ADAPTATION POLICY"/>
    <x v="0"/>
    <s v="FDB- Fundação Amazônica de Defesa da Biosfera/ Estudantes de universidades brasileiras e estrangeiras"/>
    <s v="Capacitação- Floresta tropical - Florestas/ Geração de conhecimento/ Capacitação_x000a__x000a_"/>
    <s v="A FDB foi apontada pelo MCTI (beneficiário da CT) para executar o projeto. / 2 Workshops de capacitação sobre floresta tropical foram realizados ao longo da CT- os beneficiários eram estudantes e pesquisadores de diversas áreas vindos de universidades brasileiras e estrangeiras._x000a_"/>
    <m/>
    <s v="Item"/>
    <s v="teams/ITEBP/IPC/CivilSociety/Lists/Civil Society Review 20162017/BRAZIL"/>
  </r>
  <r>
    <x v="23"/>
    <s v="BR-T1277"/>
    <s v="Forest Information to Support Public and Private Sectors in Management Initiativ"/>
    <x v="0"/>
    <s v="PUBLIC CONSULTATION WITH CIVIL SOCIETY REGARDING A PROJECT OR A PROJECT'S COMPONENT"/>
    <n v="200000"/>
    <n v="2"/>
    <s v="ENVIRONMENTAL MANAGEMENT AND GOVERNANCE"/>
    <x v="1"/>
    <s v=" Representantes de ONGs/ Associações/ Cooperativas/ Universidades "/>
    <s v="Consulta pública/ Geração de conhecimento (Simposio nacional de inventarios florestais)_x000a_"/>
    <s v="&quot;Em 2016: representantes da sociedade civil estiveram presentes no Simposio de Inventarios Florestais- _x000a_Em 2017: Representantes de produtores rurais / ONGs/ Associações/ Cooperativas/ Universidades particparam de consulta para identificação de informações prioritários sobre o Cerrado.- A atividade ocorreu no âmbito do componente da CT sobre o Sistema Nacional de Informações Florestais. _x000a_Desde 2009 foram realizadas 20 eventos para a preparação e implementação do IFN.  Considerando os 20 eventos, estiveram presentes 689 pessoas, sendo 35% de representantes do Governo Federal e 33% dos Governos Estadual/Distrital ou Municipal. O setor Acadêmico contribuiu em grande parte dos eventos, com 20% do público. Houve 4% de participação do setor privado (4%) e 5%) de organismos internacionais. _x000a_A sociedade civil esteve presente com 4% dos participantes. _x000a_Esteve presente_x000a_- Em sessões de apresentação do IFN nos estados (i.e Rio Grande do Sul e Rondônia)_x000a_-WorkShop II: Oficina do Projeto IFN-BR para Levantamento da Demanda de Informações sobre os Recursos Florestais do Brasil_x000a_- 1º Encontro do Sistema Nacional de Informações Florestais_x000a_- Reunião dos estados de MG, TO, MS, GO, ES e RO para participação no Portal Nacional de Gestão Florestal_x000a_- Oficina de Consulta Pública do Projeto Informações Florestais para uma Gestão Orientada à Conservação e Valorização dos Recursos Florestais do Cerrado pelos Setores Público e Privado "/>
    <m/>
    <s v="Item"/>
    <s v="teams/ITEBP/IPC/CivilSociety/Lists/Civil Society Review 20162017/BRAZIL"/>
  </r>
  <r>
    <x v="23"/>
    <s v="BR-T1313"/>
    <s v="Instituto Inhotim: Strengthening Regional Development, Climate Change and Biodiv"/>
    <x v="4"/>
    <s v="WEBINARS TO DISSEMINATE KNOWLEDGE AND ACTIVITIES"/>
    <n v="190000"/>
    <n v="4"/>
    <s v="BIODIVERSITY AND PROTECTED AREAS CONSERVATION"/>
    <x v="1"/>
    <s v="Instituto Inhotim (Organização da Sociedade Civil de Interesse Público)/ Comunidade do entorno (Brumadinho)"/>
    <s v="Capacitação de equipe do Instituto Inhotim/ Workshop/Consulta com parceiros locais (associações; comunidades quilombolas; ONGs sobre potenciais para o desenvolvimento da região de Brumadinho_x000a_"/>
    <s v="Capacitação da equipe do Inhotim sobre gestão ocorreu em 2016 e ocorrerá em 2017 referente à sustentabilidade institucional e captação de recurso/ 2 workshops envolvendo a sociedade civil referente à desenvolvimento regional acontecerão em 2017 9um já ocorreu em março)_x000a_"/>
    <m/>
    <s v="Item"/>
    <s v="teams/ITEBP/IPC/CivilSociety/Lists/Civil Society Review 20162017/BRAZIL"/>
  </r>
  <r>
    <x v="23"/>
    <s v="BR-T1310"/>
    <s v="Strengthening Funding for Mitigation in Brazil based on Results-oriented Managmt"/>
    <x v="0"/>
    <s v="PUBLIC CONSULTATION WITH CIVIL SOCIETY REGARDING A PROJECT OR A PROJECT'S COMPONENT"/>
    <n v="102000"/>
    <n v="3"/>
    <s v="CLIMATE CHANGE MITIGATION POLICY"/>
    <x v="1"/>
    <s v="Forum Nacional de Mudança do Clima FNMC"/>
    <s v="Consulta pública sobre estudos setoriais _x000a_Tradução do acordo de Paris_x000a_Diálogos setoriais NDC"/>
    <s v="Em 2016: Foi posto para consulta pública pelo MMA no próximo mês um documento consolidando estudos técnicos setoriais (Indústrias/ Florestas Plantadas/ Florestas Nativas/ Recuperação de pastagem/ Energia/ Biocombustíveis) feitos para subsidiar o GoB em uma estratégia de implementação da NDC brasileira._x000a_A CT também financiou a tradução do Acordo de Paris para o Português. A versão está sendo revisada pelo Itamaraty para que possa ser compartilhada e para abrir um debate com a sociedade civil  (para que o acordo seja melhor compreendido e que dele se aproprie)._x000a_Em 2017: Serão apoiados os diálogos com a sociedade civil (via MMA e Forum Nacional de Mudança do Clima) sobre a implementação da NDC brasileira._x000a_"/>
    <m/>
    <s v="Item"/>
    <s v="teams/ITEBP/IPC/CivilSociety/Lists/Civil Society Review 20162017/BRAZIL"/>
  </r>
  <r>
    <x v="23"/>
    <s v="BR-T1293"/>
    <s v="Planning and Capacity Building of the Transition Fund for ARPA for Life"/>
    <x v="3"/>
    <s v="PROVISION OF FUNDS TO EXECUTE PROJECT OR PROJECT'S COMPONENT"/>
    <n v="1615000"/>
    <n v="36"/>
    <s v="BIODIVERSITY AND PROTECTED AREAS CONSERVATION"/>
    <x v="1"/>
    <s v="FUNBIO - Fundo Brasileiro para a Biodiversidade, Funbio  (Associação civil sem fins lucrativos)."/>
    <s v="&quot;Contratações para fortalecimento institucional do FUNBIO para gestão dos recursos do Programa ARPA para a vida_x000a_Capacitações para fortalecimento institucional do FUNBIO para gestão dos recursos do Programa ARPA para a vida_x000a_Workshop sobre arranjos produtivos com parceiros locais (unidades de conservação)_x000a__x000a_"/>
    <s v="Apontada pelo MMA (beneficiário do projeto) para executar a CT que tem como um dos objetivos fortalecer e estruturar o FUNBIO para que seja o administrador do fundo de transição para a ARPA para a vida._x000a_"/>
    <m/>
    <s v="Item"/>
    <s v="teams/ITEBP/IPC/CivilSociety/Lists/Civil Society Review 20162017/BRAZIL"/>
  </r>
  <r>
    <x v="23"/>
    <s v="BR-T1287"/>
    <s v="Planning and Capacity Building of the Transition Fund for ARPA for Life"/>
    <x v="3"/>
    <s v="PROVISION OF FUNDS TO EXECUTE PROJECT OR PROJECT'S COMPONENT"/>
    <n v="1615000"/>
    <n v="36"/>
    <s v="BIODIVERSITY AND PROTECTED AREAS CONSERVATION"/>
    <x v="1"/>
    <s v="FUNBIO - Fundo Brasileiro para a Biodiversidade, Funbio  (Associação civil sem fins lucrativos)."/>
    <s v="&quot;Contratações para fortalecimento institucional do FUNBIO para gestão dos recursos do Programa ARPA para a vida_x000a_Capacitações para fortalecimento institucional do FUNBIO para gestão dos recursos do Programa ARPA para a vida_x000a_Workshop sobre arranjos produtivos com parceiros locais (unidades de conservação)"/>
    <s v="Apontada pelo MMA (beneficiário do projeto) para executar a CT que tem como um dos objetivos fortalecer e estruturar o FUNBIO para que seja o administrador do fundo de transição para a ARPA para a vida."/>
    <m/>
    <s v="Item"/>
    <s v="teams/ITEBP/IPC/CivilSociety/Lists/Civil Society Review 20162017/BRAZIL"/>
  </r>
  <r>
    <x v="24"/>
    <s v="BH-T1045"/>
    <s v="Implementation of the ESCI in Nassau, The Bahamas"/>
    <x v="1"/>
    <s v="DISSEMINATION OF INFORMATION THROUGH PROJECTS, POLICIES, STRATEGIES, WEBPAGES, E-MAILS, AND ONLINE PUBLICATIONS"/>
    <n v="0"/>
    <n v="3"/>
    <s v="SUSTAINABLE CITIES"/>
    <x v="0"/>
    <m/>
    <m/>
    <m/>
    <m/>
    <s v="Item"/>
    <s v="teams/ITEBP/IPC/CivilSociety/Lists/Civil Society Review 20162017/BAHAMAS"/>
  </r>
  <r>
    <x v="24"/>
    <s v="BH-M1013"/>
    <s v="Revitalization of the Sponging Industry"/>
    <x v="3"/>
    <s v="PUBLICATION WITH KNOWLEDGE PRODUCTS WITH SPECIALISTS FROM THE BANK"/>
    <n v="0"/>
    <n v="1"/>
    <s v="AGRIBUSINESS"/>
    <x v="0"/>
    <m/>
    <m/>
    <m/>
    <m/>
    <s v="Item"/>
    <s v="teams/ITEBP/IPC/CivilSociety/Lists/Civil Society Review 20162017/BAHAMAS"/>
  </r>
  <r>
    <x v="24"/>
    <s v="BH-L1028"/>
    <s v="WSC Support Program - New Providence Water Supply and Sanitation Systems Upgrade"/>
    <x v="1"/>
    <s v="DISSEMINATION OF INFORMATION THROUGH PROJECTS, POLICIES, STRATEGIES, WEBPAGES, E-MAILS, AND ONLINE PUBLICATIONS"/>
    <n v="0"/>
    <n v="2"/>
    <s v="SANITATION URBAN"/>
    <x v="0"/>
    <m/>
    <m/>
    <m/>
    <m/>
    <s v="Item"/>
    <s v="teams/ITEBP/IPC/CivilSociety/Lists/Civil Society Review 20162017/BAHAMAS"/>
  </r>
  <r>
    <x v="25"/>
    <s v="GY-L1042"/>
    <s v="Citizen Security Strengthening Programme"/>
    <x v="0"/>
    <s v="PUBLIC CONSULTATION WITH CIVIL SOCIETY REGARDING A PROJECT OR A PROJECT'S COMPONENT"/>
    <n v="2000"/>
    <n v="2"/>
    <s v="CITIZEN SAFETY"/>
    <x v="0"/>
    <s v="25"/>
    <s v="Resulting from the level of violence in Guyana, Indigenous peoples conceptualizes crime, violence, and citizen security differently from coastal residents. For indigenous leaders, citizen security should be provided by members of the community and not by non-community members or foreign individuals. The country office recognized that are no available studies or data on crime and violence (C&amp;V) in indigenous villages and that this context was not included in the 1st Citizen Security Project. Therefore, a study will be at forefront of this issue. The expected result was to obtain recommendations for the design and development of a culturally appropriate study in indigenous territories as indigenous villages maintain strong cultural distinctiveness including its native language. "/>
    <s v="This study is on-going. "/>
    <s v="Ministry of Public Security"/>
    <s v="Item"/>
    <s v="teams/ITEBP/IPC/CivilSociety/Lists/Civil Society Review 20162017/GUYANA"/>
  </r>
  <r>
    <x v="25"/>
    <s v="GY-L1058"/>
    <s v="Support to Improve Maternal and Child Health"/>
    <x v="0"/>
    <s v="PUBLIC CONSULTATION WITH CIVIL SOCIETY REGARDING A PROJECT OR A COUNTRY STRATEGY"/>
    <n v="500"/>
    <n v="2"/>
    <s v="HEALTH SYSTEM STRENGTHENING"/>
    <x v="0"/>
    <s v="32"/>
    <s v="Guyana is among five countries in the region with the highest Maternal Mortality Rate and among six nations where the rate has increased significantly between 1990 and 2013. Civil society emphasized the importance of adopting a systems approach to providing maternal neonatal and child care especially in the interior region where access and quality of care played a major role in several maternal deaths in 2015, setting clear and measurable outcomes and strengthening implementation capacity to achieve those targets. "/>
    <s v="Technical Assistance (TA) support to the Ministry of Social Protection to prepare an overall social protection strategy that identifies priorities, resource and institutional strengthening needs."/>
    <s v="Ministry of Public Health"/>
    <s v="Item"/>
    <s v="teams/ITEBP/IPC/CivilSociety/Lists/Civil Society Review 20162017/GUYANA"/>
  </r>
  <r>
    <x v="25"/>
    <s v="GY-T1097"/>
    <s v="Forest Carbon Partnership Facility Project in Guyana"/>
    <x v="0"/>
    <s v="PUBLIC CONSULTATION WITH CIVIL SOCIETY REGARDING A PROJECT OR A PROJECT'S COMPONENT"/>
    <n v="10000"/>
    <n v="4"/>
    <s v="CLIMATE CHANGE ADAPTATION POLICY"/>
    <x v="0"/>
    <s v="approx 74,000"/>
    <s v="Indigenous Peoples’ representation on the FCPF Steering Committee successfully achieved by consensus and the Indigenous Caucus established as an inclusive and representative platform for on-going engagement and consultation.  _x000a_"/>
    <s v="This establishment of the Indigenous Caucus as a key outcome of the FCPF workshop process which comprises a number of key Indigenous Peoples organisations and structures at the overarching national level, the national NGOs and the Regionally-based District Councils was the first time in Guyana all of Guyana's various Indigenous Peoples organisations formed themselves into a single self  governing apolitical unit to represent the views of all of Guyana's indigenous interest on issues of the environment. "/>
    <s v="National Toshaos Council"/>
    <s v="Item"/>
    <s v="teams/ITEBP/IPC/CivilSociety/Lists/Civil Society Review 20162017/GUYANA"/>
  </r>
  <r>
    <x v="25"/>
    <s v="GY-P1067"/>
    <s v="Country Strategy 2012-2016"/>
    <x v="1"/>
    <s v="STRATEGIC RELATIONSHIP BUILDING"/>
    <n v="18000"/>
    <n v="8"/>
    <s v="INDIGENOUS PEOPLES DEVELOPMENT"/>
    <x v="0"/>
    <s v="79,300"/>
    <s v="The country office invested time and effort to building an open and transparent relationship with the indigenous community as a key commodity to partnership. The country office opened itself to listen generously. The major way community stakeholders negotiate is through complaining. When the country office listened to indigenous stakeholders generously, we communicated that they are worth listening to and what they are communicating is worth listening to._x000a_"/>
    <s v="Improving lives require a culture of inclusion and relationship is the only way to genuinely partner with indigenous communities.  The country office has built a trusted relationship with indigenous stakeholders and these stakeholders have defended the work of the Bank and the Country Office. "/>
    <s v="Country Office Guyana"/>
    <s v="Item"/>
    <s v="teams/ITEBP/IPC/CivilSociety/Lists/Civil Society Review 20162017/GUYANA"/>
  </r>
  <r>
    <x v="25"/>
    <s v="GY-M1022"/>
    <s v="Sustainable Business Models for Rural Electrification and Energy Access in Guyan"/>
    <x v="0"/>
    <s v="PUBLIC CONSULTATION WITH CIVIL SOCIETY REGARDING A PROJECT OR A PROJECT'S COMPONENT"/>
    <n v="2000"/>
    <n v="1"/>
    <s v="ENERGY EFFICIENCY AND RENEWABLE ENERGY IN END USE"/>
    <x v="0"/>
    <s v="6000"/>
    <s v="The consultation with indigenous representatives considered the specific socio-cultural, economic and environmental and geographic characteristics of the areas of operation.  The use of strong community organization that already have a relationship with the community were important results for the operation. "/>
    <s v="The potential for spending more time on productive activities, educational activities for school children, longer operation hours of community buildings such as schools and clinics while lessening the dependence on fossil fuel thereby reducing carbon emissions. "/>
    <s v="Ministry of Public Infrastructure"/>
    <s v="Item"/>
    <s v="teams/ITEBP/IPC/CivilSociety/Lists/Civil Society Review 20162017/GUYANA"/>
  </r>
  <r>
    <x v="25"/>
    <s v="GY-P1046"/>
    <s v="Programming and Portfolio Review"/>
    <x v="0"/>
    <s v="PUBLIC CONSULTATION WITH CIVIL SOCIETY REGARDING A PROJECT OR A PROJECT'S COMPONENT"/>
    <n v="500"/>
    <n v="3"/>
    <s v="MANAGEMENT FOR DEVELOPMENT RESULTS"/>
    <x v="0"/>
    <s v="750,000"/>
    <s v="ConSOC organizations have helped to influence the policy decisions of the Government of Guyana around specific operations. "/>
    <s v="G7 donors in Guyana have taken a keen interest in the Bank’s ConSoc as this group comes closest to representing the views of a wide cross section of civil society in Guyana.  "/>
    <s v="Country Office"/>
    <s v="Item"/>
    <s v="teams/ITEBP/IPC/CivilSociety/Lists/Civil Society Review 20162017/GUYANA"/>
  </r>
  <r>
    <x v="25"/>
    <s v="GY-L1062"/>
    <s v="Promoting a Cluster Approach for Agricultural Diversification in Guyana"/>
    <x v="0"/>
    <s v="PUBLIC CONSULTATION WITH CIVIL SOCIETY REGARDING A PROJECT OR A PROJECT'S COMPONENT"/>
    <n v="300"/>
    <n v="1"/>
    <s v="AGRICULTURAL RESEARCH AND INNOVATION"/>
    <x v="0"/>
    <m/>
    <m/>
    <m/>
    <m/>
    <s v="Item"/>
    <s v="teams/ITEBP/IPC/CivilSociety/Lists/Civil Society Review 20162017/GUYANA"/>
  </r>
  <r>
    <x v="25"/>
    <s v="GY-T1115"/>
    <s v="Strengthening the housing delivery system for the indigenous Amerindian populati"/>
    <x v="0"/>
    <s v="FREE AND PRIOR INFORMED CONSENT"/>
    <n v="5000"/>
    <n v="1"/>
    <s v="HOUSING"/>
    <x v="0"/>
    <m/>
    <s v="Fostering innovative processes and methods to indigenous housing solutions."/>
    <s v="Indigenous beneficiaries innovated designs of their homes to suit the socio-economic needs of their communities. "/>
    <s v="Central Housing and Planning Authority"/>
    <s v="Item"/>
    <s v="teams/ITEBP/IPC/CivilSociety/Lists/Civil Society Review 20162017/GUYANA"/>
  </r>
  <r>
    <x v="25"/>
    <s v="No project related"/>
    <s v="No project related"/>
    <x v="4"/>
    <s v="CIVIL SOCIETY INSTITUTIONAL CAPACITY FELLOWSHIPS (PM4R, PMA)"/>
    <n v="6000"/>
    <n v="1"/>
    <s v="OTHER"/>
    <x v="0"/>
    <s v="81"/>
    <s v="Civil society collaboration has demonstrated that ‘good change’ can happen at the civil society institutional level when the Bank work with and through civil society organisations. "/>
    <s v="National Coordinating Council for NGOs in Guyana is now a member of the ConSOC.  "/>
    <s v="Country Office"/>
    <s v="Item"/>
    <s v="teams/ITEBP/IPC/CivilSociety/Lists/Civil Society Review 20162017/GUYANA"/>
  </r>
  <r>
    <x v="25"/>
    <s v="Country Dialogue"/>
    <s v="Country Dialogue"/>
    <x v="1"/>
    <s v="DISSEMINATION OF INFORMATION THROUGH PROJECTS, POLICIES, STRATEGIES, WEBPAGES, E-MAILS, AND ONLINE PUBLICATIONS"/>
    <n v="10000"/>
    <n v="5"/>
    <s v="OTHER"/>
    <x v="0"/>
    <m/>
    <s v="The country office has given priority to the engagement and relationship with the indigenous peoples and this approach has encouraged the indigenous representatives to contribute to development issues. "/>
    <s v="The dialogue with indigenous peoples representatives will make Bank funded operations more likely to succeed. "/>
    <s v="Country Office"/>
    <s v="Item"/>
    <s v="teams/ITEBP/IPC/CivilSociety/Lists/Civil Society Review 20162017/GUYANA"/>
  </r>
  <r>
    <x v="25"/>
    <s v="Visability"/>
    <s v="Visability"/>
    <x v="2"/>
    <s v="INFORMATION SHARED ON THE WEB PAGE"/>
    <n v="0"/>
    <n v="9770"/>
    <s v="OTHER"/>
    <x v="0"/>
    <m/>
    <s v="9,770 articles mentioned the IDB in a local online news site Stabroek News"/>
    <s v="The Country Office has been dynamic in the sharing of information with the wider civil society in Guyana."/>
    <s v="Government of Guyana"/>
    <s v="Item"/>
    <s v="teams/ITEBP/IPC/CivilSociety/Lists/Civil Society Review 20162017/GUYANA"/>
  </r>
  <r>
    <x v="25"/>
    <s v="Knowledge Products"/>
    <s v="Knowledge Products"/>
    <x v="1"/>
    <s v="ORGANIZATION PARTICIPATING IN CIVIL SOCIETY FORUM AND/OR REGULAR MEETINGS"/>
    <n v="1600"/>
    <n v="1"/>
    <s v="NEW OIL AND GAS AND EXTRACTIVE INDUSTRIES"/>
    <x v="0"/>
    <s v="15"/>
    <s v="Presentation of COF funded study to understand lessons from Trinidad and Tobago as a small hydrocarbon producer and exporter and how those lessons can be applied to Guyana.  "/>
    <s v="The newly formed Guyana Oil and Gas Association has subsequently become a member of the ConSOC group beginning in 2017."/>
    <s v="Country Office"/>
    <s v="Item"/>
    <s v="teams/ITEBP/IPC/CivilSociety/Lists/Civil Society Review 20162017/GUYANA"/>
  </r>
  <r>
    <x v="25"/>
    <s v="GY-T1098"/>
    <s v="Guyana - Brazil Land Transport Link and Deep Water Port"/>
    <x v="0"/>
    <s v="PUBLIC CONSULTATION WITH CIVIL SOCIETY REGARDING A PROJECT OR A COUNTRY STRATEGY"/>
    <n v="8000"/>
    <n v="2"/>
    <s v="PUBLIC TRANSPORT (BUS / TRAIN / CABLE). INFRASTRUCTURE AND EQUIPMENT"/>
    <x v="0"/>
    <s v="45"/>
    <s v="Indigenous Communities along the route and a town are actively engaged in the dialogue on the road link and deep water port.  "/>
    <s v="Indigenous Peoples Council (National Tashaos Council) now more aware and knowledgeable of IDB Indigenous Peoples Policy."/>
    <s v="Country Office"/>
    <s v="Item"/>
    <s v="teams/ITEBP/IPC/CivilSociety/Lists/Civil Society Review 20162017/GUYANA"/>
  </r>
  <r>
    <x v="25"/>
    <s v="Knowledge Sharing"/>
    <s v="Knowledge Sharing"/>
    <x v="2"/>
    <s v="PRESENATION "/>
    <n v="0"/>
    <n v="1"/>
    <s v="INDIGENOUS PEOPLES DEVELOPMENT"/>
    <x v="0"/>
    <m/>
    <s v="IDB Gender and Diversity Division participation in national indigenous peoples conference."/>
    <s v="IDB is a trusted source of information. "/>
    <s v="National Toshaos Council"/>
    <s v="Item"/>
    <s v="teams/ITEBP/IPC/CivilSociety/Lists/Civil Society Review 20162017/GUYANA"/>
  </r>
  <r>
    <x v="25"/>
    <s v="No project related"/>
    <s v="No project related"/>
    <x v="2"/>
    <s v="COUNTRY PROGRAM EVALUATION PRESENTATION TO CONSOC"/>
    <n v="120"/>
    <n v="1"/>
    <s v="OTHER"/>
    <x v="1"/>
    <s v="32"/>
    <m/>
    <m/>
    <s v="Country Office"/>
    <s v="Item"/>
    <s v="teams/ITEBP/IPC/CivilSociety/Lists/Civil Society Review 20162017/GUYANA"/>
  </r>
  <r>
    <x v="12"/>
    <s v="EC-T1370"/>
    <s v="Mangrove management led by their own communities"/>
    <x v="3"/>
    <s v="PROVISION OF FUNDS TO EXECUTE PROJECT OR PROJECT'S COMPONENT"/>
    <n v="795000"/>
    <n v="3"/>
    <s v="SUSTAINABLE AGRICULTURAL DEVELOPMENT"/>
    <x v="1"/>
    <m/>
    <m/>
    <m/>
    <m/>
    <s v="Item"/>
    <s v="teams/ITEBP/IPC/CivilSociety/Lists/Civil Society Review 20162017/ECUADOR"/>
  </r>
  <r>
    <x v="12"/>
    <s v="No project related"/>
    <s v="No project related"/>
    <x v="3"/>
    <s v="PROVISION OF FUNDS TO EXECUTE PROJECT OR PROJECT'S COMPONENT"/>
    <n v="1000"/>
    <n v="1"/>
    <s v="OTHER"/>
    <x v="1"/>
    <m/>
    <m/>
    <m/>
    <m/>
    <s v="Item"/>
    <s v="teams/ITEBP/IPC/CivilSociety/Lists/Civil Society Review 20162017/ECUADOR"/>
  </r>
  <r>
    <x v="12"/>
    <s v="No project related"/>
    <s v="No project related"/>
    <x v="4"/>
    <s v="WORKSHOPS"/>
    <n v="6000"/>
    <n v="2"/>
    <s v="GENDER EQUALITY &amp; WOMEN'S EMPOWERMENT"/>
    <x v="1"/>
    <m/>
    <m/>
    <m/>
    <m/>
    <s v="Item"/>
    <s v="teams/ITEBP/IPC/CivilSociety/Lists/Civil Society Review 20162017/ECUADOR"/>
  </r>
  <r>
    <x v="12"/>
    <s v="No project related"/>
    <s v="No project related"/>
    <x v="3"/>
    <s v="PROVISION OF FUNDS TO EXECUTE PROJECT OR PROJECT'S COMPONENT"/>
    <n v="1120"/>
    <n v="1"/>
    <s v="OTHER"/>
    <x v="1"/>
    <m/>
    <m/>
    <m/>
    <m/>
    <s v="Item"/>
    <s v="teams/ITEBP/IPC/CivilSociety/Lists/Civil Society Review 20162017/ECUADOR"/>
  </r>
  <r>
    <x v="12"/>
    <s v="No project related"/>
    <s v="No project related"/>
    <x v="3"/>
    <s v="PROVISION OF FUNDS TO EXECUTE PROJECT OR PROJECT'S COMPONENT"/>
    <n v="5000"/>
    <n v="1"/>
    <s v="OTHER"/>
    <x v="1"/>
    <m/>
    <m/>
    <m/>
    <m/>
    <s v="Item"/>
    <s v="teams/ITEBP/IPC/CivilSociety/Lists/Civil Society Review 20162017/ECUADOR"/>
  </r>
  <r>
    <x v="12"/>
    <s v="No project related"/>
    <s v="No project related"/>
    <x v="2"/>
    <s v="MEETING TO INFORM CONSOC MEMBERS ABOUT NEW REPRESENTATIVE AND ABOUT CIVIL SOCIETY ANUAL MEETING"/>
    <n v="284"/>
    <n v="1"/>
    <s v="OTHER"/>
    <x v="1"/>
    <m/>
    <m/>
    <m/>
    <m/>
    <s v="Item"/>
    <s v="teams/ITEBP/IPC/CivilSociety/Lists/Civil Society Review 20162017/ECUADOR"/>
  </r>
  <r>
    <x v="12"/>
    <s v="EC-T1374 Impacto Quito Co-Working"/>
    <s v="EC-T1374 Impacto Quito Co-Working"/>
    <x v="3"/>
    <s v="PROVISION OF FUNDS TO EXECUTE PROJECT OR PROJECT'S COMPONENT"/>
    <n v="650000"/>
    <n v="3"/>
    <s v="SUSTAINABLE CITIES"/>
    <x v="1"/>
    <m/>
    <m/>
    <m/>
    <m/>
    <s v="Item"/>
    <s v="teams/ITEBP/IPC/CivilSociety/Lists/Civil Society Review 20162017/ECUADOR"/>
  </r>
  <r>
    <x v="12"/>
    <s v="EC-T1375 Kara Solar"/>
    <s v="EC-T1375 Kara Solar"/>
    <x v="3"/>
    <s v="PROVISION OF FUNDS TO EXECUTE PROJECT OR PROJECT'S COMPONENT"/>
    <n v="150000"/>
    <n v="3"/>
    <s v="ENERGY EFFICIENCY AND RENEWABLE ENERGY IN END USE"/>
    <x v="1"/>
    <m/>
    <m/>
    <m/>
    <m/>
    <s v="Item"/>
    <s v="teams/ITEBP/IPC/CivilSociety/Lists/Civil Society Review 20162017/ECUADOR"/>
  </r>
  <r>
    <x v="25"/>
    <s v="GY-L1027"/>
    <s v="Road Improvement and Rehabilitation Program"/>
    <x v="0"/>
    <s v="CONSULTATION ABOUT THE IMPACT OF THE INSTALLATION OF PARKING METERS ON THE GY-L1027 PROJECT WHICH INCLUDES THE SHERIFF STREET - MANDELA ROAD UPGRADE"/>
    <n v="200"/>
    <n v="1"/>
    <s v="URBAN TRANSPORT INFRASTRUCTURE"/>
    <x v="1"/>
    <s v="35,000"/>
    <s v="This engagement allowed the Bank to educate stakeholders about the processes of social and environmental safe guards surrounding Bank financed projects after concerns were raised about the impact of a parking meter project to be implemented in a road upgrade project financed by the IDB.  A secondary result of this engagement was that the stakeholders highlighted issues about road networks in the city of Georgetown that the team at the Bank were unaware of. "/>
    <s v="The final impact of this engagement was that the stakeholders were able to engage in a constructive dialogue with the executing agency after meeting with the team at the Bank to share their concerns about the parking meeting project.  The parking meter project "/>
    <s v="Ministry of Public Infrastructure. "/>
    <s v="Item"/>
    <s v="teams/ITEBP/IPC/CivilSociety/Lists/Civil Society Review 20162017/GUYANA"/>
  </r>
  <r>
    <x v="25"/>
    <s v="Environment Sector Strengthening - GY-L1039 and GY - L1043"/>
    <s v="Environment Sector Strengthening - GY-L1039 and GY - L1043"/>
    <x v="1"/>
    <s v="DISSEMINATION OF INFORMATION THROUGH PROJECTS, POLICIES, STRATEGIES, WEBPAGES, E-MAILS, AND ONLINE PUBLICATIONS"/>
    <n v="400"/>
    <n v="1"/>
    <s v="ENVIRONMENTAL MANAGEMENT AND GOVERNANCE"/>
    <x v="1"/>
    <s v="725,000"/>
    <s v="The engagement helped local stakeholders to understand what Guyana has done and achieved and show the level of preparedness of Guyana to receive future support from the IDB and other development partners once those conditions were sufficient.  "/>
    <s v="The impact of this engagement helped stakeholders to dialogue with the government to determine what other actions the PCR needs to support.  The Bank has since started to proceed to support the Government of Guyana to define and establish a mechanism for a Sovereign Wealth Fund to manage revenues from oil and gas and in October 2017 Guyana's application to the EITI was accepted. "/>
    <s v="COF Guyana"/>
    <s v="Item"/>
    <s v="teams/ITEBP/IPC/CivilSociety/Lists/Civil Society Review 20162017/GUYANA"/>
  </r>
  <r>
    <x v="25"/>
    <s v="GY-W1001"/>
    <s v="EFC - Forest Carbon Partnership Facility (GY-T1097)"/>
    <x v="4"/>
    <s v="RELATIONSHIP BUILDING"/>
    <n v="120000"/>
    <n v="12"/>
    <s v="INDIGENOUS PEOPLES DEVELOPMENT"/>
    <x v="1"/>
    <s v="78,000"/>
    <s v="1. The country office invested time and effort building an open and transparent relationship with the indigenous community as a key commodity to partnership._x000a_2. The country office opened itself to listen generously to the concerns of the indigenous community as a major way community stakeholders negotiate is through complaining._x000a_"/>
    <s v="The Country Office has succeeded in bringing all of Guyana’s indigenous stakeholders into a conversation and a long term collaboration to participate in its work and to lead their own dialogue on Bank financed projects intended to benefit indigenous peoples.  The country office is the only institution in Guyana to successfully  facilitate the establishment of an INDIGENOUS CACUS comprising all indigenous organizations in Guyana. This INDIGENOUS CACUS has since established dialogued with the Government of Guyana and other national and international agencies. "/>
    <s v="IDB "/>
    <s v="Item"/>
    <s v="teams/ITEBP/IPC/CivilSociety/Lists/Civil Society Review 20162017/GUYANA"/>
  </r>
  <r>
    <x v="25"/>
    <s v="GY-G1004"/>
    <s v="Sustainable Energy Program for Guyana"/>
    <x v="0"/>
    <s v="COMMUNITY STAKEHOLDER CONSULTATION"/>
    <n v="12000"/>
    <n v="1"/>
    <s v="INDIGENOUS PEOPLES DEVELOPMENT"/>
    <x v="1"/>
    <s v="7,950"/>
    <s v="During the public launch of the project and a working session to outline the priorities of the project, it was agreed that implementing agency would meet indigenous stakeholders to collectively draft the criteria for the selection of the 25 communities and the location for the installation of solar systems. "/>
    <s v="The final impact of this engagement was that the indigenous stakeholders and the Ministry of Indigenous Peoples Affairs influenced the Ministry of Public Infrastructure to install the solar systems in community spaces such as schools, health centers, multi-purpose buildings, village offices, community centers and internet hubs rather than in individual homes. This allowed whole communities to benefit from the provision of critical electricity. "/>
    <s v="IDB"/>
    <s v="Item"/>
    <s v="teams/ITEBP/IPC/CivilSociety/Lists/Civil Society Review 20162017/GUYANA"/>
  </r>
  <r>
    <x v="25"/>
    <s v="GY-N1018"/>
    <s v="Country Program Evaluation (CPE) - Guyana 2016"/>
    <x v="1"/>
    <s v="PRESENTATION OF CPE"/>
    <n v="400"/>
    <n v="1"/>
    <s v="OTHER"/>
    <x v="1"/>
    <s v="750,000"/>
    <s v="ConSOC had an understanding of the challenges to the implementation of the 2012-2016 country strategy and opportunities for the new CS. "/>
    <m/>
    <s v="COF Guyana"/>
    <s v="Item"/>
    <s v="teams/ITEBP/IPC/CivilSociety/Lists/Civil Society Review 20162017/GUYANA"/>
  </r>
  <r>
    <x v="25"/>
    <s v="PM4R Scholarschips"/>
    <s v="PM4R Scholarschips"/>
    <x v="4"/>
    <s v="CIVIL SOCIETY INSTITUTIONAL CAPACITY FELLOWSHIPS (PM4R, PMA)"/>
    <n v="6000"/>
    <n v="1"/>
    <s v="OTHER"/>
    <x v="1"/>
    <s v="12"/>
    <s v="12 Staff members of 2 CSOs enrolled in PM4R training."/>
    <m/>
    <s v="COF Guyana"/>
    <s v="Item"/>
    <s v="teams/ITEBP/IPC/CivilSociety/Lists/Civil Society Review 20162017/GUYANA"/>
  </r>
  <r>
    <x v="25"/>
    <s v="GY-L1042"/>
    <s v="Citizen Security Strengthening Programme"/>
    <x v="0"/>
    <s v="PUBLIC CONSULTATION WITH CIVIL SOCIETY REGARDING A PROJECT OR A PROJECT'S COMPONENT"/>
    <n v="100000"/>
    <n v="1"/>
    <s v="CITIZEN SAFETY"/>
    <x v="1"/>
    <s v="78,000"/>
    <s v="Representatives of indigenous organizations were able to influence the design of a terms of reference to conduct a crime &amp; insecurity survey in indigenous communities taking indigenous culture and context into consideration. "/>
    <s v="A terms of reference and survey conduct that was fully compliant with indigenous expectations and agreement on the communities to be surveyed. "/>
    <s v="Ministry of Public Security"/>
    <s v="Item"/>
    <s v="teams/ITEBP/IPC/CivilSociety/Lists/Civil Society Review 20162017/GUYANA"/>
  </r>
  <r>
    <x v="25"/>
    <s v="No project related"/>
    <s v="No project related"/>
    <x v="2"/>
    <s v="MEETINGS TO DISSEMINATIE INFORMATION PUBLISHED IN THE INTERNET"/>
    <n v="5000"/>
    <n v="1"/>
    <s v="INDIGENOUS PEOPLES DEVELOPMENT"/>
    <x v="1"/>
    <s v="21"/>
    <s v="Representatives of Guyana's indigenous peoples council are more aware and familiar with the Bank's Operational Policy on Indigenous Peoples."/>
    <s v="Indigenous peoples representatives are more engaged on Bank financed projects that affect the lives, wellbeing and welfare of their communities by seeking information and ensuring that executing agencies follow the Bank's safe guard polices when executing projects in indigenous communities. "/>
    <s v="COF Guyana"/>
    <s v="Item"/>
    <s v="teams/ITEBP/IPC/CivilSociety/Lists/Civil Society Review 20162017/GUYANA"/>
  </r>
  <r>
    <x v="25"/>
    <s v="No project related"/>
    <s v="No project related"/>
    <x v="1"/>
    <s v="TO PROMOTE PRIVATE SECTOR DEVELOPMENT IN GUYANA"/>
    <n v="50000"/>
    <n v="3"/>
    <s v="OTHER"/>
    <x v="1"/>
    <s v="11"/>
    <m/>
    <m/>
    <s v="COF Guyana"/>
    <s v="Item"/>
    <s v="teams/ITEBP/IPC/CivilSociety/Lists/Civil Society Review 20162017/GUYANA"/>
  </r>
  <r>
    <x v="3"/>
    <s v="INNOVACION INCLUSIVA, PARTICIPACIÓN CÍVICA Y EMPRENDIMIENTO SOCIAL JUVENIL"/>
    <s v="INNOVACION INCLUSIVA, PARTICIPACIÓN CÍVICA Y EMPRENDIMIENTO SOCIAL JUVENIL"/>
    <x v="3"/>
    <s v="PROVISION OF FUNDS TO EXECUTE PROJECT OR PROJECT'S COMPONENT"/>
    <n v="800000"/>
    <n v="1"/>
    <s v="ENTERPRISE DEVELOPMENT, CLUSTERS AND INNOVATION"/>
    <x v="1"/>
    <s v="Indicador 1: 1700 jóvenes participantes del proyecto (CRF: 230300), Indicador 2: 22MIL personas beneficiadas por los emprendimientos sociales establecidos"/>
    <s v="El objetivo del Proyecto es mejorar la calidad de vida de las personas que viven en ciudades metropolitanas en El Salvador y Honduras, a través de la generación de un modelo de colaboración público-privada que promueva la innovación cívica y social de forma– participativa e inclusiva. Para el logro de este objetivo, el Proyecto ofrecerá mecanismos a jóvenes para que puedan desarrollar su potencial emprendedor e idear soluciones innovadoras - importadas y/o generadas a nivel local - para responder a los retos urbanos."/>
    <s v="El objetivo del proyecto es mejorar la calidad de vida de las personas que viven en ciudades metropolitanas, en El Salvador y Honduras, a través de la generación de un modelo de colaboración público-privada que promueva la innovación cívica y social de forma participativa e inclusiva."/>
    <s v="FUNDACIÓN CRISÁLIDA (GLASSWING)"/>
    <s v="Item"/>
    <s v="teams/ITEBP/IPC/CivilSociety/Lists/Civil Society Review 20162017/EL SALVADOR"/>
  </r>
  <r>
    <x v="25"/>
    <s v="No project related"/>
    <s v="No project related"/>
    <x v="2"/>
    <s v="E-GOVERNMENT PRESENTATION TO CIVIL SOCIETY"/>
    <n v="5000"/>
    <n v="1"/>
    <s v="E-GOVERNMENT"/>
    <x v="1"/>
    <s v="100"/>
    <s v="To present to civil society partners on how Estonia became a global model for e-government ."/>
    <m/>
    <s v="COF Guyana"/>
    <s v="Item"/>
    <s v="teams/ITEBP/IPC/CivilSociety/Lists/Civil Society Review 20162017/GUYANA"/>
  </r>
  <r>
    <x v="25"/>
    <s v="Oil and Gas"/>
    <s v="Oil and Gas"/>
    <x v="0"/>
    <s v="OIL AND GAS"/>
    <n v="300"/>
    <n v="1"/>
    <s v="NEW OIL AND GAS AND EXTRACTIVE INDUSTRIES"/>
    <x v="1"/>
    <s v="26"/>
    <s v="As part of the process of facilitating strategic dialogue and interaction with stakeholders on the country’s emerging oil and gas sector, the Bank hosted a dialogue between the IDB ConSOC group and President Granger’s Advisor on Petroleum. "/>
    <s v="The IDB is playing a key technical role in supporting the Government of Guyana and the President in the development of its oil and gas sector.  The Minister of Natural Resources has since signaled the Government's interest in the IDB leading a donors coordination group to help the government streamline its oil and gas engagement and dialogue with development partners. "/>
    <s v="COF Guyana"/>
    <s v="Item"/>
    <s v="teams/ITEBP/IPC/CivilSociety/Lists/Civil Society Review 20162017/GUYANA"/>
  </r>
  <r>
    <x v="19"/>
    <s v="No project related"/>
    <s v="No project related"/>
    <x v="4"/>
    <s v="UN MODELO, CON BASE EN LA EJECUCIÓN DE UN PILOTO, DE COMBATE A LA POBREZA NO ASISTENCIALISTA, MEDIANTE EL ACCESO A OPORTUNIDADES DE EMPLEO EN EL SECTOR FORMAL DE LA ECONOMÍA, EN ARTICULACIÓN CON LAS INSTITUCIONES DEL SECTOR PUBLIC Y EL SECTOR PRIVADO."/>
    <n v="50000"/>
    <n v="3"/>
    <s v="HUMAN RESOURCES &amp; WORKFORCE DEVELOPMENT"/>
    <x v="1"/>
    <m/>
    <s v="Informe de resultados sobre empleabilidad de una herramienta que permita la identificación de necesidades de contratación del sector y monitpreo para la toma de decisions_x000a_Informe de resultados sobre la formulación de un modelo de intermediación laboral_x000a_Informe de resultados sobre la implementación de un piloto de una region de exclusión social"/>
    <s v="Desarrollo de un modelo, con base en la ejecución de un piloto, de combate a la pobreza no asistencialista, mediante el acceso a oportunidades de empleo en el sector formal de la economía, en articulación con las instituciones del sector public y el sector privado."/>
    <s v="Horizonte Positivo"/>
    <s v="Item"/>
    <s v="teams/ITEBP/IPC/CivilSociety/Lists/Civil Society Review 20162017/COSTA RICA"/>
  </r>
  <r>
    <x v="25"/>
    <s v="No project related"/>
    <s v="No project related"/>
    <x v="2"/>
    <s v="OIL AND GAS EXTRACTIVES"/>
    <n v="300"/>
    <n v="1"/>
    <s v="NEW OIL AND GAS AND EXTRACTIVE INDUSTRIES"/>
    <x v="1"/>
    <s v="26"/>
    <s v="ConSOC updated on the Bank's support to Government of Guyana on the oil and gas industry."/>
    <m/>
    <s v="COF Guyana"/>
    <s v="Item"/>
    <s v="teams/ITEBP/IPC/CivilSociety/Lists/Civil Society Review 20162017/GUYANA"/>
  </r>
  <r>
    <x v="25"/>
    <s v="GY-P1100"/>
    <s v="IDB Country Strategy with Guyana 2017-2021"/>
    <x v="0"/>
    <s v="PUBLIC CONSULTATION WITH CIVIL SOCIETY REGARDING A PROJECT OR A COUNTRY STRATEGY"/>
    <n v="300"/>
    <n v="1"/>
    <s v="OTHER"/>
    <x v="1"/>
    <s v="750000"/>
    <s v="The draft Country Strategy was presented to the ConSOC on August 24, 2017."/>
    <s v="1._x0009_The need for the country strategy to support the enabling environment for the private sector and civil society to support public-private development dialogue   with the government. _x000a_2._x0009_The need for the country strategy to build on national strategic planning similar to the National Competitiveness Strategy to guide IDB programming. _x000a_3._x0009_The need for the IDB to consider innovative instruments to support the private sector development and to engage government on national planning_x000a_"/>
    <s v="COF Guyana"/>
    <s v="Item"/>
    <s v="teams/ITEBP/IPC/CivilSociety/Lists/Civil Society Review 20162017/GUYANA"/>
  </r>
  <r>
    <x v="25"/>
    <s v="GY-T1097"/>
    <s v="Forest Carbon Partnership Facility Project in Guyana"/>
    <x v="0"/>
    <s v="PUBLIC CONSULTATION WITH CIVIL SOCIETY REGARDING A PROJECT OR A PROJECT'S COMPONENT"/>
    <n v="600"/>
    <n v="1"/>
    <s v="FOREST RESOURCES MANAGEMENT"/>
    <x v="1"/>
    <s v="78000"/>
    <s v="Rather than utilize a formal grievance process to address concerns with the pace of implementation of the FCPF project, the indigenous caucus requested this engagement with the Bank to seek clarity on our processes and raise concerns about the project. "/>
    <s v="With a space to hear concerns and listen to the indigenous peoples and with guidance from the Bank, the indigenous caucus was able to find an agreement and a path forward with the government executing agency about their concerns with the implementation of the project. Serving as a facilitator between the executing agency and the indigenous stakeholders, the Bank helped both parties to find a collective understanding through good faith discussions. "/>
    <s v="COF Guyana"/>
    <s v="Item"/>
    <s v="teams/ITEBP/IPC/CivilSociety/Lists/Civil Society Review 20162017/GUYANA"/>
  </r>
  <r>
    <x v="25"/>
    <s v="GY-L1031"/>
    <s v="Road Network Upgrade and Expansion Program"/>
    <x v="0"/>
    <s v="PUBLIC CONSULTATION WITH CIVIL SOCIETY REGARDING A PROJECT OR A PROJECT'S COMPONENT"/>
    <n v="8000"/>
    <n v="1"/>
    <s v="SECONDARY ROADS"/>
    <x v="1"/>
    <s v="30,000"/>
    <s v="intensify the community development approach to development."/>
    <s v="http://gina.gov.gy/chpa-holds-consultation-with-northsouth-sophia-residents-on-developmental-projects-issues-of-drainage-squatting-and-employment-on-projects-raised/ "/>
    <s v="Ministry of Communities"/>
    <s v="Item"/>
    <s v="teams/ITEBP/IPC/CivilSociety/Lists/Civil Society Review 20162017/GUYANA"/>
  </r>
  <r>
    <x v="25"/>
    <s v="GY-P1112"/>
    <s v="Portfolio Monitoring &amp; Oversight 2017"/>
    <x v="2"/>
    <s v="CONSOC PORTFOLIO DIALOGUE"/>
    <n v="2400"/>
    <n v="4"/>
    <s v="NEW POWER DISTRIBUTION &amp; TRANSMISSION PROJECTS"/>
    <x v="1"/>
    <s v="500,000"/>
    <s v="ConSOC brought up to date on the status of the portfolio and operations."/>
    <s v="The ConSOC offered active support to work with the government to ensure that the portfolio and in particular the transport and energy sectors projects are implemented with more efficiency. "/>
    <s v="ConSOC"/>
    <s v="Item"/>
    <s v="teams/ITEBP/IPC/CivilSociety/Lists/Civil Society Review 20162017/GUYANA"/>
  </r>
  <r>
    <x v="25"/>
    <s v="No project related"/>
    <s v="No project related"/>
    <x v="2"/>
    <s v="OIL AND GAS EXTRACTIVES"/>
    <n v="750"/>
    <n v="1"/>
    <s v="NEW OIL AND GAS AND EXTRACTIVE INDUSTRIES"/>
    <x v="1"/>
    <s v="100"/>
    <s v="100 young people and women entrepreneurs from 50 CSOs and businesses have a better knowledge of the Bank's role in supporting Guyana's development of the oil and gas sector.  "/>
    <s v="The young people have formed themselves into a focus group to provide feedback to the Bank and the Presidential Advisor on the development of the emerging oil and gas sector in Guyana. "/>
    <s v="ConSOC"/>
    <s v="Item"/>
    <s v="teams/ITEBP/IPC/CivilSociety/Lists/Civil Society Review 20162017/GUYANA"/>
  </r>
  <r>
    <x v="25"/>
    <s v="GY-T1098"/>
    <s v="Guyana - Brazil Land Transport Link and Deep Water Port"/>
    <x v="0"/>
    <s v="PUBLIC CONSULTATION WITH CIVIL SOCIETY REGARDING A PROJECT OR A PROJECT'S COMPONENT"/>
    <n v="12000"/>
    <n v="1"/>
    <s v="LOGISTIC PLANNING, MULTIMODAL TRANSPORT AND LOGISTIC PLATFORMS"/>
    <x v="1"/>
    <s v="74000"/>
    <s v="Indigenous communities consulted on the impending development of a Guyana Brazil transport link/route."/>
    <s v="Indigenous communities wanted to ensure that they are equipped to use any impending transport link through, in or close to their communities rather than allow transport link to use their communities and peoples. "/>
    <s v="COF Guyana"/>
    <s v="Item"/>
    <s v="teams/ITEBP/IPC/CivilSociety/Lists/Civil Society Review 20162017/GUYANA"/>
  </r>
  <r>
    <x v="25"/>
    <s v="GY-P1017"/>
    <s v="Private Sector Development Strategy"/>
    <x v="1"/>
    <s v="PRIVATE SECTOR SUMMIT"/>
    <n v="32000"/>
    <n v="1"/>
    <s v="BUSINESS CLIMATE AND COMPETITIVENESS"/>
    <x v="1"/>
    <s v="750,000"/>
    <s v="The Bank facilitated a dialogue between the private sector, Government of Guyana and the parliamentary opposition to arrive at a common understanding as to exactly what the prevailing growth constraints and opportunities in the Guyanese economy are and whether there can be some kind of shared agreement the stakeholders can arrive at on the way forward."/>
    <s v="We believe the sufficient allowed the stakeholders in the private sector, government and the opposition to constitute an agenda for a public/private sector dialogue out of which, will emerge some kind of consensus on the way forward.  The private sector has committed to developing a series of policy papers to provide the government and the opposition with options for injecting robustness into the economy. A public/private sector dialogue framework against the backdrop of a collective commitment to tackling the challenges together and with an underpinning of practicality and pragmatism will help change a souring public mood about the economy's performance. "/>
    <s v="ConSOC (Private Sector Commission)"/>
    <s v="Item"/>
    <s v="teams/ITEBP/IPC/CivilSociety/Lists/Civil Society Review 20162017/GUYANA"/>
  </r>
  <r>
    <x v="25"/>
    <s v="GY-L1041"/>
    <s v="Power Utility Upgrade Program"/>
    <x v="0"/>
    <s v="PUBLIC CONSULTATION WITH CIVIL SOCIETY REGARDING A PROJECT OR A PROJECT'S COMPONENT"/>
    <n v="300"/>
    <n v="1"/>
    <s v="ENERGY EFFICIENCY AND RENEWABLE ENERGY IN END USE"/>
    <x v="1"/>
    <m/>
    <s v="The Bank and the energy team obtain valuable institutional and local knowledge from the local engineering fraternity about the context of hydro power possibilities and opportunities in Guyana. "/>
    <s v="The energy team (INI) had a better understanding of the local context of hydro power in Guyana and was able to gain insights about potential partners and expertise in Guyana for an upcoming hydro power expression of interest. "/>
    <s v="ConSOC (Guyana Association of Professional Engineers)"/>
    <s v="Item"/>
    <s v="teams/ITEBP/IPC/CivilSociety/Lists/Civil Society Review 20162017/GUYANA"/>
  </r>
  <r>
    <x v="1"/>
    <s v="Apoyo a miembro del CONSOC"/>
    <s v="Apoyo a miembro del CONSOC"/>
    <x v="3"/>
    <s v="ENCUENTROS REGIONALES PARA SEGUIMIENTO REFORMA DE LEY DE PARTICIPACION (20500)"/>
    <n v="3000"/>
    <n v="1"/>
    <s v="OTHER"/>
    <x v="1"/>
    <m/>
    <m/>
    <m/>
    <m/>
    <s v="Item"/>
    <s v="teams/ITEBP/IPC/CivilSociety/Lists/Civil Society Review 20162017/CHILE"/>
  </r>
  <r>
    <x v="25"/>
    <s v="Women and Community Based Groups for Rural Road Maintainance"/>
    <s v="Women and Community Based Groups for Rural Road Maintainance"/>
    <x v="0"/>
    <s v="PUBLIC CONSULTATION WITH CIVIL SOCIETY REGARDING A PROJECT OR A PROJECT'S COMPONENT"/>
    <n v="3000"/>
    <n v="1"/>
    <s v="INDIGENOUS PEOPLES DEVELOPMENT"/>
    <x v="1"/>
    <m/>
    <s v="Indigenous women and communities provided inputs for the design of a loan operation on rural road maintenance. "/>
    <m/>
    <s v="COF Guyana (Transport team)"/>
    <s v="Item"/>
    <s v="teams/ITEBP/IPC/CivilSociety/Lists/Civil Society Review 20162017/GUYANA"/>
  </r>
  <r>
    <x v="1"/>
    <s v="Apoyo Miembro CONSOC"/>
    <s v="Apoyo Miembro CONSOC"/>
    <x v="3"/>
    <s v="PARTICIPACIÓN DE MIEMBRO DE CONSOC ABRELATAM Y CONDATOS"/>
    <n v="1500"/>
    <n v="1"/>
    <s v="E-GOVERNMENT"/>
    <x v="1"/>
    <m/>
    <m/>
    <m/>
    <m/>
    <s v="Item"/>
    <s v="teams/ITEBP/IPC/CivilSociety/Lists/Civil Society Review 20162017/CHILE"/>
  </r>
  <r>
    <x v="1"/>
    <s v="COOPERACION TECNICA DE EMERGENCIA (NO APARECE)"/>
    <s v="COOPERACION TECNICA DE EMERGENCIA (NO APARECE)"/>
    <x v="4"/>
    <s v="CH-T1194. COOPERACION TECNICA DE EMERGENCIA MAULE Y BIOBIO"/>
    <n v="200000"/>
    <n v="1"/>
    <s v="OTHER"/>
    <x v="1"/>
    <m/>
    <m/>
    <m/>
    <m/>
    <s v="Item"/>
    <s v="teams/ITEBP/IPC/CivilSociety/Lists/Civil Society Review 20162017/CHILE"/>
  </r>
  <r>
    <x v="1"/>
    <s v="COOPERACION TECNICA DE EMERGENCIA (NO APARECE)"/>
    <s v="COOPERACION TECNICA DE EMERGENCIA (NO APARECE)"/>
    <x v="4"/>
    <s v="CH-T1202. COOPERACIÓN DE EMERGENCIA PARA COQUIMBO (LLUVIAS)"/>
    <n v="100000"/>
    <n v="1"/>
    <s v="OTHER"/>
    <x v="1"/>
    <m/>
    <m/>
    <m/>
    <m/>
    <s v="Item"/>
    <s v="teams/ITEBP/IPC/CivilSociety/Lists/Civil Society Review 20162017/CHILE"/>
  </r>
  <r>
    <x v="1"/>
    <s v="DONACION PARA EMERGENCIA EN EL MAULE (COMPLEMENTO BANCO)"/>
    <s v="DONACION PARA EMERGENCIA EN EL MAULE (COMPLEMENTO BANCO)"/>
    <x v="4"/>
    <s v="DONACIÓN BID EN COMPLEMENTO DE DONACIÓN DE EMPLEADOS PARA DESAFÍO LEVANTEMOS CHILE (CONSTRUCCIÓN DE CASAS)."/>
    <n v="70000"/>
    <n v="1"/>
    <s v="OTHER"/>
    <x v="1"/>
    <m/>
    <m/>
    <m/>
    <m/>
    <s v="Item"/>
    <s v="teams/ITEBP/IPC/CivilSociety/Lists/Civil Society Review 20162017/CHILE"/>
  </r>
  <r>
    <x v="1"/>
    <s v="Foro BID Sociedad Civil Santo Domingo "/>
    <s v="Foro BID Sociedad Civil Santo Domingo "/>
    <x v="1"/>
    <s v="ORGANIZATION PARTICIPATING IN CIVIL SOCIETY FORUM AND/OR REGULAR MEETINGS"/>
    <n v="3000"/>
    <n v="2"/>
    <s v="OTHER"/>
    <x v="0"/>
    <m/>
    <m/>
    <m/>
    <m/>
    <s v="Item"/>
    <s v="teams/ITEBP/IPC/CivilSociety/Lists/Civil Society Review 20162017/CHILE"/>
  </r>
  <r>
    <x v="1"/>
    <s v="Foro  BID Sociedad  Civil Santa Cruz"/>
    <s v="Foro  BID Sociedad  Civil Santa Cruz"/>
    <x v="1"/>
    <s v="ORGANIZATION PARTICIPATING IN CIVIL SOCIETY FORUM AND/OR REGULAR MEETINGS"/>
    <n v="3000"/>
    <n v="2"/>
    <s v="OTHER"/>
    <x v="1"/>
    <m/>
    <m/>
    <m/>
    <m/>
    <s v="Item"/>
    <s v="teams/ITEBP/IPC/CivilSociety/Lists/Civil Society Review 20162017/CHILE"/>
  </r>
  <r>
    <x v="25"/>
    <s v="GY-T1136"/>
    <s v="Support for the Development of a National Housing Strategy"/>
    <x v="0"/>
    <s v="PUBLIC CONSULTATION WITH CIVIL SOCIETY REGARDING A PROJECT OR A PROJECT'S COMPONENT"/>
    <n v="6000"/>
    <n v="1"/>
    <s v="URBAN REHABILITATION AND HERITAGE"/>
    <x v="1"/>
    <m/>
    <s v="The Bank is facilitating a collaboration between the Massachusetts Institute of Technology (MIT) Center for Advanced Urbanism and the University of Guyana to propose design or research outputs around urban development topics. Potential topics include innovative designs for public spaces, proposals for improvement home design, and research on affordability issues. The initial consultation between the two university took place in November 2017 and students from the 2 universities will collaborate on designs in January 2018."/>
    <s v="The objective is that this collaboration in 2018 could help establish a platform for exchange on urban and housing topics and a longer-term relationship between the two academic institutions. "/>
    <s v="COF Guyana and ConSOC (University of Guyana) "/>
    <s v="Item"/>
    <s v="teams/ITEBP/IPC/CivilSociety/Lists/Civil Society Review 20162017/GUYANA"/>
  </r>
  <r>
    <x v="25"/>
    <s v="New Oil and Gas Extratives"/>
    <s v="New Oil and Gas Extratives"/>
    <x v="0"/>
    <s v="OIL AND GAS CONSULTATION"/>
    <n v="100"/>
    <n v="1"/>
    <s v="NEW OIL AND GAS AND EXTRACTIVE INDUSTRIES"/>
    <x v="1"/>
    <m/>
    <s v="Emanating from an engagement between the ConSOC and the Presidential Advisor on Petroleum, the Private Sector Commission (ConSOC member) requested an engagement with the Presidential Advisor on Petroleum for its 45 members and affiliate orgainizations to be briefed on the development of the sector and provide input and feedback to the government. "/>
    <s v="The impact of this engagement is that the Bank is proving to be a facilitator of choice for civil society stakeholders to engage the Government of Guyana on the development of the emerging oil and gas sector and the Presidential Advisor on Petroleum is providing rich technical feedback to the Bank."/>
    <s v="ConSOC (Private Sector Commission) "/>
    <s v="Item"/>
    <s v="teams/ITEBP/IPC/CivilSociety/Lists/Civil Society Review 20162017/GUYANA"/>
  </r>
  <r>
    <x v="25"/>
    <s v="GY-T1138"/>
    <s v="Action Plan C&amp;D"/>
    <x v="4"/>
    <s v="WORKSHOPS"/>
    <n v="8000"/>
    <n v="1"/>
    <s v="HUMAN RESOURCES &amp; WORKFORCE DEVELOPMENT"/>
    <x v="1"/>
    <s v="40"/>
    <s v="Capacity of Evaluators for public bids improved. "/>
    <m/>
    <s v="Ministry of Finance"/>
    <s v="Item"/>
    <s v="teams/ITEBP/IPC/CivilSociety/Lists/Civil Society Review 20162017/GUYANA"/>
  </r>
  <r>
    <x v="10"/>
    <s v="No project related"/>
    <s v="No project related"/>
    <x v="1"/>
    <s v="ORGANIZATION PARTICIPATING IN CIVIL SOCIETY FORUM AND/OR REGULAR MEETINGS"/>
    <n v="0"/>
    <n v="2"/>
    <s v="OTHER"/>
    <x v="1"/>
    <m/>
    <m/>
    <m/>
    <m/>
    <s v="Item"/>
    <s v="teams/ITEBP/IPC/CivilSociety/Lists/Civil Society Review 20162017/PERU"/>
  </r>
  <r>
    <x v="10"/>
    <s v="PE-M1107"/>
    <s v="Empowerment of Women Microentrepreneurs in Poor Communities in Peru through Cons"/>
    <x v="3"/>
    <s v="PROVISION OF FUNDS TO EXECUTE PROJECT OR PROJECT'S COMPONENT"/>
    <n v="500000"/>
    <n v="1"/>
    <s v="GENDER EQUALITY &amp; WOMEN'S EMPOWERMENT"/>
    <x v="1"/>
    <m/>
    <m/>
    <m/>
    <m/>
    <s v="Item"/>
    <s v="teams/ITEBP/IPC/CivilSociety/Lists/Civil Society Review 20162017/PERU"/>
  </r>
  <r>
    <x v="25"/>
    <s v="No project related"/>
    <s v="No project related"/>
    <x v="1"/>
    <s v="DIALOGUE WITH THE GUYANA MANUFACTURING AND SERVICES ASSOCIATION"/>
    <n v="0"/>
    <n v="1"/>
    <s v="AGRICULTURAL POLICY"/>
    <x v="1"/>
    <s v="35000"/>
    <s v="An agreement with the Guyana Manufacturing and Services Association on how the association can contribute to Bank funded projects in the agriculture sector and business support areas."/>
    <s v="The Guyana Manufacturing and Services Association expressed an interest in joining the ConSOC and was admitted as a member to contribute to IDB operations and development projects in Guyana."/>
    <s v="COF Guyana"/>
    <s v="Item"/>
    <s v="teams/ITEBP/IPC/CivilSociety/Lists/Civil Society Review 20162017/GUYANA"/>
  </r>
  <r>
    <x v="10"/>
    <s v="PE-T1359"/>
    <s v="Beyond Extraction: Economic Opportunities in Mining Communities"/>
    <x v="3"/>
    <s v="PROVISION OF FUNDS TO EXECUTE PROJECT OR PROJECT'S COMPONENT"/>
    <n v="650000"/>
    <n v="1"/>
    <s v="SMALL AND MEDIUM ENTERPRISE"/>
    <x v="0"/>
    <m/>
    <m/>
    <m/>
    <m/>
    <s v="Item"/>
    <s v="teams/ITEBP/IPC/CivilSociety/Lists/Civil Society Review 20162017/PERU"/>
  </r>
  <r>
    <x v="13"/>
    <s v="No project related"/>
    <s v="No project related"/>
    <x v="1"/>
    <s v="ORGANIZATION PARTICIPATING IN CIVIL SOCIETY FORUM AND/OR REGULAR MEETINGS"/>
    <n v="2000"/>
    <n v="1"/>
    <s v="OTHER"/>
    <x v="1"/>
    <s v="N/A"/>
    <s v="EL BID participó en un evento nacional en Cali: &quot;Cali Epicentro Desarrollo y Paz: Una visión de Colombia a 2037&quot;, aportando espcialistas para paneles y key note speakers. Se resaltó la estrategia de país como instrument de diálogo de políticas y vision de desarrollo"/>
    <s v="El BID se continua posisionándose como uno de los principales actores en propuestas de desarrollo del país."/>
    <s v="FDI Pacífico"/>
    <s v="Item"/>
    <s v="teams/ITEBP/IPC/CivilSociety/Lists/Civil Society Review 20162017/COLOMBIA"/>
  </r>
  <r>
    <x v="13"/>
    <s v="No project related"/>
    <s v="No project related"/>
    <x v="4"/>
    <s v="WORKSHOPS"/>
    <n v="2000"/>
    <n v="1"/>
    <s v="STI POLICY &amp; INSTITUTIONS"/>
    <x v="1"/>
    <s v="45 ONGs"/>
    <s v="KNL realizó un Taller para el Diseño, implementación y monitoreo de proyectos para una incidencia efectiva en Políticas Publicas"/>
    <s v="Las ONGs involucradas tomaron mayor conocimiento sobre las complejidades en el diseño, implmentación y monitoreo de las políticas públicas"/>
    <s v="AFE Colombia"/>
    <s v="Item"/>
    <s v="teams/ITEBP/IPC/CivilSociety/Lists/Civil Society Review 20162017/COLOMBIA"/>
  </r>
  <r>
    <x v="10"/>
    <s v="No project related"/>
    <s v="No project related"/>
    <x v="4"/>
    <s v="CIVIL SOCIETY INSTITUTIONAL CAPACITY FELLOWSHIPS (PM4R, PMA)"/>
    <n v="0"/>
    <n v="1"/>
    <s v="OTHER"/>
    <x v="1"/>
    <m/>
    <m/>
    <m/>
    <m/>
    <s v="Item"/>
    <s v="teams/ITEBP/IPC/CivilSociety/Lists/Civil Society Review 20162017/PERU"/>
  </r>
  <r>
    <x v="17"/>
    <s v="No project related"/>
    <s v="No project related"/>
    <x v="3"/>
    <s v="LA CUARTA REVOLUCIÓN INDUSTRIAL (CADE 2017)"/>
    <n v="28000"/>
    <n v="1"/>
    <s v="TECHNOLOGY DIFFUSION"/>
    <x v="1"/>
    <m/>
    <s v="The IDB Panama Representation funded a hackathon, during which 40 young programmers had less than 24 hours to propose a technological solution for a common issue encountered in the financial services industry. "/>
    <m/>
    <m/>
    <s v="Item"/>
    <s v="teams/ITEBP/IPC/CivilSociety/Lists/Civil Society Review 20162017/PANAMA"/>
  </r>
  <r>
    <x v="17"/>
    <s v="No project related"/>
    <s v="No project related"/>
    <x v="3"/>
    <s v="FORO NACIONAL DE COMPETITIVIDAD"/>
    <n v="20000"/>
    <n v="0"/>
    <s v="BUSINESS CLIMATE AND COMPETITIVENESS"/>
    <x v="1"/>
    <m/>
    <m/>
    <m/>
    <m/>
    <s v="Item"/>
    <s v="teams/ITEBP/IPC/CivilSociety/Lists/Civil Society Review 20162017/PANAMA"/>
  </r>
  <r>
    <x v="17"/>
    <s v="PN-L1143"/>
    <s v="Improving Efficiency and Quality of the Education Sector"/>
    <x v="1"/>
    <s v="ORGANIZATION PARTICIPATING IN CIVIL SOCIETY FORUM AND/OR REGULAR MEETINGS"/>
    <n v="0"/>
    <n v="0"/>
    <s v="EDUCATIONAL ASSESSMENT"/>
    <x v="1"/>
    <m/>
    <m/>
    <m/>
    <m/>
    <s v="Item"/>
    <s v="teams/ITEBP/IPC/CivilSociety/Lists/Civil Society Review 20162017/PANAMA"/>
  </r>
  <r>
    <x v="17"/>
    <s v="No project related"/>
    <s v="No project related"/>
    <x v="1"/>
    <s v="ORGANIZATION PARTICIPATING IN CIVIL SOCIETY FORUM AND/OR REGULAR MEETINGS"/>
    <n v="0"/>
    <n v="0"/>
    <s v="ENTERPRISE DEVELOPMENT, CLUSTERS AND INNOVATION"/>
    <x v="1"/>
    <m/>
    <m/>
    <m/>
    <m/>
    <s v="Item"/>
    <s v="teams/ITEBP/IPC/CivilSociety/Lists/Civil Society Review 20162017/PANAMA"/>
  </r>
  <r>
    <x v="17"/>
    <s v="No project related"/>
    <s v="No project related"/>
    <x v="2"/>
    <s v="MEETINGS TO DISSEMINATIE INFORMATION PUBLISHED IN THE INTERNET"/>
    <n v="0"/>
    <n v="0"/>
    <s v="OTHER"/>
    <x v="1"/>
    <m/>
    <m/>
    <m/>
    <m/>
    <s v="Item"/>
    <s v="teams/ITEBP/IPC/CivilSociety/Lists/Civil Society Review 20162017/PANAMA"/>
  </r>
  <r>
    <x v="18"/>
    <s v="PR-M1032"/>
    <s v="Comprehensive Transformation of the La Chacarita Alta Neighborhood in the Asunci"/>
    <x v="3"/>
    <s v="PROVISION OF FUNDS TO EXECUTE PROJECT OR PROJECT'S COMPONENT"/>
    <n v="1392000"/>
    <n v="4"/>
    <s v="ENABLING ENVIRONMENT FOR SUSTAINABLE INTEGRATION"/>
    <x v="0"/>
    <s v="3.200 beneficiarios viviendo en 998 hogares de La Chacarita Alta, un asentamiento informal del Área Metropolitana de Asunción, Paraguay"/>
    <s v="La transferencia de conocimientos para fortalecer a Hábitat para la Humanidad se realiza a través de la Empresa de Desarrollo Urbano de Medellín, Colombia que es líder a nivel internacional en procesos de transformación integral de asentamientos informales y su integración física y social a las ciudades formales. A nivel regional, Medellín es un caso de referencia en cuanto a procesos exitosos de transformación urbana. El rol y modelo de la EDU ha sido galardonado con numerosos premios y documentado por el BID en la publicación “Equidad Territorial en Medellín: La Empresa de Desarrollo Urbano (EDU) como Motor de la Transformación Urbana&quot;. Tomando en consideración a sus calificaciones, la EDU ha sido seleccionada como la organización que puede apoyar a HPHPY a liderar un proceso de coordinación entre la comunidad y los actores públicos, adaptando al contexto de La Chacarita Alta una metodología de intervención inexistente en el país. "/>
    <s v="solución integral a las múltiples carencias y vulnerabilidades en la que viven los residentes de un asentamiento informal con limitado acceso a servicios básicos en La Chacarita Alta."/>
    <s v="HABITAT PARA LA HUMANIDAD"/>
    <s v="Item"/>
    <s v="teams/ITEBP/IPC/CivilSociety/Lists/Civil Society Review 20162017/PARAGUAY"/>
  </r>
  <r>
    <x v="17"/>
    <s v="No project related"/>
    <s v="No project related"/>
    <x v="3"/>
    <s v="SIMPOSIO INTERNACIONAL DE MEDIO AMBIENTE "/>
    <n v="20000"/>
    <n v="0"/>
    <s v="ENVIRONMENTAL MANAGEMENT AND GOVERNANCE"/>
    <x v="1"/>
    <m/>
    <m/>
    <m/>
    <m/>
    <s v="Item"/>
    <s v="teams/ITEBP/IPC/CivilSociety/Lists/Civil Society Review 20162017/PANAMA"/>
  </r>
  <r>
    <x v="17"/>
    <s v="No project related"/>
    <s v="No project related"/>
    <x v="3"/>
    <s v="PROVISION OF FUNDS TO EXECUTE PROJECT OR PROJECT'S COMPONENT"/>
    <n v="5517.5"/>
    <n v="0"/>
    <s v="DEVELOPMENT TOURISM DESTINATION &amp; PRODUCT MANAGEMENT"/>
    <x v="1"/>
    <m/>
    <m/>
    <m/>
    <m/>
    <s v="Item"/>
    <s v="teams/ITEBP/IPC/CivilSociety/Lists/Civil Society Review 20162017/PANAMA"/>
  </r>
  <r>
    <x v="17"/>
    <s v="No project related"/>
    <s v="No project related"/>
    <x v="3"/>
    <s v="PROVISION OF FUNDS TO EXECUTE PROJECT OR PROJECT'S COMPONENT"/>
    <n v="40000"/>
    <n v="0"/>
    <s v="ENVIRONMENTAL MANAGEMENT AND GOVERNANCE"/>
    <x v="1"/>
    <m/>
    <m/>
    <m/>
    <m/>
    <s v="Item"/>
    <s v="teams/ITEBP/IPC/CivilSociety/Lists/Civil Society Review 20162017/PANAMA"/>
  </r>
  <r>
    <x v="6"/>
    <s v="No project related"/>
    <s v="No project related"/>
    <x v="4"/>
    <s v="ICT MEDIA AWARENESS TRAINING FOR CIVIL SOCIETY ORGANIZATIONS"/>
    <n v="3200"/>
    <n v="1"/>
    <s v="ICT (INFORMATION AND COMMUNICATIONS TECHNOLOGY)"/>
    <x v="1"/>
    <s v="40 "/>
    <s v="To provide participants with an understanding of the methodologies and options for advancing their respective organizations using Information and Communication Technologies."/>
    <s v="Civil Society was urged to use tools such as LinkedIn to make effective connections and where possible to use the global networks available to come together to lobby governments for change. They were informed that “Social Media can be used for development and outreach to solve issues."/>
    <s v="Northpoint Consulting Inc."/>
    <s v="Item"/>
    <s v="teams/ITEBP/IPC/CivilSociety/Lists/Civil Society Review 20162017/BARBADOS"/>
  </r>
  <r>
    <x v="9"/>
    <s v="Apoyo a Red de Mujeres Afrolatinoamericanas, Afrocaribeñas y de la Diáspora"/>
    <s v="Apoyo a Red de Mujeres Afrolatinoamericanas, Afrocaribeñas y de la Diáspora"/>
    <x v="4"/>
    <s v="WORKSHOPS"/>
    <n v="1000"/>
    <n v="1"/>
    <s v="AFRO-DESCENDANTS DEVELOPMENT"/>
    <x v="1"/>
    <s v="50"/>
    <s v="Conformation of work group"/>
    <s v="Support to the Afro-Latin American, Afro-Caribbean and Diaspora Women's Network to launch a job placement program"/>
    <m/>
    <s v="Item"/>
    <s v="teams/ITEBP/IPC/CivilSociety/Lists/Civil Society Review 20162017/URUGUAY"/>
  </r>
  <r>
    <x v="9"/>
    <s v="Taller de Comunicación y Prensa para CONSOC"/>
    <s v="Taller de Comunicación y Prensa para CONSOC"/>
    <x v="3"/>
    <s v="STRENGTHENING CIVIL SOCIETY"/>
    <n v="2000"/>
    <n v="1"/>
    <s v="OTHER"/>
    <x v="1"/>
    <s v="40 OSC"/>
    <s v="Train civil society for a better job with the press"/>
    <s v="Greater presence in media"/>
    <m/>
    <s v="Item"/>
    <s v="teams/ITEBP/IPC/CivilSociety/Lists/Civil Society Review 20162017/URUGUAY"/>
  </r>
  <r>
    <x v="6"/>
    <s v="ConSOC Meeting - May 2017"/>
    <s v="ConSOC Meeting - May 2017"/>
    <x v="1"/>
    <s v="ORGANIZATION PARTICIPATING IN CIVIL SOCIETY FORUM AND/OR REGULAR MEETINGS"/>
    <n v="0"/>
    <n v="1"/>
    <s v="COASTAL ZONE MANAGEMENT"/>
    <x v="1"/>
    <m/>
    <m/>
    <m/>
    <m/>
    <s v="Item"/>
    <s v="teams/ITEBP/IPC/CivilSociety/Lists/Civil Society Review 20162017/BARBADOS"/>
  </r>
  <r>
    <x v="6"/>
    <s v="ConSOC Meeting - August 2017"/>
    <s v="ConSOC Meeting - August 2017"/>
    <x v="1"/>
    <s v="ORGANIZATION PARTICIPATING IN CIVIL SOCIETY FORUM AND/OR REGULAR MEETINGS"/>
    <n v="0"/>
    <n v="1"/>
    <s v="MANAGEMENT FOR DEVELOPMENT RESULTS"/>
    <x v="1"/>
    <m/>
    <m/>
    <m/>
    <m/>
    <s v="Item"/>
    <s v="teams/ITEBP/IPC/CivilSociety/Lists/Civil Society Review 20162017/BARBADOS"/>
  </r>
  <r>
    <x v="6"/>
    <s v="ConSOC Meeting - October 2017"/>
    <s v="ConSOC Meeting - October 2017"/>
    <x v="1"/>
    <s v="ORGANIZATION PARTICIPATING IN CIVIL SOCIETY FORUM AND/OR REGULAR MEETINGS"/>
    <n v="0"/>
    <n v="1"/>
    <s v="SMALL AND MEDIUM ENTERPRISE"/>
    <x v="1"/>
    <m/>
    <m/>
    <m/>
    <m/>
    <s v="Item"/>
    <s v="teams/ITEBP/IPC/CivilSociety/Lists/Civil Society Review 20162017/BARBADOS"/>
  </r>
  <r>
    <x v="4"/>
    <s v="No project related"/>
    <s v="No project related"/>
    <x v="1"/>
    <s v="ORGANIZATION PARTICIPATING IN CIVIL SOCIETY FORUM AND/OR REGULAR MEETINGS"/>
    <n v="84.59"/>
    <n v="1"/>
    <s v="OTHER"/>
    <x v="1"/>
    <s v="13"/>
    <s v="Se conoció las acciones y objetivos de cada una de las organizaciones, gracias a la presentación que realizaron los miembros del ConSoc, con el fin de que a futuros puedan encontrar sinergias entre ellos. _x000a_"/>
    <s v="Se hicieron propuestas para mejorar el desarrollo de las actividades planificadas para 2017, tanto en la metodología como en el lugar para llevarlas a cabo."/>
    <s v="BID "/>
    <s v="Item"/>
    <s v="teams/ITEBP/IPC/CivilSociety/Lists/Civil Society Review 20162017/NICARAGUA"/>
  </r>
  <r>
    <x v="4"/>
    <s v="No project related"/>
    <s v="No project related"/>
    <x v="1"/>
    <s v="MICROFORO: &quot;EL EMBARAZO EN LA ADOLESCENCIA EN NICARAGUA: ACTUALIZACIÓN DE CONOCIMIENTOS Y NUEVAS INICIATIVAS PARA DISMINUIR LOS RIESGOS DE LAS ADOLESCENTES&quot;"/>
    <n v="165.57"/>
    <n v="1"/>
    <s v="YOUTH AT RISK"/>
    <x v="1"/>
    <s v="38"/>
    <s v=" Con esta actividad se buscaba dar a conocer iniciativas para contribuir a la protección de las adolescentes frente a los riesgos del embarazo temprano, generar debate sobre las brechas de conocimiento relativas al embarazo en la adolescencia en Nicaragua e identificar y dar a conocer nuevas alianzas para consensuar y trabajar en investigaciones y acciones sobre el embarazo en la adolescencia en el país. En dicho microforo se compartieron comentarios acerca de multicausalidad del embarazo en las adolescentes, y que consecuencias tiene esto para estos niños, para las madres, las familias y la sociedad en general."/>
    <s v="Durante el conversatorio se pusieron sobre la mesa muchas ideas que se podrían implemnetar para combatir más de raiz esta problemática en Nicaragua, se analizaron estrategias que se pueden llevar a cabo y este espacio sirvió como una plataforma para que las distintas organizaciones presentes unieran esfuerzos para llevar a cabo investigaciones o iniciativas a futuro."/>
    <s v="NicaSalud, Funides, BID"/>
    <s v="Item"/>
    <s v="teams/ITEBP/IPC/CivilSociety/Lists/Civil Society Review 20162017/NICARAGUA"/>
  </r>
  <r>
    <x v="4"/>
    <s v="No project related"/>
    <s v="No project related"/>
    <x v="1"/>
    <s v="ORGANIZATION PARTICIPATING IN CIVIL SOCIETY FORUM AND/OR REGULAR MEETINGS"/>
    <n v="100"/>
    <n v="1"/>
    <s v="OTHER"/>
    <x v="1"/>
    <s v="10 "/>
    <s v="Se trabajó en la selección de los participantes de la Feria Annual del ConSoc y se sostuvo un encuentro con el nuevo Representante en el país donde se pudieron expresar el contexto en el que se desenvuelven las organizaciones "/>
    <s v="Los miembros de Sociedad Civil expusieron al nuevo representante del BID en Nicaragua pudo conocer el Trabajo, impacto y limitaciones de las organizaciones de sociedad civil. "/>
    <s v="BID"/>
    <s v="Item"/>
    <s v="teams/ITEBP/IPC/CivilSociety/Lists/Civil Society Review 20162017/NICARAGUA"/>
  </r>
  <r>
    <x v="4"/>
    <s v="No project related"/>
    <s v="No project related"/>
    <x v="1"/>
    <s v="MICROFORO: &quot;GÉNERO Y VIOLENCIA DOMÉSTICA&quot;"/>
    <n v="150"/>
    <n v="1"/>
    <s v="GENDER EQUALITY &amp; WOMEN'S EMPOWERMENT"/>
    <x v="1"/>
    <s v="38"/>
    <s v="A manera de microforo se contó con una especialista del BID que abordó sobre la violencia contra la mujer y los niños, sus consecuencias y estrategias para prevenirlas. También se contó con la participación de un miembro de ConSoc que expuso sobre el contexto de la violencia en Nicaragua, los desafíos para enfrentarla y pistas para el cambio. Asimismo, se compartieron experiencias de proyectos cuyo propósito es disminuir la violencia. Al finalizar las ponencias, se contó con un trabajo de grupo donde los asistentes proponían algunas ideas de cómo desde sus realidades pueden ayudar a prevenir y disminuir la violencia contra las mujeres y niños."/>
    <s v="Se reflexionó sobre la importancia de abordar este tema de manera sistémica, de incluir a los hombres en el debate y elaboración de propuestas que den respuesta a la violencia de género en Nicaragua. "/>
    <s v="LWR, Visión Mundial, IEEPP, BID"/>
    <s v="Item"/>
    <s v="teams/ITEBP/IPC/CivilSociety/Lists/Civil Society Review 20162017/NICARAGUA"/>
  </r>
  <r>
    <x v="4"/>
    <s v="No project related"/>
    <s v="No project related"/>
    <x v="1"/>
    <s v="FERIA ANUAL DE SOCIEDAD CIVIL 2017"/>
    <n v="3400"/>
    <n v="1"/>
    <s v="OTHER"/>
    <x v="1"/>
    <s v="3"/>
    <s v="Las organizaciones participantes pudieron conocer del Trabajo de organizaciones homólogas y a su vez, identificar  experiencias exitosas de ConSoc en otros países. "/>
    <s v="Los participantes expondrán a los miembros de ConSoc en Nicaragua qué de los conocimientos/experiencias compartidas durante el encuentro se puede replicar en Nicaragua "/>
    <s v="Save the Children, ULSA, BID"/>
    <s v="Item"/>
    <s v="teams/ITEBP/IPC/CivilSociety/Lists/Civil Society Review 20162017/NICARAGUA"/>
  </r>
  <r>
    <x v="25"/>
    <s v="GY-P1112"/>
    <s v="Portfolio Monitoring &amp; Oversight 2017"/>
    <x v="2"/>
    <s v="MEETINGS TO DISSEMINATIE INFORMATION PUBLISHED IN THE INTERNET"/>
    <n v="50"/>
    <n v="1"/>
    <s v="OTHER"/>
    <x v="1"/>
    <s v="300,000"/>
    <s v="The ConSOC group was briefed on the status of the portfolio ending December 2017 and about the approval by the Board of the Country Strategy for 2017-2021. _x000a_IDB approves $US86.1M Country Strategy for Guyana carried in the local media._x000a_https://newsroom.gy/2017/12/20/idb-approves-us86-1m-country-strategy-for-guyana/  "/>
    <s v="The ConSOC was pleased that the country office surpassed its disbursement projections for 2017 by US$6Million. "/>
    <s v="ConSOC"/>
    <s v="Item"/>
    <s v="teams/ITEBP/IPC/CivilSociety/Lists/Civil Society Review 20162017/GUYANA"/>
  </r>
  <r>
    <x v="21"/>
    <s v="2204/OC-VE"/>
    <s v="Comprehensive Institutional Development of CORPOELEC"/>
    <x v="4"/>
    <s v="WORKSHOPS"/>
    <n v="15000"/>
    <n v="1"/>
    <s v="ENERGY EFFICIENCY AND RENEWABLE ENERGY IN END USE"/>
    <x v="0"/>
    <s v="40 funcionarios del Sector Eléctrico Venezolano"/>
    <s v="Intercambio de experiencias y planificación de una agenda de cooperación con relación al tema de pérdidas de energía"/>
    <s v="Se ha incorporado el tema de pérdidas de energía en una Cooperción Técnica No Reembolsable aprobada en 2017"/>
    <s v="CORPOELEC / MINISTERIO DEL PODER POPULAR DE ENERGÍA ELÉCTRICA"/>
    <s v="Item"/>
    <s v="teams/ITEBP/IPC/CivilSociety/Lists/Civil Society Review 20162017"/>
  </r>
  <r>
    <x v="21"/>
    <s v="2429/OC-VE"/>
    <s v="Rehabilitation of Units 1 to 6 of Powerhouse I Simón Bolivar Hydroelectric Plant"/>
    <x v="4"/>
    <s v="WORKSHOPS"/>
    <n v="15000"/>
    <n v="1"/>
    <s v="MANAGEMENT FOR DEVELOPMENT RESULTS"/>
    <x v="0"/>
    <s v="35 funcionarios de CORPOELEC responsables de la Ejecución del Proyecto 2429/OC-VE"/>
    <s v="Fortalecer y acelerar la ejecución del Proyecto 2429/OC-VE involucrando las áreas de apoyo adicionales a la unidad ejecutora del proyecto"/>
    <m/>
    <s v="CORPOELEC"/>
    <s v="Item"/>
    <s v="teams/ITEBP/IPC/CivilSociety/Lists/Civil Society Review 20162017"/>
  </r>
  <r>
    <x v="21"/>
    <s v="2429/OC-VE"/>
    <s v="Rehabilitation of Units 1 to 6 of Powerhouse I Simón Bolivar Hydroelectric Plant"/>
    <x v="4"/>
    <s v="WORKSHOPS"/>
    <n v="20000"/>
    <n v="1"/>
    <s v="MANAGEMENT FOR DEVELOPMENT RESULTS"/>
    <x v="1"/>
    <s v="35 funcionarios de CORPOELEC responsables de la Ejecución del Proyecto 2429/OC-VE"/>
    <s v="Fortalecer y acelerar la ejecución del Proyecto 2429/OC-VE involucrando las áreas de apoyo adicionales a la unidad ejecutora del proyecto, manejo adeducado de las herramientas de proyecto"/>
    <s v="Manejo de las herramientas de proyectos que permiten una adecuada y opotuna toma decisiones"/>
    <s v="CORPOELEC"/>
    <s v="Item"/>
    <s v="teams/ITEBP/IPC/CivilSociety/Lists/Civil Society Review 20162017"/>
  </r>
  <r>
    <x v="21"/>
    <s v="ATN/OC-14530-VE"/>
    <s v="ESCI Implementation of the City of Cumana in Venezuela"/>
    <x v="3"/>
    <s v="PROVISION OF FUNDS TO EXECUTE PROJECT OR PROJECT'S COMPONENT"/>
    <n v="5244"/>
    <n v="1"/>
    <s v="URBAN REHABILITATION AND HERITAGE"/>
    <x v="0"/>
    <s v="20 niños de la Ciudad de Cumaná (Centro Histórico de la ciudad)"/>
    <s v="A través de una metodología innovadora que implementa un programa educativo de empoderamiento de jóvenes y diseño urbano participativo se recuperó un espacio público del centro histórico de la ciudad"/>
    <s v="Comunidad organizada, valoración de espacio público"/>
    <s v="Asociación Civil Trazando Espacios / Alcaldía de Cumaná"/>
    <s v="Item"/>
    <s v="teams/ITEBP/IPC/CivilSociety/Lists/Civil Society Review 20162017"/>
  </r>
  <r>
    <x v="21"/>
    <s v="ATN/OC-14530-VE"/>
    <s v="ESCI Implementation of the City of Cumana in Venezuela"/>
    <x v="3"/>
    <s v="PROVISION OF FUNDS TO EXECUTE PROJECT OR PROJECT'S COMPONENT"/>
    <n v="18000"/>
    <n v="1"/>
    <s v="SUSTAINABLE CITIES"/>
    <x v="0"/>
    <s v="35 prestadores de servicios turísticos del Centro Histórico de la Ciudad de Cumaná"/>
    <s v="Conformación de la Red de Turismo Sostenible “Cumaná la Primogénita”, proceso participativo de formación y fortalelcimiento de operadoras comunitarias de servicios turístico"/>
    <s v="Activar el centro histórico de la Ciudad de Cumaná como destino turístico con la participación activa de las comunidades organizadas"/>
    <s v="FUNDES y la Alcaldía de Cumaná"/>
    <s v="Item"/>
    <s v="teams/ITEBP/IPC/CivilSociety/Lists/Civil Society Review 20162017"/>
  </r>
  <r>
    <x v="21"/>
    <s v="ATN/OC-13869-VE"/>
    <s v="National System of Youth and Children's Orchestras of Venezuela"/>
    <x v="4"/>
    <s v="1 IMPACT EVALUATION STUDY (PUBLISHED IN PEER-REVIEW JOURNAL), 1 YOUTH TOOLKIT, 1 STANDARDIZED SYSTEM FOR CHILDREN'S REGISTRATION TO ACTIVITIES"/>
    <n v="807344"/>
    <n v="1"/>
    <s v="EDUCATIONAL ASSESSMENT"/>
    <x v="1"/>
    <s v="Experiment included 2,914 children (1480 assigned to the treatment group) in 16 nucleos. Total number of participants in this program was estimated to be approximately 400,000 children in 2013."/>
    <s v="Impact evaluation study demonstrated the potential that the program has as a devising mechanism to target resources to the most vulnerable children. After 1 year, full-sample ITT estimates indicate improved self-control (by 0.10 standard deviations) and reduced behavioral difficulties (by 0.08 standard deviations), both significant at 10% after controlling for multiple hypothesis testing. Sub-sample effects are larger among (1) children with less-educated mothers and (2) boys, especially those exposed to violence at baseline. In the latter subgroup, we find lower levels of aggressive behavior."/>
    <s v="Impact evaluation was carried out by Bank's staff and hired consultants. Nonetheless, the researchers worked closely with Fundación Musical Simón Bolívar (El Sistema's management body) to guarantee a proper implementation of the study"/>
    <s v="FUNDAMUSICAL"/>
    <s v="Item"/>
    <s v="teams/ITEBP/IPC/CivilSociety/Lists/Civil Society Review 20162017"/>
  </r>
  <r>
    <x v="21"/>
    <s v="ATN/OC-14776-VE"/>
    <s v="Implementation Model for Prevention and care"/>
    <x v="4"/>
    <s v="1 DIAGNOSTIC STUDY OF CONTEXTUAL FACTORS THAT CAUSE PREGNANCY PREVENTION IN VENEZUELA DISSEMINATED"/>
    <n v="905000"/>
    <n v="3"/>
    <s v="YOUTH AT RISK"/>
    <x v="0"/>
    <s v="Intervention model is expected to benefit 25 local communities in the State of Miranda."/>
    <s v="Intervention model (and impact evaluation study) is yet to be implemented, but initial conversations with government authorities, based on factors identified in the diagnostic study, has brought up consensus on the importance of devising mechanisms to prevent teenage and early-age pregnancy in Venezuela to improve the well-being of most marginal families."/>
    <s v="El impacto se verá materializado en el mediano plazo a través de la suma de los resultados de la implementación del modelo, resultados a su vez que podrán ser replicados dada su importancia."/>
    <s v="Instituto Autónomo Consejo Nacional de Derechos de Niños, Niñas y Adolescentes (IDENNA)"/>
    <s v="Item"/>
    <s v="teams/ITEBP/IPC/CivilSociety/Lists/Civil Society Review 20162017"/>
  </r>
  <r>
    <x v="21"/>
    <s v="No project related"/>
    <s v="No project related"/>
    <x v="1"/>
    <s v="ORGANIZATION PARTICIPATING IN CIVIL SOCIETY FORUM AND/OR REGULAR MEETINGS"/>
    <n v="460"/>
    <n v="2"/>
    <s v="OTHER"/>
    <x v="0"/>
    <s v="13 miembros de organizaciones pertenencientes al ConSoc en Venezuela"/>
    <s v="Dialogo efectivo con las organizaciones del CONSOC"/>
    <s v="Alianzas entre el CONSOC Venezuela y el BID"/>
    <s v="NO APLICA"/>
    <s v="Item"/>
    <s v="teams/ITEBP/IPC/CivilSociety/Lists/Civil Society Review 20162017"/>
  </r>
  <r>
    <x v="21"/>
    <s v="No project related"/>
    <s v="No project related"/>
    <x v="1"/>
    <s v="PARTICIPACIÓN EN EL FORO GRUPO BID Y SOCIEDAD CIVIL SANTA CRUZ"/>
    <n v="4200"/>
    <n v="2"/>
    <s v="OTHER"/>
    <x v="1"/>
    <s v="70 organizaciones de la Sociedad Civil Venezolanas Representadas por la REDSOC"/>
    <s v="Paricipación activa de las organizaciones patrocinadas, establecimiento de Alianzas"/>
    <s v="Multiplicación del Foro y la Experiencia a las Organizaciones del CONSOSC y la Red, insumos para planificar el Relanzamiento del CONSOC Venezuela"/>
    <s v="NO APLICA"/>
    <s v="Item"/>
    <s v="teams/ITEBP/IPC/CivilSociety/Lists/Civil Society Review 20162017"/>
  </r>
  <r>
    <x v="21"/>
    <s v="No project related"/>
    <s v="No project related"/>
    <x v="1"/>
    <s v="REUNIONES CONSOC VENEZUELA 2017"/>
    <n v="500"/>
    <n v="3"/>
    <s v="DESARROLLO"/>
    <x v="1"/>
    <s v="9 ORGANIZACIONES PRINCIPALES / 80 ORGANIZACIONES BENEFICIARIAS"/>
    <s v="Organizaciones informadas sobre las actuaciones del Banco en el País, espacio de dialogo efectivo entre el BID y la Sociedad Civil"/>
    <s v="Participación del CONSOC y las organizaciones que representa en actividades que programa el Banco y difusión de contenidos"/>
    <s v="NO APLICA"/>
    <s v="Item"/>
    <s v="teams/ITEBP/IPC/CivilSociety/Lists/Civil Society Review 20162017"/>
  </r>
  <r>
    <x v="21"/>
    <s v="ATN/OC-14530-VE"/>
    <s v="ESCI Implementation of the City of Cumana in Venezuela"/>
    <x v="0"/>
    <s v="FORTALECIMIENTO DE LA RED DE TURISMO SOSTENIBLE DEL CENTRO HISTORICO DE LA CIUDAD DE CUMANÁ"/>
    <n v="20000"/>
    <n v="1"/>
    <s v="SUSTAINABLE CITIES"/>
    <x v="1"/>
    <s v="30 miembros de la Red de Turismo de Cumaná, representada por MiPymes del sector turístico (hoteles, posadas, artesanía, restaurantes, gastronomía típica local, dulcería criolla y otros prestadores de servicios)"/>
    <s v="Identificar y desarrollar herramientas que contribuyan a potenciar el desarrollo de la oferta de los prestadores de servicios turísticos del Centro Histórico de Cumaná, a través del fortalecimiento de la Red de Turismo Sostenible de Cumaná “La Primogénita”."/>
    <s v="Destino turístico fortalecido"/>
    <s v="FUNDES y Alcaldía de Cumaná"/>
    <s v="Item"/>
    <s v="teams/ITEBP/IPC/CivilSociety/Lists/Civil Society Review 20162017"/>
  </r>
  <r>
    <x v="21"/>
    <s v="ATN/OC-14530-VE"/>
    <s v="ESCI Implementation of the City of Cumana in Venezuela"/>
    <x v="0"/>
    <s v="DESARROLLO DEL ESTUDIO DE CONFORMACIÓN DEL SISTEMA AMBIENTAL Y DEL ESPACIO PÚBLICO CON ÉNFASIS EN EL SUBSISTEMA DE LA  LAGUNA DE LOS PATOS, CUMANÁ"/>
    <n v="25000"/>
    <n v="1"/>
    <s v="AGUA Y SANEMIENTO / PLANIFICACIÓN URBANA / 3 CONSULTAS PÚBLICAS"/>
    <x v="1"/>
    <s v="Habitantes de la Ciudad de Cumaná"/>
    <s v="Participación activa de las comunidades, instituciones, gremios y académicos en el desarrollo del estudio"/>
    <s v="Estudio que responde las necesidades locales e incorpora las visiones de la sociedad civil en el proyecto y jerarquización de acciones a implementar."/>
    <s v="NO APLICA"/>
    <s v="Item"/>
    <s v="teams/ITEBP/IPC/CivilSociety/Lists/Civil Society Review 20162017"/>
  </r>
  <r>
    <x v="21"/>
    <s v="ATN/JF-15739-VE"/>
    <s v="Program of Seismic Risk Reduction in Cumana"/>
    <x v="4"/>
    <s v="PROGRAMA DE REDUCCIÓN DE RIESGO SÍSMICO EN CUMANA"/>
    <n v="1000"/>
    <n v="2"/>
    <s v="RIESGO SISMICO"/>
    <x v="1"/>
    <s v="Protección Civil, Academias y Comunidades organizadas de la Ciudad de Cumaná"/>
    <s v="The focus of this TC is not to implement the studies or consultancy works by the (international) consultants but to transfer knowledge and technologies to local entities (e.g., local civil protection office and university) so that the local human resouces can replicate their knowledge by themselves. This approach can be said a proyect sustainable approach."/>
    <s v="Mejoras en la Gestión Intergral de Riesgos Sísmicos en la Ciudad de Cumaná"/>
    <s v="NO APLICA"/>
    <s v="Item"/>
    <s v="teams/ITEBP/IPC/CivilSociety/Lists/Civil Society Review 20162017"/>
  </r>
  <r>
    <x v="21"/>
    <s v="No project related"/>
    <s v="No project related"/>
    <x v="4"/>
    <s v="CIVIL SOCIETY INSTITUTIONAL CAPACITY FELLOWSHIPS (PM4R, PMA)"/>
    <n v="0"/>
    <n v="1"/>
    <s v="BECAS HERRAMIENTAS DE PROYECTOS Curso PM4R"/>
    <x v="1"/>
    <s v="Organizaciones de la Sociedad Civil"/>
    <s v="Manejo de las Herramientas de Proyectos utilizadas por el Banco, fortaleciendo las capacidades de las organizaciones"/>
    <s v="Impacto  Positivo en la Planificación y Seguimiento de Proyectos"/>
    <s v="NO APLICA"/>
    <s v="Item"/>
    <s v="teams/ITEBP/IPC/CivilSociety/Lists/Civil Society Review 20162017"/>
  </r>
  <r>
    <x v="21"/>
    <s v="No project related"/>
    <s v="No project related"/>
    <x v="4"/>
    <s v="TALLER DE RECAUDACIÓN DE FONDOS PARA ONGS"/>
    <n v="4000"/>
    <n v="1"/>
    <s v="GESTIÓN DE FINANCIAMIENTO"/>
    <x v="1"/>
    <s v="Organizaciones de la Sociedad Civil"/>
    <s v="Fortalecimiento de las herramientas de gestión de financiamiento"/>
    <s v="Acceso a nuevos financiamientos de apoyo a la gestión de las organizaciones de la Sociedad Civil"/>
    <s v="NO APLICA"/>
    <s v="Item"/>
    <s v="teams/ITEBP/IPC/CivilSociety/Lists/Civil Society Review 20162017"/>
  </r>
  <r>
    <x v="21"/>
    <s v="No project related"/>
    <s v="No project related"/>
    <x v="4"/>
    <s v="TALLER DE ECONOMÍA PARA NO ECONOMISTAS"/>
    <n v="500"/>
    <n v="1"/>
    <s v="CONOCIMIENTO"/>
    <x v="1"/>
    <s v="Organizaciones de la Sociedad Civil"/>
    <s v="Conocimientos Básicos en Economía"/>
    <s v="Herramientas para la Gestión de las Organizaciones"/>
    <s v="NO APLICA"/>
    <s v="Item"/>
    <s v="teams/ITEBP/IPC/CivilSociety/Lists/Civil Society Review 20162017"/>
  </r>
  <r>
    <x v="21"/>
    <s v="No project related"/>
    <s v="No project related"/>
    <x v="4"/>
    <s v="TALLER DE PLANIFICACIÓN ESTRATÉGICA"/>
    <n v="500"/>
    <n v="1"/>
    <s v="PLANIFICACION ESTRATÉGICA"/>
    <x v="1"/>
    <s v="Organizaciones de la Sociedad Civil"/>
    <s v="Fortalecimiento de las organizaciones en planificación estratégica"/>
    <s v="Planificación efectiva en el mediano y largo plazo"/>
    <s v="NO APLICA"/>
    <s v="Item"/>
    <s v="teams/ITEBP/IPC/CivilSociety/Lists/Civil Society Review 20162017"/>
  </r>
  <r>
    <x v="21"/>
    <s v="No project related"/>
    <s v="No project related"/>
    <x v="4"/>
    <s v="TALLER DE MARCO LEGAL VIGENTE EN VENEZUELA VS. LA IMPLEMENTACIÓN DE LA RESPONSABILIDAD SOCIAL CORPORATIVA"/>
    <n v="4850"/>
    <n v="1"/>
    <s v="MARCO LEGAL Y RESPONSABILIDAD SOCIAL"/>
    <x v="1"/>
    <s v="Organizaciones de la Sociedad Civil"/>
    <s v="Acciones de responsabilidad social alineadas al Marco Legal Vigente"/>
    <s v="Herramientas para la Gestión de las Organizaciones"/>
    <s v="NO APLICA"/>
    <s v="Item"/>
    <s v="teams/ITEBP/IPC/CivilSociety/Lists/Civil Society Review 20162017"/>
  </r>
  <r>
    <x v="3"/>
    <s v="No project related"/>
    <s v="No project related"/>
    <x v="1"/>
    <s v="SE REALIZARON 6 REUNIONES CON LAS OSC DEL CONSOC GRUPO CONSULTIVO DE LA SOCIEDAD CIIVL DURANTE EL AÑO"/>
    <n v="5000"/>
    <n v="6"/>
    <s v="OTHER"/>
    <x v="0"/>
    <s v="Se beneficiaron 19 instituciones del Grupo Consultivo de Sociedad Civil "/>
    <s v="Como resultados se realizaron alianzas de cooperación compartiendo información relevante y de interés, tanto de las OSC como del BID. "/>
    <s v="El impacto fue muy positivo porque se realizaron mesas temácticas de interés de las Organizaciones. "/>
    <m/>
    <s v="Item"/>
    <s v="teams/ITEBP/IPC/CivilSociety/Lists/Civil Society Review 20162017/EL SALVADOR"/>
  </r>
  <r>
    <x v="3"/>
    <s v="No project related"/>
    <s v="No project related"/>
    <x v="1"/>
    <s v="SE REALIZARON 6 REUNIONES CON EL CONSOC DURANTE EL AÑO"/>
    <n v="5000"/>
    <n v="6"/>
    <s v="OTHER"/>
    <x v="1"/>
    <s v="Se benefició a 20 OSC del Grupo Consultivo de Sociedad Civil, CONSOC El Salvador"/>
    <s v="Los resultados fueron un mayor empoderamiento de las OSC en los temas abordados, así como la retroalimentación tanto del Banco como de las OSC. "/>
    <s v="El impacto final fue muy positivo, el diálogo y la información compartida fue de provecho para ambas partes, tanto para el ConSOC como para el BID."/>
    <s v="BID"/>
    <s v="Item"/>
    <s v="teams/ITEBP/IPC/CivilSociety/Lists/Civil Society Review 20162017/EL SALVADOR"/>
  </r>
  <r>
    <x v="3"/>
    <s v="No project related"/>
    <s v="No project related"/>
    <x v="1"/>
    <s v="ORGANIZATION PARTICIPATING IN CIVIL SOCIETY FORUM AND/OR REGULAR MEETINGS"/>
    <n v="3000"/>
    <n v="1"/>
    <s v="OTHER"/>
    <x v="1"/>
    <s v="Dos organizaciones beneficiadas. Glasswing y SACDEL."/>
    <s v="Dos OSC del ConSOC participaron en la XVII Reunión BID Sociedad CIivl en Bolivia, Santa Cruz"/>
    <s v="Ambas orgranizaciones están aprovechando el conocimiento adquirido en la reunión y están estableciendo alianzas con OSC de otros países que conocieron allí. "/>
    <s v="BID"/>
    <s v="Item"/>
    <s v="teams/ITEBP/IPC/CivilSociety/Lists/Civil Society Review 20162017/EL SALVADOR"/>
  </r>
  <r>
    <x v="3"/>
    <s v="No project related"/>
    <s v="No project related"/>
    <x v="1"/>
    <s v="ORGANIZATION PARTICIPATING IN CIVIL SOCIETY FORUM AND/OR REGULAR MEETINGS"/>
    <n v="2000"/>
    <n v="1"/>
    <s v="OTHER"/>
    <x v="0"/>
    <s v="Dos Organizaciones del ConSOC participaron en la XVI Reunión BID Sociedad CIvil que se desarrolló en República Dominicana"/>
    <s v="Amas intsituciones aprovecharon al máximo su participación y la experiencia adquirida"/>
    <s v="Postivo"/>
    <s v="BID"/>
    <s v="Item"/>
    <s v="teams/ITEBP/IPC/CivilSociety/Lists/Civil Society Review 20162017/EL SALVADOR"/>
  </r>
  <r>
    <x v="3"/>
    <s v="Se compartieron información de interés, publicaciones, concursos y convocatorias del BID a las Organizaciones de  Sociedad Civil "/>
    <s v="Se compartieron información de interés, publicaciones, concursos y convocatorias del BID a las Organizaciones de  Sociedad Civil "/>
    <x v="2"/>
    <s v="INFORMATION SHARED ON THE WEB PAGE"/>
    <n v="0"/>
    <n v="10"/>
    <s v="OTHER"/>
    <x v="0"/>
    <s v="Se benefició con información a más de 60 OSC "/>
    <s v="Que muchos participaron en las convocatorias y/o bajaron y compartieron publicaciones de interés- "/>
    <m/>
    <m/>
    <s v="Item"/>
    <s v="teams/ITEBP/IPC/CivilSociety/Lists/Civil Society Review 20162017/EL SALVADOR"/>
  </r>
  <r>
    <x v="3"/>
    <s v="No project related"/>
    <s v="No project related"/>
    <x v="2"/>
    <s v="SE COMPARTIÓ INFORMACIÓN COMO PUBLICACIONES, CONCURSOS, CONVOCATORIAS Y TODO LO PUBLICADO POR EL BANCO DE INTERÉS PARA LAS OSC "/>
    <n v="0"/>
    <n v="12"/>
    <s v="OTHER"/>
    <x v="1"/>
    <s v="Se benefició a más de 60 OSC en la diseminación de información. "/>
    <m/>
    <m/>
    <m/>
    <s v="Item"/>
    <s v="teams/ITEBP/IPC/CivilSociety/Lists/Civil Society Review 20162017/EL SALVADOR"/>
  </r>
  <r>
    <x v="3"/>
    <s v="Becas de PM4R"/>
    <s v="Becas de PM4R"/>
    <x v="4"/>
    <s v="CIVIL SOCIETY INSTITUTIONAL CAPACITY FELLOWSHIPS (PM4R, PMA)"/>
    <n v="0"/>
    <n v="1"/>
    <s v="OTHER"/>
    <x v="0"/>
    <s v="SalvaNatura, Empresarios Juveniles se vieron beneficiados con las becas del PM4R"/>
    <m/>
    <m/>
    <m/>
    <s v="Item"/>
    <s v="teams/ITEBP/IPC/CivilSociety/Lists/Civil Society Review 20162017/EL SALVADOR"/>
  </r>
  <r>
    <x v="3"/>
    <s v="No project related"/>
    <s v="No project related"/>
    <x v="4"/>
    <s v="CIVIL SOCIETY INSTITUTIONAL CAPACITY FELLOWSHIPS (PM4R, PMA)"/>
    <n v="0"/>
    <n v="1"/>
    <s v="OTHER"/>
    <x v="1"/>
    <s v="2 OSC Fedisal y FUNDEMAS resultaron beneficiadas con becas PM4R"/>
    <m/>
    <m/>
    <m/>
    <s v="Item"/>
    <s v="teams/ITEBP/IPC/CivilSociety/Lists/Civil Society Review 20162017/EL SALVADOR"/>
  </r>
  <r>
    <x v="15"/>
    <s v="No project related"/>
    <s v="No project related"/>
    <x v="1"/>
    <s v="ORGANIZATION PARTICIPATING IN CIVIL SOCIETY FORUM AND/OR REGULAR MEETINGS"/>
    <n v="2000"/>
    <n v="1"/>
    <s v="OTHER"/>
    <x v="1"/>
    <m/>
    <s v="La participación en el evento annual de Sociedad Civil de representantes de dos OSC de Argentina"/>
    <m/>
    <s v="IDB"/>
    <s v="Item"/>
    <s v="teams/ITEBP/IPC/CivilSociety/Lists/Civil Society Review 20162017/ARGENTINA"/>
  </r>
  <r>
    <x v="16"/>
    <s v="TT-L1016"/>
    <s v="Neighborhood Upgrading Program"/>
    <x v="3"/>
    <s v="SITE VISIT TO SQUATTER UPGRADE SETTLEMENTS "/>
    <n v="0"/>
    <n v="1"/>
    <s v="HOUSING"/>
    <x v="1"/>
    <m/>
    <m/>
    <m/>
    <m/>
    <s v="Item"/>
    <s v="teams/ITEBP/IPC/CivilSociety/Lists/Civil Society Review 20162017/TRINIDAD AND TOBAGO"/>
  </r>
  <r>
    <x v="16"/>
    <s v="No project related"/>
    <s v="No project related"/>
    <x v="1"/>
    <s v="ORGANIZATION PARTICIPATING IN CIVIL SOCIETY FORUM AND/OR REGULAR MEETINGS"/>
    <n v="300"/>
    <n v="1"/>
    <s v="EDUCATIONAL ASSESSMENT"/>
    <x v="1"/>
    <m/>
    <m/>
    <m/>
    <m/>
    <s v="Item"/>
    <s v="teams/ITEBP/IPC/CivilSociety/Lists/Civil Society Review 20162017/TRINIDAD AND TOBAGO"/>
  </r>
  <r>
    <x v="16"/>
    <s v="No project related"/>
    <s v="No project related"/>
    <x v="1"/>
    <s v="ORGANIZATION PARTICIPATING IN CIVIL SOCIETY FORUM AND/OR REGULAR MEETINGS"/>
    <n v="300"/>
    <n v="1"/>
    <s v="SOLID WASTE, SOCIAL PROJECTS"/>
    <x v="1"/>
    <m/>
    <m/>
    <m/>
    <m/>
    <s v="Item"/>
    <s v="teams/ITEBP/IPC/CivilSociety/Lists/Civil Society Review 20162017/TRINIDAD AND TOBAGO"/>
  </r>
  <r>
    <x v="16"/>
    <s v="No project related"/>
    <s v="No project related"/>
    <x v="1"/>
    <s v="ORGANIZATION PARTICIPATING IN CIVIL SOCIETY FORUM AND/OR REGULAR MEETINGS"/>
    <n v="300"/>
    <n v="2"/>
    <s v="TRADE FACILITATION, TRADE LOGISTICS AND CUSTOMS"/>
    <x v="1"/>
    <m/>
    <m/>
    <m/>
    <m/>
    <s v="Item"/>
    <s v="teams/ITEBP/IPC/CivilSociety/Lists/Civil Society Review 20162017/TRINIDAD AND TOBAGO"/>
  </r>
  <r>
    <x v="16"/>
    <s v="No project related"/>
    <s v="No project related"/>
    <x v="1"/>
    <s v="ORGANIZATION PARTICIPATING IN CIVIL SOCIETY FORUM AND/OR REGULAR MEETINGS"/>
    <n v="2500"/>
    <n v="1"/>
    <s v="ENTERPRISE DEVELOPMENT, CLUSTERS AND INNOVATION"/>
    <x v="1"/>
    <m/>
    <m/>
    <m/>
    <m/>
    <s v="Item"/>
    <s v="teams/ITEBP/IPC/CivilSociety/Lists/Civil Society Review 20162017/TRINIDAD AND TOBAGO"/>
  </r>
  <r>
    <x v="16"/>
    <s v="No project related"/>
    <s v="No project related"/>
    <x v="1"/>
    <s v="ORGANIZATION PARTICIPATING IN CIVIL SOCIETY FORUM AND/OR REGULAR MEETINGS"/>
    <n v="5000"/>
    <n v="1"/>
    <s v="ENTERPRISE DEVELOPMENT, CLUSTERS AND INNOVATION"/>
    <x v="1"/>
    <m/>
    <m/>
    <m/>
    <m/>
    <s v="Item"/>
    <s v="teams/ITEBP/IPC/CivilSociety/Lists/Civil Society Review 20162017/TRINIDAD AND TOBAGO"/>
  </r>
  <r>
    <x v="16"/>
    <s v="TT-T1050"/>
    <s v="Becoming a Woman: Creating Safe spaces for At-Risk Girls and Young Women"/>
    <x v="3"/>
    <s v="PROVISION OF FUNDS TO EXECUTE PROJECT OR PROJECT'S COMPONENT"/>
    <n v="124734"/>
    <n v="2"/>
    <s v="GENDER EQUALITY &amp; WOMEN'S EMPOWERMENT"/>
    <x v="1"/>
    <m/>
    <m/>
    <m/>
    <m/>
    <s v="Item"/>
    <s v="teams/ITEBP/IPC/CivilSociety/Lists/Civil Society Review 20162017/TRINIDAD AND TOBAGO"/>
  </r>
  <r>
    <x v="16"/>
    <s v="TT-L1053"/>
    <s v="The Education Advancement Programme (EAP)"/>
    <x v="1"/>
    <s v="ORGANIZATION PARTICIPATING IN CIVIL SOCIETY FORUM AND/OR REGULAR MEETINGS"/>
    <n v="0"/>
    <n v="1"/>
    <s v="EDUCATIONAL ASSESSMENT"/>
    <x v="1"/>
    <m/>
    <m/>
    <m/>
    <m/>
    <s v="Item"/>
    <s v="teams/ITEBP/IPC/CivilSociety/Lists/Civil Society Review 20162017/TRINIDAD AND TOBAGO"/>
  </r>
  <r>
    <x v="16"/>
    <s v="No project related"/>
    <s v="No project related"/>
    <x v="1"/>
    <s v="ORGANIZATION PARTICIPATING IN CIVIL SOCIETY FORUM AND/OR REGULAR MEETINGS"/>
    <n v="300"/>
    <n v="1"/>
    <s v="SMALL AND MEDIUM ENTERPRISE"/>
    <x v="1"/>
    <m/>
    <m/>
    <m/>
    <m/>
    <s v="Item"/>
    <s v="teams/ITEBP/IPC/CivilSociety/Lists/Civil Society Review 20162017/TRINIDAD AND TOBAGO"/>
  </r>
  <r>
    <x v="16"/>
    <s v="TT-L1039"/>
    <s v="Health Services Support Program"/>
    <x v="0"/>
    <s v="PUBLIC CONSULTATION WITH CIVIL SOCIETY REGARDING A PROJECT OR A PROJECT'S COMPONENT"/>
    <n v="8000"/>
    <n v="1"/>
    <s v="HEALTH SYSTEM STRENGTHENING"/>
    <x v="1"/>
    <m/>
    <m/>
    <m/>
    <m/>
    <s v="Item"/>
    <s v="teams/ITEBP/IPC/CivilSociety/Lists/Civil Society Review 20162017/TRINIDAD AND TOBAGO"/>
  </r>
  <r>
    <x v="16"/>
    <s v="TT-M1032"/>
    <s v="This is Me"/>
    <x v="3"/>
    <s v="PROVISION OF FUNDS TO EXECUTE PROJECT OR PROJECT'S COMPONENT"/>
    <n v="38826"/>
    <n v="3"/>
    <s v="MICROENTERPRISE DEVELOPMENT"/>
    <x v="1"/>
    <s v="50"/>
    <s v="1) Enhanced Life Skills Program _x000a_2) Business Development Skills Program _x000a_3) Technical training in the fashion sector "/>
    <s v="Beneficiaries have been establishing their own micro businesses. Other beneficiaries have leveraged this training to matriculate into the local university's (UTT) fashion degree programs."/>
    <s v="Caribbean In Transit "/>
    <s v="Item"/>
    <s v="teams/ITEBP/IPC/CivilSociety/Lists/Civil Society Review 20162017/TRINIDAD AND TOBAGO"/>
  </r>
  <r>
    <x v="16"/>
    <s v="TT-M1031"/>
    <s v="Improving Marketing and Production of Artisanal Cocoa from Trinidad and Tobago"/>
    <x v="3"/>
    <s v="PROVISION OF FUNDS TO EXECUTE PROJECT OR PROJECT'S COMPONENT"/>
    <n v="235399"/>
    <n v="2"/>
    <s v="AGRICULTURAL TECHNOLOGY ADOPTION"/>
    <x v="1"/>
    <m/>
    <m/>
    <m/>
    <m/>
    <s v="Item"/>
    <s v="teams/ITEBP/IPC/CivilSociety/Lists/Civil Society Review 20162017/TRINIDAD AND TOBAGO"/>
  </r>
  <r>
    <x v="16"/>
    <s v="TT-T1067"/>
    <s v="Making Agriculture Profitable and Sustainable"/>
    <x v="3"/>
    <s v="PROVISION OF FUNDS TO EXECUTE PROJECT OR PROJECT'S COMPONENT"/>
    <n v="94000"/>
    <n v="2"/>
    <s v="AGRIBUSINESS"/>
    <x v="1"/>
    <m/>
    <m/>
    <m/>
    <m/>
    <s v="Item"/>
    <s v="teams/ITEBP/IPC/CivilSociety/Lists/Civil Society Review 20162017/TRINIDAD AND TOBAGO"/>
  </r>
  <r>
    <x v="16"/>
    <s v="TT-T1057"/>
    <s v="Piloting an innovative approach to adaptation in Tobago"/>
    <x v="3"/>
    <s v="PROVISION OF FUNDS TO EXECUTE PROJECT OR PROJECT'S COMPONENT"/>
    <n v="342217"/>
    <n v="4"/>
    <s v="COASTAL ZONE MANAGEMENT"/>
    <x v="1"/>
    <m/>
    <m/>
    <m/>
    <m/>
    <s v="Item"/>
    <s v="teams/ITEBP/IPC/CivilSociety/Lists/Civil Society Review 20162017/TRINIDAD AND TOBAGO"/>
  </r>
  <r>
    <x v="16"/>
    <s v="TT-L1016"/>
    <s v="Neighborhood Upgrading Program"/>
    <x v="3"/>
    <s v="COMPONENT III - TO PROVIDE SUBSIDIES FOR HOME IMPOROVEMENT AND HOME CONSTRUCTION. NGO HABITAT OF HUMANITY PARTNERED WITH MINISTRY IF HOUSING AND DEVELOPMENT TO IDENTIFY POSSIBLE BENEFICIARIES FOR SUBSIDIES."/>
    <n v="0"/>
    <n v="1"/>
    <s v="HOUSING"/>
    <x v="1"/>
    <m/>
    <m/>
    <m/>
    <m/>
    <s v="Item"/>
    <s v="teams/ITEBP/IPC/CivilSociety/Lists/Civil Society Review 20162017/TRINIDAD AND TOBAGO"/>
  </r>
  <r>
    <x v="16"/>
    <s v="TT-T1025"/>
    <s v="Support the enhancement of the education strategy"/>
    <x v="0"/>
    <s v="PUBLIC CONSULTATION WITH CIVIL SOCIETY REGARDING A PROJECT OR A PROJECT'S COMPONENT"/>
    <n v="300"/>
    <n v="2"/>
    <s v="SECONDARY EDUCATION"/>
    <x v="1"/>
    <m/>
    <m/>
    <m/>
    <m/>
    <s v="Item"/>
    <s v="teams/ITEBP/IPC/CivilSociety/Lists/Civil Society Review 20162017/TRINIDAD AND TOBAGO"/>
  </r>
  <r>
    <x v="16"/>
    <s v="RG-T2687 - Regional Tourism Health Information, Monitoring and Response Systems and Standards"/>
    <s v="RG-T2687 - Regional Tourism Health Information, Monitoring and Response Systems and Standards"/>
    <x v="4"/>
    <s v="THMRS MULTISECTORAL STAKEHOLDER WORKSHOP AND THE STEERING COMMITTEE MEETING, MIAMI, SEPTEMBER 11-13, 2017"/>
    <n v="69500"/>
    <n v="1"/>
    <s v="HEALTH SYSTEM STRENGTHENING"/>
    <x v="1"/>
    <m/>
    <m/>
    <m/>
    <m/>
    <s v="Item"/>
    <s v="teams/ITEBP/IPC/CivilSociety/Lists/Civil Society Review 20162017/TRINIDAD AND TOBAGO"/>
  </r>
  <r>
    <x v="16"/>
    <s v="TT-T1040"/>
    <s v="Support Strengthen MPSD's Institutional Capacity Economic Development Planning"/>
    <x v="0"/>
    <s v="PUBLIC CONSULTATION WITH CIVIL SOCIETY REGARDING A PROJECT OR A PROJECT'S COMPONENT"/>
    <n v="0"/>
    <n v="1"/>
    <s v="TRADE FACILITATION, TRADE LOGISTICS AND CUSTOMS"/>
    <x v="1"/>
    <m/>
    <m/>
    <m/>
    <m/>
    <s v="Item"/>
    <s v="teams/ITEBP/IPC/CivilSociety/Lists/Civil Society Review 20162017/TRINIDAD AND TOBAGO"/>
  </r>
  <r>
    <x v="22"/>
    <s v="SU-L1046"/>
    <s v="Paramaribo urban rehabilitation program"/>
    <x v="0"/>
    <s v="PRESENTATION AND DIALOGUE ABOUT PROJECT ACTIVITIES"/>
    <n v="100"/>
    <n v="1"/>
    <s v="COASTAL ZONE MANAGEMENT"/>
    <x v="1"/>
    <m/>
    <m/>
    <m/>
    <m/>
    <s v="Item"/>
    <s v="teams/ITEBP/IPC/CivilSociety/Lists/Civil Society Review 20162017/SURINAME"/>
  </r>
  <r>
    <x v="22"/>
    <s v="SU-M1021"/>
    <s v="Support for income generation opportunities for indigenous and Maroon women in t"/>
    <x v="2"/>
    <s v="PRESENTATION AND DIALOQUE ABOUT PROJECT ACTIVITIES "/>
    <n v="100"/>
    <n v="1"/>
    <s v="AGRIBUSINESS"/>
    <x v="1"/>
    <m/>
    <m/>
    <m/>
    <m/>
    <s v="Item"/>
    <s v="teams/ITEBP/IPC/CivilSociety/Lists/Civil Society Review 20162017/SURINAME"/>
  </r>
  <r>
    <x v="22"/>
    <s v="SU-P1008"/>
    <s v="Country Strategy Suriname"/>
    <x v="0"/>
    <s v="PUBLIC CONSULTATION WITH CIVIL SOCIETY REGARDING A PROJECT OR A COUNTRY STRATEGY"/>
    <n v="200"/>
    <n v="1"/>
    <s v="OTHER"/>
    <x v="1"/>
    <m/>
    <m/>
    <m/>
    <m/>
    <s v="Item"/>
    <s v="teams/ITEBP/IPC/CivilSociety/Lists/Civil Society Review 20162017/SURINAME"/>
  </r>
  <r>
    <x v="19"/>
    <s v="No project related"/>
    <s v="No project related"/>
    <x v="1"/>
    <s v="ORGANIZATION PARTICIPATING IN CIVIL SOCIETY FORUM AND/OR REGULAR MEETINGS"/>
    <n v="250"/>
    <n v="3"/>
    <s v="OTHER"/>
    <x v="0"/>
    <s v="20 representantes de las ONGs que conforman el ConSoc"/>
    <s v="Sesiones de diseminación de productos de conocimiento por parte del Banco, sobre temas fiscales, energía, salvaguardas socio-ambientales, cartera del Banco en Costa Rica y apertura para la instalación de mesas temáticas bilaterales entre ONGs del ConSoc y otras."/>
    <m/>
    <m/>
    <s v="Item"/>
    <s v="teams/ITEBP/IPC/CivilSociety/Lists/Civil Society Review 20162017/COSTA RICA"/>
  </r>
  <r>
    <x v="22"/>
    <s v="SU-N1012"/>
    <s v="Procurement Seminar"/>
    <x v="2"/>
    <s v="PUBLIC FAIR WITH PRESENTATIONS TO PRESENT THE PROCUREMENT PLAN OF THE IDB-FINANCED PROJECTS"/>
    <n v="18000"/>
    <n v="2"/>
    <s v="OTHER"/>
    <x v="0"/>
    <m/>
    <m/>
    <m/>
    <m/>
    <s v="Item"/>
    <s v="teams/ITEBP/IPC/CivilSociety/Lists/Civil Society Review 20162017/SURINAME"/>
  </r>
  <r>
    <x v="22"/>
    <s v="No project related"/>
    <s v="No project related"/>
    <x v="4"/>
    <s v="CIVIL SOCIETY INSTITUTIONAL CAPACITY FELLOWSHIPS (PM4R, PMA)"/>
    <n v="0"/>
    <n v="1"/>
    <s v="MANAGEMENT FOR DEVELOPMENT RESULTS"/>
    <x v="0"/>
    <m/>
    <m/>
    <m/>
    <m/>
    <s v="Item"/>
    <s v="teams/ITEBP/IPC/CivilSociety/Lists/Civil Society Review 20162017/SURINAME"/>
  </r>
  <r>
    <x v="22"/>
    <s v="No project related"/>
    <s v="No project related"/>
    <x v="4"/>
    <s v="WORKSHOPS"/>
    <n v="4900"/>
    <n v="1"/>
    <s v="MANAGEMENT FOR DEVELOPMENT RESULTS"/>
    <x v="1"/>
    <m/>
    <m/>
    <m/>
    <m/>
    <s v="Item"/>
    <s v="teams/ITEBP/IPC/CivilSociety/Lists/Civil Society Review 20162017/SURINAME"/>
  </r>
  <r>
    <x v="22"/>
    <s v="No project related"/>
    <s v="No project related"/>
    <x v="1"/>
    <s v="ORGANIZATION PARTICIPATING IN CIVIL SOCIETY FORUM AND/OR REGULAR MEETINGS"/>
    <n v="8136"/>
    <n v="1"/>
    <s v="OTHER"/>
    <x v="1"/>
    <m/>
    <m/>
    <m/>
    <m/>
    <s v="Item"/>
    <s v="teams/ITEBP/IPC/CivilSociety/Lists/Civil Society Review 20162017/SURINAME"/>
  </r>
  <r>
    <x v="22"/>
    <s v="No project related"/>
    <s v="No project related"/>
    <x v="1"/>
    <s v="ORGANIZATION PARTICIPATING IN CIVIL SOCIETY FORUM AND/OR REGULAR MEETINGS"/>
    <n v="4500"/>
    <n v="0"/>
    <s v="OTHER"/>
    <x v="1"/>
    <m/>
    <m/>
    <m/>
    <m/>
    <s v="Item"/>
    <s v="teams/ITEBP/IPC/CivilSociety/Lists/Civil Society Review 20162017/SURINAME"/>
  </r>
  <r>
    <x v="22"/>
    <s v="No project related"/>
    <s v="No project related"/>
    <x v="1"/>
    <s v="ORGANIZATION PARTICIPATING IN CIVIL SOCIETY FORUM AND/OR REGULAR MEETINGS"/>
    <n v="8500"/>
    <n v="0"/>
    <s v="OTHER"/>
    <x v="0"/>
    <m/>
    <m/>
    <m/>
    <m/>
    <s v="Item"/>
    <s v="teams/ITEBP/IPC/CivilSociety/Lists/Civil Society Review 20162017/SURINAME"/>
  </r>
  <r>
    <x v="22"/>
    <s v="No project related"/>
    <s v="No project related"/>
    <x v="1"/>
    <s v="ORGANIZATION PARTICIPATING IN CIVIL SOCIETY FORUM AND/OR REGULAR MEETINGS"/>
    <n v="5000"/>
    <n v="0"/>
    <s v="OTHER"/>
    <x v="0"/>
    <m/>
    <m/>
    <m/>
    <m/>
    <s v="Item"/>
    <s v="teams/ITEBP/IPC/CivilSociety/Lists/Civil Society Review 20162017/SURINAME"/>
  </r>
  <r>
    <x v="22"/>
    <s v="SU-M1021"/>
    <s v="Support for income generation opportunities for indigenous and Maroon women in t"/>
    <x v="3"/>
    <s v="PROVISION OF FUNDS TO EXECUTE PROJECT OR PROJECT'S COMPONENT"/>
    <n v="150000"/>
    <n v="3"/>
    <s v="AGRIBUSINESS"/>
    <x v="0"/>
    <s v="53 persons"/>
    <s v="Thanks to the information, consultation and collaboration activities with The Amazone Conservation Team, 53 persons benefited from generating social innovation thanks to the shared inputs and experiences that contribute to the reduction of poverty, literacy and unemployment. "/>
    <s v="The beneficiaries who are mostly women, are now entrepreneurs within their own community."/>
    <s v="The Amazone Conservation Team"/>
    <s v="Item"/>
    <s v="teams/ITEBP/IPC/CivilSociety/Lists/Civil Society Review 20162017/SURINAME"/>
  </r>
  <r>
    <x v="22"/>
    <s v="SU-T1091"/>
    <s v="Promoting Smart Agriculture and Strengthening Female Entrepreneurship in Brokopo"/>
    <x v="3"/>
    <s v="PROVISION OF FUNDS TO EXECUTE PROJECT OR PROJECT'S COMPONENT"/>
    <n v="500960"/>
    <n v="0"/>
    <s v="AGRIBUSINESS"/>
    <x v="1"/>
    <m/>
    <m/>
    <m/>
    <m/>
    <s v="Item"/>
    <s v="teams/ITEBP/IPC/CivilSociety/Lists/Civil Society Review 20162017/SURINAME"/>
  </r>
  <r>
    <x v="15"/>
    <s v="No project related"/>
    <s v="No project related"/>
    <x v="4"/>
    <s v="INSTALACIÓN DE DOS EQUIPOS TERMOS SOLARES EN EL COMEDOR “LOS PICHONES” DEL BARRIO 31. "/>
    <n v="15000"/>
    <n v="2"/>
    <s v="OTHER"/>
    <x v="1"/>
    <s v="La OSC beneficiaria de la instalación maneja un comedor que da merienda y cena a 168 niños, adolescentes e indigentes mayores, y facilita talleres para adultos mayores. "/>
    <m/>
    <m/>
    <m/>
    <s v="Item"/>
    <s v="teams/ITEBP/IPC/CivilSociety/Lists/Civil Society Review 20162017/ARGENTINA"/>
  </r>
  <r>
    <x v="15"/>
    <s v="AR-L1267"/>
    <s v="San Martin Railway Improvement Project: Retiro-Pilar Branch"/>
    <x v="2"/>
    <s v="MEETINGS TO DISSEMINATIE INFORMATION PUBLISHED IN THE INTERNET"/>
    <n v="30000"/>
    <n v="1"/>
    <s v="ENVIRONMENTAL MANAGEMENT AND GOVERNANCE"/>
    <x v="1"/>
    <m/>
    <m/>
    <m/>
    <m/>
    <s v="Item"/>
    <s v="teams/ITEBP/IPC/CivilSociety/Lists/Civil Society Review 20162017/ARGENTINA"/>
  </r>
  <r>
    <x v="15"/>
    <s v="Consulta Pública para difundir el resultado del Estudio de Impacto Ambiental del Préstamo AR-L 1279 de ampliación de capacidad del Paso Internacional Cristo Redentor"/>
    <s v="Consulta Pública para difundir el resultado del Estudio de Impacto Ambiental del Préstamo AR-L 1279 de ampliación de capacidad del Paso Internacional Cristo Redentor"/>
    <x v="2"/>
    <s v="MEETINGS TO DISSEMINATIE INFORMATION PUBLISHED IN THE INTERNET"/>
    <n v="30000"/>
    <n v="1"/>
    <s v="ENVIRONMENTAL MANAGEMENT AND GOVERNANCE"/>
    <x v="1"/>
    <m/>
    <m/>
    <m/>
    <m/>
    <s v="Item"/>
    <s v="teams/ITEBP/IPC/CivilSociety/Lists/Civil Society Review 20162017/ARGENTINA"/>
  </r>
  <r>
    <x v="15"/>
    <s v="Consulta Pública del EIA del Préstamo 4339/OC-AR para la construccion del Túnel de Agua Negra"/>
    <s v="Consulta Pública del EIA del Préstamo 4339/OC-AR para la construccion del Túnel de Agua Negra"/>
    <x v="2"/>
    <s v="MEETINGS TO DISSEMINATIE INFORMATION PUBLISHED IN THE INTERNET"/>
    <n v="30000"/>
    <n v="1"/>
    <s v="ENVIRONMENTAL MANAGEMENT AND GOVERNANCE"/>
    <x v="1"/>
    <m/>
    <m/>
    <m/>
    <m/>
    <s v="Item"/>
    <s v="teams/ITEBP/IPC/CivilSociety/Lists/Civil Society Review 20162017/ARGENTINA"/>
  </r>
  <r>
    <x v="15"/>
    <s v="AR-T1128"/>
    <s v="Analisys and Evaluation of the Policies of Quality Education"/>
    <x v="3"/>
    <s v="PROVISION OF FUNDS TO EXECUTE PROJECT OR PROJECT'S COMPONENT"/>
    <n v="300000"/>
    <n v="4"/>
    <s v="SECONDARY EDUCATION"/>
    <x v="1"/>
    <m/>
    <m/>
    <m/>
    <s v="Fundacion CIMIENTOS"/>
    <s v="Item"/>
    <s v="teams/ITEBP/IPC/CivilSociety/Lists/Civil Society Review 20162017/ARGENTINA"/>
  </r>
  <r>
    <x v="15"/>
    <s v="AR-T1143"/>
    <s v="Support the expansion of an educational innovation model"/>
    <x v="3"/>
    <s v="PROVISION OF FUNDS TO EXECUTE PROJECT OR PROJECT'S COMPONENT"/>
    <n v="250000"/>
    <n v="2"/>
    <s v="SECONDARY EDUCATION"/>
    <x v="1"/>
    <s v="800 students of secondary schools"/>
    <m/>
    <m/>
    <m/>
    <s v="Item"/>
    <s v="teams/ITEBP/IPC/CivilSociety/Lists/Civil Society Review 20162017/ARGENTINA"/>
  </r>
  <r>
    <x v="15"/>
    <s v="AR-L1121"/>
    <s v="Reconquista River Basin Environmental Sanitation Program"/>
    <x v="0"/>
    <s v="PUBLIC CONSULTATION WITH CIVIL SOCIETY REGARDING A PROJECT OR A PROJECT'S COMPONENT"/>
    <n v="1000"/>
    <n v="1"/>
    <s v="ENVIRONMENTAL MANAGEMENT AND GOVERNANCE"/>
    <x v="1"/>
    <m/>
    <s v="Consulta publica sobre la obra de desagües cloacales en Villa Vengoechea, partido de General Rodriguez, provincial de Buenos Aires. Se dio a conocer el Proyecto de obra y se expusieron cuestiones ambientales (Estudio de Impacto Ambiental, y Plan de Gestión Ambiental)."/>
    <m/>
    <m/>
    <s v="Item"/>
    <s v="teams/ITEBP/IPC/CivilSociety/Lists/Civil Society Review 20162017/ARGENTINA"/>
  </r>
  <r>
    <x v="15"/>
    <s v="AR-L1121"/>
    <s v="Reconquista River Basin Environmental Sanitation Program"/>
    <x v="0"/>
    <s v="PUBLIC CONSULTATION WITH CIVIL SOCIETY REGARDING A PROJECT OR A PROJECT'S COMPONENT"/>
    <n v="1000"/>
    <n v="1"/>
    <s v="ENVIRONMENTAL MANAGEMENT AND GOVERNANCE"/>
    <x v="1"/>
    <m/>
    <s v="Consulta Pública para los siguientes proyectos: 1) Camino de Borde; 2) Troncal de Abastecimiento de Agua; y 3) Impulsor Cloacal. Se dio a conocer el Estudio de Impacto Ambiental y Plan de Gestión Ambiental"/>
    <m/>
    <m/>
    <s v="Item"/>
    <s v="teams/ITEBP/IPC/CivilSociety/Lists/Civil Society Review 20162017/ARGENTINA"/>
  </r>
  <r>
    <x v="15"/>
    <s v="AR-L1258"/>
    <s v="Water and Sanitation Development Program - Belgrano Plan"/>
    <x v="0"/>
    <s v="PUBLIC CONSULTATION WITH CIVIL SOCIETY REGARDING A PROJECT OR A PROJECT'S COMPONENT"/>
    <n v="1000"/>
    <n v="1"/>
    <s v="ENVIRONMENTAL MANAGEMENT AND GOVERNANCE"/>
    <x v="1"/>
    <m/>
    <s v="Consulta Pública para el Proyecto Remodelación y Ampliación de Planta de Tratamiento del Sur de Salta capital, provincial de Salta."/>
    <m/>
    <m/>
    <s v="Item"/>
    <s v="teams/ITEBP/IPC/CivilSociety/Lists/Civil Society Review 20162017/ARGENTINA"/>
  </r>
  <r>
    <x v="15"/>
    <s v="AR-L1257"/>
    <s v="Water and Sanitation Program for the Second and Third Belt of the Buenos Aires M"/>
    <x v="0"/>
    <s v="PUBLIC CONSULTATION WITH CIVIL SOCIETY REGARDING A PROJECT OR A PROJECT'S COMPONENT"/>
    <n v="1000"/>
    <n v="1"/>
    <s v="ENVIRONMENTAL MANAGEMENT AND GOVERNANCE"/>
    <x v="1"/>
    <m/>
    <s v="Consulta pública para el Proyecto Emisario Berazategui, partido de Berazategui, provincia de Buenos Aires."/>
    <m/>
    <m/>
    <s v="Item"/>
    <s v="teams/ITEBP/IPC/CivilSociety/Lists/Civil Society Review 20162017/ARGENTINA"/>
  </r>
  <r>
    <x v="15"/>
    <s v="No project related"/>
    <s v="No project related"/>
    <x v="0"/>
    <s v="PUBLIC CONSULTATION WITH CIVIL SOCIETY REGARDING A PROJECT OR A PROJECT'S COMPONENT"/>
    <n v="1000"/>
    <n v="1"/>
    <s v="ENVIRONMENTAL MANAGEMENT AND GOVERNANCE"/>
    <x v="1"/>
    <m/>
    <s v="Consulta Pública para el Proyecto Obras de Defensa de la Ciudad de Pergamino, partido de Pergamino, provincia de Buenos Aires."/>
    <m/>
    <m/>
    <s v="Item"/>
    <s v="teams/ITEBP/IPC/CivilSociety/Lists/Civil Society Review 20162017/ARGENTINA"/>
  </r>
  <r>
    <x v="15"/>
    <s v="No project related"/>
    <s v="No project related"/>
    <x v="0"/>
    <s v="PUBLIC CONSULTATION WITH CIVIL SOCIETY REGARDING A PROJECT OR A PROJECT'S COMPONENT"/>
    <n v="1000"/>
    <n v="1"/>
    <s v="ENVIRONMENTAL MANAGEMENT AND GOVERNANCE"/>
    <x v="1"/>
    <m/>
    <s v="Consulta pública del Proyecto de Defensa y Drenaje del Rio Areco, partido de San Antonio de Areco, provincia de Buenos Aires."/>
    <m/>
    <m/>
    <s v="Item"/>
    <s v="teams/ITEBP/IPC/CivilSociety/Lists/Civil Society Review 20162017/ARGENTINA"/>
  </r>
  <r>
    <x v="18"/>
    <s v="No project related"/>
    <s v="No project related"/>
    <x v="1"/>
    <s v="ORGANIZATION PARTICIPATING IN CIVIL SOCIETY FORUM AND/OR REGULAR MEETINGS"/>
    <n v="3000"/>
    <n v="1"/>
    <s v="OTHER"/>
    <x v="0"/>
    <m/>
    <m/>
    <m/>
    <s v="CIRD"/>
    <s v="Item"/>
    <s v="teams/ITEBP/IPC/CivilSociety/Lists/Civil Society Review 20162017/PARAGUAY"/>
  </r>
  <r>
    <x v="18"/>
    <s v="No project related"/>
    <s v="No project related"/>
    <x v="1"/>
    <s v="ORGANIZATION PARTICIPATING IN CIVIL SOCIETY FORUM AND/OR REGULAR MEETINGS"/>
    <n v="2000"/>
    <n v="2"/>
    <s v="OTHER"/>
    <x v="1"/>
    <m/>
    <m/>
    <m/>
    <s v="HABITAT DEL PARAGUAY Y FUNDACION PARAGUAYA"/>
    <s v="Item"/>
    <s v="teams/ITEBP/IPC/CivilSociety/Lists/Civil Society Review 20162017/PARAGUAY"/>
  </r>
  <r>
    <x v="18"/>
    <s v="No project related"/>
    <s v="No project related"/>
    <x v="1"/>
    <s v="DISSEMINATION OF INFORMATION THROUGH PROJECTS, POLICIES, STRATEGIES, WEBPAGES, E-MAILS, AND ONLINE PUBLICATIONS"/>
    <n v="600"/>
    <n v="7"/>
    <s v="OTHER"/>
    <x v="1"/>
    <m/>
    <m/>
    <m/>
    <m/>
    <s v="Item"/>
    <s v="teams/ITEBP/IPC/CivilSociety/Lists/Civil Society Review 20162017/PARAGUAY"/>
  </r>
  <r>
    <x v="18"/>
    <s v="No project related"/>
    <s v="No project related"/>
    <x v="1"/>
    <s v="DISSEMINATION OF INFORMATION THROUGH PROJECTS, POLICIES, STRATEGIES, WEBPAGES, E-MAILS, AND ONLINE PUBLICATIONS"/>
    <n v="600"/>
    <n v="6"/>
    <s v="OTHER"/>
    <x v="0"/>
    <m/>
    <m/>
    <m/>
    <m/>
    <s v="Item"/>
    <s v="teams/ITEBP/IPC/CivilSociety/Lists/Civil Society Review 20162017/PARAGUAY"/>
  </r>
  <r>
    <x v="18"/>
    <s v="No project related"/>
    <s v="No project related"/>
    <x v="4"/>
    <s v="CONSULTOR DE APOYO A DESARROLLO PLAN DE SUSTENTABILIDAD"/>
    <n v="20000"/>
    <n v="5"/>
    <s v="OTHER"/>
    <x v="1"/>
    <m/>
    <m/>
    <m/>
    <m/>
    <s v="Item"/>
    <s v="teams/ITEBP/IPC/CivilSociety/Lists/Civil Society Review 20162017/PARAGUAY"/>
  </r>
  <r>
    <x v="24"/>
    <s v="BH-L1033"/>
    <s v="Citizen Security and Justice Programme"/>
    <x v="1"/>
    <s v="ORGANIZATION PARTICIPATING IN CIVIL SOCIETY FORUM AND/OR REGULAR MEETINGS"/>
    <n v="200"/>
    <n v="2"/>
    <s v="CITIZEN SAFETY"/>
    <x v="1"/>
    <s v="24"/>
    <s v="Great dialogue with strategic civil society partners."/>
    <s v="It allowed the project to benefit from neutral perspective. While bringing an awareness to where the project is"/>
    <s v="Security and Justice PEU"/>
    <s v="Item"/>
    <s v="teams/ITEBP/IPC/CivilSociety/Lists/Civil Society Review 20162017/BAHAMAS"/>
  </r>
  <r>
    <x v="24"/>
    <s v="BH-L1043"/>
    <s v="Climate Resilient Coastal Mangement and Infrastructure Program"/>
    <x v="2"/>
    <s v="RADIO INTERVIEW"/>
    <n v="300"/>
    <n v="1"/>
    <s v="COASTAL ZONE MANAGEMENT"/>
    <x v="1"/>
    <s v="Unknown"/>
    <s v="It brought an awareness to the work that IDB continues to have in this space, and the need for greater prioritization around Coastal Issues"/>
    <s v="There was a greater participation in the Coastal workshop."/>
    <s v="IDB Executed this initiative"/>
    <s v="Item"/>
    <s v="teams/ITEBP/IPC/CivilSociety/Lists/Civil Society Review 20162017/BAHAMAS"/>
  </r>
  <r>
    <x v="24"/>
    <s v="BH-L1035"/>
    <s v="Performance Monitoring and Public Financial Management Reform"/>
    <x v="1"/>
    <s v="ORGANIZATION PARTICIPATING IN CIVIL SOCIETY FORUM AND/OR REGULAR MEETINGS"/>
    <n v="200"/>
    <n v="1"/>
    <s v="BUSINESS CLIMATE AND COMPETITIVENESS"/>
    <x v="1"/>
    <s v="24"/>
    <s v="It allowed persons to understand the PMF better."/>
    <s v="Undetermined"/>
    <s v="PFM/PMR - PEUs"/>
    <s v="Item"/>
    <s v="teams/ITEBP/IPC/CivilSociety/Lists/Civil Society Review 20162017/BAHAMAS"/>
  </r>
  <r>
    <x v="24"/>
    <s v="Knowledge Events"/>
    <s v="Knowledge Events"/>
    <x v="3"/>
    <s v="PUBLICATION WITH KNOWLEDGE PRODUCTS WITH SPECIALISTS FROM THE BANK"/>
    <n v="7700"/>
    <n v="1"/>
    <s v="AGRICULTURAL POLICY"/>
    <x v="1"/>
    <s v="8"/>
    <s v="Excellent Initiative that allowed several UB Students to present their research at the Agricultural Conference in Guyana"/>
    <s v="The impact brought attention to the need for tertiary level students to evaluate the need for attention on food security. "/>
    <s v="University of the Bahamas - Dr. Eurecia Hepburn"/>
    <s v="Item"/>
    <s v="teams/ITEBP/IPC/CivilSociety/Lists/Civil Society Review 20162017/BAHAMAS"/>
  </r>
  <r>
    <x v="24"/>
    <s v="Early Childhood Education"/>
    <s v="Early Childhood Education"/>
    <x v="3"/>
    <s v="PUBLICATION WITH KNOWLEDGE PRODUCTS WITH SPECIALISTS FROM THE BANK"/>
    <n v="5000"/>
    <n v="1"/>
    <s v="PRESCHOOL &amp; EARLY CHILDHOOD EDUCATION"/>
    <x v="0"/>
    <s v="100"/>
    <s v="Great Dialogue and presentation of recent IDB Publication"/>
    <s v="More Educators have access to the information that will strengthen pedagogy"/>
    <s v="University of the Bahamas"/>
    <s v="Item"/>
    <s v="teams/ITEBP/IPC/CivilSociety/Lists/Civil Society Review 20162017/BAHAMAS"/>
  </r>
  <r>
    <x v="24"/>
    <s v="UB Internship Program"/>
    <s v="UB Internship Program"/>
    <x v="3"/>
    <s v="INTERNSHIP "/>
    <n v="5000"/>
    <n v="2"/>
    <s v="HIGHER EDUCATION"/>
    <x v="1"/>
    <s v="2"/>
    <s v="Strengthen program with UB and IDB"/>
    <s v="We were able to understand the talent level at UB_x000a_"/>
    <s v="UB/IDB"/>
    <s v="Item"/>
    <s v="teams/ITEBP/IPC/CivilSociety/Lists/Civil Society Review 20162017/BAHAMAS"/>
  </r>
  <r>
    <x v="24"/>
    <s v="CSO Capacity Training (PM4R)"/>
    <s v="CSO Capacity Training (PM4R)"/>
    <x v="3"/>
    <s v="TRAINING "/>
    <n v="10000"/>
    <n v="1"/>
    <s v="ADVANCED HUMAN CAPITAL"/>
    <x v="1"/>
    <s v="15"/>
    <s v="Training on the Project Management"/>
    <s v="Developed capacity in both Public and Private Sectors"/>
    <m/>
    <s v="Item"/>
    <s v="teams/ITEBP/IPC/CivilSociety/Lists/Civil Society Review 20162017/BAHAMAS"/>
  </r>
  <r>
    <x v="14"/>
    <s v="No project related"/>
    <s v="No project related"/>
    <x v="0"/>
    <s v="SE REALIZO UN EVENTO DE CONSULTA PUBLICA CON ORGANIZACIONES INDIGENAS DE CENTRO AMERICA SOBRE LA ESTRATEGIA DE RELACIONAMIENTO DEL GRUPO BID"/>
    <n v="5000"/>
    <n v="1"/>
    <s v="OTHER"/>
    <x v="1"/>
    <s v="20"/>
    <s v="Organizaciones indigenas de Mexico, Guatemala, El Salvador, Honduras y Costa Rica participaron en un evento de consulta publica sobre la nueva Estrategia de relacionamiento del Grupo BID y sociedad civil. Esta reunion se llevo a cabo en ciudad de Guatemala el dia 12 de septiembre 2017. La consulta fue muy positiva y los participantes apreciaron la disposicion del BID a tener un canal de comunicacion."/>
    <s v="El documento de la Estrategia se ve enriquecido por los insumos y retroalimentacion que recibio de parte de organizaciones indigenas de la region CID. Vale la pena destacar que las organizaciones valoraron que exista un espacio de dialogo donde se les puede escuchar."/>
    <s v="El evento fue organizado directamente por el Banco, sin participacion de alguna agencia ejecutora externa."/>
    <s v="Item"/>
    <s v="teams/ITEBP/IPC/CivilSociety/Lists/Civil Society Review 20162017/GUATEMALA"/>
  </r>
  <r>
    <x v="14"/>
    <s v="No project related"/>
    <s v="No project related"/>
    <x v="1"/>
    <s v="ORGANIZATION PARTICIPATING IN CIVIL SOCIETY FORUM AND/OR REGULAR MEETINGS"/>
    <n v="3000"/>
    <n v="1"/>
    <s v="OTHER"/>
    <x v="0"/>
    <s v="2"/>
    <s v="Esto se refiere a la participacion de 2 organizaciones de sociedad civil en la reunion anual BID-sociedad civil celebrado en Republica Dominicana del 7 al 10 de noviembre de 2016"/>
    <s v="Las organizaciones participantes tuvieron una activa participacion en el foro, establecieron contactos con otras organizaciones y dieron seguimiento a algunos de los temas que se discutieron en dicho foro."/>
    <s v="Participaron la Convergencia Civico Politica de Mujeres y la Federacion de Cooperativas"/>
    <s v="Item"/>
    <s v="teams/ITEBP/IPC/CivilSociety/Lists/Civil Society Review 20162017/GUATEMALA"/>
  </r>
  <r>
    <x v="14"/>
    <s v="No project related"/>
    <s v="No project related"/>
    <x v="1"/>
    <s v="ORGANIZATION PARTICIPATING IN CIVIL SOCIETY FORUM AND/OR REGULAR MEETINGS"/>
    <n v="3500"/>
    <n v="1"/>
    <s v="OTHER"/>
    <x v="1"/>
    <s v="3 civil society organizations that participated in the IDB-civil society forum held in novembre 2017 in Santa Cruz Bolivia"/>
    <s v="The organizations that participated in the forum stablished partnerships with other civil society organizations and seeks to continue way to apply issues of innovation in the work they do "/>
    <s v="The participation in this forum motivated the organizations to discuss in the country more about social innovation (particularly in health and education) and to stablish a kind of network in the country"/>
    <s v="The CSO that participated in the annual forum were Centro de Investigaciones Economicas Nacionales, Instituto Mesoamericano de Permacultura and Asociacion Memorial para la Concordia"/>
    <s v="Item"/>
    <s v="teams/ITEBP/IPC/CivilSociety/Lists/Civil Society Review 20162017/GUATEMALA"/>
  </r>
  <r>
    <x v="14"/>
    <s v="No project related"/>
    <s v="No project related"/>
    <x v="1"/>
    <s v="ORGANIZATION PARTICIPATING IN CIVIL SOCIETY FORUM AND/OR REGULAR MEETINGS"/>
    <n v="1000"/>
    <n v="4"/>
    <s v="OTHER"/>
    <x v="0"/>
    <s v="15 organizations that are part of the Civil Society Consultation Group"/>
    <s v="CSO participated in regular meetings during 2016 as part of the Civil Society Consultation Group. "/>
    <s v="The issues discussed included issues on climate change and rural development"/>
    <s v="These meetings were organized directly by IDB COF"/>
    <s v="Item"/>
    <s v="teams/ITEBP/IPC/CivilSociety/Lists/Civil Society Review 20162017/GUATEMALA"/>
  </r>
  <r>
    <x v="14"/>
    <s v="No project related"/>
    <s v="No project related"/>
    <x v="0"/>
    <s v="PUBLIC CONSULTATION WITH CIVIL SOCIETY REGARDING A PROJECT OR A COUNTRY STRATEGY"/>
    <n v="1000"/>
    <n v="3"/>
    <s v="OTHER"/>
    <x v="1"/>
    <s v="15 organizations"/>
    <s v="During 2017 were organized 3 regular meetings with the Civil Society Consultation Group. The discussions were mainly on the Contry Strategy at its different levels."/>
    <s v="Country Strategy for Guatemala was enriched by the views and inputs offered by civil society organizations that work on different areas such as rural development, human rights, environment and climate change, indigenous people and women inclusion"/>
    <s v="The meetings were organized by IDB COF in Guatemala"/>
    <s v="Item"/>
    <s v="teams/ITEBP/IPC/CivilSociety/Lists/Civil Society Review 20162017/GUATEMALA"/>
  </r>
  <r>
    <x v="20"/>
    <s v="Quarterly ConSOC Meeting "/>
    <s v="Quarterly ConSOC Meeting "/>
    <x v="0"/>
    <s v="IDB AND EPOC PRESENTATION ON STRATEGY FOR JAMAICA'S GROWTH"/>
    <n v="0"/>
    <n v="1"/>
    <s v="ECONOMIC REGISTRIES"/>
    <x v="1"/>
    <s v="Approximately 30 persons attended which included IDB staff, ConSOC members, the presenter and 3 persons accompanying him."/>
    <s v="The Presentation was very well received."/>
    <m/>
    <s v="Economic Programme Oversight Committee established in 2013 to monitor implementation of Jamaica;s economic reform measures under agreement with IMF"/>
    <s v="Item"/>
    <s v="teams/ITEBP/IPC/CivilSociety/Lists/Civil Society Review 20162017/JAMAICA"/>
  </r>
  <r>
    <x v="20"/>
    <s v="JA-L1043"/>
    <s v="Citizen Security and Justice Program III"/>
    <x v="3"/>
    <s v="PARTICIPATIVE MONITORING"/>
    <n v="0"/>
    <n v="1"/>
    <s v="CITIZEN SAFETY"/>
    <x v="1"/>
    <s v="75 "/>
    <s v="Enthusiasm"/>
    <s v="The audience was eager to contribute and make recommendations"/>
    <s v="Ministry of National Security "/>
    <s v="Item"/>
    <s v="teams/ITEBP/IPC/CivilSociety/Lists/Civil Society Review 20162017/JAMAICA"/>
  </r>
  <r>
    <x v="20"/>
    <s v="No project related"/>
    <s v="No project related"/>
    <x v="0"/>
    <s v="CARIBBEAN CIVIL SOCIETY FORUM"/>
    <n v="0"/>
    <n v="1"/>
    <s v="ECONOMIC REGISTRIES"/>
    <x v="1"/>
    <s v="100"/>
    <s v="Topics discussed were data revolution, labor markets and the blue economy."/>
    <m/>
    <s v="None"/>
    <s v="Item"/>
    <s v="teams/ITEBP/IPC/CivilSociety/Lists/Civil Society Review 20162017/JAMAICA"/>
  </r>
  <r>
    <x v="20"/>
    <s v="No project related"/>
    <s v="No project related"/>
    <x v="0"/>
    <s v="PUBLIC CONSULTATION WITH CIVIL SOCIETY REGARDING A PROJECT OR A COUNTRY STRATEGY"/>
    <n v="0"/>
    <n v="1"/>
    <s v="ENVIRONMENTAL MANAGEMENT AND GOVERNANCE"/>
    <x v="1"/>
    <s v="One ConSOC member attended"/>
    <m/>
    <s v="This was a consultation on the new IDB Jamaica Site"/>
    <m/>
    <s v="Item"/>
    <s v="teams/ITEBP/IPC/CivilSociety/Lists/Civil Society Review 20162017/JAMAICA"/>
  </r>
  <r>
    <x v="20"/>
    <s v="JA-L1074"/>
    <s v="Security Strengthening Programme"/>
    <x v="0"/>
    <s v="PUBLIC CONSULTATION WITH CIVIL SOCIETY REGARDING A PROJECT OR A PROJECT'S COMPONENT"/>
    <n v="80"/>
    <n v="1"/>
    <s v="CITIZEN SAFETY"/>
    <x v="1"/>
    <s v="20"/>
    <m/>
    <s v="Comments and Recommendations"/>
    <s v="Ministry of National Security"/>
    <s v="Item"/>
    <s v="teams/ITEBP/IPC/CivilSociety/Lists/Civil Society Review 20162017/JAMAICA"/>
  </r>
  <r>
    <x v="20"/>
    <s v="No project related"/>
    <s v="No project related"/>
    <x v="0"/>
    <s v="PUBLIC CONSULTATION WITH CIVIL SOCIETY REGARDING A PROJECT OR A COUNTRY STRATEGY"/>
    <n v="0"/>
    <n v="1"/>
    <s v="GENDER EQUALITY &amp; WOMEN'S EMPOWERMENT"/>
    <x v="1"/>
    <s v="40"/>
    <s v="The former Prime Minister Portia Simpson-Miller, the first female Prime Minister of Jamaica attended and contributed to the dialogue.  This coincided with the EVP Julie Katzman's visit."/>
    <s v="Eagerness to engage men more in gender issues"/>
    <s v="University of the West Indies"/>
    <s v="Item"/>
    <s v="teams/ITEBP/IPC/CivilSociety/Lists/Civil Society Review 20162017/JAMAICA"/>
  </r>
  <r>
    <x v="20"/>
    <s v="No project related"/>
    <s v="No project related"/>
    <x v="0"/>
    <s v="PUBLIC CONSULTATION WITH CIVIL SOCIETY REGARDING A PROJECT OR A COUNTRY STRATEGY"/>
    <n v="0"/>
    <n v="1"/>
    <s v="ECONOMIC REGISTRIES"/>
    <x v="1"/>
    <s v="2 ConSOC members attended"/>
    <s v="No report provided"/>
    <s v="No Report provided"/>
    <s v="None"/>
    <s v="Item"/>
    <s v="teams/ITEBP/IPC/CivilSociety/Lists/Civil Society Review 20162017/JAMAICA"/>
  </r>
  <r>
    <x v="0"/>
    <s v="No project related"/>
    <s v="No project related"/>
    <x v="1"/>
    <s v="ORGANIZATION PARTICIPATING IN CIVIL SOCIETY FORUM AND/OR REGULAR MEETINGS"/>
    <n v="250"/>
    <n v="1"/>
    <s v="OTHER"/>
    <x v="1"/>
    <s v="20"/>
    <s v="Mexican civil society representatives (Mexico CONSOC members) evaluate memberships and results of 2016 work of this group. Also in collaboration with the IDB  elaborated the work annual plan for  Mexico´s CONSOC according mutual interest and current projects of the IDB in Mexico."/>
    <s v="The IDB in Mexico reaches major impact  and interest from civil society and media towards IDB projects in Mexico and also accomplished a closer relationship  and knowledge between mexican civil society and most of the Banks division."/>
    <s v="IDB OFFICE IN MEXICO"/>
    <s v="Item"/>
    <s v="teams/ITEBP/IPC/CivilSociety/Lists/Civil Society Review 20162017/MEXICO"/>
  </r>
  <r>
    <x v="0"/>
    <s v="No project related"/>
    <s v="No project related"/>
    <x v="2"/>
    <s v="INFORMATION SHARED ON THE WEB PAGE"/>
    <n v="0"/>
    <n v="90"/>
    <s v="OTHER"/>
    <x v="1"/>
    <s v="600-800"/>
    <s v="A  major interest and an active participation from civil society that results on  several applications received at the IDB Office in México  from the civil society, private sector, universities, unions, NGO´s,  governments and the strengthened of the relationship between the IDB in Mexico and different social sectors."/>
    <s v="A significant increase on civil society applications for  the PM4R course, and also on financing, technical cooperation, technical advice, events, workshops, moocs, and a great interest on the IDB acknowledge products of almost all "/>
    <s v="IDB OFFICE IN MEXICO"/>
    <s v="Item"/>
    <s v="teams/ITEBP/IPC/CivilSociety/Lists/Civil Society Review 20162017/MEXICO"/>
  </r>
  <r>
    <x v="0"/>
    <s v="ME-T1275"/>
    <s v="Analytical Platform of Violence Against Women in Mexico"/>
    <x v="0"/>
    <s v="PUBLIC CONSULTATION WITH CIVIL SOCIETY REGARDING A PROJECT OR A PROJECT'S COMPONENT"/>
    <n v="200"/>
    <n v="1"/>
    <s v="CITIZEN SAFETY"/>
    <x v="1"/>
    <s v="Citizen Security Clúster and IDB Office in Mexico"/>
    <s v="Mexican civil society representatives (Mexico CONSOC members) acnowledge the platform and  given some recommendations for the succesful implementation of the project in Mexico."/>
    <s v="The IDB Citizen Security Clúster took into account the recommendations from the mexican civil society and solve some doubts about the implementation of the project and the benefits of this project for improving womens situation regarding violence and also promote other projects of the cluster of citizen security among civil society representatives in Mexico."/>
    <s v="IDB OFFICE IN MEXICO"/>
    <s v="Item"/>
    <s v="teams/ITEBP/IPC/CivilSociety/Lists/Civil Society Review 20162017/MEXICO"/>
  </r>
  <r>
    <x v="0"/>
    <s v="No project related"/>
    <s v="No project related"/>
    <x v="4"/>
    <s v="WORKSHOPS"/>
    <n v="0"/>
    <n v="1"/>
    <s v="GENDER EQUALITY &amp; WOMEN'S EMPOWERMENT"/>
    <x v="1"/>
    <s v="IDB Office in Mexico"/>
    <s v="The most important and recognized civil organization of Mexico regarding gender equality:Instituto de Liderazgo Simone de Beauvoir provide a quick course with selected topics of gender equality to the IDB staff in Mexico in order to improve the knowledge between the IDB employees in Mexico and promoting gender equality in the IDB Mexico at the same time that employees could learn more about the challenges and improves that gender equiality are facing in Mexico."/>
    <s v="The IDB  Office in Mexico receive a gender equality training and improve their undestanding on best practices towards gender equality to keep  working  in benefit of gender equality at the IDB office in Mexico. Also, this training solve some doubts regarding gender equality with the support, knowledge and expertise of the mexican civil organization: Instituto de Liderago Simone de Beauvoir"/>
    <s v="IDB Office in Mexico"/>
    <s v="Item"/>
    <s v="teams/ITEBP/IPC/CivilSociety/Lists/Civil Society Review 20162017/MEXICO"/>
  </r>
  <r>
    <x v="0"/>
    <s v="Several projects related"/>
    <s v="Several projects related"/>
    <x v="1"/>
    <s v="CONSOC MEETINGS WITH SPECIALIST OF IDB OFFICE IN MEXICO"/>
    <n v="400"/>
    <n v="1"/>
    <s v="OTHER"/>
    <x v="1"/>
    <s v="IDB Office in Mexico"/>
    <s v="Mexican civil society representatives (Mexico CONSOC members) dialogue with specialists of health and social protection,  climate change and  authorities of IDB Office in Mexico regarding divisional projects in implementation in Mexico and the authorities of the IDB in Mexico show the work  the Gender Table created by the IDB Representative in Mexico in order to hear and take in account recommendations of civil society towards the projects in implementation and the best way to operate the newly Gender Table of the IDB Office in Mexico."/>
    <s v="The health and social protection specialist of the IDB Office in Mexico introduced the achievements of the Mesoamerican  Health Initiative in Chiapas to improve womens health in remoted areas and to reduce child mortality in vulnerable communities through this project and obtain great interest and future recommendations for this project that were taken into account. In climate change, the specialist of this division in the IDB in Mexico introduced for the firts time to the mexican civil society the new strategy and operability of climate change division and also receive suggestios for better performance and sustainability of the projects of climate change of the Bank. Finally, the mexican civil society representatives provides orientation and valuable recommendations  for the Gender Table created by the IDB Representative in order ton have  a major incidence in all the social sectors of Mexico. "/>
    <s v="IDB Office in Mexico"/>
    <s v="Item"/>
    <s v="teams/ITEBP/IPC/CivilSociety/Lists/Civil Society Review 20162017/MEXICO"/>
  </r>
  <r>
    <x v="0"/>
    <s v="No project related"/>
    <s v="No project related"/>
    <x v="4"/>
    <s v="WORKSHOPS"/>
    <n v="400"/>
    <n v="1"/>
    <s v="OTHER"/>
    <x v="1"/>
    <s v="45"/>
    <s v="In collaboration with the Ministry of the Interior of Mexico, The International Republican Institute and the IDB in Mexico , the IDB in Mexico with external experts on open data and new technologies organized a presencial workshop for mexican civil society representatives with the main objective of continue strengthening institutional capacities  of NGO´s in Mexico that benefits the work and sustainability of the projects of civil society by using new technologies within their organizations, so they can continue working with lowest costs and obtaining highest perfomances due to the use of technological tools available."/>
    <s v="45 mexican civil society representatives learn from experts on data and new technologies within a totally technical and practical workshop how to use free digital tools available for data cleaning, visualize and interpretation of data, strengthening by this workshop, the technological abilities of civil society representatives that would be traduced in better and fast institutional performance within the mexican civil society organizations. "/>
    <s v="IDB OFFICE IN MEXICO"/>
    <s v="Item"/>
    <s v="teams/ITEBP/IPC/CivilSociety/Lists/Civil Society Review 20162017/MEXICO"/>
  </r>
  <r>
    <x v="0"/>
    <s v="No project related"/>
    <s v="No project related"/>
    <x v="4"/>
    <s v="BEST PRACTICES EVENT: OPEN DATA AND CITIZEN PARTICIPATION"/>
    <n v="4000"/>
    <n v="1"/>
    <s v="OTHER"/>
    <x v="1"/>
    <s v="120"/>
    <s v="In collaboration with the Ministry of the Interior of Mexico, The International Republican Institute, Mexican Presidency and Supercívicos, the IDB in Mexico organized an event for mexican civil society with the main objective of presenting current tools and platforms of open data to promote the use of new technologies in civil society organizations and support the strengthening of institutional capacities of civil society organizations through the use of open data and available public indicators in several topics that helps in the analysis, labor and innovative solutions in several fieldd of work of the mexican civil society organizations."/>
    <s v="120 civil  society representatives of Mexico could known the tools and innovative platforms of open data  available from civil society, government and regional organizations in order to  promote the use of new technologies within the civil organizations that allowed them to improve their decision making process and streamline business process. This event was relevant not only because of the topic, but because in this event the IDB shows the best practices of open data and citizen participation in Mexico to promote the use  of innovative and replicable models in order to find innovative solutions to the problems of  the mexican society. This event was really succesful because it revealed one of the most important mexican initiatives of citizen participation such as Supercívicos with live streaming of the event through their page, and also it included succesful tools and platforms of open data of the Mexican Government and the International Republic Institute. This action can be considered as a case of success for the IDB Office in Mexico for 2017 because the Office of Open Data of Mexican Presidency on december 2017  for the first time gave an institutional award to the Mexican Ministry Of Interior beacuse of this initiative that was fully supported by the IDB in Mexico and because of the technical workshop of open data in which the IDB play a major role on the promotion of best pratices of open government and open data and in the detection of experts and ellaboration of the agendas with relevant topics for civil society and mostly in the implementation of workshop and presentation of open data initiatives that can be useful for the daily work of a larger group of civil society organizations in Mexico."/>
    <s v="IDB OFFICE IN MEXICO"/>
    <s v="Item"/>
    <s v="teams/ITEBP/IPC/CivilSociety/Lists/Civil Society Review 20162017/MEXICO"/>
  </r>
  <r>
    <x v="0"/>
    <s v="No project related"/>
    <s v="No project related"/>
    <x v="0"/>
    <s v="VPC FACE TO FACE CONSULTATION REGARDING NEW IDB CIVIL SOCIETY ESTRATEGY"/>
    <n v="0"/>
    <n v="1"/>
    <s v="OTHER"/>
    <x v="1"/>
    <s v="VPC"/>
    <s v="Civil Society Specialist from VPC  came to Mexico for a meeting with mexican civil society organizations (Mexico ConSOC members) to held a dialogue regarding the new strategy for civil society of the IDB Group and for knowing the recommendations and points of  view of civil society about the five levels of engagement: information, dialogue,  consultations, collaborations and partnerships."/>
    <s v="VPC  works on the ellaboration of the new IDB Group Civil Society  Strategy in order to incorporate civil society in participation in all the projects and differents activities of the IDB Group divisions in all stages of implementation and considering the Agenda 2030 in the new internal draf document of the new strategy as a key element."/>
    <s v="VPC/ IDB OFFICE IN MEXIC"/>
    <s v="Item"/>
    <s v="teams/ITEBP/IPC/CivilSociety/Lists/Civil Society Review 20162017/MEXICO"/>
  </r>
  <r>
    <x v="0"/>
    <s v="No project related"/>
    <s v="No project related"/>
    <x v="0"/>
    <s v="VPC FACE TO FACE CONSULTATION REGARDING EXTRACTING INDUSTRIES IN MEXICO"/>
    <n v="0"/>
    <n v="1"/>
    <s v="OTHER"/>
    <x v="1"/>
    <s v="VPC"/>
    <s v="Civil Society Specialist from VPC  came to Mexico for a meeting with mexican civil society organizations, government, companies from extractive industries to held a dialogue regarding the  knowledge product that wil be released  in 2018 with recommendations on public consultations on extractive industries in diverse countries of LATAM included Mexico."/>
    <s v="VPC  works on the ellaboration of the knowledge product of extractive industries in Mexico and other countries of LATAM in order to improve the quality of the public consultations in this sector that can improve the implementation and sustainability of the IDB projects in extractive industries. Also,  the  IDB Group Civil Society Specialist took into account all the recommendations and challenges of the sector reported by the mexican civil society to be included in the knowledge product."/>
    <s v="VPC/ IDB OFFICE IN MEXICO"/>
    <s v="Item"/>
    <s v="teams/ITEBP/IPC/CivilSociety/Lists/Civil Society Review 20162017/MEXICO"/>
  </r>
  <r>
    <x v="5"/>
    <s v="HO-T1233"/>
    <s v="Support to the monitoring and evaluation of Honduras¿ transparency, fight agains"/>
    <x v="3"/>
    <s v="PROVISION OF FUNDS TO EXECUTE PROJECT OR PROJECT'S COMPONENT"/>
    <n v="225000"/>
    <n v="2"/>
    <s v="MODERNIZATION &amp; ADMINIST OFJUSTICE"/>
    <x v="1"/>
    <s v="8 millones de personas"/>
    <s v="1. Generación de conocimiento confiable con base cientifica de las instituciones pública (6 instituciones).  _x000a_2. Desarrollo de procesos en áreas claves  para el fortalecimiento de las instituciones,  _x000a_3. Ciudadanía_x000a_4. Organizaciones de sociedad civil empoderadas para realizar auditorias sociales a procesos de compras y contrataciones."/>
    <s v="En proceso la consolidación de las instituciones para la prestación de los servicios de mejor calidad a la ciudanía en general especialmente en los sectores de educación, salud y seguridad. "/>
    <s v="Asociación para una Sociedad más Justa (ASJ)"/>
    <s v="Item"/>
    <s v="teams/ITEBP/IPC/CivilSociety/Lists/Civil Society Review 20162017/HONDURAS"/>
  </r>
  <r>
    <x v="5"/>
    <s v="REUNIONES CONSOC HONDURAS 2017 "/>
    <s v="REUNIONES CONSOC HONDURAS 2017 "/>
    <x v="1"/>
    <s v="DISSEMINATION OF INFORMATION THROUGH PROJECTS, POLICIES, STRATEGIES, WEBPAGES, E-MAILS, AND ONLINE PUBLICATIONS"/>
    <n v="1200"/>
    <n v="3"/>
    <s v="OTHER"/>
    <x v="1"/>
    <s v="25 Organizaciones miembros del CONSOC"/>
    <s v="Durante las tres reuniones anuales se abordaron diversos temas entre los cuales se detallan:  Transparencia y combate a la corrupción con el apoyo de la MACCIH; Presentación de iniciativas de innovación (invation lab, por parte de la Representante como producto de una pasantía realizas; Análisis de coyuntura política, con los expertos: Victor Mesa, Jorge Navarro y Raul Pineda. Rendición de cuentas programa de gestión municipal y presentación de los estudios de productividad. "/>
    <m/>
    <s v="BID-ConSoc Honduras"/>
    <s v="Item"/>
    <s v="teams/ITEBP/IPC/CivilSociety/Lists/Civil Society Review 20162017/HONDURAS"/>
  </r>
  <r>
    <x v="5"/>
    <s v="DIALOGO Y CONSTRUCCIÓN DEL LABORATORIO DE OBSERVACION PARA SOCIEDAD CIVIL"/>
    <s v="DIALOGO Y CONSTRUCCIÓN DEL LABORATORIO DE OBSERVACION PARA SOCIEDAD CIVIL"/>
    <x v="1"/>
    <s v="ORGANIZATION PARTICIPATING IN CIVIL SOCIETY FORUM AND/OR REGULAR MEETINGS"/>
    <n v="200"/>
    <n v="2"/>
    <s v="OTHER"/>
    <x v="1"/>
    <s v="25 organizaciones de ConSoc e invitados especiales por parte del gobierno."/>
    <s v="Socialización y validación de los criterios y estándares para la construcción del primer observatorio de sociedad civil impulsado por la MACCIH, en donde las 25 organizaciones del CONSOC fueron parte activa y siguen siendo parte de la iniciativa. "/>
    <s v="Observatorio sobre transparencia  y corrupción implementado con esfuerzos de organizaciones de sociedad civil y el liderazgo de la MACCIH."/>
    <s v="MACCIH"/>
    <s v="Item"/>
    <s v="teams/ITEBP/IPC/CivilSociety/Lists/Civil Society Review 20162017/HONDURAS"/>
  </r>
  <r>
    <x v="5"/>
    <s v="FORO SOBRE INNOVACIÓN: BUENAS PRÁCTICAS PARA EL DESARROLLO TRANSVERSALIZANDO LA INNOVACIÓN EN LOS SECTORES PRODUCTIVOS."/>
    <s v="FORO SOBRE INNOVACIÓN: BUENAS PRÁCTICAS PARA EL DESARROLLO TRANSVERSALIZANDO LA INNOVACIÓN EN LOS SECTORES PRODUCTIVOS."/>
    <x v="4"/>
    <s v="WORKSHOPS"/>
    <n v="3500"/>
    <n v="1"/>
    <s v="OTHER"/>
    <x v="1"/>
    <s v="350 Invitados especiales de sociedad civil, gobierno y sector privado."/>
    <s v="El CONSOC-HO fue uno de los patrocinadores principales en la semana de la Innovación, por lo que el 13 de noviembre 2017, se realizo el primer Foro sobre innovación, con el fin de socializar los conceptos fundamentales y buenas prácticas internacionales en la sociedad hondureña.  "/>
    <s v="Se inicio la conformación del ecosistema emprendedor en el país al haber convocado a mas de 350 organizaciones del sector privado, público y sociedad civil. "/>
    <s v="JUNIOR ACHIEVEMENT"/>
    <s v="Item"/>
    <s v="teams/ITEBP/IPC/CivilSociety/Lists/Civil Society Review 20162017/HONDURAS"/>
  </r>
  <r>
    <x v="5"/>
    <s v="Lineamientos estratégicos para promover los sector productivos transversalizando innovación. "/>
    <s v="Lineamientos estratégicos para promover los sector productivos transversalizando innovación. "/>
    <x v="0"/>
    <s v="PUBLIC CONSULTATION WITH CIVIL SOCIETY REGARDING A PROJECT OR A COUNTRY STRATEGY"/>
    <n v="54000"/>
    <n v="2"/>
    <s v="OTHER"/>
    <x v="1"/>
    <s v="8.0 Millones "/>
    <s v="Los principales resultados:  1. Análisis de las políticas públicas vinculadas a los sectores productivos y la innovación; 2. Análisis del sistema financier nacional ( Instrumentos y servicios con elementos de innovación; 3. Mapeo de los actors que conforman el ecosistema empresarial; 4. Mapeo de la oferta de recursos vinculados a la innovación; 5. Lineamientos estratégicos para promover los sectores productivos y 6.  Agenda de desarrollo en innovación. "/>
    <s v="Contribuir con el fomento de políticas públicas y el aumento de capacidades en materia de investigación, ciencia, tecnología e innovación de forma tal que se mejore la productividad de los distintos sectores productivos del país, mediante la definición de una  estrategia de innovación a mediano plazo que permita identificar los ejes de acción necesarios para converger en una agenda de innovación y fortalecer el ecosistema empresarial innovador con enfoque multisectorial._x000a_"/>
    <s v="BID-ConSoc-FOMIN Honduras"/>
    <s v="Item"/>
    <s v="teams/ITEBP/IPC/CivilSociety/Lists/Civil Society Review 20162017/HONDURAS"/>
  </r>
  <r>
    <x v="12"/>
    <s v="No project related"/>
    <s v="No project related"/>
    <x v="1"/>
    <s v="ORGANIZATION PARTICIPATING IN CIVIL SOCIETY FORUM AND/OR REGULAR MEETINGS"/>
    <n v="5000"/>
    <n v="1"/>
    <s v="OTHER"/>
    <x v="1"/>
    <m/>
    <m/>
    <m/>
    <m/>
    <s v="Item"/>
    <s v="teams/ITEBP/IPC/CivilSociety/Lists/Civil Society Review 20162017/ECUADOR"/>
  </r>
  <r>
    <x v="23"/>
    <s v="No project related"/>
    <s v="No project related"/>
    <x v="1"/>
    <s v="ORGANIZATION PARTICIPATING IN CIVIL SOCIETY FORUM AND/OR REGULAR MEETINGS"/>
    <n v="5000"/>
    <n v="1"/>
    <s v="OTHER"/>
    <x v="0"/>
    <m/>
    <m/>
    <m/>
    <m/>
    <s v="Item"/>
    <s v="teams/ITEBP/IPC/CivilSociety/Lists/Civil Society Review 20162017/BRAZIL"/>
  </r>
  <r>
    <x v="23"/>
    <s v="No project related"/>
    <s v="No project related"/>
    <x v="1"/>
    <s v="ORGANIZATION PARTICIPATING IN CIVIL SOCIETY FORUM AND/OR REGULAR MEETINGS"/>
    <n v="5000"/>
    <n v="1"/>
    <s v="OTHER"/>
    <x v="1"/>
    <m/>
    <m/>
    <m/>
    <m/>
    <s v="Item"/>
    <s v="teams/ITEBP/IPC/CivilSociety/Lists/Civil Society Review 20162017/BRAZIL"/>
  </r>
  <r>
    <x v="5"/>
    <s v="Reuniones trimestrales del ConSOC "/>
    <s v="Reuniones trimestrales del ConSOC "/>
    <x v="4"/>
    <s v="REUNIONES TRIMESTRALES DEL CONSOC E INVITADOS ESPECIALES."/>
    <n v="2000"/>
    <n v="4"/>
    <s v="OTHER"/>
    <x v="0"/>
    <s v="25 representantes por Reunión para un total  de 100 "/>
    <s v="i) Compartir el modelo de gestión de salud desconcentrado en San Lorenzo Valle,  principales resultados e identificación de socios estratégicos.  _x000a_ii) Compartir el modelo de medición de la pobreza multidimensional por el Gobierno ante el ConSOC-HO. _x000a_iii) Análisis de coyuntura económica y política del país._x000a_iv) Discusión en mesas sectoriales de la política de protección social en el país. _x000a_v) Monitoreo de la EBP 2014-2018.   Presentación de resultados. "/>
    <s v="Empoderamiento de los miembros de sociedad civil en cuanto a los tema politicos y económicos del país._x000a_Sinergias de trabajo entre organizaciones de Sociedad Civil en los temas sociales_x000a_Empoderamiento de la Sociedad Civil frente a la Estrategia del Banco en el País. "/>
    <s v="CONSOC-HO"/>
    <s v="Item"/>
    <s v="teams/ITEBP/IPC/CivilSociety/Lists/Civil Society Review 20162017/HONDURAS"/>
  </r>
  <r>
    <x v="5"/>
    <s v="Taller sobre  acceso a la información por parte del BID "/>
    <s v="Taller sobre  acceso a la información por parte del BID "/>
    <x v="4"/>
    <s v="WEBINARS TO DISSEMINATE KNOWLEDGE AND ACTIVITIES"/>
    <n v="200"/>
    <n v="1"/>
    <s v="OTHER"/>
    <x v="0"/>
    <s v="25 representantes de Sociedad Civil "/>
    <s v="Un grupo de profesionales en representación de la Sociedad Civil en Honduras conocen las mejores prácticas de acceso a la información del Banco Interamericano de Desarrollo. "/>
    <s v="Que la Sociedad Civil y Sector privado conozca como accesar a información del Banco Interamericano de Desarrollo. "/>
    <s v="BID"/>
    <s v="Item"/>
    <s v="teams/ITEBP/IPC/CivilSociety/Lists/Civil Society Review 20162017/HONDURAS"/>
  </r>
  <r>
    <x v="5"/>
    <s v="Participación en la reunión anual de Sociedad Civil de América Latina y El Caribe"/>
    <s v="Participación en la reunión anual de Sociedad Civil de América Latina y El Caribe"/>
    <x v="1"/>
    <s v="ORGANIZATION PARTICIPATING IN CIVIL SOCIETY FORUM AND/OR REGULAR MEETINGS"/>
    <n v="2000"/>
    <n v="2"/>
    <s v="OTHER"/>
    <x v="0"/>
    <s v="2 Representantes por país"/>
    <s v="I) Dos miembros del ConSOC-HO representaron Honduras ante la XVI Reunión de Sociedad Civil para América Latina y El Caribe, espacio en el cual se presentaron los principales resultados de la gestión del ConSOC-HO en Honduras. _x000a_II)  Intercambio de conocimiento y nuevos aprendizajes por los delegados de Honduras. "/>
    <s v="Mayor conocimiento por parte de la delegación Hondureña sobre la agenda discutida en el marco del Foro. "/>
    <s v="VPC"/>
    <s v="Item"/>
    <s v="teams/ITEBP/IPC/CivilSociety/Lists/Civil Society Review 20162017/HONDURAS"/>
  </r>
  <r>
    <x v="7"/>
    <s v="Sharing information on IDB actions in the country"/>
    <s v="Sharing information on IDB actions in the country"/>
    <x v="2"/>
    <s v="INFORMATION SHARED ON THE WEB PAGE"/>
    <n v="1"/>
    <n v="6"/>
    <s v="OTHER"/>
    <x v="1"/>
    <s v="30-50 each time"/>
    <s v="Civil Society organizations are regarly informed on IDB actions in the country and have the opportunity to give their advice_x000a_"/>
    <s v="Civil Society Organization have necessary information to better collaborate with the Bank_x000a_"/>
    <s v="ConSoc"/>
    <s v="Item"/>
    <s v="teams/ITEBP/IPC/CivilSociety/Lists/Civil Society Review 20162017/HAITI"/>
  </r>
  <r>
    <x v="7"/>
    <s v="Regular meeting with ConSoc (almost every month), field visits and an annual Event: exchanging ideas on actions financed by the Bank and other important thematic"/>
    <s v="Regular meeting with ConSoc (almost every month), field visits and an annual Event: exchanging ideas on actions financed by the Bank and other important thematic"/>
    <x v="1"/>
    <s v="ORGANIZATION PARTICIPATING IN CIVIL SOCIETY FORUM AND/OR REGULAR MEETINGS"/>
    <n v="1"/>
    <n v="11"/>
    <s v="OTHER"/>
    <x v="1"/>
    <s v="about a total of 200 people"/>
    <s v="Exchange between Civil Society members, beneficiairies of Bank actions and Bank staff improve relationship between them _x000a_"/>
    <s v="A better collaboration between them_x000a_"/>
    <s v="ConSoC"/>
    <s v="Item"/>
    <s v="teams/ITEBP/IPC/CivilSociety/Lists/Civil Society Review 20162017/HAITI"/>
  </r>
  <r>
    <x v="7"/>
    <s v="About 20 Civil Society organization have been consulted on Bank strategy 2017-2021"/>
    <s v="About 20 Civil Society organization have been consulted on Bank strategy 2017-2021"/>
    <x v="0"/>
    <s v="PUBLIC CONSULTATION WITH CIVIL SOCIETY REGARDING A PROJECT OR A COUNTRY STRATEGY"/>
    <n v="1"/>
    <n v="10"/>
    <s v="OTHER"/>
    <x v="1"/>
    <s v="300-400 people for about 20 CSO"/>
    <s v="A good participation of Haitian CSO on Bank strategy 2017-2021 for the country_x000a_"/>
    <s v="Agreement of Haitian CSO of Bank strategy 2017-2021 _x000a_"/>
    <s v="ConSoc"/>
    <s v="Item"/>
    <s v="teams/ITEBP/IPC/CivilSociety/Lists/Civil Society Review 20162017/HAITI"/>
  </r>
  <r>
    <x v="7"/>
    <s v="VII Annual IDB-Caribbean Civil Society meeting (Kingston, Jamaica)"/>
    <s v="VII Annual IDB-Caribbean Civil Society meeting (Kingston, Jamaica)"/>
    <x v="1"/>
    <s v="ORGANIZATION PARTICIPATING IN CIVIL SOCIETY FORUM AND/OR REGULAR MEETINGS"/>
    <n v="5000"/>
    <n v="1"/>
    <s v="OTHER"/>
    <x v="1"/>
    <s v="2"/>
    <s v="Exchanges on major development challenges in the region, human capital, social innovation, productivity, climate change, and the importance of open data to inform policy making._x000a_"/>
    <m/>
    <s v="VPC"/>
    <s v="Item"/>
    <s v="teams/ITEBP/IPC/CivilSociety/Lists/Civil Society Review 20162017/HAITI"/>
  </r>
  <r>
    <x v="7"/>
    <s v="XII IDB Group-Civil Society Regional Forum (Santa Cruz, Bolivia)"/>
    <s v="XII IDB Group-Civil Society Regional Forum (Santa Cruz, Bolivia)"/>
    <x v="1"/>
    <s v="ORGANIZATION PARTICIPATING IN CIVIL SOCIETY FORUM AND/OR REGULAR MEETINGS"/>
    <n v="5000"/>
    <n v="1"/>
    <s v="OTHER"/>
    <x v="1"/>
    <s v="2"/>
    <s v="Share experiences and get to know more about sustainable development in the region_x000a_"/>
    <s v="_x000a_"/>
    <s v="VPC"/>
    <s v="Item"/>
    <s v="teams/ITEBP/IPC/CivilSociety/Lists/Civil Society Review 20162017/HAIT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133" firstHeaderRow="1" firstDataRow="2" firstDataCol="1"/>
  <pivotFields count="15">
    <pivotField axis="axisRow" showAll="0">
      <items count="28">
        <item x="15"/>
        <item x="6"/>
        <item x="24"/>
        <item x="11"/>
        <item x="8"/>
        <item x="23"/>
        <item x="1"/>
        <item x="13"/>
        <item x="19"/>
        <item x="2"/>
        <item x="12"/>
        <item x="3"/>
        <item x="14"/>
        <item x="25"/>
        <item x="7"/>
        <item x="5"/>
        <item x="20"/>
        <item x="0"/>
        <item x="4"/>
        <item x="10"/>
        <item x="17"/>
        <item x="18"/>
        <item x="22"/>
        <item x="16"/>
        <item x="9"/>
        <item x="21"/>
        <item m="1" x="26"/>
        <item t="default"/>
      </items>
    </pivotField>
    <pivotField showAll="0"/>
    <pivotField showAll="0"/>
    <pivotField axis="axisRow" showAll="0">
      <items count="6">
        <item x="4"/>
        <item x="0"/>
        <item x="1"/>
        <item x="2"/>
        <item x="3"/>
        <item t="default"/>
      </items>
    </pivotField>
    <pivotField dataField="1"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2">
    <field x="0"/>
    <field x="3"/>
  </rowFields>
  <rowItems count="131">
    <i>
      <x/>
    </i>
    <i r="1">
      <x/>
    </i>
    <i r="1">
      <x v="1"/>
    </i>
    <i r="1">
      <x v="2"/>
    </i>
    <i r="1">
      <x v="3"/>
    </i>
    <i r="1">
      <x v="4"/>
    </i>
    <i>
      <x v="1"/>
    </i>
    <i r="1">
      <x/>
    </i>
    <i r="1">
      <x v="1"/>
    </i>
    <i r="1">
      <x v="2"/>
    </i>
    <i r="1">
      <x v="4"/>
    </i>
    <i>
      <x v="2"/>
    </i>
    <i r="1">
      <x v="2"/>
    </i>
    <i r="1">
      <x v="3"/>
    </i>
    <i r="1">
      <x v="4"/>
    </i>
    <i>
      <x v="3"/>
    </i>
    <i r="1">
      <x/>
    </i>
    <i r="1">
      <x v="1"/>
    </i>
    <i r="1">
      <x v="2"/>
    </i>
    <i r="1">
      <x v="3"/>
    </i>
    <i r="1">
      <x v="4"/>
    </i>
    <i>
      <x v="4"/>
    </i>
    <i r="1">
      <x/>
    </i>
    <i r="1">
      <x v="1"/>
    </i>
    <i r="1">
      <x v="2"/>
    </i>
    <i r="1">
      <x v="3"/>
    </i>
    <i r="1">
      <x v="4"/>
    </i>
    <i>
      <x v="5"/>
    </i>
    <i r="1">
      <x/>
    </i>
    <i r="1">
      <x v="1"/>
    </i>
    <i r="1">
      <x v="2"/>
    </i>
    <i r="1">
      <x v="4"/>
    </i>
    <i>
      <x v="6"/>
    </i>
    <i r="1">
      <x/>
    </i>
    <i r="1">
      <x v="2"/>
    </i>
    <i r="1">
      <x v="4"/>
    </i>
    <i>
      <x v="7"/>
    </i>
    <i r="1">
      <x/>
    </i>
    <i r="1">
      <x v="2"/>
    </i>
    <i>
      <x v="8"/>
    </i>
    <i r="1">
      <x/>
    </i>
    <i r="1">
      <x v="2"/>
    </i>
    <i r="1">
      <x v="3"/>
    </i>
    <i>
      <x v="9"/>
    </i>
    <i r="1">
      <x/>
    </i>
    <i r="1">
      <x v="1"/>
    </i>
    <i r="1">
      <x v="2"/>
    </i>
    <i r="1">
      <x v="3"/>
    </i>
    <i>
      <x v="10"/>
    </i>
    <i r="1">
      <x/>
    </i>
    <i r="1">
      <x v="2"/>
    </i>
    <i r="1">
      <x v="3"/>
    </i>
    <i r="1">
      <x v="4"/>
    </i>
    <i>
      <x v="11"/>
    </i>
    <i r="1">
      <x/>
    </i>
    <i r="1">
      <x v="1"/>
    </i>
    <i r="1">
      <x v="2"/>
    </i>
    <i r="1">
      <x v="3"/>
    </i>
    <i r="1">
      <x v="4"/>
    </i>
    <i>
      <x v="12"/>
    </i>
    <i r="1">
      <x v="1"/>
    </i>
    <i r="1">
      <x v="2"/>
    </i>
    <i r="1">
      <x v="4"/>
    </i>
    <i>
      <x v="13"/>
    </i>
    <i r="1">
      <x/>
    </i>
    <i r="1">
      <x v="1"/>
    </i>
    <i r="1">
      <x v="2"/>
    </i>
    <i r="1">
      <x v="3"/>
    </i>
    <i>
      <x v="14"/>
    </i>
    <i r="1">
      <x v="1"/>
    </i>
    <i r="1">
      <x v="2"/>
    </i>
    <i r="1">
      <x v="3"/>
    </i>
    <i r="1">
      <x v="4"/>
    </i>
    <i>
      <x v="15"/>
    </i>
    <i r="1">
      <x/>
    </i>
    <i r="1">
      <x v="1"/>
    </i>
    <i r="1">
      <x v="2"/>
    </i>
    <i r="1">
      <x v="4"/>
    </i>
    <i>
      <x v="16"/>
    </i>
    <i r="1">
      <x v="1"/>
    </i>
    <i r="1">
      <x v="2"/>
    </i>
    <i r="1">
      <x v="4"/>
    </i>
    <i>
      <x v="17"/>
    </i>
    <i r="1">
      <x/>
    </i>
    <i r="1">
      <x v="1"/>
    </i>
    <i r="1">
      <x v="2"/>
    </i>
    <i r="1">
      <x v="3"/>
    </i>
    <i r="1">
      <x v="4"/>
    </i>
    <i>
      <x v="18"/>
    </i>
    <i r="1">
      <x/>
    </i>
    <i r="1">
      <x v="2"/>
    </i>
    <i r="1">
      <x v="3"/>
    </i>
    <i>
      <x v="19"/>
    </i>
    <i r="1">
      <x/>
    </i>
    <i r="1">
      <x v="1"/>
    </i>
    <i r="1">
      <x v="2"/>
    </i>
    <i r="1">
      <x v="3"/>
    </i>
    <i r="1">
      <x v="4"/>
    </i>
    <i>
      <x v="20"/>
    </i>
    <i r="1">
      <x/>
    </i>
    <i r="1">
      <x v="2"/>
    </i>
    <i r="1">
      <x v="3"/>
    </i>
    <i r="1">
      <x v="4"/>
    </i>
    <i>
      <x v="21"/>
    </i>
    <i r="1">
      <x/>
    </i>
    <i r="1">
      <x v="2"/>
    </i>
    <i r="1">
      <x v="4"/>
    </i>
    <i>
      <x v="22"/>
    </i>
    <i r="1">
      <x/>
    </i>
    <i r="1">
      <x v="1"/>
    </i>
    <i r="1">
      <x v="2"/>
    </i>
    <i r="1">
      <x v="3"/>
    </i>
    <i r="1">
      <x v="4"/>
    </i>
    <i>
      <x v="23"/>
    </i>
    <i r="1">
      <x/>
    </i>
    <i r="1">
      <x v="1"/>
    </i>
    <i r="1">
      <x v="2"/>
    </i>
    <i r="1">
      <x v="3"/>
    </i>
    <i r="1">
      <x v="4"/>
    </i>
    <i>
      <x v="24"/>
    </i>
    <i r="1">
      <x/>
    </i>
    <i r="1">
      <x v="1"/>
    </i>
    <i r="1">
      <x v="2"/>
    </i>
    <i r="1">
      <x v="3"/>
    </i>
    <i r="1">
      <x v="4"/>
    </i>
    <i>
      <x v="25"/>
    </i>
    <i r="1">
      <x/>
    </i>
    <i r="1">
      <x v="1"/>
    </i>
    <i r="1">
      <x v="2"/>
    </i>
    <i r="1">
      <x v="4"/>
    </i>
    <i t="grand">
      <x/>
    </i>
  </rowItems>
  <colFields count="1">
    <field x="8"/>
  </colFields>
  <colItems count="3">
    <i>
      <x/>
    </i>
    <i>
      <x v="1"/>
    </i>
    <i t="grand">
      <x/>
    </i>
  </colItems>
  <dataFields count="1">
    <dataField name="Count of Engagement Produc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2)" backgroundRefresh="0" connectionId="1" xr16:uid="{00000000-0016-0000-0000-000000000000}" autoFormatId="16" applyNumberFormats="0" applyBorderFormats="0" applyFontFormats="0" applyPatternFormats="0" applyAlignmentFormats="0" applyWidthHeightFormats="0">
  <queryTableRefresh nextId="17">
    <queryTableFields count="15">
      <queryTableField id="8" name="Country" tableColumnId="9"/>
      <queryTableField id="2" name="Project Number" tableColumnId="1"/>
      <queryTableField id="1" name="Project Name" tableColumnId="2"/>
      <queryTableField id="3" name="Engagement level" tableColumnId="3"/>
      <queryTableField id="13" name="Engagement Product" tableColumnId="4"/>
      <queryTableField id="4" name="Cost" tableColumnId="5"/>
      <queryTableField id="5" name="Number of units" tableColumnId="6"/>
      <queryTableField id="6" name="Theme" tableColumnId="7"/>
      <queryTableField id="7" name="Year" tableColumnId="8"/>
      <queryTableField id="9" name="SS Number of beneficiaries" tableColumnId="10"/>
      <queryTableField id="10" name="SS Results" tableColumnId="11"/>
      <queryTableField id="11" name="SS Final impact" tableColumnId="12"/>
      <queryTableField id="12" name="SS Executing agency" tableColumnId="13"/>
      <queryTableField id="15" name="Item Type" tableColumnId="14"/>
      <queryTableField id="14" name="Path"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__2" displayName="Table_query__2" ref="A1:O514" tableType="queryTable" totalsRowShown="0">
  <autoFilter ref="A1:O514" xr:uid="{F5345E1D-EA13-444E-9F59-6D752E72331D}"/>
  <tableColumns count="15">
    <tableColumn id="9" xr3:uid="{00000000-0010-0000-0000-000009000000}" uniqueName="Country" name="Country" queryTableFieldId="8" dataDxfId="14"/>
    <tableColumn id="1" xr3:uid="{00000000-0010-0000-0000-000001000000}" uniqueName="Project_x005f_x0020_Number" name="Project Number" queryTableFieldId="2" dataDxfId="13"/>
    <tableColumn id="2" xr3:uid="{00000000-0010-0000-0000-000002000000}" uniqueName="Title" name="Project Name" queryTableFieldId="1" dataDxfId="12"/>
    <tableColumn id="3" xr3:uid="{00000000-0010-0000-0000-000003000000}" uniqueName="Engagement_x005f_x0020_level" name="Engagement level" queryTableFieldId="3" dataDxfId="11"/>
    <tableColumn id="4" xr3:uid="{00000000-0010-0000-0000-000004000000}" uniqueName="Engagement_x005f_x0020_Product" name="Engagement Product" queryTableFieldId="13" dataDxfId="10"/>
    <tableColumn id="5" xr3:uid="{00000000-0010-0000-0000-000005000000}" uniqueName="Cost" name="Cost" queryTableFieldId="4" dataDxfId="9"/>
    <tableColumn id="6" xr3:uid="{00000000-0010-0000-0000-000006000000}" uniqueName="Number_x005f_x0020_of_x005f_x0020_units" name="Number of units" queryTableFieldId="5" dataDxfId="8"/>
    <tableColumn id="7" xr3:uid="{00000000-0010-0000-0000-000007000000}" uniqueName="Theme" name="Theme" queryTableFieldId="6" dataDxfId="7"/>
    <tableColumn id="8" xr3:uid="{00000000-0010-0000-0000-000008000000}" uniqueName="Year" name="Year" queryTableFieldId="7" dataDxfId="6"/>
    <tableColumn id="10" xr3:uid="{00000000-0010-0000-0000-00000A000000}" uniqueName="SS_x005f_x0020_Number_x005f_x0020_of_x005f_x0020_b" name="SS Number of beneficiaries" queryTableFieldId="9" dataDxfId="5"/>
    <tableColumn id="11" xr3:uid="{00000000-0010-0000-0000-00000B000000}" uniqueName="SS_x005f_x0020_Results" name="SS Results" queryTableFieldId="10" dataDxfId="4"/>
    <tableColumn id="12" xr3:uid="{00000000-0010-0000-0000-00000C000000}" uniqueName="SS_x005f_x0020_Final_x005f_x0020_impact" name="SS Final impact" queryTableFieldId="11" dataDxfId="3"/>
    <tableColumn id="13" xr3:uid="{00000000-0010-0000-0000-00000D000000}" uniqueName="SS_x005f_x0020_Executing_x005f_x0020_agency" name="SS Executing agency" queryTableFieldId="12" dataDxfId="2"/>
    <tableColumn id="14" xr3:uid="{00000000-0010-0000-0000-00000E000000}" uniqueName="FSObjType" name="Item Type" queryTableFieldId="15" dataDxfId="1"/>
    <tableColumn id="15" xr3:uid="{00000000-0010-0000-0000-00000F000000}" uniqueName="FileDirRef" name="Path"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4"/>
  <sheetViews>
    <sheetView topLeftCell="A100" workbookViewId="0">
      <selection activeCell="C117" sqref="C117"/>
    </sheetView>
  </sheetViews>
  <sheetFormatPr defaultRowHeight="14.4" x14ac:dyDescent="0.3"/>
  <cols>
    <col min="1" max="1" width="10.6640625" bestFit="1" customWidth="1"/>
    <col min="2" max="2" width="18.44140625" customWidth="1"/>
    <col min="3" max="3" width="30.109375" customWidth="1"/>
    <col min="4" max="4" width="26.44140625" bestFit="1" customWidth="1"/>
    <col min="5" max="5" width="80.88671875" bestFit="1" customWidth="1"/>
    <col min="6" max="6" width="11" bestFit="1" customWidth="1"/>
    <col min="7" max="7" width="17" bestFit="1" customWidth="1"/>
    <col min="8" max="8" width="68.109375" bestFit="1" customWidth="1"/>
    <col min="9" max="9" width="6.88671875" bestFit="1" customWidth="1"/>
    <col min="11" max="14" width="80.88671875" bestFit="1" customWidth="1"/>
    <col min="15" max="15" width="11.6640625" bestFit="1" customWidth="1"/>
    <col min="16" max="16" width="76.77734375" bestFit="1" customWidth="1"/>
  </cols>
  <sheetData>
    <row r="1" spans="1:15" x14ac:dyDescent="0.3">
      <c r="A1" t="s">
        <v>7</v>
      </c>
      <c r="B1" t="s">
        <v>1</v>
      </c>
      <c r="C1" t="s">
        <v>0</v>
      </c>
      <c r="D1" t="s">
        <v>2</v>
      </c>
      <c r="E1" t="s">
        <v>12</v>
      </c>
      <c r="F1" t="s">
        <v>3</v>
      </c>
      <c r="G1" t="s">
        <v>4</v>
      </c>
      <c r="H1" t="s">
        <v>5</v>
      </c>
      <c r="I1" t="s">
        <v>6</v>
      </c>
      <c r="J1" t="s">
        <v>8</v>
      </c>
      <c r="K1" t="s">
        <v>9</v>
      </c>
      <c r="L1" t="s">
        <v>10</v>
      </c>
      <c r="M1" t="s">
        <v>11</v>
      </c>
      <c r="N1" t="s">
        <v>14</v>
      </c>
      <c r="O1" t="s">
        <v>13</v>
      </c>
    </row>
    <row r="2" spans="1:15" ht="86.4" x14ac:dyDescent="0.3">
      <c r="A2" s="1" t="s">
        <v>21</v>
      </c>
      <c r="B2" s="1" t="s">
        <v>17</v>
      </c>
      <c r="C2" s="1" t="s">
        <v>16</v>
      </c>
      <c r="D2" s="1" t="s">
        <v>18</v>
      </c>
      <c r="E2" s="1" t="s">
        <v>25</v>
      </c>
      <c r="F2" s="2">
        <v>0</v>
      </c>
      <c r="G2" s="2">
        <v>1</v>
      </c>
      <c r="H2" s="1" t="s">
        <v>19</v>
      </c>
      <c r="I2" s="3" t="s">
        <v>20</v>
      </c>
      <c r="J2" s="1" t="s">
        <v>22</v>
      </c>
      <c r="K2" s="4" t="s">
        <v>23</v>
      </c>
      <c r="L2" s="4" t="s">
        <v>24</v>
      </c>
      <c r="M2" s="1"/>
      <c r="N2" s="1" t="s">
        <v>27</v>
      </c>
      <c r="O2" s="1" t="s">
        <v>26</v>
      </c>
    </row>
    <row r="3" spans="1:15" ht="72" x14ac:dyDescent="0.3">
      <c r="A3" s="1" t="s">
        <v>21</v>
      </c>
      <c r="B3" s="1" t="s">
        <v>28</v>
      </c>
      <c r="C3" s="1" t="s">
        <v>28</v>
      </c>
      <c r="D3" s="1" t="s">
        <v>29</v>
      </c>
      <c r="E3" s="1" t="s">
        <v>35</v>
      </c>
      <c r="F3" s="2">
        <v>1600</v>
      </c>
      <c r="G3" s="2">
        <v>1</v>
      </c>
      <c r="H3" s="1" t="s">
        <v>30</v>
      </c>
      <c r="I3" s="3" t="s">
        <v>20</v>
      </c>
      <c r="J3" s="1" t="s">
        <v>31</v>
      </c>
      <c r="K3" s="4" t="s">
        <v>32</v>
      </c>
      <c r="L3" s="4" t="s">
        <v>33</v>
      </c>
      <c r="M3" s="1" t="s">
        <v>34</v>
      </c>
      <c r="N3" s="1" t="s">
        <v>27</v>
      </c>
      <c r="O3" s="1" t="s">
        <v>26</v>
      </c>
    </row>
    <row r="4" spans="1:15" ht="86.4" x14ac:dyDescent="0.3">
      <c r="A4" s="1" t="s">
        <v>21</v>
      </c>
      <c r="B4" s="1" t="s">
        <v>28</v>
      </c>
      <c r="C4" s="1" t="s">
        <v>28</v>
      </c>
      <c r="D4" s="1" t="s">
        <v>36</v>
      </c>
      <c r="E4" s="1" t="s">
        <v>41</v>
      </c>
      <c r="F4" s="2">
        <v>3000</v>
      </c>
      <c r="G4" s="2">
        <v>1</v>
      </c>
      <c r="H4" s="1" t="s">
        <v>30</v>
      </c>
      <c r="I4" s="3" t="s">
        <v>20</v>
      </c>
      <c r="J4" s="1" t="s">
        <v>37</v>
      </c>
      <c r="K4" s="4" t="s">
        <v>38</v>
      </c>
      <c r="L4" s="4" t="s">
        <v>39</v>
      </c>
      <c r="M4" s="1" t="s">
        <v>40</v>
      </c>
      <c r="N4" s="1" t="s">
        <v>27</v>
      </c>
      <c r="O4" s="1" t="s">
        <v>26</v>
      </c>
    </row>
    <row r="5" spans="1:15" ht="57.6" x14ac:dyDescent="0.3">
      <c r="A5" s="1" t="s">
        <v>21</v>
      </c>
      <c r="B5" s="1" t="s">
        <v>28</v>
      </c>
      <c r="C5" s="1" t="s">
        <v>28</v>
      </c>
      <c r="D5" s="1" t="s">
        <v>29</v>
      </c>
      <c r="E5" s="1" t="s">
        <v>45</v>
      </c>
      <c r="F5" s="2">
        <v>2600</v>
      </c>
      <c r="G5" s="2">
        <v>5</v>
      </c>
      <c r="H5" s="1" t="s">
        <v>30</v>
      </c>
      <c r="I5" s="3" t="s">
        <v>20</v>
      </c>
      <c r="J5" s="1" t="s">
        <v>42</v>
      </c>
      <c r="K5" s="4" t="s">
        <v>43</v>
      </c>
      <c r="L5" s="4" t="s">
        <v>44</v>
      </c>
      <c r="M5" s="1" t="s">
        <v>40</v>
      </c>
      <c r="N5" s="1" t="s">
        <v>27</v>
      </c>
      <c r="O5" s="1" t="s">
        <v>26</v>
      </c>
    </row>
    <row r="6" spans="1:15" ht="57.6" x14ac:dyDescent="0.3">
      <c r="A6" s="1" t="s">
        <v>21</v>
      </c>
      <c r="B6" s="1" t="s">
        <v>28</v>
      </c>
      <c r="C6" s="1" t="s">
        <v>28</v>
      </c>
      <c r="D6" s="1" t="s">
        <v>36</v>
      </c>
      <c r="E6" s="1" t="s">
        <v>49</v>
      </c>
      <c r="F6" s="2">
        <v>0</v>
      </c>
      <c r="G6" s="2">
        <v>60</v>
      </c>
      <c r="H6" s="1" t="s">
        <v>30</v>
      </c>
      <c r="I6" s="3" t="s">
        <v>20</v>
      </c>
      <c r="J6" s="1" t="s">
        <v>46</v>
      </c>
      <c r="K6" s="4" t="s">
        <v>47</v>
      </c>
      <c r="L6" s="4" t="s">
        <v>48</v>
      </c>
      <c r="M6" s="1" t="s">
        <v>40</v>
      </c>
      <c r="N6" s="1" t="s">
        <v>27</v>
      </c>
      <c r="O6" s="1" t="s">
        <v>26</v>
      </c>
    </row>
    <row r="7" spans="1:15" ht="43.2" x14ac:dyDescent="0.3">
      <c r="A7" s="1" t="s">
        <v>21</v>
      </c>
      <c r="B7" s="1" t="s">
        <v>51</v>
      </c>
      <c r="C7" s="1" t="s">
        <v>50</v>
      </c>
      <c r="D7" s="1" t="s">
        <v>52</v>
      </c>
      <c r="E7" s="1" t="s">
        <v>58</v>
      </c>
      <c r="F7" s="2">
        <v>1000000</v>
      </c>
      <c r="G7" s="2">
        <v>1</v>
      </c>
      <c r="H7" s="1" t="s">
        <v>53</v>
      </c>
      <c r="I7" s="3" t="s">
        <v>20</v>
      </c>
      <c r="J7" s="1" t="s">
        <v>54</v>
      </c>
      <c r="K7" s="4" t="s">
        <v>55</v>
      </c>
      <c r="L7" s="4" t="s">
        <v>56</v>
      </c>
      <c r="M7" s="1" t="s">
        <v>57</v>
      </c>
      <c r="N7" s="1" t="s">
        <v>27</v>
      </c>
      <c r="O7" s="1" t="s">
        <v>26</v>
      </c>
    </row>
    <row r="8" spans="1:15" ht="43.2" x14ac:dyDescent="0.3">
      <c r="A8" s="1" t="s">
        <v>62</v>
      </c>
      <c r="B8" s="1" t="s">
        <v>60</v>
      </c>
      <c r="C8" s="1" t="s">
        <v>59</v>
      </c>
      <c r="D8" s="1" t="s">
        <v>52</v>
      </c>
      <c r="E8" s="1" t="s">
        <v>58</v>
      </c>
      <c r="F8" s="2">
        <v>369.04199999999997</v>
      </c>
      <c r="G8" s="2">
        <v>2</v>
      </c>
      <c r="H8" s="1" t="s">
        <v>61</v>
      </c>
      <c r="I8" s="3" t="s">
        <v>20</v>
      </c>
      <c r="J8" s="1" t="s">
        <v>63</v>
      </c>
      <c r="K8" s="4" t="s">
        <v>64</v>
      </c>
      <c r="L8" s="4" t="s">
        <v>65</v>
      </c>
      <c r="M8" s="1" t="s">
        <v>66</v>
      </c>
      <c r="N8" s="1" t="s">
        <v>27</v>
      </c>
      <c r="O8" s="1" t="s">
        <v>67</v>
      </c>
    </row>
    <row r="9" spans="1:15" ht="28.8" x14ac:dyDescent="0.3">
      <c r="A9" s="1" t="s">
        <v>62</v>
      </c>
      <c r="B9" s="1" t="s">
        <v>69</v>
      </c>
      <c r="C9" s="1" t="s">
        <v>68</v>
      </c>
      <c r="D9" s="1" t="s">
        <v>52</v>
      </c>
      <c r="E9" s="1" t="s">
        <v>58</v>
      </c>
      <c r="F9" s="2">
        <v>150000</v>
      </c>
      <c r="G9" s="2">
        <v>2</v>
      </c>
      <c r="H9" s="1" t="s">
        <v>70</v>
      </c>
      <c r="I9" s="3" t="s">
        <v>71</v>
      </c>
      <c r="J9" s="1" t="s">
        <v>72</v>
      </c>
      <c r="K9" s="4" t="s">
        <v>73</v>
      </c>
      <c r="L9" s="4" t="s">
        <v>74</v>
      </c>
      <c r="M9" s="1" t="s">
        <v>75</v>
      </c>
      <c r="N9" s="1" t="s">
        <v>27</v>
      </c>
      <c r="O9" s="1" t="s">
        <v>67</v>
      </c>
    </row>
    <row r="10" spans="1:15" ht="28.8" x14ac:dyDescent="0.3">
      <c r="A10" s="1" t="s">
        <v>62</v>
      </c>
      <c r="B10" s="1" t="s">
        <v>77</v>
      </c>
      <c r="C10" s="1" t="s">
        <v>76</v>
      </c>
      <c r="D10" s="1" t="s">
        <v>52</v>
      </c>
      <c r="E10" s="1" t="s">
        <v>58</v>
      </c>
      <c r="F10" s="2">
        <v>120000</v>
      </c>
      <c r="G10" s="2">
        <v>4</v>
      </c>
      <c r="H10" s="1" t="s">
        <v>78</v>
      </c>
      <c r="I10" s="3" t="s">
        <v>20</v>
      </c>
      <c r="J10" s="1" t="s">
        <v>79</v>
      </c>
      <c r="K10" s="4" t="s">
        <v>80</v>
      </c>
      <c r="L10" s="4" t="s">
        <v>81</v>
      </c>
      <c r="M10" s="1" t="s">
        <v>82</v>
      </c>
      <c r="N10" s="1" t="s">
        <v>27</v>
      </c>
      <c r="O10" s="1" t="s">
        <v>67</v>
      </c>
    </row>
    <row r="11" spans="1:15" x14ac:dyDescent="0.3">
      <c r="A11" s="1" t="s">
        <v>62</v>
      </c>
      <c r="B11" s="1" t="s">
        <v>84</v>
      </c>
      <c r="C11" s="1" t="s">
        <v>83</v>
      </c>
      <c r="D11" s="1" t="s">
        <v>52</v>
      </c>
      <c r="E11" s="1" t="s">
        <v>58</v>
      </c>
      <c r="F11" s="2">
        <v>370000</v>
      </c>
      <c r="G11" s="2">
        <v>2</v>
      </c>
      <c r="H11" s="1" t="s">
        <v>85</v>
      </c>
      <c r="I11" s="3" t="s">
        <v>20</v>
      </c>
      <c r="J11" s="1" t="s">
        <v>86</v>
      </c>
      <c r="K11" s="4" t="s">
        <v>87</v>
      </c>
      <c r="L11" s="4" t="s">
        <v>88</v>
      </c>
      <c r="M11" s="1" t="s">
        <v>89</v>
      </c>
      <c r="N11" s="1" t="s">
        <v>27</v>
      </c>
      <c r="O11" s="1" t="s">
        <v>67</v>
      </c>
    </row>
    <row r="12" spans="1:15" x14ac:dyDescent="0.3">
      <c r="A12" s="1" t="s">
        <v>94</v>
      </c>
      <c r="B12" s="1" t="s">
        <v>91</v>
      </c>
      <c r="C12" s="1" t="s">
        <v>90</v>
      </c>
      <c r="D12" s="1" t="s">
        <v>92</v>
      </c>
      <c r="E12" s="1" t="s">
        <v>99</v>
      </c>
      <c r="F12" s="2">
        <v>5287</v>
      </c>
      <c r="G12" s="2">
        <v>5</v>
      </c>
      <c r="H12" s="1" t="s">
        <v>93</v>
      </c>
      <c r="I12" s="3" t="s">
        <v>71</v>
      </c>
      <c r="J12" s="1" t="s">
        <v>95</v>
      </c>
      <c r="K12" s="4" t="s">
        <v>96</v>
      </c>
      <c r="L12" s="4" t="s">
        <v>97</v>
      </c>
      <c r="M12" s="1" t="s">
        <v>98</v>
      </c>
      <c r="N12" s="1" t="s">
        <v>27</v>
      </c>
      <c r="O12" s="1" t="s">
        <v>100</v>
      </c>
    </row>
    <row r="13" spans="1:15" x14ac:dyDescent="0.3">
      <c r="A13" s="1" t="s">
        <v>62</v>
      </c>
      <c r="B13" s="1" t="s">
        <v>101</v>
      </c>
      <c r="C13" s="1" t="s">
        <v>101</v>
      </c>
      <c r="D13" s="1" t="s">
        <v>92</v>
      </c>
      <c r="E13" s="1" t="s">
        <v>99</v>
      </c>
      <c r="F13" s="2">
        <v>0</v>
      </c>
      <c r="G13" s="2">
        <v>8</v>
      </c>
      <c r="H13" s="1" t="s">
        <v>30</v>
      </c>
      <c r="I13" s="3" t="s">
        <v>20</v>
      </c>
      <c r="J13" s="1" t="s">
        <v>102</v>
      </c>
      <c r="K13" s="4" t="s">
        <v>103</v>
      </c>
      <c r="L13" s="4" t="s">
        <v>104</v>
      </c>
      <c r="M13" s="1" t="s">
        <v>105</v>
      </c>
      <c r="N13" s="1" t="s">
        <v>27</v>
      </c>
      <c r="O13" s="1" t="s">
        <v>67</v>
      </c>
    </row>
    <row r="14" spans="1:15" x14ac:dyDescent="0.3">
      <c r="A14" s="1" t="s">
        <v>62</v>
      </c>
      <c r="B14" s="1" t="s">
        <v>106</v>
      </c>
      <c r="C14" s="1" t="s">
        <v>106</v>
      </c>
      <c r="D14" s="1" t="s">
        <v>52</v>
      </c>
      <c r="E14" s="1" t="s">
        <v>111</v>
      </c>
      <c r="F14" s="2">
        <v>5000</v>
      </c>
      <c r="G14" s="2">
        <v>19</v>
      </c>
      <c r="H14" s="1" t="s">
        <v>30</v>
      </c>
      <c r="I14" s="3" t="s">
        <v>20</v>
      </c>
      <c r="J14" s="1" t="s">
        <v>107</v>
      </c>
      <c r="K14" s="4" t="s">
        <v>108</v>
      </c>
      <c r="L14" s="4" t="s">
        <v>109</v>
      </c>
      <c r="M14" s="1" t="s">
        <v>110</v>
      </c>
      <c r="N14" s="1" t="s">
        <v>27</v>
      </c>
      <c r="O14" s="1" t="s">
        <v>67</v>
      </c>
    </row>
    <row r="15" spans="1:15" ht="28.8" x14ac:dyDescent="0.3">
      <c r="A15" s="1" t="s">
        <v>115</v>
      </c>
      <c r="B15" s="1" t="s">
        <v>113</v>
      </c>
      <c r="C15" s="1" t="s">
        <v>112</v>
      </c>
      <c r="D15" s="1" t="s">
        <v>29</v>
      </c>
      <c r="E15" s="1" t="s">
        <v>120</v>
      </c>
      <c r="F15" s="2">
        <v>1500</v>
      </c>
      <c r="G15" s="2">
        <v>1</v>
      </c>
      <c r="H15" s="1" t="s">
        <v>114</v>
      </c>
      <c r="I15" s="3" t="s">
        <v>20</v>
      </c>
      <c r="J15" s="1" t="s">
        <v>116</v>
      </c>
      <c r="K15" s="4" t="s">
        <v>117</v>
      </c>
      <c r="L15" s="4" t="s">
        <v>118</v>
      </c>
      <c r="M15" s="1" t="s">
        <v>119</v>
      </c>
      <c r="N15" s="1" t="s">
        <v>27</v>
      </c>
      <c r="O15" s="1" t="s">
        <v>121</v>
      </c>
    </row>
    <row r="16" spans="1:15" ht="57.6" x14ac:dyDescent="0.3">
      <c r="A16" s="1" t="s">
        <v>115</v>
      </c>
      <c r="B16" s="1" t="s">
        <v>123</v>
      </c>
      <c r="C16" s="1" t="s">
        <v>122</v>
      </c>
      <c r="D16" s="1" t="s">
        <v>52</v>
      </c>
      <c r="E16" s="1" t="s">
        <v>129</v>
      </c>
      <c r="F16" s="2">
        <v>64850</v>
      </c>
      <c r="G16" s="2">
        <v>5</v>
      </c>
      <c r="H16" s="1" t="s">
        <v>124</v>
      </c>
      <c r="I16" s="3" t="s">
        <v>20</v>
      </c>
      <c r="J16" s="1" t="s">
        <v>125</v>
      </c>
      <c r="K16" s="4" t="s">
        <v>126</v>
      </c>
      <c r="L16" s="4" t="s">
        <v>127</v>
      </c>
      <c r="M16" s="1" t="s">
        <v>128</v>
      </c>
      <c r="N16" s="1" t="s">
        <v>27</v>
      </c>
      <c r="O16" s="1" t="s">
        <v>121</v>
      </c>
    </row>
    <row r="17" spans="1:15" ht="28.8" x14ac:dyDescent="0.3">
      <c r="A17" s="1" t="s">
        <v>115</v>
      </c>
      <c r="B17" s="1" t="s">
        <v>131</v>
      </c>
      <c r="C17" s="1" t="s">
        <v>130</v>
      </c>
      <c r="D17" s="1" t="s">
        <v>36</v>
      </c>
      <c r="E17" s="1" t="s">
        <v>137</v>
      </c>
      <c r="F17" s="2">
        <v>30000000</v>
      </c>
      <c r="G17" s="2">
        <v>10</v>
      </c>
      <c r="H17" s="1" t="s">
        <v>132</v>
      </c>
      <c r="I17" s="3" t="s">
        <v>20</v>
      </c>
      <c r="J17" s="1" t="s">
        <v>133</v>
      </c>
      <c r="K17" s="4" t="s">
        <v>134</v>
      </c>
      <c r="L17" s="4" t="s">
        <v>135</v>
      </c>
      <c r="M17" s="1" t="s">
        <v>136</v>
      </c>
      <c r="N17" s="1" t="s">
        <v>27</v>
      </c>
      <c r="O17" s="1" t="s">
        <v>121</v>
      </c>
    </row>
    <row r="18" spans="1:15" ht="28.8" x14ac:dyDescent="0.3">
      <c r="A18" s="1" t="s">
        <v>115</v>
      </c>
      <c r="B18" s="1" t="s">
        <v>139</v>
      </c>
      <c r="C18" s="1" t="s">
        <v>138</v>
      </c>
      <c r="D18" s="1" t="s">
        <v>29</v>
      </c>
      <c r="E18" s="1" t="s">
        <v>45</v>
      </c>
      <c r="F18" s="2">
        <v>45000000</v>
      </c>
      <c r="G18" s="2">
        <v>6</v>
      </c>
      <c r="H18" s="1" t="s">
        <v>140</v>
      </c>
      <c r="I18" s="3" t="s">
        <v>20</v>
      </c>
      <c r="J18" s="1" t="s">
        <v>141</v>
      </c>
      <c r="K18" s="4" t="s">
        <v>142</v>
      </c>
      <c r="L18" s="4" t="s">
        <v>143</v>
      </c>
      <c r="M18" s="1" t="s">
        <v>144</v>
      </c>
      <c r="N18" s="1" t="s">
        <v>27</v>
      </c>
      <c r="O18" s="1" t="s">
        <v>121</v>
      </c>
    </row>
    <row r="19" spans="1:15" x14ac:dyDescent="0.3">
      <c r="A19" s="1" t="s">
        <v>115</v>
      </c>
      <c r="B19" s="1" t="s">
        <v>146</v>
      </c>
      <c r="C19" s="1" t="s">
        <v>145</v>
      </c>
      <c r="D19" s="1" t="s">
        <v>92</v>
      </c>
      <c r="E19" s="1" t="s">
        <v>152</v>
      </c>
      <c r="F19" s="2">
        <v>132400</v>
      </c>
      <c r="G19" s="2">
        <v>1</v>
      </c>
      <c r="H19" s="1" t="s">
        <v>147</v>
      </c>
      <c r="I19" s="3" t="s">
        <v>71</v>
      </c>
      <c r="J19" s="1" t="s">
        <v>148</v>
      </c>
      <c r="K19" s="4" t="s">
        <v>149</v>
      </c>
      <c r="L19" s="4" t="s">
        <v>150</v>
      </c>
      <c r="M19" s="1" t="s">
        <v>151</v>
      </c>
      <c r="N19" s="1" t="s">
        <v>27</v>
      </c>
      <c r="O19" s="1" t="s">
        <v>121</v>
      </c>
    </row>
    <row r="20" spans="1:15" ht="28.8" x14ac:dyDescent="0.3">
      <c r="A20" s="1" t="s">
        <v>115</v>
      </c>
      <c r="B20" s="1" t="s">
        <v>146</v>
      </c>
      <c r="C20" s="1" t="s">
        <v>145</v>
      </c>
      <c r="D20" s="1" t="s">
        <v>18</v>
      </c>
      <c r="E20" s="1" t="s">
        <v>25</v>
      </c>
      <c r="F20" s="2">
        <v>40000</v>
      </c>
      <c r="G20" s="2">
        <v>5</v>
      </c>
      <c r="H20" s="1" t="s">
        <v>147</v>
      </c>
      <c r="I20" s="3" t="s">
        <v>71</v>
      </c>
      <c r="J20" s="1" t="s">
        <v>153</v>
      </c>
      <c r="K20" s="4" t="s">
        <v>154</v>
      </c>
      <c r="L20" s="4" t="s">
        <v>155</v>
      </c>
      <c r="M20" s="1" t="s">
        <v>156</v>
      </c>
      <c r="N20" s="1" t="s">
        <v>27</v>
      </c>
      <c r="O20" s="1" t="s">
        <v>121</v>
      </c>
    </row>
    <row r="21" spans="1:15" ht="43.2" x14ac:dyDescent="0.3">
      <c r="A21" s="1" t="s">
        <v>157</v>
      </c>
      <c r="B21" s="1" t="s">
        <v>28</v>
      </c>
      <c r="C21" s="1" t="s">
        <v>28</v>
      </c>
      <c r="D21" s="1" t="s">
        <v>29</v>
      </c>
      <c r="E21" s="1" t="s">
        <v>45</v>
      </c>
      <c r="F21" s="2">
        <v>50</v>
      </c>
      <c r="G21" s="2">
        <v>1</v>
      </c>
      <c r="H21" s="1" t="s">
        <v>30</v>
      </c>
      <c r="I21" s="3" t="s">
        <v>20</v>
      </c>
      <c r="J21" s="1" t="s">
        <v>158</v>
      </c>
      <c r="K21" s="4" t="s">
        <v>159</v>
      </c>
      <c r="L21" s="4" t="s">
        <v>160</v>
      </c>
      <c r="M21" s="1" t="s">
        <v>161</v>
      </c>
      <c r="N21" s="1" t="s">
        <v>27</v>
      </c>
      <c r="O21" s="1" t="s">
        <v>162</v>
      </c>
    </row>
    <row r="22" spans="1:15" ht="57.6" x14ac:dyDescent="0.3">
      <c r="A22" s="1" t="s">
        <v>157</v>
      </c>
      <c r="B22" s="1" t="s">
        <v>28</v>
      </c>
      <c r="C22" s="1" t="s">
        <v>28</v>
      </c>
      <c r="D22" s="1" t="s">
        <v>92</v>
      </c>
      <c r="E22" s="1" t="s">
        <v>167</v>
      </c>
      <c r="F22" s="2">
        <v>250</v>
      </c>
      <c r="G22" s="2">
        <v>1</v>
      </c>
      <c r="H22" s="1" t="s">
        <v>163</v>
      </c>
      <c r="I22" s="3" t="s">
        <v>20</v>
      </c>
      <c r="J22" s="1" t="s">
        <v>72</v>
      </c>
      <c r="K22" s="4" t="s">
        <v>164</v>
      </c>
      <c r="L22" s="4" t="s">
        <v>165</v>
      </c>
      <c r="M22" s="1" t="s">
        <v>166</v>
      </c>
      <c r="N22" s="1" t="s">
        <v>27</v>
      </c>
      <c r="O22" s="1" t="s">
        <v>162</v>
      </c>
    </row>
    <row r="23" spans="1:15" ht="144" x14ac:dyDescent="0.3">
      <c r="A23" s="1" t="s">
        <v>157</v>
      </c>
      <c r="B23" s="1" t="s">
        <v>28</v>
      </c>
      <c r="C23" s="1" t="s">
        <v>28</v>
      </c>
      <c r="D23" s="1" t="s">
        <v>36</v>
      </c>
      <c r="E23" s="1" t="s">
        <v>172</v>
      </c>
      <c r="F23" s="2">
        <v>50</v>
      </c>
      <c r="G23" s="2">
        <v>1</v>
      </c>
      <c r="H23" s="1" t="s">
        <v>168</v>
      </c>
      <c r="I23" s="3" t="s">
        <v>20</v>
      </c>
      <c r="J23" s="1" t="s">
        <v>158</v>
      </c>
      <c r="K23" s="4" t="s">
        <v>169</v>
      </c>
      <c r="L23" s="4" t="s">
        <v>170</v>
      </c>
      <c r="M23" s="1" t="s">
        <v>171</v>
      </c>
      <c r="N23" s="1" t="s">
        <v>27</v>
      </c>
      <c r="O23" s="1" t="s">
        <v>162</v>
      </c>
    </row>
    <row r="24" spans="1:15" ht="86.4" x14ac:dyDescent="0.3">
      <c r="A24" s="1" t="s">
        <v>157</v>
      </c>
      <c r="B24" s="1" t="s">
        <v>28</v>
      </c>
      <c r="C24" s="1" t="s">
        <v>28</v>
      </c>
      <c r="D24" s="1" t="s">
        <v>36</v>
      </c>
      <c r="E24" s="1" t="s">
        <v>172</v>
      </c>
      <c r="F24" s="2">
        <v>200</v>
      </c>
      <c r="G24" s="2">
        <v>1</v>
      </c>
      <c r="H24" s="1" t="s">
        <v>30</v>
      </c>
      <c r="I24" s="3" t="s">
        <v>20</v>
      </c>
      <c r="J24" s="1" t="s">
        <v>158</v>
      </c>
      <c r="K24" s="4" t="s">
        <v>173</v>
      </c>
      <c r="L24" s="4" t="s">
        <v>174</v>
      </c>
      <c r="M24" s="1" t="s">
        <v>171</v>
      </c>
      <c r="N24" s="1" t="s">
        <v>27</v>
      </c>
      <c r="O24" s="1" t="s">
        <v>162</v>
      </c>
    </row>
    <row r="25" spans="1:15" ht="100.8" x14ac:dyDescent="0.3">
      <c r="A25" s="1" t="s">
        <v>157</v>
      </c>
      <c r="B25" s="1" t="s">
        <v>28</v>
      </c>
      <c r="C25" s="1" t="s">
        <v>28</v>
      </c>
      <c r="D25" s="1" t="s">
        <v>36</v>
      </c>
      <c r="E25" s="1" t="s">
        <v>172</v>
      </c>
      <c r="F25" s="2">
        <v>50</v>
      </c>
      <c r="G25" s="2">
        <v>1</v>
      </c>
      <c r="H25" s="1" t="s">
        <v>124</v>
      </c>
      <c r="I25" s="3" t="s">
        <v>20</v>
      </c>
      <c r="J25" s="1" t="s">
        <v>158</v>
      </c>
      <c r="K25" s="4" t="s">
        <v>175</v>
      </c>
      <c r="L25" s="4" t="s">
        <v>176</v>
      </c>
      <c r="M25" s="1" t="s">
        <v>171</v>
      </c>
      <c r="N25" s="1" t="s">
        <v>27</v>
      </c>
      <c r="O25" s="1" t="s">
        <v>162</v>
      </c>
    </row>
    <row r="26" spans="1:15" ht="72" x14ac:dyDescent="0.3">
      <c r="A26" s="1" t="s">
        <v>157</v>
      </c>
      <c r="B26" s="1" t="s">
        <v>28</v>
      </c>
      <c r="C26" s="1" t="s">
        <v>28</v>
      </c>
      <c r="D26" s="1" t="s">
        <v>92</v>
      </c>
      <c r="E26" s="1" t="s">
        <v>181</v>
      </c>
      <c r="F26" s="2">
        <v>200</v>
      </c>
      <c r="G26" s="2">
        <v>1</v>
      </c>
      <c r="H26" s="1" t="s">
        <v>177</v>
      </c>
      <c r="I26" s="3" t="s">
        <v>20</v>
      </c>
      <c r="J26" s="1" t="s">
        <v>72</v>
      </c>
      <c r="K26" s="4" t="s">
        <v>178</v>
      </c>
      <c r="L26" s="4" t="s">
        <v>179</v>
      </c>
      <c r="M26" s="1" t="s">
        <v>180</v>
      </c>
      <c r="N26" s="1" t="s">
        <v>27</v>
      </c>
      <c r="O26" s="1" t="s">
        <v>162</v>
      </c>
    </row>
    <row r="27" spans="1:15" ht="28.8" x14ac:dyDescent="0.3">
      <c r="A27" s="1" t="s">
        <v>157</v>
      </c>
      <c r="B27" s="1" t="s">
        <v>28</v>
      </c>
      <c r="C27" s="1" t="s">
        <v>28</v>
      </c>
      <c r="D27" s="1" t="s">
        <v>29</v>
      </c>
      <c r="E27" s="1" t="s">
        <v>45</v>
      </c>
      <c r="F27" s="2">
        <v>200</v>
      </c>
      <c r="G27" s="2">
        <v>1</v>
      </c>
      <c r="H27" s="1" t="s">
        <v>30</v>
      </c>
      <c r="I27" s="3" t="s">
        <v>20</v>
      </c>
      <c r="J27" s="1" t="s">
        <v>158</v>
      </c>
      <c r="K27" s="4" t="s">
        <v>182</v>
      </c>
      <c r="L27" s="4" t="s">
        <v>183</v>
      </c>
      <c r="M27" s="1" t="s">
        <v>184</v>
      </c>
      <c r="N27" s="1" t="s">
        <v>27</v>
      </c>
      <c r="O27" s="1" t="s">
        <v>162</v>
      </c>
    </row>
    <row r="28" spans="1:15" ht="43.2" x14ac:dyDescent="0.3">
      <c r="A28" s="1" t="s">
        <v>157</v>
      </c>
      <c r="B28" s="1" t="s">
        <v>28</v>
      </c>
      <c r="C28" s="1" t="s">
        <v>28</v>
      </c>
      <c r="D28" s="1" t="s">
        <v>92</v>
      </c>
      <c r="E28" s="1" t="s">
        <v>187</v>
      </c>
      <c r="F28" s="2">
        <v>50</v>
      </c>
      <c r="G28" s="2">
        <v>1</v>
      </c>
      <c r="H28" s="1" t="s">
        <v>30</v>
      </c>
      <c r="I28" s="3" t="s">
        <v>20</v>
      </c>
      <c r="J28" s="1" t="s">
        <v>158</v>
      </c>
      <c r="K28" s="4" t="s">
        <v>185</v>
      </c>
      <c r="L28" s="4" t="s">
        <v>186</v>
      </c>
      <c r="M28" s="1" t="s">
        <v>184</v>
      </c>
      <c r="N28" s="1" t="s">
        <v>27</v>
      </c>
      <c r="O28" s="1" t="s">
        <v>162</v>
      </c>
    </row>
    <row r="29" spans="1:15" ht="57.6" x14ac:dyDescent="0.3">
      <c r="A29" s="1" t="s">
        <v>157</v>
      </c>
      <c r="B29" s="1" t="s">
        <v>28</v>
      </c>
      <c r="C29" s="1" t="s">
        <v>28</v>
      </c>
      <c r="D29" s="1" t="s">
        <v>92</v>
      </c>
      <c r="E29" s="1" t="s">
        <v>191</v>
      </c>
      <c r="F29" s="2">
        <v>3000</v>
      </c>
      <c r="G29" s="2">
        <v>1</v>
      </c>
      <c r="H29" s="1" t="s">
        <v>30</v>
      </c>
      <c r="I29" s="3" t="s">
        <v>20</v>
      </c>
      <c r="J29" s="1" t="s">
        <v>188</v>
      </c>
      <c r="K29" s="4" t="s">
        <v>189</v>
      </c>
      <c r="L29" s="4" t="s">
        <v>190</v>
      </c>
      <c r="M29" s="1"/>
      <c r="N29" s="1" t="s">
        <v>27</v>
      </c>
      <c r="O29" s="1" t="s">
        <v>162</v>
      </c>
    </row>
    <row r="30" spans="1:15" ht="43.2" x14ac:dyDescent="0.3">
      <c r="A30" s="1" t="s">
        <v>157</v>
      </c>
      <c r="B30" s="1" t="s">
        <v>28</v>
      </c>
      <c r="C30" s="1" t="s">
        <v>28</v>
      </c>
      <c r="D30" s="1" t="s">
        <v>29</v>
      </c>
      <c r="E30" s="1" t="s">
        <v>45</v>
      </c>
      <c r="F30" s="2">
        <v>500</v>
      </c>
      <c r="G30" s="2">
        <v>1</v>
      </c>
      <c r="H30" s="1" t="s">
        <v>30</v>
      </c>
      <c r="I30" s="3" t="s">
        <v>20</v>
      </c>
      <c r="J30" s="1" t="s">
        <v>158</v>
      </c>
      <c r="K30" s="4" t="s">
        <v>192</v>
      </c>
      <c r="L30" s="4" t="s">
        <v>193</v>
      </c>
      <c r="M30" s="1" t="s">
        <v>194</v>
      </c>
      <c r="N30" s="1" t="s">
        <v>27</v>
      </c>
      <c r="O30" s="1" t="s">
        <v>162</v>
      </c>
    </row>
    <row r="31" spans="1:15" ht="28.8" x14ac:dyDescent="0.3">
      <c r="A31" s="1" t="s">
        <v>157</v>
      </c>
      <c r="B31" s="1" t="s">
        <v>28</v>
      </c>
      <c r="C31" s="1" t="s">
        <v>28</v>
      </c>
      <c r="D31" s="1" t="s">
        <v>29</v>
      </c>
      <c r="E31" s="1" t="s">
        <v>45</v>
      </c>
      <c r="F31" s="2">
        <v>0</v>
      </c>
      <c r="G31" s="2">
        <v>1</v>
      </c>
      <c r="H31" s="1" t="s">
        <v>195</v>
      </c>
      <c r="I31" s="3" t="s">
        <v>71</v>
      </c>
      <c r="J31" s="1" t="s">
        <v>188</v>
      </c>
      <c r="K31" s="4" t="s">
        <v>196</v>
      </c>
      <c r="L31" s="4" t="s">
        <v>197</v>
      </c>
      <c r="M31" s="1" t="s">
        <v>184</v>
      </c>
      <c r="N31" s="1" t="s">
        <v>27</v>
      </c>
      <c r="O31" s="1" t="s">
        <v>162</v>
      </c>
    </row>
    <row r="32" spans="1:15" ht="43.2" x14ac:dyDescent="0.3">
      <c r="A32" s="1" t="s">
        <v>157</v>
      </c>
      <c r="B32" s="1" t="s">
        <v>28</v>
      </c>
      <c r="C32" s="1" t="s">
        <v>28</v>
      </c>
      <c r="D32" s="1" t="s">
        <v>92</v>
      </c>
      <c r="E32" s="1" t="s">
        <v>201</v>
      </c>
      <c r="F32" s="2">
        <v>200</v>
      </c>
      <c r="G32" s="2">
        <v>1</v>
      </c>
      <c r="H32" s="1" t="s">
        <v>195</v>
      </c>
      <c r="I32" s="3" t="s">
        <v>71</v>
      </c>
      <c r="J32" s="1" t="s">
        <v>72</v>
      </c>
      <c r="K32" s="4" t="s">
        <v>198</v>
      </c>
      <c r="L32" s="4" t="s">
        <v>199</v>
      </c>
      <c r="M32" s="1" t="s">
        <v>200</v>
      </c>
      <c r="N32" s="1" t="s">
        <v>27</v>
      </c>
      <c r="O32" s="1" t="s">
        <v>162</v>
      </c>
    </row>
    <row r="33" spans="1:15" ht="72" x14ac:dyDescent="0.3">
      <c r="A33" s="1" t="s">
        <v>157</v>
      </c>
      <c r="B33" s="1" t="s">
        <v>28</v>
      </c>
      <c r="C33" s="1" t="s">
        <v>28</v>
      </c>
      <c r="D33" s="1" t="s">
        <v>29</v>
      </c>
      <c r="E33" s="1" t="s">
        <v>45</v>
      </c>
      <c r="F33" s="2">
        <v>50</v>
      </c>
      <c r="G33" s="2">
        <v>1</v>
      </c>
      <c r="H33" s="1" t="s">
        <v>30</v>
      </c>
      <c r="I33" s="3" t="s">
        <v>71</v>
      </c>
      <c r="J33" s="1" t="s">
        <v>102</v>
      </c>
      <c r="K33" s="4" t="s">
        <v>202</v>
      </c>
      <c r="L33" s="4" t="s">
        <v>203</v>
      </c>
      <c r="M33" s="1" t="s">
        <v>184</v>
      </c>
      <c r="N33" s="1" t="s">
        <v>27</v>
      </c>
      <c r="O33" s="1" t="s">
        <v>162</v>
      </c>
    </row>
    <row r="34" spans="1:15" ht="57.6" x14ac:dyDescent="0.3">
      <c r="A34" s="1" t="s">
        <v>157</v>
      </c>
      <c r="B34" s="1" t="s">
        <v>28</v>
      </c>
      <c r="C34" s="1" t="s">
        <v>28</v>
      </c>
      <c r="D34" s="1" t="s">
        <v>92</v>
      </c>
      <c r="E34" s="1" t="s">
        <v>99</v>
      </c>
      <c r="F34" s="2">
        <v>50</v>
      </c>
      <c r="G34" s="2">
        <v>1</v>
      </c>
      <c r="H34" s="1" t="s">
        <v>204</v>
      </c>
      <c r="I34" s="3" t="s">
        <v>20</v>
      </c>
      <c r="J34" s="1"/>
      <c r="K34" s="4" t="s">
        <v>205</v>
      </c>
      <c r="L34" s="4" t="s">
        <v>206</v>
      </c>
      <c r="M34" s="1" t="s">
        <v>171</v>
      </c>
      <c r="N34" s="1" t="s">
        <v>27</v>
      </c>
      <c r="O34" s="1" t="s">
        <v>162</v>
      </c>
    </row>
    <row r="35" spans="1:15" ht="409.6" x14ac:dyDescent="0.3">
      <c r="A35" s="1" t="s">
        <v>210</v>
      </c>
      <c r="B35" s="1" t="s">
        <v>208</v>
      </c>
      <c r="C35" s="1" t="s">
        <v>207</v>
      </c>
      <c r="D35" s="1" t="s">
        <v>52</v>
      </c>
      <c r="E35" s="1" t="s">
        <v>58</v>
      </c>
      <c r="F35" s="2">
        <v>529554</v>
      </c>
      <c r="G35" s="2">
        <v>4</v>
      </c>
      <c r="H35" s="1" t="s">
        <v>209</v>
      </c>
      <c r="I35" s="3" t="s">
        <v>20</v>
      </c>
      <c r="J35" s="1" t="s">
        <v>211</v>
      </c>
      <c r="K35" s="4" t="s">
        <v>212</v>
      </c>
      <c r="L35" s="4" t="s">
        <v>213</v>
      </c>
      <c r="M35" s="1" t="s">
        <v>214</v>
      </c>
      <c r="N35" s="1" t="s">
        <v>27</v>
      </c>
      <c r="O35" s="1" t="s">
        <v>215</v>
      </c>
    </row>
    <row r="36" spans="1:15" ht="115.2" x14ac:dyDescent="0.3">
      <c r="A36" s="1" t="s">
        <v>218</v>
      </c>
      <c r="B36" s="1" t="s">
        <v>217</v>
      </c>
      <c r="C36" s="1" t="s">
        <v>216</v>
      </c>
      <c r="D36" s="1" t="s">
        <v>52</v>
      </c>
      <c r="E36" s="1" t="s">
        <v>58</v>
      </c>
      <c r="F36" s="2">
        <v>150000</v>
      </c>
      <c r="G36" s="2">
        <v>4</v>
      </c>
      <c r="H36" s="1" t="s">
        <v>93</v>
      </c>
      <c r="I36" s="3" t="s">
        <v>71</v>
      </c>
      <c r="J36" s="1" t="s">
        <v>219</v>
      </c>
      <c r="K36" s="4" t="s">
        <v>220</v>
      </c>
      <c r="L36" s="4" t="s">
        <v>221</v>
      </c>
      <c r="M36" s="1" t="s">
        <v>222</v>
      </c>
      <c r="N36" s="1" t="s">
        <v>27</v>
      </c>
      <c r="O36" s="1" t="s">
        <v>223</v>
      </c>
    </row>
    <row r="37" spans="1:15" ht="28.8" x14ac:dyDescent="0.3">
      <c r="A37" s="1" t="s">
        <v>115</v>
      </c>
      <c r="B37" s="1" t="s">
        <v>225</v>
      </c>
      <c r="C37" s="1" t="s">
        <v>224</v>
      </c>
      <c r="D37" s="1" t="s">
        <v>52</v>
      </c>
      <c r="E37" s="1" t="s">
        <v>58</v>
      </c>
      <c r="F37" s="2">
        <v>999820</v>
      </c>
      <c r="G37" s="2">
        <v>4</v>
      </c>
      <c r="H37" s="1" t="s">
        <v>226</v>
      </c>
      <c r="I37" s="3" t="s">
        <v>71</v>
      </c>
      <c r="J37" s="1" t="s">
        <v>227</v>
      </c>
      <c r="K37" s="4" t="s">
        <v>228</v>
      </c>
      <c r="L37" s="4" t="s">
        <v>229</v>
      </c>
      <c r="M37" s="1" t="s">
        <v>230</v>
      </c>
      <c r="N37" s="1" t="s">
        <v>27</v>
      </c>
      <c r="O37" s="1" t="s">
        <v>121</v>
      </c>
    </row>
    <row r="38" spans="1:15" x14ac:dyDescent="0.3">
      <c r="A38" s="1" t="s">
        <v>115</v>
      </c>
      <c r="B38" s="1" t="s">
        <v>232</v>
      </c>
      <c r="C38" s="1" t="s">
        <v>231</v>
      </c>
      <c r="D38" s="1" t="s">
        <v>52</v>
      </c>
      <c r="E38" s="1" t="s">
        <v>58</v>
      </c>
      <c r="F38" s="2">
        <v>988.50699999999995</v>
      </c>
      <c r="G38" s="2">
        <v>3</v>
      </c>
      <c r="H38" s="1" t="s">
        <v>177</v>
      </c>
      <c r="I38" s="3" t="s">
        <v>20</v>
      </c>
      <c r="J38" s="1" t="s">
        <v>233</v>
      </c>
      <c r="K38" s="4" t="s">
        <v>234</v>
      </c>
      <c r="L38" s="4" t="s">
        <v>235</v>
      </c>
      <c r="M38" s="1" t="s">
        <v>236</v>
      </c>
      <c r="N38" s="1" t="s">
        <v>27</v>
      </c>
      <c r="O38" s="1" t="s">
        <v>121</v>
      </c>
    </row>
    <row r="39" spans="1:15" x14ac:dyDescent="0.3">
      <c r="A39" s="1" t="s">
        <v>240</v>
      </c>
      <c r="B39" s="1" t="s">
        <v>238</v>
      </c>
      <c r="C39" s="1" t="s">
        <v>237</v>
      </c>
      <c r="D39" s="1" t="s">
        <v>18</v>
      </c>
      <c r="E39" s="1" t="s">
        <v>25</v>
      </c>
      <c r="F39" s="2">
        <v>3000</v>
      </c>
      <c r="G39" s="2">
        <v>1</v>
      </c>
      <c r="H39" s="1" t="s">
        <v>239</v>
      </c>
      <c r="I39" s="3" t="s">
        <v>20</v>
      </c>
      <c r="J39" s="1" t="s">
        <v>241</v>
      </c>
      <c r="K39" s="4" t="s">
        <v>242</v>
      </c>
      <c r="L39" s="4" t="s">
        <v>243</v>
      </c>
      <c r="M39" s="1" t="s">
        <v>244</v>
      </c>
      <c r="N39" s="1" t="s">
        <v>27</v>
      </c>
      <c r="O39" s="1" t="s">
        <v>245</v>
      </c>
    </row>
    <row r="40" spans="1:15" x14ac:dyDescent="0.3">
      <c r="A40" s="1" t="s">
        <v>240</v>
      </c>
      <c r="B40" s="1" t="s">
        <v>247</v>
      </c>
      <c r="C40" s="1" t="s">
        <v>246</v>
      </c>
      <c r="D40" s="1" t="s">
        <v>52</v>
      </c>
      <c r="E40" s="1" t="s">
        <v>58</v>
      </c>
      <c r="F40" s="2">
        <v>680000</v>
      </c>
      <c r="G40" s="2">
        <v>1</v>
      </c>
      <c r="H40" s="1" t="s">
        <v>177</v>
      </c>
      <c r="I40" s="3" t="s">
        <v>20</v>
      </c>
      <c r="J40" s="1" t="s">
        <v>248</v>
      </c>
      <c r="K40" s="4" t="s">
        <v>249</v>
      </c>
      <c r="L40" s="4" t="s">
        <v>250</v>
      </c>
      <c r="M40" s="1" t="s">
        <v>251</v>
      </c>
      <c r="N40" s="1" t="s">
        <v>27</v>
      </c>
      <c r="O40" s="1" t="s">
        <v>245</v>
      </c>
    </row>
    <row r="41" spans="1:15" ht="28.8" x14ac:dyDescent="0.3">
      <c r="A41" s="1" t="s">
        <v>240</v>
      </c>
      <c r="B41" s="1" t="s">
        <v>253</v>
      </c>
      <c r="C41" s="1" t="s">
        <v>252</v>
      </c>
      <c r="D41" s="1" t="s">
        <v>18</v>
      </c>
      <c r="E41" s="1" t="s">
        <v>25</v>
      </c>
      <c r="F41" s="2">
        <v>6000</v>
      </c>
      <c r="G41" s="2">
        <v>3</v>
      </c>
      <c r="H41" s="1" t="s">
        <v>254</v>
      </c>
      <c r="I41" s="3" t="s">
        <v>20</v>
      </c>
      <c r="J41" s="1" t="s">
        <v>255</v>
      </c>
      <c r="K41" s="4" t="s">
        <v>256</v>
      </c>
      <c r="L41" s="4" t="s">
        <v>257</v>
      </c>
      <c r="M41" s="1" t="s">
        <v>258</v>
      </c>
      <c r="N41" s="1" t="s">
        <v>27</v>
      </c>
      <c r="O41" s="1" t="s">
        <v>245</v>
      </c>
    </row>
    <row r="42" spans="1:15" ht="28.8" x14ac:dyDescent="0.3">
      <c r="A42" s="1" t="s">
        <v>262</v>
      </c>
      <c r="B42" s="1" t="s">
        <v>260</v>
      </c>
      <c r="C42" s="1" t="s">
        <v>259</v>
      </c>
      <c r="D42" s="1" t="s">
        <v>18</v>
      </c>
      <c r="E42" s="1" t="s">
        <v>25</v>
      </c>
      <c r="F42" s="2">
        <v>47000000</v>
      </c>
      <c r="G42" s="2">
        <v>1</v>
      </c>
      <c r="H42" s="1" t="s">
        <v>261</v>
      </c>
      <c r="I42" s="3" t="s">
        <v>71</v>
      </c>
      <c r="J42" s="1" t="s">
        <v>263</v>
      </c>
      <c r="K42" s="4" t="s">
        <v>264</v>
      </c>
      <c r="L42" s="4" t="s">
        <v>265</v>
      </c>
      <c r="M42" s="1" t="s">
        <v>266</v>
      </c>
      <c r="N42" s="1" t="s">
        <v>27</v>
      </c>
      <c r="O42" s="1" t="s">
        <v>267</v>
      </c>
    </row>
    <row r="43" spans="1:15" x14ac:dyDescent="0.3">
      <c r="A43" s="1" t="s">
        <v>240</v>
      </c>
      <c r="B43" s="1" t="s">
        <v>247</v>
      </c>
      <c r="C43" s="1" t="s">
        <v>246</v>
      </c>
      <c r="D43" s="1" t="s">
        <v>52</v>
      </c>
      <c r="E43" s="1" t="s">
        <v>58</v>
      </c>
      <c r="F43" s="2">
        <v>500000</v>
      </c>
      <c r="G43" s="2">
        <v>1</v>
      </c>
      <c r="H43" s="1" t="s">
        <v>177</v>
      </c>
      <c r="I43" s="3" t="s">
        <v>20</v>
      </c>
      <c r="J43" s="1" t="s">
        <v>268</v>
      </c>
      <c r="K43" s="4" t="s">
        <v>269</v>
      </c>
      <c r="L43" s="4" t="s">
        <v>270</v>
      </c>
      <c r="M43" s="1" t="s">
        <v>271</v>
      </c>
      <c r="N43" s="1" t="s">
        <v>27</v>
      </c>
      <c r="O43" s="1" t="s">
        <v>245</v>
      </c>
    </row>
    <row r="44" spans="1:15" ht="43.2" x14ac:dyDescent="0.3">
      <c r="A44" s="1" t="s">
        <v>218</v>
      </c>
      <c r="B44" s="1" t="s">
        <v>272</v>
      </c>
      <c r="C44" s="1" t="s">
        <v>272</v>
      </c>
      <c r="D44" s="1" t="s">
        <v>29</v>
      </c>
      <c r="E44" s="1" t="s">
        <v>45</v>
      </c>
      <c r="F44" s="2">
        <v>0</v>
      </c>
      <c r="G44" s="2">
        <v>1</v>
      </c>
      <c r="H44" s="1" t="s">
        <v>273</v>
      </c>
      <c r="I44" s="3" t="s">
        <v>71</v>
      </c>
      <c r="J44" s="1" t="s">
        <v>274</v>
      </c>
      <c r="K44" s="4" t="s">
        <v>275</v>
      </c>
      <c r="L44" s="4" t="s">
        <v>276</v>
      </c>
      <c r="M44" s="1" t="s">
        <v>277</v>
      </c>
      <c r="N44" s="1" t="s">
        <v>27</v>
      </c>
      <c r="O44" s="1" t="s">
        <v>223</v>
      </c>
    </row>
    <row r="45" spans="1:15" ht="28.8" x14ac:dyDescent="0.3">
      <c r="A45" s="1" t="s">
        <v>262</v>
      </c>
      <c r="B45" s="1" t="s">
        <v>279</v>
      </c>
      <c r="C45" s="1" t="s">
        <v>278</v>
      </c>
      <c r="D45" s="1" t="s">
        <v>18</v>
      </c>
      <c r="E45" s="1" t="s">
        <v>25</v>
      </c>
      <c r="F45" s="2">
        <v>111500000</v>
      </c>
      <c r="G45" s="2">
        <v>1</v>
      </c>
      <c r="H45" s="1" t="s">
        <v>280</v>
      </c>
      <c r="I45" s="3" t="s">
        <v>20</v>
      </c>
      <c r="J45" s="1" t="s">
        <v>263</v>
      </c>
      <c r="K45" s="4" t="s">
        <v>281</v>
      </c>
      <c r="L45" s="4" t="s">
        <v>282</v>
      </c>
      <c r="M45" s="1" t="s">
        <v>283</v>
      </c>
      <c r="N45" s="1" t="s">
        <v>27</v>
      </c>
      <c r="O45" s="1" t="s">
        <v>267</v>
      </c>
    </row>
    <row r="46" spans="1:15" ht="28.8" x14ac:dyDescent="0.3">
      <c r="A46" s="1" t="s">
        <v>218</v>
      </c>
      <c r="B46" s="1" t="s">
        <v>284</v>
      </c>
      <c r="C46" s="1" t="s">
        <v>284</v>
      </c>
      <c r="D46" s="1" t="s">
        <v>29</v>
      </c>
      <c r="E46" s="1" t="s">
        <v>45</v>
      </c>
      <c r="F46" s="2">
        <v>0</v>
      </c>
      <c r="G46" s="2">
        <v>1</v>
      </c>
      <c r="H46" s="1" t="s">
        <v>261</v>
      </c>
      <c r="I46" s="3" t="s">
        <v>20</v>
      </c>
      <c r="J46" s="1" t="s">
        <v>285</v>
      </c>
      <c r="K46" s="4" t="s">
        <v>286</v>
      </c>
      <c r="L46" s="4" t="s">
        <v>287</v>
      </c>
      <c r="M46" s="1" t="s">
        <v>288</v>
      </c>
      <c r="N46" s="1" t="s">
        <v>27</v>
      </c>
      <c r="O46" s="1" t="s">
        <v>223</v>
      </c>
    </row>
    <row r="47" spans="1:15" x14ac:dyDescent="0.3">
      <c r="A47" s="1" t="s">
        <v>240</v>
      </c>
      <c r="B47" s="1" t="s">
        <v>289</v>
      </c>
      <c r="C47" s="1" t="s">
        <v>289</v>
      </c>
      <c r="D47" s="1" t="s">
        <v>29</v>
      </c>
      <c r="E47" s="1" t="s">
        <v>45</v>
      </c>
      <c r="F47" s="2">
        <v>30000</v>
      </c>
      <c r="G47" s="2">
        <v>9</v>
      </c>
      <c r="H47" s="1" t="s">
        <v>30</v>
      </c>
      <c r="I47" s="3" t="s">
        <v>20</v>
      </c>
      <c r="J47" s="1" t="s">
        <v>290</v>
      </c>
      <c r="K47" s="4" t="s">
        <v>291</v>
      </c>
      <c r="L47" s="4" t="s">
        <v>292</v>
      </c>
      <c r="M47" s="1" t="s">
        <v>293</v>
      </c>
      <c r="N47" s="1" t="s">
        <v>27</v>
      </c>
      <c r="O47" s="1" t="s">
        <v>245</v>
      </c>
    </row>
    <row r="48" spans="1:15" x14ac:dyDescent="0.3">
      <c r="A48" s="1" t="s">
        <v>262</v>
      </c>
      <c r="B48" s="1" t="s">
        <v>295</v>
      </c>
      <c r="C48" s="1" t="s">
        <v>294</v>
      </c>
      <c r="D48" s="1" t="s">
        <v>18</v>
      </c>
      <c r="E48" s="1" t="s">
        <v>25</v>
      </c>
      <c r="F48" s="2">
        <v>73600000</v>
      </c>
      <c r="G48" s="2">
        <v>1</v>
      </c>
      <c r="H48" s="1" t="s">
        <v>296</v>
      </c>
      <c r="I48" s="3" t="s">
        <v>20</v>
      </c>
      <c r="J48" s="1" t="s">
        <v>297</v>
      </c>
      <c r="K48" s="4" t="s">
        <v>298</v>
      </c>
      <c r="L48" s="4" t="s">
        <v>299</v>
      </c>
      <c r="M48" s="1" t="s">
        <v>300</v>
      </c>
      <c r="N48" s="1" t="s">
        <v>27</v>
      </c>
      <c r="O48" s="1" t="s">
        <v>267</v>
      </c>
    </row>
    <row r="49" spans="1:15" ht="28.8" x14ac:dyDescent="0.3">
      <c r="A49" s="1" t="s">
        <v>240</v>
      </c>
      <c r="B49" s="1" t="s">
        <v>289</v>
      </c>
      <c r="C49" s="1" t="s">
        <v>289</v>
      </c>
      <c r="D49" s="1" t="s">
        <v>18</v>
      </c>
      <c r="E49" s="1" t="s">
        <v>304</v>
      </c>
      <c r="F49" s="2">
        <v>5000</v>
      </c>
      <c r="G49" s="2">
        <v>1</v>
      </c>
      <c r="H49" s="1" t="s">
        <v>53</v>
      </c>
      <c r="I49" s="3" t="s">
        <v>20</v>
      </c>
      <c r="J49" s="1" t="s">
        <v>301</v>
      </c>
      <c r="K49" s="4" t="s">
        <v>302</v>
      </c>
      <c r="L49" s="4" t="s">
        <v>292</v>
      </c>
      <c r="M49" s="1" t="s">
        <v>303</v>
      </c>
      <c r="N49" s="1" t="s">
        <v>27</v>
      </c>
      <c r="O49" s="1" t="s">
        <v>245</v>
      </c>
    </row>
    <row r="50" spans="1:15" ht="28.8" x14ac:dyDescent="0.3">
      <c r="A50" s="1" t="s">
        <v>262</v>
      </c>
      <c r="B50" s="1" t="s">
        <v>306</v>
      </c>
      <c r="C50" s="1" t="s">
        <v>305</v>
      </c>
      <c r="D50" s="1" t="s">
        <v>18</v>
      </c>
      <c r="E50" s="1" t="s">
        <v>25</v>
      </c>
      <c r="F50" s="2">
        <v>77330000</v>
      </c>
      <c r="G50" s="2">
        <v>1</v>
      </c>
      <c r="H50" s="1" t="s">
        <v>307</v>
      </c>
      <c r="I50" s="3" t="s">
        <v>20</v>
      </c>
      <c r="J50" s="1" t="s">
        <v>263</v>
      </c>
      <c r="K50" s="4" t="s">
        <v>308</v>
      </c>
      <c r="L50" s="4" t="s">
        <v>309</v>
      </c>
      <c r="M50" s="1" t="s">
        <v>283</v>
      </c>
      <c r="N50" s="1" t="s">
        <v>27</v>
      </c>
      <c r="O50" s="1" t="s">
        <v>267</v>
      </c>
    </row>
    <row r="51" spans="1:15" ht="43.2" x14ac:dyDescent="0.3">
      <c r="A51" s="1" t="s">
        <v>218</v>
      </c>
      <c r="B51" s="1" t="s">
        <v>310</v>
      </c>
      <c r="C51" s="1" t="s">
        <v>310</v>
      </c>
      <c r="D51" s="1" t="s">
        <v>29</v>
      </c>
      <c r="E51" s="1" t="s">
        <v>45</v>
      </c>
      <c r="F51" s="2">
        <v>0</v>
      </c>
      <c r="G51" s="2">
        <v>1</v>
      </c>
      <c r="H51" s="1" t="s">
        <v>177</v>
      </c>
      <c r="I51" s="3" t="s">
        <v>20</v>
      </c>
      <c r="J51" s="1" t="s">
        <v>285</v>
      </c>
      <c r="K51" s="4" t="s">
        <v>311</v>
      </c>
      <c r="L51" s="4" t="s">
        <v>312</v>
      </c>
      <c r="M51" s="1" t="s">
        <v>313</v>
      </c>
      <c r="N51" s="1" t="s">
        <v>27</v>
      </c>
      <c r="O51" s="1" t="s">
        <v>223</v>
      </c>
    </row>
    <row r="52" spans="1:15" ht="43.2" x14ac:dyDescent="0.3">
      <c r="A52" s="1" t="s">
        <v>218</v>
      </c>
      <c r="B52" s="1" t="s">
        <v>315</v>
      </c>
      <c r="C52" s="1" t="s">
        <v>314</v>
      </c>
      <c r="D52" s="1" t="s">
        <v>52</v>
      </c>
      <c r="E52" s="1" t="s">
        <v>58</v>
      </c>
      <c r="F52" s="2">
        <v>6200000</v>
      </c>
      <c r="G52" s="2">
        <v>1</v>
      </c>
      <c r="H52" s="1" t="s">
        <v>70</v>
      </c>
      <c r="I52" s="3" t="s">
        <v>20</v>
      </c>
      <c r="J52" s="1" t="s">
        <v>316</v>
      </c>
      <c r="K52" s="4" t="s">
        <v>317</v>
      </c>
      <c r="L52" s="4" t="s">
        <v>318</v>
      </c>
      <c r="M52" s="1" t="s">
        <v>319</v>
      </c>
      <c r="N52" s="1" t="s">
        <v>27</v>
      </c>
      <c r="O52" s="1" t="s">
        <v>223</v>
      </c>
    </row>
    <row r="53" spans="1:15" ht="57.6" x14ac:dyDescent="0.3">
      <c r="A53" s="1" t="s">
        <v>218</v>
      </c>
      <c r="B53" s="1" t="s">
        <v>320</v>
      </c>
      <c r="C53" s="1" t="s">
        <v>320</v>
      </c>
      <c r="D53" s="1" t="s">
        <v>92</v>
      </c>
      <c r="E53" s="1" t="s">
        <v>99</v>
      </c>
      <c r="F53" s="2">
        <v>0</v>
      </c>
      <c r="G53" s="2">
        <v>2</v>
      </c>
      <c r="H53" s="1" t="s">
        <v>30</v>
      </c>
      <c r="I53" s="3" t="s">
        <v>20</v>
      </c>
      <c r="J53" s="1" t="s">
        <v>321</v>
      </c>
      <c r="K53" s="4" t="s">
        <v>322</v>
      </c>
      <c r="L53" s="4" t="s">
        <v>323</v>
      </c>
      <c r="M53" s="1" t="s">
        <v>324</v>
      </c>
      <c r="N53" s="1" t="s">
        <v>27</v>
      </c>
      <c r="O53" s="1" t="s">
        <v>223</v>
      </c>
    </row>
    <row r="54" spans="1:15" ht="100.8" x14ac:dyDescent="0.3">
      <c r="A54" s="1" t="s">
        <v>218</v>
      </c>
      <c r="B54" s="1" t="s">
        <v>326</v>
      </c>
      <c r="C54" s="1" t="s">
        <v>325</v>
      </c>
      <c r="D54" s="1" t="s">
        <v>29</v>
      </c>
      <c r="E54" s="1" t="s">
        <v>45</v>
      </c>
      <c r="F54" s="2">
        <v>29000</v>
      </c>
      <c r="G54" s="2">
        <v>1</v>
      </c>
      <c r="H54" s="1" t="s">
        <v>30</v>
      </c>
      <c r="I54" s="3" t="s">
        <v>20</v>
      </c>
      <c r="J54" s="1" t="s">
        <v>327</v>
      </c>
      <c r="K54" s="4" t="s">
        <v>328</v>
      </c>
      <c r="L54" s="4" t="s">
        <v>329</v>
      </c>
      <c r="M54" s="1" t="s">
        <v>330</v>
      </c>
      <c r="N54" s="1" t="s">
        <v>27</v>
      </c>
      <c r="O54" s="1" t="s">
        <v>223</v>
      </c>
    </row>
    <row r="55" spans="1:15" ht="28.8" x14ac:dyDescent="0.3">
      <c r="A55" s="1" t="s">
        <v>333</v>
      </c>
      <c r="B55" s="1" t="s">
        <v>332</v>
      </c>
      <c r="C55" s="1" t="s">
        <v>331</v>
      </c>
      <c r="D55" s="1" t="s">
        <v>52</v>
      </c>
      <c r="E55" s="1" t="s">
        <v>58</v>
      </c>
      <c r="F55" s="2">
        <v>45000000</v>
      </c>
      <c r="G55" s="2">
        <v>1</v>
      </c>
      <c r="H55" s="1" t="s">
        <v>30</v>
      </c>
      <c r="I55" s="3" t="s">
        <v>20</v>
      </c>
      <c r="J55" s="1" t="s">
        <v>334</v>
      </c>
      <c r="K55" s="4" t="s">
        <v>335</v>
      </c>
      <c r="L55" s="4" t="s">
        <v>336</v>
      </c>
      <c r="M55" s="1" t="s">
        <v>337</v>
      </c>
      <c r="N55" s="1" t="s">
        <v>27</v>
      </c>
      <c r="O55" s="1" t="s">
        <v>338</v>
      </c>
    </row>
    <row r="56" spans="1:15" x14ac:dyDescent="0.3">
      <c r="A56" s="1" t="s">
        <v>333</v>
      </c>
      <c r="B56" s="1" t="s">
        <v>340</v>
      </c>
      <c r="C56" s="1" t="s">
        <v>339</v>
      </c>
      <c r="D56" s="1" t="s">
        <v>52</v>
      </c>
      <c r="E56" s="1" t="s">
        <v>58</v>
      </c>
      <c r="F56" s="2">
        <v>65000000</v>
      </c>
      <c r="G56" s="2">
        <v>1</v>
      </c>
      <c r="H56" s="1" t="s">
        <v>341</v>
      </c>
      <c r="I56" s="3" t="s">
        <v>71</v>
      </c>
      <c r="J56" s="1"/>
      <c r="K56" s="4"/>
      <c r="L56" s="4"/>
      <c r="M56" s="1"/>
      <c r="N56" s="1" t="s">
        <v>27</v>
      </c>
      <c r="O56" s="1" t="s">
        <v>338</v>
      </c>
    </row>
    <row r="57" spans="1:15" x14ac:dyDescent="0.3">
      <c r="A57" s="1" t="s">
        <v>333</v>
      </c>
      <c r="B57" s="1" t="s">
        <v>343</v>
      </c>
      <c r="C57" s="1" t="s">
        <v>342</v>
      </c>
      <c r="D57" s="1" t="s">
        <v>52</v>
      </c>
      <c r="E57" s="1" t="s">
        <v>58</v>
      </c>
      <c r="F57" s="2">
        <v>750000</v>
      </c>
      <c r="G57" s="2">
        <v>4</v>
      </c>
      <c r="H57" s="1" t="s">
        <v>114</v>
      </c>
      <c r="I57" s="3" t="s">
        <v>20</v>
      </c>
      <c r="J57" s="1"/>
      <c r="K57" s="4"/>
      <c r="L57" s="4"/>
      <c r="M57" s="1"/>
      <c r="N57" s="1" t="s">
        <v>27</v>
      </c>
      <c r="O57" s="1" t="s">
        <v>338</v>
      </c>
    </row>
    <row r="58" spans="1:15" x14ac:dyDescent="0.3">
      <c r="A58" s="1" t="s">
        <v>333</v>
      </c>
      <c r="B58" s="1" t="s">
        <v>344</v>
      </c>
      <c r="C58" s="1" t="s">
        <v>344</v>
      </c>
      <c r="D58" s="1" t="s">
        <v>52</v>
      </c>
      <c r="E58" s="1" t="s">
        <v>58</v>
      </c>
      <c r="F58" s="2">
        <v>7863661</v>
      </c>
      <c r="G58" s="2">
        <v>1</v>
      </c>
      <c r="H58" s="1" t="s">
        <v>30</v>
      </c>
      <c r="I58" s="3" t="s">
        <v>20</v>
      </c>
      <c r="J58" s="1"/>
      <c r="K58" s="4"/>
      <c r="L58" s="4"/>
      <c r="M58" s="1"/>
      <c r="N58" s="1" t="s">
        <v>27</v>
      </c>
      <c r="O58" s="1" t="s">
        <v>338</v>
      </c>
    </row>
    <row r="59" spans="1:15" x14ac:dyDescent="0.3">
      <c r="A59" s="1" t="s">
        <v>333</v>
      </c>
      <c r="B59" s="1" t="s">
        <v>346</v>
      </c>
      <c r="C59" s="1" t="s">
        <v>345</v>
      </c>
      <c r="D59" s="1" t="s">
        <v>52</v>
      </c>
      <c r="E59" s="1" t="s">
        <v>58</v>
      </c>
      <c r="F59" s="2">
        <v>170000</v>
      </c>
      <c r="G59" s="2">
        <v>1</v>
      </c>
      <c r="H59" s="1" t="s">
        <v>347</v>
      </c>
      <c r="I59" s="3" t="s">
        <v>20</v>
      </c>
      <c r="J59" s="1"/>
      <c r="K59" s="4"/>
      <c r="L59" s="4"/>
      <c r="M59" s="1"/>
      <c r="N59" s="1" t="s">
        <v>27</v>
      </c>
      <c r="O59" s="1" t="s">
        <v>338</v>
      </c>
    </row>
    <row r="60" spans="1:15" ht="28.8" x14ac:dyDescent="0.3">
      <c r="A60" s="1" t="s">
        <v>333</v>
      </c>
      <c r="B60" s="1" t="s">
        <v>348</v>
      </c>
      <c r="C60" s="1" t="s">
        <v>348</v>
      </c>
      <c r="D60" s="1" t="s">
        <v>52</v>
      </c>
      <c r="E60" s="1" t="s">
        <v>58</v>
      </c>
      <c r="F60" s="2">
        <v>3000</v>
      </c>
      <c r="G60" s="2">
        <v>1</v>
      </c>
      <c r="H60" s="1" t="s">
        <v>30</v>
      </c>
      <c r="I60" s="3" t="s">
        <v>20</v>
      </c>
      <c r="J60" s="1" t="s">
        <v>349</v>
      </c>
      <c r="K60" s="4" t="s">
        <v>350</v>
      </c>
      <c r="L60" s="4" t="s">
        <v>351</v>
      </c>
      <c r="M60" s="1" t="s">
        <v>352</v>
      </c>
      <c r="N60" s="1" t="s">
        <v>27</v>
      </c>
      <c r="O60" s="1" t="s">
        <v>338</v>
      </c>
    </row>
    <row r="61" spans="1:15" ht="43.2" x14ac:dyDescent="0.3">
      <c r="A61" s="1" t="s">
        <v>333</v>
      </c>
      <c r="B61" s="1" t="s">
        <v>353</v>
      </c>
      <c r="C61" s="1" t="s">
        <v>353</v>
      </c>
      <c r="D61" s="1" t="s">
        <v>52</v>
      </c>
      <c r="E61" s="1" t="s">
        <v>58</v>
      </c>
      <c r="F61" s="2">
        <v>15000</v>
      </c>
      <c r="G61" s="2">
        <v>2</v>
      </c>
      <c r="H61" s="1" t="s">
        <v>30</v>
      </c>
      <c r="I61" s="3" t="s">
        <v>20</v>
      </c>
      <c r="J61" s="1" t="s">
        <v>354</v>
      </c>
      <c r="K61" s="4" t="s">
        <v>355</v>
      </c>
      <c r="L61" s="4" t="s">
        <v>356</v>
      </c>
      <c r="M61" s="1" t="s">
        <v>352</v>
      </c>
      <c r="N61" s="1" t="s">
        <v>27</v>
      </c>
      <c r="O61" s="1" t="s">
        <v>338</v>
      </c>
    </row>
    <row r="62" spans="1:15" ht="43.2" x14ac:dyDescent="0.3">
      <c r="A62" s="1" t="s">
        <v>218</v>
      </c>
      <c r="B62" s="1" t="s">
        <v>357</v>
      </c>
      <c r="C62" s="1" t="s">
        <v>357</v>
      </c>
      <c r="D62" s="1" t="s">
        <v>92</v>
      </c>
      <c r="E62" s="1" t="s">
        <v>362</v>
      </c>
      <c r="F62" s="2">
        <v>0</v>
      </c>
      <c r="G62" s="2">
        <v>2</v>
      </c>
      <c r="H62" s="1" t="s">
        <v>30</v>
      </c>
      <c r="I62" s="3" t="s">
        <v>71</v>
      </c>
      <c r="J62" s="1" t="s">
        <v>358</v>
      </c>
      <c r="K62" s="4" t="s">
        <v>359</v>
      </c>
      <c r="L62" s="4" t="s">
        <v>360</v>
      </c>
      <c r="M62" s="1" t="s">
        <v>361</v>
      </c>
      <c r="N62" s="1" t="s">
        <v>27</v>
      </c>
      <c r="O62" s="1" t="s">
        <v>223</v>
      </c>
    </row>
    <row r="63" spans="1:15" ht="86.4" x14ac:dyDescent="0.3">
      <c r="A63" s="1" t="s">
        <v>218</v>
      </c>
      <c r="B63" s="1" t="s">
        <v>363</v>
      </c>
      <c r="C63" s="1" t="s">
        <v>363</v>
      </c>
      <c r="D63" s="1" t="s">
        <v>18</v>
      </c>
      <c r="E63" s="1" t="s">
        <v>367</v>
      </c>
      <c r="F63" s="2">
        <v>0</v>
      </c>
      <c r="G63" s="2">
        <v>1</v>
      </c>
      <c r="H63" s="1" t="s">
        <v>30</v>
      </c>
      <c r="I63" s="3" t="s">
        <v>20</v>
      </c>
      <c r="J63" s="1" t="s">
        <v>364</v>
      </c>
      <c r="K63" s="4" t="s">
        <v>365</v>
      </c>
      <c r="L63" s="4" t="s">
        <v>366</v>
      </c>
      <c r="M63" s="1" t="s">
        <v>330</v>
      </c>
      <c r="N63" s="1" t="s">
        <v>27</v>
      </c>
      <c r="O63" s="1" t="s">
        <v>223</v>
      </c>
    </row>
    <row r="64" spans="1:15" ht="28.8" x14ac:dyDescent="0.3">
      <c r="A64" s="1" t="s">
        <v>218</v>
      </c>
      <c r="B64" s="1" t="s">
        <v>369</v>
      </c>
      <c r="C64" s="1" t="s">
        <v>368</v>
      </c>
      <c r="D64" s="1" t="s">
        <v>18</v>
      </c>
      <c r="E64" s="1" t="s">
        <v>25</v>
      </c>
      <c r="F64" s="2">
        <v>2000</v>
      </c>
      <c r="G64" s="2">
        <v>1</v>
      </c>
      <c r="H64" s="1" t="s">
        <v>370</v>
      </c>
      <c r="I64" s="3" t="s">
        <v>20</v>
      </c>
      <c r="J64" s="1" t="s">
        <v>371</v>
      </c>
      <c r="K64" s="4" t="s">
        <v>372</v>
      </c>
      <c r="L64" s="4"/>
      <c r="M64" s="1" t="s">
        <v>373</v>
      </c>
      <c r="N64" s="1" t="s">
        <v>27</v>
      </c>
      <c r="O64" s="1" t="s">
        <v>223</v>
      </c>
    </row>
    <row r="65" spans="1:15" ht="86.4" x14ac:dyDescent="0.3">
      <c r="A65" s="1" t="s">
        <v>218</v>
      </c>
      <c r="B65" s="1" t="s">
        <v>28</v>
      </c>
      <c r="C65" s="1" t="s">
        <v>28</v>
      </c>
      <c r="D65" s="1" t="s">
        <v>92</v>
      </c>
      <c r="E65" s="1" t="s">
        <v>378</v>
      </c>
      <c r="F65" s="2">
        <v>600</v>
      </c>
      <c r="G65" s="2">
        <v>1</v>
      </c>
      <c r="H65" s="1" t="s">
        <v>114</v>
      </c>
      <c r="I65" s="3" t="s">
        <v>71</v>
      </c>
      <c r="J65" s="1" t="s">
        <v>374</v>
      </c>
      <c r="K65" s="4" t="s">
        <v>375</v>
      </c>
      <c r="L65" s="4" t="s">
        <v>376</v>
      </c>
      <c r="M65" s="1" t="s">
        <v>377</v>
      </c>
      <c r="N65" s="1" t="s">
        <v>27</v>
      </c>
      <c r="O65" s="1" t="s">
        <v>223</v>
      </c>
    </row>
    <row r="66" spans="1:15" x14ac:dyDescent="0.3">
      <c r="A66" s="1" t="s">
        <v>262</v>
      </c>
      <c r="B66" s="1" t="s">
        <v>28</v>
      </c>
      <c r="C66" s="1" t="s">
        <v>28</v>
      </c>
      <c r="D66" s="1" t="s">
        <v>52</v>
      </c>
      <c r="E66" s="1" t="s">
        <v>383</v>
      </c>
      <c r="F66" s="2">
        <v>10000</v>
      </c>
      <c r="G66" s="2">
        <v>1</v>
      </c>
      <c r="H66" s="1" t="s">
        <v>379</v>
      </c>
      <c r="I66" s="3" t="s">
        <v>20</v>
      </c>
      <c r="J66" s="1" t="s">
        <v>263</v>
      </c>
      <c r="K66" s="4" t="s">
        <v>380</v>
      </c>
      <c r="L66" s="4" t="s">
        <v>381</v>
      </c>
      <c r="M66" s="1" t="s">
        <v>382</v>
      </c>
      <c r="N66" s="1" t="s">
        <v>27</v>
      </c>
      <c r="O66" s="1" t="s">
        <v>267</v>
      </c>
    </row>
    <row r="67" spans="1:15" x14ac:dyDescent="0.3">
      <c r="A67" s="1" t="s">
        <v>240</v>
      </c>
      <c r="B67" s="1" t="s">
        <v>385</v>
      </c>
      <c r="C67" s="1" t="s">
        <v>384</v>
      </c>
      <c r="D67" s="1" t="s">
        <v>52</v>
      </c>
      <c r="E67" s="1" t="s">
        <v>58</v>
      </c>
      <c r="F67" s="2">
        <v>444000</v>
      </c>
      <c r="G67" s="2">
        <v>1</v>
      </c>
      <c r="H67" s="1" t="s">
        <v>341</v>
      </c>
      <c r="I67" s="3" t="s">
        <v>20</v>
      </c>
      <c r="J67" s="1" t="s">
        <v>386</v>
      </c>
      <c r="K67" s="4" t="s">
        <v>387</v>
      </c>
      <c r="L67" s="4" t="s">
        <v>388</v>
      </c>
      <c r="M67" s="1" t="s">
        <v>389</v>
      </c>
      <c r="N67" s="1" t="s">
        <v>27</v>
      </c>
      <c r="O67" s="1" t="s">
        <v>245</v>
      </c>
    </row>
    <row r="68" spans="1:15" x14ac:dyDescent="0.3">
      <c r="A68" s="1" t="s">
        <v>240</v>
      </c>
      <c r="B68" s="1" t="s">
        <v>391</v>
      </c>
      <c r="C68" s="1" t="s">
        <v>390</v>
      </c>
      <c r="D68" s="1" t="s">
        <v>52</v>
      </c>
      <c r="E68" s="1" t="s">
        <v>58</v>
      </c>
      <c r="F68" s="2">
        <v>275000</v>
      </c>
      <c r="G68" s="2">
        <v>200</v>
      </c>
      <c r="H68" s="1" t="s">
        <v>392</v>
      </c>
      <c r="I68" s="3" t="s">
        <v>20</v>
      </c>
      <c r="J68" s="1" t="s">
        <v>393</v>
      </c>
      <c r="K68" s="4" t="s">
        <v>394</v>
      </c>
      <c r="L68" s="4" t="s">
        <v>395</v>
      </c>
      <c r="M68" s="1" t="s">
        <v>396</v>
      </c>
      <c r="N68" s="1" t="s">
        <v>27</v>
      </c>
      <c r="O68" s="1" t="s">
        <v>245</v>
      </c>
    </row>
    <row r="69" spans="1:15" ht="86.4" x14ac:dyDescent="0.3">
      <c r="A69" s="1" t="s">
        <v>262</v>
      </c>
      <c r="B69" s="1" t="s">
        <v>28</v>
      </c>
      <c r="C69" s="1" t="s">
        <v>28</v>
      </c>
      <c r="D69" s="1" t="s">
        <v>92</v>
      </c>
      <c r="E69" s="1" t="s">
        <v>362</v>
      </c>
      <c r="F69" s="2">
        <v>3000</v>
      </c>
      <c r="G69" s="2">
        <v>1</v>
      </c>
      <c r="H69" s="1" t="s">
        <v>226</v>
      </c>
      <c r="I69" s="3" t="s">
        <v>20</v>
      </c>
      <c r="J69" s="1" t="s">
        <v>263</v>
      </c>
      <c r="K69" s="4" t="s">
        <v>397</v>
      </c>
      <c r="L69" s="4" t="s">
        <v>398</v>
      </c>
      <c r="M69" s="1" t="s">
        <v>399</v>
      </c>
      <c r="N69" s="1" t="s">
        <v>27</v>
      </c>
      <c r="O69" s="1" t="s">
        <v>267</v>
      </c>
    </row>
    <row r="70" spans="1:15" ht="57.6" x14ac:dyDescent="0.3">
      <c r="A70" s="1" t="s">
        <v>262</v>
      </c>
      <c r="B70" s="1" t="s">
        <v>28</v>
      </c>
      <c r="C70" s="1" t="s">
        <v>28</v>
      </c>
      <c r="D70" s="1" t="s">
        <v>92</v>
      </c>
      <c r="E70" s="1" t="s">
        <v>403</v>
      </c>
      <c r="F70" s="2">
        <v>3500</v>
      </c>
      <c r="G70" s="2">
        <v>1</v>
      </c>
      <c r="H70" s="1" t="s">
        <v>30</v>
      </c>
      <c r="I70" s="3" t="s">
        <v>20</v>
      </c>
      <c r="J70" s="1" t="s">
        <v>263</v>
      </c>
      <c r="K70" s="4" t="s">
        <v>400</v>
      </c>
      <c r="L70" s="4" t="s">
        <v>401</v>
      </c>
      <c r="M70" s="1" t="s">
        <v>402</v>
      </c>
      <c r="N70" s="1" t="s">
        <v>27</v>
      </c>
      <c r="O70" s="1" t="s">
        <v>267</v>
      </c>
    </row>
    <row r="71" spans="1:15" ht="57.6" x14ac:dyDescent="0.3">
      <c r="A71" s="1" t="s">
        <v>262</v>
      </c>
      <c r="B71" s="1" t="s">
        <v>28</v>
      </c>
      <c r="C71" s="1" t="s">
        <v>28</v>
      </c>
      <c r="D71" s="1" t="s">
        <v>92</v>
      </c>
      <c r="E71" s="1" t="s">
        <v>403</v>
      </c>
      <c r="F71" s="2">
        <v>3500</v>
      </c>
      <c r="G71" s="2">
        <v>1</v>
      </c>
      <c r="H71" s="1" t="s">
        <v>404</v>
      </c>
      <c r="I71" s="3" t="s">
        <v>20</v>
      </c>
      <c r="J71" s="1" t="s">
        <v>263</v>
      </c>
      <c r="K71" s="4" t="s">
        <v>405</v>
      </c>
      <c r="L71" s="4" t="s">
        <v>406</v>
      </c>
      <c r="M71" s="1" t="s">
        <v>402</v>
      </c>
      <c r="N71" s="1" t="s">
        <v>27</v>
      </c>
      <c r="O71" s="1" t="s">
        <v>267</v>
      </c>
    </row>
    <row r="72" spans="1:15" ht="57.6" x14ac:dyDescent="0.3">
      <c r="A72" s="1" t="s">
        <v>262</v>
      </c>
      <c r="B72" s="1" t="s">
        <v>28</v>
      </c>
      <c r="C72" s="1" t="s">
        <v>28</v>
      </c>
      <c r="D72" s="1" t="s">
        <v>29</v>
      </c>
      <c r="E72" s="1" t="s">
        <v>45</v>
      </c>
      <c r="F72" s="2">
        <v>3000</v>
      </c>
      <c r="G72" s="2">
        <v>1</v>
      </c>
      <c r="H72" s="1" t="s">
        <v>407</v>
      </c>
      <c r="I72" s="3" t="s">
        <v>20</v>
      </c>
      <c r="J72" s="1" t="s">
        <v>408</v>
      </c>
      <c r="K72" s="4" t="s">
        <v>409</v>
      </c>
      <c r="L72" s="4" t="s">
        <v>410</v>
      </c>
      <c r="M72" s="1"/>
      <c r="N72" s="1" t="s">
        <v>27</v>
      </c>
      <c r="O72" s="1" t="s">
        <v>267</v>
      </c>
    </row>
    <row r="73" spans="1:15" ht="43.2" x14ac:dyDescent="0.3">
      <c r="A73" s="1" t="s">
        <v>262</v>
      </c>
      <c r="B73" s="1" t="s">
        <v>28</v>
      </c>
      <c r="C73" s="1" t="s">
        <v>28</v>
      </c>
      <c r="D73" s="1" t="s">
        <v>29</v>
      </c>
      <c r="E73" s="1" t="s">
        <v>45</v>
      </c>
      <c r="F73" s="2">
        <v>3500</v>
      </c>
      <c r="G73" s="2">
        <v>1</v>
      </c>
      <c r="H73" s="1" t="s">
        <v>30</v>
      </c>
      <c r="I73" s="3" t="s">
        <v>20</v>
      </c>
      <c r="J73" s="1" t="s">
        <v>263</v>
      </c>
      <c r="K73" s="4" t="s">
        <v>411</v>
      </c>
      <c r="L73" s="4" t="s">
        <v>412</v>
      </c>
      <c r="M73" s="1"/>
      <c r="N73" s="1" t="s">
        <v>27</v>
      </c>
      <c r="O73" s="1" t="s">
        <v>267</v>
      </c>
    </row>
    <row r="74" spans="1:15" ht="57.6" x14ac:dyDescent="0.3">
      <c r="A74" s="1" t="s">
        <v>262</v>
      </c>
      <c r="B74" s="1" t="s">
        <v>28</v>
      </c>
      <c r="C74" s="1" t="s">
        <v>28</v>
      </c>
      <c r="D74" s="1" t="s">
        <v>29</v>
      </c>
      <c r="E74" s="1" t="s">
        <v>45</v>
      </c>
      <c r="F74" s="2">
        <v>3500</v>
      </c>
      <c r="G74" s="2">
        <v>1</v>
      </c>
      <c r="H74" s="1" t="s">
        <v>30</v>
      </c>
      <c r="I74" s="3" t="s">
        <v>71</v>
      </c>
      <c r="J74" s="1" t="s">
        <v>263</v>
      </c>
      <c r="K74" s="4" t="s">
        <v>413</v>
      </c>
      <c r="L74" s="4" t="s">
        <v>414</v>
      </c>
      <c r="M74" s="1"/>
      <c r="N74" s="1" t="s">
        <v>27</v>
      </c>
      <c r="O74" s="1" t="s">
        <v>267</v>
      </c>
    </row>
    <row r="75" spans="1:15" x14ac:dyDescent="0.3">
      <c r="A75" s="1" t="s">
        <v>262</v>
      </c>
      <c r="B75" s="1" t="s">
        <v>28</v>
      </c>
      <c r="C75" s="1" t="s">
        <v>28</v>
      </c>
      <c r="D75" s="1" t="s">
        <v>36</v>
      </c>
      <c r="E75" s="1" t="s">
        <v>417</v>
      </c>
      <c r="F75" s="2">
        <v>0</v>
      </c>
      <c r="G75" s="2">
        <v>12</v>
      </c>
      <c r="H75" s="1" t="s">
        <v>30</v>
      </c>
      <c r="I75" s="3" t="s">
        <v>20</v>
      </c>
      <c r="J75" s="1" t="s">
        <v>263</v>
      </c>
      <c r="K75" s="4" t="s">
        <v>415</v>
      </c>
      <c r="L75" s="4" t="s">
        <v>416</v>
      </c>
      <c r="M75" s="1"/>
      <c r="N75" s="1" t="s">
        <v>27</v>
      </c>
      <c r="O75" s="1" t="s">
        <v>267</v>
      </c>
    </row>
    <row r="76" spans="1:15" ht="28.8" x14ac:dyDescent="0.3">
      <c r="A76" s="1" t="s">
        <v>262</v>
      </c>
      <c r="B76" s="1" t="s">
        <v>28</v>
      </c>
      <c r="C76" s="1" t="s">
        <v>28</v>
      </c>
      <c r="D76" s="1" t="s">
        <v>29</v>
      </c>
      <c r="E76" s="1" t="s">
        <v>45</v>
      </c>
      <c r="F76" s="2">
        <v>5000</v>
      </c>
      <c r="G76" s="2">
        <v>1</v>
      </c>
      <c r="H76" s="1" t="s">
        <v>30</v>
      </c>
      <c r="I76" s="3" t="s">
        <v>20</v>
      </c>
      <c r="J76" s="1" t="s">
        <v>188</v>
      </c>
      <c r="K76" s="4" t="s">
        <v>418</v>
      </c>
      <c r="L76" s="4" t="s">
        <v>419</v>
      </c>
      <c r="M76" s="1"/>
      <c r="N76" s="1" t="s">
        <v>27</v>
      </c>
      <c r="O76" s="1" t="s">
        <v>267</v>
      </c>
    </row>
    <row r="77" spans="1:15" x14ac:dyDescent="0.3">
      <c r="A77" s="1" t="s">
        <v>422</v>
      </c>
      <c r="B77" s="1" t="s">
        <v>421</v>
      </c>
      <c r="C77" s="1" t="s">
        <v>420</v>
      </c>
      <c r="D77" s="1" t="s">
        <v>52</v>
      </c>
      <c r="E77" s="1" t="s">
        <v>58</v>
      </c>
      <c r="F77" s="2">
        <v>990000</v>
      </c>
      <c r="G77" s="2">
        <v>1</v>
      </c>
      <c r="H77" s="1" t="s">
        <v>53</v>
      </c>
      <c r="I77" s="3" t="s">
        <v>71</v>
      </c>
      <c r="J77" s="1"/>
      <c r="K77" s="4"/>
      <c r="L77" s="4"/>
      <c r="M77" s="1"/>
      <c r="N77" s="1" t="s">
        <v>27</v>
      </c>
      <c r="O77" s="1" t="s">
        <v>423</v>
      </c>
    </row>
    <row r="78" spans="1:15" x14ac:dyDescent="0.3">
      <c r="A78" s="1" t="s">
        <v>422</v>
      </c>
      <c r="B78" s="1" t="s">
        <v>425</v>
      </c>
      <c r="C78" s="1" t="s">
        <v>424</v>
      </c>
      <c r="D78" s="1" t="s">
        <v>52</v>
      </c>
      <c r="E78" s="1" t="s">
        <v>58</v>
      </c>
      <c r="F78" s="2">
        <v>1849605</v>
      </c>
      <c r="G78" s="2">
        <v>1</v>
      </c>
      <c r="H78" s="1" t="s">
        <v>93</v>
      </c>
      <c r="I78" s="3" t="s">
        <v>20</v>
      </c>
      <c r="J78" s="1"/>
      <c r="K78" s="4"/>
      <c r="L78" s="4"/>
      <c r="M78" s="1"/>
      <c r="N78" s="1" t="s">
        <v>27</v>
      </c>
      <c r="O78" s="1" t="s">
        <v>423</v>
      </c>
    </row>
    <row r="79" spans="1:15" x14ac:dyDescent="0.3">
      <c r="A79" s="1" t="s">
        <v>428</v>
      </c>
      <c r="B79" s="1" t="s">
        <v>427</v>
      </c>
      <c r="C79" s="1" t="s">
        <v>426</v>
      </c>
      <c r="D79" s="1" t="s">
        <v>29</v>
      </c>
      <c r="E79" s="1" t="s">
        <v>429</v>
      </c>
      <c r="F79" s="2">
        <v>28.57</v>
      </c>
      <c r="G79" s="2">
        <v>1</v>
      </c>
      <c r="H79" s="1" t="s">
        <v>261</v>
      </c>
      <c r="I79" s="3" t="s">
        <v>20</v>
      </c>
      <c r="J79" s="1"/>
      <c r="K79" s="4"/>
      <c r="L79" s="4"/>
      <c r="M79" s="1"/>
      <c r="N79" s="1" t="s">
        <v>27</v>
      </c>
      <c r="O79" s="1" t="s">
        <v>430</v>
      </c>
    </row>
    <row r="80" spans="1:15" x14ac:dyDescent="0.3">
      <c r="A80" s="1" t="s">
        <v>428</v>
      </c>
      <c r="B80" s="1" t="s">
        <v>432</v>
      </c>
      <c r="C80" s="1" t="s">
        <v>431</v>
      </c>
      <c r="D80" s="1" t="s">
        <v>29</v>
      </c>
      <c r="E80" s="1" t="s">
        <v>45</v>
      </c>
      <c r="F80" s="2">
        <v>195.22</v>
      </c>
      <c r="G80" s="2">
        <v>1</v>
      </c>
      <c r="H80" s="1" t="s">
        <v>433</v>
      </c>
      <c r="I80" s="3" t="s">
        <v>20</v>
      </c>
      <c r="J80" s="1"/>
      <c r="K80" s="4"/>
      <c r="L80" s="4"/>
      <c r="M80" s="1"/>
      <c r="N80" s="1" t="s">
        <v>27</v>
      </c>
      <c r="O80" s="1" t="s">
        <v>430</v>
      </c>
    </row>
    <row r="81" spans="1:15" x14ac:dyDescent="0.3">
      <c r="A81" s="1" t="s">
        <v>428</v>
      </c>
      <c r="B81" s="1" t="s">
        <v>435</v>
      </c>
      <c r="C81" s="1" t="s">
        <v>434</v>
      </c>
      <c r="D81" s="1" t="s">
        <v>29</v>
      </c>
      <c r="E81" s="1" t="s">
        <v>45</v>
      </c>
      <c r="F81" s="2">
        <v>75</v>
      </c>
      <c r="G81" s="2">
        <v>1</v>
      </c>
      <c r="H81" s="1" t="s">
        <v>436</v>
      </c>
      <c r="I81" s="3" t="s">
        <v>71</v>
      </c>
      <c r="J81" s="1"/>
      <c r="K81" s="4"/>
      <c r="L81" s="4"/>
      <c r="M81" s="1"/>
      <c r="N81" s="1" t="s">
        <v>27</v>
      </c>
      <c r="O81" s="1" t="s">
        <v>430</v>
      </c>
    </row>
    <row r="82" spans="1:15" x14ac:dyDescent="0.3">
      <c r="A82" s="1" t="s">
        <v>428</v>
      </c>
      <c r="B82" s="1" t="s">
        <v>438</v>
      </c>
      <c r="C82" s="1" t="s">
        <v>437</v>
      </c>
      <c r="D82" s="1" t="s">
        <v>18</v>
      </c>
      <c r="E82" s="1" t="s">
        <v>304</v>
      </c>
      <c r="F82" s="2">
        <v>10000</v>
      </c>
      <c r="G82" s="2">
        <v>8</v>
      </c>
      <c r="H82" s="1" t="s">
        <v>147</v>
      </c>
      <c r="I82" s="3" t="s">
        <v>20</v>
      </c>
      <c r="J82" s="1"/>
      <c r="K82" s="4"/>
      <c r="L82" s="4"/>
      <c r="M82" s="1"/>
      <c r="N82" s="1" t="s">
        <v>27</v>
      </c>
      <c r="O82" s="1" t="s">
        <v>430</v>
      </c>
    </row>
    <row r="83" spans="1:15" x14ac:dyDescent="0.3">
      <c r="A83" s="1" t="s">
        <v>428</v>
      </c>
      <c r="B83" s="1" t="s">
        <v>440</v>
      </c>
      <c r="C83" s="1" t="s">
        <v>439</v>
      </c>
      <c r="D83" s="1" t="s">
        <v>18</v>
      </c>
      <c r="E83" s="1" t="s">
        <v>25</v>
      </c>
      <c r="F83" s="2">
        <v>4500</v>
      </c>
      <c r="G83" s="2">
        <v>4</v>
      </c>
      <c r="H83" s="1" t="s">
        <v>370</v>
      </c>
      <c r="I83" s="3" t="s">
        <v>20</v>
      </c>
      <c r="J83" s="1"/>
      <c r="K83" s="4"/>
      <c r="L83" s="4"/>
      <c r="M83" s="1"/>
      <c r="N83" s="1" t="s">
        <v>27</v>
      </c>
      <c r="O83" s="1" t="s">
        <v>430</v>
      </c>
    </row>
    <row r="84" spans="1:15" x14ac:dyDescent="0.3">
      <c r="A84" s="1" t="s">
        <v>422</v>
      </c>
      <c r="B84" s="1" t="s">
        <v>442</v>
      </c>
      <c r="C84" s="1" t="s">
        <v>441</v>
      </c>
      <c r="D84" s="1" t="s">
        <v>52</v>
      </c>
      <c r="E84" s="1" t="s">
        <v>58</v>
      </c>
      <c r="F84" s="2">
        <v>1882000</v>
      </c>
      <c r="G84" s="2">
        <v>1</v>
      </c>
      <c r="H84" s="1" t="s">
        <v>70</v>
      </c>
      <c r="I84" s="3" t="s">
        <v>71</v>
      </c>
      <c r="J84" s="1"/>
      <c r="K84" s="4"/>
      <c r="L84" s="4"/>
      <c r="M84" s="1"/>
      <c r="N84" s="1" t="s">
        <v>27</v>
      </c>
      <c r="O84" s="1" t="s">
        <v>423</v>
      </c>
    </row>
    <row r="85" spans="1:15" x14ac:dyDescent="0.3">
      <c r="A85" s="1" t="s">
        <v>428</v>
      </c>
      <c r="B85" s="1" t="s">
        <v>28</v>
      </c>
      <c r="C85" s="1" t="s">
        <v>28</v>
      </c>
      <c r="D85" s="1" t="s">
        <v>92</v>
      </c>
      <c r="E85" s="1" t="s">
        <v>99</v>
      </c>
      <c r="F85" s="2">
        <v>6000</v>
      </c>
      <c r="G85" s="2">
        <v>1</v>
      </c>
      <c r="H85" s="1" t="s">
        <v>30</v>
      </c>
      <c r="I85" s="3" t="s">
        <v>20</v>
      </c>
      <c r="J85" s="1"/>
      <c r="K85" s="4"/>
      <c r="L85" s="4"/>
      <c r="M85" s="1"/>
      <c r="N85" s="1" t="s">
        <v>27</v>
      </c>
      <c r="O85" s="1" t="s">
        <v>430</v>
      </c>
    </row>
    <row r="86" spans="1:15" x14ac:dyDescent="0.3">
      <c r="A86" s="1" t="s">
        <v>428</v>
      </c>
      <c r="B86" s="1" t="s">
        <v>427</v>
      </c>
      <c r="C86" s="1" t="s">
        <v>426</v>
      </c>
      <c r="D86" s="1" t="s">
        <v>18</v>
      </c>
      <c r="E86" s="1" t="s">
        <v>25</v>
      </c>
      <c r="F86" s="2">
        <v>1500</v>
      </c>
      <c r="G86" s="2">
        <v>2</v>
      </c>
      <c r="H86" s="1" t="s">
        <v>443</v>
      </c>
      <c r="I86" s="3" t="s">
        <v>20</v>
      </c>
      <c r="J86" s="1"/>
      <c r="K86" s="4"/>
      <c r="L86" s="4"/>
      <c r="M86" s="1"/>
      <c r="N86" s="1" t="s">
        <v>27</v>
      </c>
      <c r="O86" s="1" t="s">
        <v>430</v>
      </c>
    </row>
    <row r="87" spans="1:15" x14ac:dyDescent="0.3">
      <c r="A87" s="1" t="s">
        <v>422</v>
      </c>
      <c r="B87" s="1" t="s">
        <v>445</v>
      </c>
      <c r="C87" s="1" t="s">
        <v>444</v>
      </c>
      <c r="D87" s="1" t="s">
        <v>52</v>
      </c>
      <c r="E87" s="1" t="s">
        <v>58</v>
      </c>
      <c r="F87" s="2">
        <v>999067</v>
      </c>
      <c r="G87" s="2">
        <v>2</v>
      </c>
      <c r="H87" s="1" t="s">
        <v>78</v>
      </c>
      <c r="I87" s="3" t="s">
        <v>71</v>
      </c>
      <c r="J87" s="1"/>
      <c r="K87" s="4"/>
      <c r="L87" s="4"/>
      <c r="M87" s="1"/>
      <c r="N87" s="1" t="s">
        <v>27</v>
      </c>
      <c r="O87" s="1" t="s">
        <v>423</v>
      </c>
    </row>
    <row r="88" spans="1:15" x14ac:dyDescent="0.3">
      <c r="A88" s="1" t="s">
        <v>428</v>
      </c>
      <c r="B88" s="1" t="s">
        <v>28</v>
      </c>
      <c r="C88" s="1" t="s">
        <v>28</v>
      </c>
      <c r="D88" s="1" t="s">
        <v>29</v>
      </c>
      <c r="E88" s="1" t="s">
        <v>45</v>
      </c>
      <c r="F88" s="2">
        <v>4000</v>
      </c>
      <c r="G88" s="2">
        <v>2</v>
      </c>
      <c r="H88" s="1" t="s">
        <v>30</v>
      </c>
      <c r="I88" s="3" t="s">
        <v>20</v>
      </c>
      <c r="J88" s="1"/>
      <c r="K88" s="4"/>
      <c r="L88" s="4"/>
      <c r="M88" s="1"/>
      <c r="N88" s="1" t="s">
        <v>27</v>
      </c>
      <c r="O88" s="1" t="s">
        <v>430</v>
      </c>
    </row>
    <row r="89" spans="1:15" x14ac:dyDescent="0.3">
      <c r="A89" s="1" t="s">
        <v>422</v>
      </c>
      <c r="B89" s="1" t="s">
        <v>447</v>
      </c>
      <c r="C89" s="1" t="s">
        <v>446</v>
      </c>
      <c r="D89" s="1" t="s">
        <v>52</v>
      </c>
      <c r="E89" s="1" t="s">
        <v>58</v>
      </c>
      <c r="F89" s="2">
        <v>302750</v>
      </c>
      <c r="G89" s="2">
        <v>1</v>
      </c>
      <c r="H89" s="1" t="s">
        <v>226</v>
      </c>
      <c r="I89" s="3" t="s">
        <v>71</v>
      </c>
      <c r="J89" s="1"/>
      <c r="K89" s="4"/>
      <c r="L89" s="4"/>
      <c r="M89" s="1"/>
      <c r="N89" s="1" t="s">
        <v>27</v>
      </c>
      <c r="O89" s="1" t="s">
        <v>423</v>
      </c>
    </row>
    <row r="90" spans="1:15" x14ac:dyDescent="0.3">
      <c r="A90" s="1" t="s">
        <v>428</v>
      </c>
      <c r="B90" s="1" t="s">
        <v>28</v>
      </c>
      <c r="C90" s="1" t="s">
        <v>28</v>
      </c>
      <c r="D90" s="1" t="s">
        <v>36</v>
      </c>
      <c r="E90" s="1" t="s">
        <v>172</v>
      </c>
      <c r="F90" s="2">
        <v>4000</v>
      </c>
      <c r="G90" s="2">
        <v>1</v>
      </c>
      <c r="H90" s="1" t="s">
        <v>30</v>
      </c>
      <c r="I90" s="3" t="s">
        <v>20</v>
      </c>
      <c r="J90" s="1"/>
      <c r="K90" s="4"/>
      <c r="L90" s="4"/>
      <c r="M90" s="1"/>
      <c r="N90" s="1" t="s">
        <v>27</v>
      </c>
      <c r="O90" s="1" t="s">
        <v>430</v>
      </c>
    </row>
    <row r="91" spans="1:15" x14ac:dyDescent="0.3">
      <c r="A91" s="1" t="s">
        <v>428</v>
      </c>
      <c r="B91" s="1" t="s">
        <v>28</v>
      </c>
      <c r="C91" s="1" t="s">
        <v>28</v>
      </c>
      <c r="D91" s="1" t="s">
        <v>92</v>
      </c>
      <c r="E91" s="1" t="s">
        <v>448</v>
      </c>
      <c r="F91" s="2">
        <v>400</v>
      </c>
      <c r="G91" s="2">
        <v>2</v>
      </c>
      <c r="H91" s="1" t="s">
        <v>93</v>
      </c>
      <c r="I91" s="3" t="s">
        <v>20</v>
      </c>
      <c r="J91" s="1"/>
      <c r="K91" s="4"/>
      <c r="L91" s="4"/>
      <c r="M91" s="1"/>
      <c r="N91" s="1" t="s">
        <v>27</v>
      </c>
      <c r="O91" s="1" t="s">
        <v>430</v>
      </c>
    </row>
    <row r="92" spans="1:15" x14ac:dyDescent="0.3">
      <c r="A92" s="1" t="s">
        <v>428</v>
      </c>
      <c r="B92" s="1" t="s">
        <v>28</v>
      </c>
      <c r="C92" s="1" t="s">
        <v>28</v>
      </c>
      <c r="D92" s="1" t="s">
        <v>52</v>
      </c>
      <c r="E92" s="1" t="s">
        <v>450</v>
      </c>
      <c r="F92" s="2">
        <v>4200</v>
      </c>
      <c r="G92" s="2">
        <v>1</v>
      </c>
      <c r="H92" s="1" t="s">
        <v>449</v>
      </c>
      <c r="I92" s="3" t="s">
        <v>71</v>
      </c>
      <c r="J92" s="1"/>
      <c r="K92" s="4"/>
      <c r="L92" s="4"/>
      <c r="M92" s="1"/>
      <c r="N92" s="1" t="s">
        <v>27</v>
      </c>
      <c r="O92" s="1" t="s">
        <v>430</v>
      </c>
    </row>
    <row r="93" spans="1:15" ht="129.6" x14ac:dyDescent="0.3">
      <c r="A93" s="1" t="s">
        <v>428</v>
      </c>
      <c r="B93" s="1" t="s">
        <v>451</v>
      </c>
      <c r="C93" s="1" t="s">
        <v>451</v>
      </c>
      <c r="D93" s="1" t="s">
        <v>52</v>
      </c>
      <c r="E93" s="1" t="s">
        <v>58</v>
      </c>
      <c r="F93" s="2">
        <v>400</v>
      </c>
      <c r="G93" s="2">
        <v>6</v>
      </c>
      <c r="H93" s="1" t="s">
        <v>70</v>
      </c>
      <c r="I93" s="3" t="s">
        <v>20</v>
      </c>
      <c r="J93" s="1" t="s">
        <v>452</v>
      </c>
      <c r="K93" s="4" t="s">
        <v>453</v>
      </c>
      <c r="L93" s="4" t="s">
        <v>454</v>
      </c>
      <c r="M93" s="1" t="s">
        <v>455</v>
      </c>
      <c r="N93" s="1" t="s">
        <v>27</v>
      </c>
      <c r="O93" s="1" t="s">
        <v>430</v>
      </c>
    </row>
    <row r="94" spans="1:15" x14ac:dyDescent="0.3">
      <c r="A94" s="1" t="s">
        <v>422</v>
      </c>
      <c r="B94" s="1" t="s">
        <v>457</v>
      </c>
      <c r="C94" s="1" t="s">
        <v>456</v>
      </c>
      <c r="D94" s="1" t="s">
        <v>52</v>
      </c>
      <c r="E94" s="1" t="s">
        <v>58</v>
      </c>
      <c r="F94" s="2">
        <v>250000</v>
      </c>
      <c r="G94" s="2">
        <v>1</v>
      </c>
      <c r="H94" s="1" t="s">
        <v>147</v>
      </c>
      <c r="I94" s="3" t="s">
        <v>71</v>
      </c>
      <c r="J94" s="1"/>
      <c r="K94" s="4"/>
      <c r="L94" s="4"/>
      <c r="M94" s="1"/>
      <c r="N94" s="1" t="s">
        <v>27</v>
      </c>
      <c r="O94" s="1" t="s">
        <v>423</v>
      </c>
    </row>
    <row r="95" spans="1:15" x14ac:dyDescent="0.3">
      <c r="A95" s="1" t="s">
        <v>422</v>
      </c>
      <c r="B95" s="1" t="s">
        <v>459</v>
      </c>
      <c r="C95" s="1" t="s">
        <v>458</v>
      </c>
      <c r="D95" s="1" t="s">
        <v>52</v>
      </c>
      <c r="E95" s="1" t="s">
        <v>58</v>
      </c>
      <c r="F95" s="2">
        <v>1600000</v>
      </c>
      <c r="G95" s="2">
        <v>1</v>
      </c>
      <c r="H95" s="1" t="s">
        <v>460</v>
      </c>
      <c r="I95" s="3" t="s">
        <v>20</v>
      </c>
      <c r="J95" s="1"/>
      <c r="K95" s="4"/>
      <c r="L95" s="4"/>
      <c r="M95" s="1"/>
      <c r="N95" s="1" t="s">
        <v>27</v>
      </c>
      <c r="O95" s="1" t="s">
        <v>423</v>
      </c>
    </row>
    <row r="96" spans="1:15" x14ac:dyDescent="0.3">
      <c r="A96" s="1" t="s">
        <v>422</v>
      </c>
      <c r="B96" s="1" t="s">
        <v>462</v>
      </c>
      <c r="C96" s="1" t="s">
        <v>461</v>
      </c>
      <c r="D96" s="1" t="s">
        <v>52</v>
      </c>
      <c r="E96" s="1" t="s">
        <v>58</v>
      </c>
      <c r="F96" s="2">
        <v>989000</v>
      </c>
      <c r="G96" s="2">
        <v>1</v>
      </c>
      <c r="H96" s="1" t="s">
        <v>463</v>
      </c>
      <c r="I96" s="3" t="s">
        <v>71</v>
      </c>
      <c r="J96" s="1"/>
      <c r="K96" s="4"/>
      <c r="L96" s="4"/>
      <c r="M96" s="1"/>
      <c r="N96" s="1" t="s">
        <v>27</v>
      </c>
      <c r="O96" s="1" t="s">
        <v>423</v>
      </c>
    </row>
    <row r="97" spans="1:15" x14ac:dyDescent="0.3">
      <c r="A97" s="1" t="s">
        <v>422</v>
      </c>
      <c r="B97" s="1" t="s">
        <v>465</v>
      </c>
      <c r="C97" s="1" t="s">
        <v>464</v>
      </c>
      <c r="D97" s="1" t="s">
        <v>52</v>
      </c>
      <c r="E97" s="1" t="s">
        <v>58</v>
      </c>
      <c r="F97" s="2">
        <v>765598</v>
      </c>
      <c r="G97" s="2">
        <v>1</v>
      </c>
      <c r="H97" s="1" t="s">
        <v>114</v>
      </c>
      <c r="I97" s="3" t="s">
        <v>71</v>
      </c>
      <c r="J97" s="1"/>
      <c r="K97" s="4"/>
      <c r="L97" s="4"/>
      <c r="M97" s="1"/>
      <c r="N97" s="1" t="s">
        <v>27</v>
      </c>
      <c r="O97" s="1" t="s">
        <v>423</v>
      </c>
    </row>
    <row r="98" spans="1:15" x14ac:dyDescent="0.3">
      <c r="A98" s="1" t="s">
        <v>422</v>
      </c>
      <c r="B98" s="1" t="s">
        <v>467</v>
      </c>
      <c r="C98" s="1" t="s">
        <v>466</v>
      </c>
      <c r="D98" s="1" t="s">
        <v>52</v>
      </c>
      <c r="E98" s="1" t="s">
        <v>58</v>
      </c>
      <c r="F98" s="2">
        <v>2000000</v>
      </c>
      <c r="G98" s="2">
        <v>1</v>
      </c>
      <c r="H98" s="1" t="s">
        <v>460</v>
      </c>
      <c r="I98" s="3" t="s">
        <v>71</v>
      </c>
      <c r="J98" s="1"/>
      <c r="K98" s="4"/>
      <c r="L98" s="4"/>
      <c r="M98" s="1"/>
      <c r="N98" s="1" t="s">
        <v>27</v>
      </c>
      <c r="O98" s="1" t="s">
        <v>423</v>
      </c>
    </row>
    <row r="99" spans="1:15" x14ac:dyDescent="0.3">
      <c r="A99" s="1" t="s">
        <v>422</v>
      </c>
      <c r="B99" s="1" t="s">
        <v>469</v>
      </c>
      <c r="C99" s="1" t="s">
        <v>468</v>
      </c>
      <c r="D99" s="1" t="s">
        <v>52</v>
      </c>
      <c r="E99" s="1" t="s">
        <v>58</v>
      </c>
      <c r="F99" s="2">
        <v>150000</v>
      </c>
      <c r="G99" s="2">
        <v>1</v>
      </c>
      <c r="H99" s="1" t="s">
        <v>470</v>
      </c>
      <c r="I99" s="3" t="s">
        <v>71</v>
      </c>
      <c r="J99" s="1"/>
      <c r="K99" s="4"/>
      <c r="L99" s="4"/>
      <c r="M99" s="1"/>
      <c r="N99" s="1" t="s">
        <v>27</v>
      </c>
      <c r="O99" s="1" t="s">
        <v>423</v>
      </c>
    </row>
    <row r="100" spans="1:15" ht="57.6" x14ac:dyDescent="0.3">
      <c r="A100" s="1" t="s">
        <v>422</v>
      </c>
      <c r="B100" s="1" t="s">
        <v>28</v>
      </c>
      <c r="C100" s="1" t="s">
        <v>28</v>
      </c>
      <c r="D100" s="1" t="s">
        <v>18</v>
      </c>
      <c r="E100" s="1" t="s">
        <v>304</v>
      </c>
      <c r="F100" s="2">
        <v>4500</v>
      </c>
      <c r="G100" s="2">
        <v>3</v>
      </c>
      <c r="H100" s="1" t="s">
        <v>30</v>
      </c>
      <c r="I100" s="3" t="s">
        <v>20</v>
      </c>
      <c r="J100" s="1" t="s">
        <v>471</v>
      </c>
      <c r="K100" s="4" t="s">
        <v>472</v>
      </c>
      <c r="L100" s="4" t="s">
        <v>473</v>
      </c>
      <c r="M100" s="1"/>
      <c r="N100" s="1" t="s">
        <v>27</v>
      </c>
      <c r="O100" s="1" t="s">
        <v>423</v>
      </c>
    </row>
    <row r="101" spans="1:15" x14ac:dyDescent="0.3">
      <c r="A101" s="1" t="s">
        <v>422</v>
      </c>
      <c r="B101" s="1" t="s">
        <v>28</v>
      </c>
      <c r="C101" s="1" t="s">
        <v>28</v>
      </c>
      <c r="D101" s="1" t="s">
        <v>36</v>
      </c>
      <c r="E101" s="1" t="s">
        <v>475</v>
      </c>
      <c r="F101" s="2">
        <v>0</v>
      </c>
      <c r="G101" s="2">
        <v>1</v>
      </c>
      <c r="H101" s="1" t="s">
        <v>474</v>
      </c>
      <c r="I101" s="3" t="s">
        <v>20</v>
      </c>
      <c r="J101" s="1"/>
      <c r="K101" s="4"/>
      <c r="L101" s="4"/>
      <c r="M101" s="1"/>
      <c r="N101" s="1" t="s">
        <v>27</v>
      </c>
      <c r="O101" s="1" t="s">
        <v>423</v>
      </c>
    </row>
    <row r="102" spans="1:15" x14ac:dyDescent="0.3">
      <c r="A102" s="1" t="s">
        <v>422</v>
      </c>
      <c r="B102" s="1" t="s">
        <v>28</v>
      </c>
      <c r="C102" s="1" t="s">
        <v>28</v>
      </c>
      <c r="D102" s="1" t="s">
        <v>36</v>
      </c>
      <c r="E102" s="1" t="s">
        <v>476</v>
      </c>
      <c r="F102" s="2">
        <v>0</v>
      </c>
      <c r="G102" s="2">
        <v>1</v>
      </c>
      <c r="H102" s="1" t="s">
        <v>93</v>
      </c>
      <c r="I102" s="3" t="s">
        <v>20</v>
      </c>
      <c r="J102" s="1"/>
      <c r="K102" s="4"/>
      <c r="L102" s="4"/>
      <c r="M102" s="1"/>
      <c r="N102" s="1" t="s">
        <v>27</v>
      </c>
      <c r="O102" s="1" t="s">
        <v>423</v>
      </c>
    </row>
    <row r="103" spans="1:15" x14ac:dyDescent="0.3">
      <c r="A103" s="1" t="s">
        <v>422</v>
      </c>
      <c r="B103" s="1" t="s">
        <v>28</v>
      </c>
      <c r="C103" s="1" t="s">
        <v>28</v>
      </c>
      <c r="D103" s="1" t="s">
        <v>29</v>
      </c>
      <c r="E103" s="1" t="s">
        <v>45</v>
      </c>
      <c r="F103" s="2">
        <v>5880</v>
      </c>
      <c r="G103" s="2">
        <v>1</v>
      </c>
      <c r="H103" s="1" t="s">
        <v>30</v>
      </c>
      <c r="I103" s="3" t="s">
        <v>20</v>
      </c>
      <c r="J103" s="1"/>
      <c r="K103" s="4"/>
      <c r="L103" s="4"/>
      <c r="M103" s="1"/>
      <c r="N103" s="1" t="s">
        <v>27</v>
      </c>
      <c r="O103" s="1" t="s">
        <v>423</v>
      </c>
    </row>
    <row r="104" spans="1:15" x14ac:dyDescent="0.3">
      <c r="A104" s="1" t="s">
        <v>422</v>
      </c>
      <c r="B104" s="1" t="s">
        <v>28</v>
      </c>
      <c r="C104" s="1" t="s">
        <v>28</v>
      </c>
      <c r="D104" s="1" t="s">
        <v>29</v>
      </c>
      <c r="E104" s="1" t="s">
        <v>45</v>
      </c>
      <c r="F104" s="2">
        <v>0</v>
      </c>
      <c r="G104" s="2">
        <v>1</v>
      </c>
      <c r="H104" s="1" t="s">
        <v>30</v>
      </c>
      <c r="I104" s="3" t="s">
        <v>20</v>
      </c>
      <c r="J104" s="1"/>
      <c r="K104" s="4"/>
      <c r="L104" s="4"/>
      <c r="M104" s="1"/>
      <c r="N104" s="1" t="s">
        <v>27</v>
      </c>
      <c r="O104" s="1" t="s">
        <v>423</v>
      </c>
    </row>
    <row r="105" spans="1:15" x14ac:dyDescent="0.3">
      <c r="A105" s="1" t="s">
        <v>422</v>
      </c>
      <c r="B105" s="1" t="s">
        <v>28</v>
      </c>
      <c r="C105" s="1" t="s">
        <v>28</v>
      </c>
      <c r="D105" s="1" t="s">
        <v>92</v>
      </c>
      <c r="E105" s="1" t="s">
        <v>99</v>
      </c>
      <c r="F105" s="2">
        <v>0</v>
      </c>
      <c r="G105" s="2">
        <v>1</v>
      </c>
      <c r="H105" s="1" t="s">
        <v>30</v>
      </c>
      <c r="I105" s="3" t="s">
        <v>20</v>
      </c>
      <c r="J105" s="1"/>
      <c r="K105" s="4"/>
      <c r="L105" s="4"/>
      <c r="M105" s="1"/>
      <c r="N105" s="1" t="s">
        <v>27</v>
      </c>
      <c r="O105" s="1" t="s">
        <v>423</v>
      </c>
    </row>
    <row r="106" spans="1:15" x14ac:dyDescent="0.3">
      <c r="A106" s="1" t="s">
        <v>422</v>
      </c>
      <c r="B106" s="1" t="s">
        <v>28</v>
      </c>
      <c r="C106" s="1" t="s">
        <v>28</v>
      </c>
      <c r="D106" s="1" t="s">
        <v>92</v>
      </c>
      <c r="E106" s="1" t="s">
        <v>99</v>
      </c>
      <c r="F106" s="2">
        <v>0</v>
      </c>
      <c r="G106" s="2">
        <v>4</v>
      </c>
      <c r="H106" s="1" t="s">
        <v>30</v>
      </c>
      <c r="I106" s="3" t="s">
        <v>71</v>
      </c>
      <c r="J106" s="1"/>
      <c r="K106" s="4"/>
      <c r="L106" s="4"/>
      <c r="M106" s="1"/>
      <c r="N106" s="1" t="s">
        <v>27</v>
      </c>
      <c r="O106" s="1" t="s">
        <v>423</v>
      </c>
    </row>
    <row r="107" spans="1:15" x14ac:dyDescent="0.3">
      <c r="A107" s="1" t="s">
        <v>94</v>
      </c>
      <c r="B107" s="1" t="s">
        <v>28</v>
      </c>
      <c r="C107" s="1" t="s">
        <v>28</v>
      </c>
      <c r="D107" s="1" t="s">
        <v>92</v>
      </c>
      <c r="E107" s="1" t="s">
        <v>481</v>
      </c>
      <c r="F107" s="2">
        <v>4000</v>
      </c>
      <c r="G107" s="2">
        <v>1</v>
      </c>
      <c r="H107" s="1" t="s">
        <v>436</v>
      </c>
      <c r="I107" s="3" t="s">
        <v>20</v>
      </c>
      <c r="J107" s="1" t="s">
        <v>477</v>
      </c>
      <c r="K107" s="4" t="s">
        <v>478</v>
      </c>
      <c r="L107" s="4" t="s">
        <v>479</v>
      </c>
      <c r="M107" s="1" t="s">
        <v>480</v>
      </c>
      <c r="N107" s="1" t="s">
        <v>27</v>
      </c>
      <c r="O107" s="1" t="s">
        <v>100</v>
      </c>
    </row>
    <row r="108" spans="1:15" x14ac:dyDescent="0.3">
      <c r="A108" s="1" t="s">
        <v>94</v>
      </c>
      <c r="B108" s="1" t="s">
        <v>28</v>
      </c>
      <c r="C108" s="1" t="s">
        <v>28</v>
      </c>
      <c r="D108" s="1" t="s">
        <v>92</v>
      </c>
      <c r="E108" s="1" t="s">
        <v>483</v>
      </c>
      <c r="F108" s="2">
        <v>4000</v>
      </c>
      <c r="G108" s="2">
        <v>1</v>
      </c>
      <c r="H108" s="1" t="s">
        <v>436</v>
      </c>
      <c r="I108" s="3" t="s">
        <v>20</v>
      </c>
      <c r="J108" s="1" t="s">
        <v>482</v>
      </c>
      <c r="K108" s="4" t="s">
        <v>479</v>
      </c>
      <c r="L108" s="4" t="s">
        <v>479</v>
      </c>
      <c r="M108" s="1" t="s">
        <v>480</v>
      </c>
      <c r="N108" s="1" t="s">
        <v>27</v>
      </c>
      <c r="O108" s="1" t="s">
        <v>100</v>
      </c>
    </row>
    <row r="109" spans="1:15" x14ac:dyDescent="0.3">
      <c r="A109" s="1" t="s">
        <v>94</v>
      </c>
      <c r="B109" s="1" t="s">
        <v>484</v>
      </c>
      <c r="C109" s="1" t="s">
        <v>484</v>
      </c>
      <c r="D109" s="1" t="s">
        <v>92</v>
      </c>
      <c r="E109" s="1" t="s">
        <v>487</v>
      </c>
      <c r="F109" s="2">
        <v>5000</v>
      </c>
      <c r="G109" s="2">
        <v>1</v>
      </c>
      <c r="H109" s="1" t="s">
        <v>30</v>
      </c>
      <c r="I109" s="3" t="s">
        <v>20</v>
      </c>
      <c r="J109" s="1" t="s">
        <v>86</v>
      </c>
      <c r="K109" s="4" t="s">
        <v>485</v>
      </c>
      <c r="L109" s="4" t="s">
        <v>485</v>
      </c>
      <c r="M109" s="1" t="s">
        <v>486</v>
      </c>
      <c r="N109" s="1" t="s">
        <v>27</v>
      </c>
      <c r="O109" s="1" t="s">
        <v>100</v>
      </c>
    </row>
    <row r="110" spans="1:15" x14ac:dyDescent="0.3">
      <c r="A110" s="1" t="s">
        <v>422</v>
      </c>
      <c r="B110" s="1" t="s">
        <v>489</v>
      </c>
      <c r="C110" s="1" t="s">
        <v>488</v>
      </c>
      <c r="D110" s="1" t="s">
        <v>29</v>
      </c>
      <c r="E110" s="1" t="s">
        <v>429</v>
      </c>
      <c r="F110" s="2">
        <v>40000000</v>
      </c>
      <c r="G110" s="2">
        <v>1</v>
      </c>
      <c r="H110" s="1" t="s">
        <v>254</v>
      </c>
      <c r="I110" s="3" t="s">
        <v>71</v>
      </c>
      <c r="J110" s="1"/>
      <c r="K110" s="4"/>
      <c r="L110" s="4"/>
      <c r="M110" s="1"/>
      <c r="N110" s="1" t="s">
        <v>27</v>
      </c>
      <c r="O110" s="1" t="s">
        <v>423</v>
      </c>
    </row>
    <row r="111" spans="1:15" x14ac:dyDescent="0.3">
      <c r="A111" s="1" t="s">
        <v>94</v>
      </c>
      <c r="B111" s="1" t="s">
        <v>28</v>
      </c>
      <c r="C111" s="1" t="s">
        <v>28</v>
      </c>
      <c r="D111" s="1" t="s">
        <v>18</v>
      </c>
      <c r="E111" s="1" t="s">
        <v>493</v>
      </c>
      <c r="F111" s="2">
        <v>500</v>
      </c>
      <c r="G111" s="2">
        <v>1</v>
      </c>
      <c r="H111" s="1" t="s">
        <v>30</v>
      </c>
      <c r="I111" s="3" t="s">
        <v>20</v>
      </c>
      <c r="J111" s="1" t="s">
        <v>490</v>
      </c>
      <c r="K111" s="4" t="s">
        <v>491</v>
      </c>
      <c r="L111" s="4" t="s">
        <v>492</v>
      </c>
      <c r="M111" s="1" t="s">
        <v>486</v>
      </c>
      <c r="N111" s="1" t="s">
        <v>27</v>
      </c>
      <c r="O111" s="1" t="s">
        <v>100</v>
      </c>
    </row>
    <row r="112" spans="1:15" x14ac:dyDescent="0.3">
      <c r="A112" s="1" t="s">
        <v>94</v>
      </c>
      <c r="B112" s="1" t="s">
        <v>1809</v>
      </c>
      <c r="C112" s="1" t="s">
        <v>1809</v>
      </c>
      <c r="D112" s="1" t="s">
        <v>29</v>
      </c>
      <c r="E112" s="1" t="s">
        <v>45</v>
      </c>
      <c r="F112" s="2">
        <v>5000</v>
      </c>
      <c r="G112" s="2">
        <v>0</v>
      </c>
      <c r="H112" s="1" t="s">
        <v>449</v>
      </c>
      <c r="I112" s="3" t="s">
        <v>20</v>
      </c>
      <c r="J112" s="1"/>
      <c r="K112" s="4"/>
      <c r="L112" s="4"/>
      <c r="M112" s="1"/>
      <c r="N112" s="1" t="s">
        <v>27</v>
      </c>
      <c r="O112" s="1" t="s">
        <v>100</v>
      </c>
    </row>
    <row r="113" spans="1:15" x14ac:dyDescent="0.3">
      <c r="A113" s="1" t="s">
        <v>94</v>
      </c>
      <c r="B113" s="1" t="s">
        <v>1810</v>
      </c>
      <c r="C113" s="1" t="s">
        <v>1810</v>
      </c>
      <c r="D113" s="1" t="s">
        <v>29</v>
      </c>
      <c r="E113" s="1" t="s">
        <v>45</v>
      </c>
      <c r="F113" s="2">
        <v>5000</v>
      </c>
      <c r="G113" s="2">
        <v>0</v>
      </c>
      <c r="H113" s="1" t="s">
        <v>30</v>
      </c>
      <c r="I113" s="3" t="s">
        <v>71</v>
      </c>
      <c r="J113" s="1"/>
      <c r="K113" s="4"/>
      <c r="L113" s="4"/>
      <c r="M113" s="1"/>
      <c r="N113" s="1" t="s">
        <v>27</v>
      </c>
      <c r="O113" s="1" t="s">
        <v>100</v>
      </c>
    </row>
    <row r="114" spans="1:15" x14ac:dyDescent="0.3">
      <c r="A114" s="1" t="s">
        <v>94</v>
      </c>
      <c r="B114" s="1" t="s">
        <v>1811</v>
      </c>
      <c r="C114" s="1" t="s">
        <v>1811</v>
      </c>
      <c r="D114" s="1" t="s">
        <v>36</v>
      </c>
      <c r="E114" s="1" t="s">
        <v>1812</v>
      </c>
      <c r="F114" s="2">
        <v>6000</v>
      </c>
      <c r="G114" s="2">
        <v>1</v>
      </c>
      <c r="H114" s="1" t="s">
        <v>124</v>
      </c>
      <c r="I114" s="3" t="s">
        <v>71</v>
      </c>
      <c r="J114" s="1"/>
      <c r="K114" s="4"/>
      <c r="L114" s="4"/>
      <c r="M114" s="1"/>
      <c r="N114" s="1" t="s">
        <v>27</v>
      </c>
      <c r="O114" s="1" t="s">
        <v>100</v>
      </c>
    </row>
    <row r="115" spans="1:15" x14ac:dyDescent="0.3">
      <c r="A115" s="1" t="s">
        <v>94</v>
      </c>
      <c r="B115" s="1" t="s">
        <v>1813</v>
      </c>
      <c r="C115" s="1" t="s">
        <v>1813</v>
      </c>
      <c r="D115" s="1" t="s">
        <v>36</v>
      </c>
      <c r="E115" s="1" t="s">
        <v>1814</v>
      </c>
      <c r="F115" s="2">
        <v>6000</v>
      </c>
      <c r="G115" s="2">
        <v>1</v>
      </c>
      <c r="H115" s="1" t="s">
        <v>436</v>
      </c>
      <c r="I115" s="3" t="s">
        <v>71</v>
      </c>
      <c r="J115" s="1"/>
      <c r="K115" s="4"/>
      <c r="L115" s="4"/>
      <c r="M115" s="1"/>
      <c r="N115" s="1" t="s">
        <v>27</v>
      </c>
      <c r="O115" s="1" t="s">
        <v>100</v>
      </c>
    </row>
    <row r="116" spans="1:15" x14ac:dyDescent="0.3">
      <c r="A116" s="1" t="s">
        <v>94</v>
      </c>
      <c r="B116" s="1" t="s">
        <v>1815</v>
      </c>
      <c r="C116" s="1" t="s">
        <v>1815</v>
      </c>
      <c r="D116" s="1" t="s">
        <v>18</v>
      </c>
      <c r="E116" s="1" t="s">
        <v>304</v>
      </c>
      <c r="F116" s="2">
        <v>1000</v>
      </c>
      <c r="G116" s="2">
        <v>2</v>
      </c>
      <c r="H116" s="1" t="s">
        <v>30</v>
      </c>
      <c r="I116" s="3" t="s">
        <v>71</v>
      </c>
      <c r="J116" s="1"/>
      <c r="K116" s="4"/>
      <c r="L116" s="4"/>
      <c r="M116" s="1"/>
      <c r="N116" s="1" t="s">
        <v>27</v>
      </c>
      <c r="O116" s="1" t="s">
        <v>100</v>
      </c>
    </row>
    <row r="117" spans="1:15" ht="57.6" x14ac:dyDescent="0.3">
      <c r="A117" s="1" t="s">
        <v>496</v>
      </c>
      <c r="B117" s="1" t="s">
        <v>495</v>
      </c>
      <c r="C117" s="1" t="s">
        <v>494</v>
      </c>
      <c r="D117" s="1" t="s">
        <v>52</v>
      </c>
      <c r="E117" s="1" t="s">
        <v>58</v>
      </c>
      <c r="F117" s="2">
        <v>325000</v>
      </c>
      <c r="G117" s="2">
        <v>2</v>
      </c>
      <c r="H117" s="1" t="s">
        <v>70</v>
      </c>
      <c r="I117" s="3" t="s">
        <v>20</v>
      </c>
      <c r="J117" s="1" t="s">
        <v>497</v>
      </c>
      <c r="K117" s="4" t="s">
        <v>498</v>
      </c>
      <c r="L117" s="4" t="s">
        <v>499</v>
      </c>
      <c r="M117" s="1" t="s">
        <v>500</v>
      </c>
      <c r="N117" s="1" t="s">
        <v>27</v>
      </c>
      <c r="O117" s="1" t="s">
        <v>501</v>
      </c>
    </row>
    <row r="118" spans="1:15" ht="57.6" x14ac:dyDescent="0.3">
      <c r="A118" s="1" t="s">
        <v>115</v>
      </c>
      <c r="B118" s="1" t="s">
        <v>503</v>
      </c>
      <c r="C118" s="1" t="s">
        <v>502</v>
      </c>
      <c r="D118" s="1" t="s">
        <v>92</v>
      </c>
      <c r="E118" s="1" t="s">
        <v>508</v>
      </c>
      <c r="F118" s="2">
        <v>44000000</v>
      </c>
      <c r="G118" s="2">
        <v>20</v>
      </c>
      <c r="H118" s="1" t="s">
        <v>53</v>
      </c>
      <c r="I118" s="3" t="s">
        <v>71</v>
      </c>
      <c r="J118" s="1" t="s">
        <v>504</v>
      </c>
      <c r="K118" s="4" t="s">
        <v>505</v>
      </c>
      <c r="L118" s="4" t="s">
        <v>506</v>
      </c>
      <c r="M118" s="1" t="s">
        <v>507</v>
      </c>
      <c r="N118" s="1" t="s">
        <v>27</v>
      </c>
      <c r="O118" s="1" t="s">
        <v>121</v>
      </c>
    </row>
    <row r="119" spans="1:15" ht="57.6" x14ac:dyDescent="0.3">
      <c r="A119" s="1" t="s">
        <v>115</v>
      </c>
      <c r="B119" s="1" t="s">
        <v>509</v>
      </c>
      <c r="C119" s="1" t="s">
        <v>502</v>
      </c>
      <c r="D119" s="1" t="s">
        <v>92</v>
      </c>
      <c r="E119" s="1" t="s">
        <v>508</v>
      </c>
      <c r="F119" s="2">
        <v>44000000</v>
      </c>
      <c r="G119" s="2">
        <v>20</v>
      </c>
      <c r="H119" s="1" t="s">
        <v>53</v>
      </c>
      <c r="I119" s="3" t="s">
        <v>71</v>
      </c>
      <c r="J119" s="1" t="s">
        <v>504</v>
      </c>
      <c r="K119" s="4" t="s">
        <v>505</v>
      </c>
      <c r="L119" s="4" t="s">
        <v>506</v>
      </c>
      <c r="M119" s="1" t="s">
        <v>507</v>
      </c>
      <c r="N119" s="1" t="s">
        <v>27</v>
      </c>
      <c r="O119" s="1" t="s">
        <v>121</v>
      </c>
    </row>
    <row r="120" spans="1:15" ht="43.2" x14ac:dyDescent="0.3">
      <c r="A120" s="1" t="s">
        <v>496</v>
      </c>
      <c r="B120" s="1" t="s">
        <v>511</v>
      </c>
      <c r="C120" s="1" t="s">
        <v>510</v>
      </c>
      <c r="D120" s="1" t="s">
        <v>52</v>
      </c>
      <c r="E120" s="1" t="s">
        <v>58</v>
      </c>
      <c r="F120" s="2">
        <v>996861</v>
      </c>
      <c r="G120" s="2">
        <v>2</v>
      </c>
      <c r="H120" s="1" t="s">
        <v>177</v>
      </c>
      <c r="I120" s="3" t="s">
        <v>20</v>
      </c>
      <c r="J120" s="1" t="s">
        <v>512</v>
      </c>
      <c r="K120" s="4" t="s">
        <v>513</v>
      </c>
      <c r="L120" s="4" t="s">
        <v>514</v>
      </c>
      <c r="M120" s="1" t="s">
        <v>515</v>
      </c>
      <c r="N120" s="1" t="s">
        <v>27</v>
      </c>
      <c r="O120" s="1" t="s">
        <v>501</v>
      </c>
    </row>
    <row r="121" spans="1:15" ht="72" x14ac:dyDescent="0.3">
      <c r="A121" s="1" t="s">
        <v>496</v>
      </c>
      <c r="B121" s="1" t="s">
        <v>517</v>
      </c>
      <c r="C121" s="1" t="s">
        <v>516</v>
      </c>
      <c r="D121" s="1" t="s">
        <v>52</v>
      </c>
      <c r="E121" s="1" t="s">
        <v>58</v>
      </c>
      <c r="F121" s="2">
        <v>527275</v>
      </c>
      <c r="G121" s="2">
        <v>2</v>
      </c>
      <c r="H121" s="1" t="s">
        <v>226</v>
      </c>
      <c r="I121" s="3" t="s">
        <v>20</v>
      </c>
      <c r="J121" s="1" t="s">
        <v>518</v>
      </c>
      <c r="K121" s="4" t="s">
        <v>519</v>
      </c>
      <c r="L121" s="4" t="s">
        <v>520</v>
      </c>
      <c r="M121" s="1" t="s">
        <v>521</v>
      </c>
      <c r="N121" s="1" t="s">
        <v>27</v>
      </c>
      <c r="O121" s="1" t="s">
        <v>501</v>
      </c>
    </row>
    <row r="122" spans="1:15" ht="57.6" x14ac:dyDescent="0.3">
      <c r="A122" s="1" t="s">
        <v>522</v>
      </c>
      <c r="B122" s="1" t="s">
        <v>28</v>
      </c>
      <c r="C122" s="1" t="s">
        <v>28</v>
      </c>
      <c r="D122" s="1" t="s">
        <v>29</v>
      </c>
      <c r="E122" s="1" t="s">
        <v>45</v>
      </c>
      <c r="F122" s="2">
        <v>0</v>
      </c>
      <c r="G122" s="2">
        <v>1</v>
      </c>
      <c r="H122" s="1" t="s">
        <v>30</v>
      </c>
      <c r="I122" s="3" t="s">
        <v>20</v>
      </c>
      <c r="J122" s="1" t="s">
        <v>523</v>
      </c>
      <c r="K122" s="4" t="s">
        <v>524</v>
      </c>
      <c r="L122" s="4" t="s">
        <v>525</v>
      </c>
      <c r="M122" s="1"/>
      <c r="N122" s="1" t="s">
        <v>27</v>
      </c>
      <c r="O122" s="1" t="s">
        <v>526</v>
      </c>
    </row>
    <row r="123" spans="1:15" ht="100.8" x14ac:dyDescent="0.3">
      <c r="A123" s="1" t="s">
        <v>496</v>
      </c>
      <c r="B123" s="1" t="s">
        <v>528</v>
      </c>
      <c r="C123" s="1" t="s">
        <v>527</v>
      </c>
      <c r="D123" s="1" t="s">
        <v>52</v>
      </c>
      <c r="E123" s="1" t="s">
        <v>58</v>
      </c>
      <c r="F123" s="2">
        <v>343127</v>
      </c>
      <c r="G123" s="2">
        <v>6</v>
      </c>
      <c r="H123" s="1" t="s">
        <v>529</v>
      </c>
      <c r="I123" s="3" t="s">
        <v>20</v>
      </c>
      <c r="J123" s="1" t="s">
        <v>530</v>
      </c>
      <c r="K123" s="4" t="s">
        <v>531</v>
      </c>
      <c r="L123" s="4" t="s">
        <v>532</v>
      </c>
      <c r="M123" s="1" t="s">
        <v>533</v>
      </c>
      <c r="N123" s="1" t="s">
        <v>27</v>
      </c>
      <c r="O123" s="1" t="s">
        <v>501</v>
      </c>
    </row>
    <row r="124" spans="1:15" ht="28.8" x14ac:dyDescent="0.3">
      <c r="A124" s="1" t="s">
        <v>522</v>
      </c>
      <c r="B124" s="1" t="s">
        <v>28</v>
      </c>
      <c r="C124" s="1" t="s">
        <v>28</v>
      </c>
      <c r="D124" s="1" t="s">
        <v>29</v>
      </c>
      <c r="E124" s="1" t="s">
        <v>45</v>
      </c>
      <c r="F124" s="2">
        <v>500</v>
      </c>
      <c r="G124" s="2">
        <v>0</v>
      </c>
      <c r="H124" s="1" t="s">
        <v>534</v>
      </c>
      <c r="I124" s="3" t="s">
        <v>20</v>
      </c>
      <c r="J124" s="1" t="s">
        <v>535</v>
      </c>
      <c r="K124" s="4" t="s">
        <v>536</v>
      </c>
      <c r="L124" s="4" t="s">
        <v>537</v>
      </c>
      <c r="M124" s="1" t="s">
        <v>523</v>
      </c>
      <c r="N124" s="1" t="s">
        <v>27</v>
      </c>
      <c r="O124" s="1" t="s">
        <v>526</v>
      </c>
    </row>
    <row r="125" spans="1:15" ht="43.2" x14ac:dyDescent="0.3">
      <c r="A125" s="1" t="s">
        <v>115</v>
      </c>
      <c r="B125" s="1" t="s">
        <v>539</v>
      </c>
      <c r="C125" s="1" t="s">
        <v>538</v>
      </c>
      <c r="D125" s="1" t="s">
        <v>92</v>
      </c>
      <c r="E125" s="1" t="s">
        <v>448</v>
      </c>
      <c r="F125" s="2">
        <v>250000</v>
      </c>
      <c r="G125" s="2">
        <v>5</v>
      </c>
      <c r="H125" s="1" t="s">
        <v>239</v>
      </c>
      <c r="I125" s="3" t="s">
        <v>71</v>
      </c>
      <c r="J125" s="1" t="s">
        <v>540</v>
      </c>
      <c r="K125" s="4" t="s">
        <v>541</v>
      </c>
      <c r="L125" s="4" t="s">
        <v>542</v>
      </c>
      <c r="M125" s="1" t="s">
        <v>543</v>
      </c>
      <c r="N125" s="1" t="s">
        <v>27</v>
      </c>
      <c r="O125" s="1" t="s">
        <v>121</v>
      </c>
    </row>
    <row r="126" spans="1:15" ht="57.6" x14ac:dyDescent="0.3">
      <c r="A126" s="1" t="s">
        <v>496</v>
      </c>
      <c r="B126" s="1" t="s">
        <v>544</v>
      </c>
      <c r="C126" s="1" t="s">
        <v>544</v>
      </c>
      <c r="D126" s="1" t="s">
        <v>52</v>
      </c>
      <c r="E126" s="1" t="s">
        <v>58</v>
      </c>
      <c r="F126" s="2">
        <v>285250</v>
      </c>
      <c r="G126" s="2">
        <v>1</v>
      </c>
      <c r="H126" s="1" t="s">
        <v>404</v>
      </c>
      <c r="I126" s="3" t="s">
        <v>20</v>
      </c>
      <c r="J126" s="1" t="s">
        <v>545</v>
      </c>
      <c r="K126" s="4" t="s">
        <v>546</v>
      </c>
      <c r="L126" s="4" t="s">
        <v>547</v>
      </c>
      <c r="M126" s="1" t="s">
        <v>548</v>
      </c>
      <c r="N126" s="1" t="s">
        <v>27</v>
      </c>
      <c r="O126" s="1" t="s">
        <v>501</v>
      </c>
    </row>
    <row r="127" spans="1:15" ht="57.6" x14ac:dyDescent="0.3">
      <c r="A127" s="1" t="s">
        <v>522</v>
      </c>
      <c r="B127" s="1" t="s">
        <v>28</v>
      </c>
      <c r="C127" s="1" t="s">
        <v>28</v>
      </c>
      <c r="D127" s="1" t="s">
        <v>29</v>
      </c>
      <c r="E127" s="1" t="s">
        <v>45</v>
      </c>
      <c r="F127" s="2">
        <v>10000</v>
      </c>
      <c r="G127" s="2">
        <v>1</v>
      </c>
      <c r="H127" s="1" t="s">
        <v>30</v>
      </c>
      <c r="I127" s="3" t="s">
        <v>20</v>
      </c>
      <c r="J127" s="1" t="s">
        <v>523</v>
      </c>
      <c r="K127" s="4" t="s">
        <v>549</v>
      </c>
      <c r="L127" s="4" t="s">
        <v>550</v>
      </c>
      <c r="M127" s="1" t="s">
        <v>551</v>
      </c>
      <c r="N127" s="1" t="s">
        <v>27</v>
      </c>
      <c r="O127" s="1" t="s">
        <v>526</v>
      </c>
    </row>
    <row r="128" spans="1:15" ht="28.8" x14ac:dyDescent="0.3">
      <c r="A128" s="1" t="s">
        <v>115</v>
      </c>
      <c r="B128" s="1" t="s">
        <v>553</v>
      </c>
      <c r="C128" s="1" t="s">
        <v>552</v>
      </c>
      <c r="D128" s="1" t="s">
        <v>92</v>
      </c>
      <c r="E128" s="1" t="s">
        <v>508</v>
      </c>
      <c r="F128" s="2">
        <v>780000</v>
      </c>
      <c r="G128" s="2">
        <v>1</v>
      </c>
      <c r="H128" s="1" t="s">
        <v>554</v>
      </c>
      <c r="I128" s="3" t="s">
        <v>71</v>
      </c>
      <c r="J128" s="1" t="s">
        <v>555</v>
      </c>
      <c r="K128" s="4" t="s">
        <v>556</v>
      </c>
      <c r="L128" s="4" t="s">
        <v>557</v>
      </c>
      <c r="M128" s="1" t="s">
        <v>558</v>
      </c>
      <c r="N128" s="1" t="s">
        <v>27</v>
      </c>
      <c r="O128" s="1" t="s">
        <v>121</v>
      </c>
    </row>
    <row r="129" spans="1:15" x14ac:dyDescent="0.3">
      <c r="A129" s="1" t="s">
        <v>561</v>
      </c>
      <c r="B129" s="1" t="s">
        <v>560</v>
      </c>
      <c r="C129" s="1" t="s">
        <v>559</v>
      </c>
      <c r="D129" s="1" t="s">
        <v>52</v>
      </c>
      <c r="E129" s="1" t="s">
        <v>58</v>
      </c>
      <c r="F129" s="2">
        <v>330665</v>
      </c>
      <c r="G129" s="2">
        <v>15</v>
      </c>
      <c r="H129" s="1" t="s">
        <v>78</v>
      </c>
      <c r="I129" s="3" t="s">
        <v>71</v>
      </c>
      <c r="J129" s="1" t="s">
        <v>497</v>
      </c>
      <c r="K129" s="4" t="s">
        <v>562</v>
      </c>
      <c r="L129" s="4" t="s">
        <v>563</v>
      </c>
      <c r="M129" s="1" t="s">
        <v>564</v>
      </c>
      <c r="N129" s="1" t="s">
        <v>27</v>
      </c>
      <c r="O129" s="1" t="s">
        <v>565</v>
      </c>
    </row>
    <row r="130" spans="1:15" ht="57.6" x14ac:dyDescent="0.3">
      <c r="A130" s="1" t="s">
        <v>522</v>
      </c>
      <c r="B130" s="1" t="s">
        <v>28</v>
      </c>
      <c r="C130" s="1" t="s">
        <v>28</v>
      </c>
      <c r="D130" s="1" t="s">
        <v>29</v>
      </c>
      <c r="E130" s="1" t="s">
        <v>45</v>
      </c>
      <c r="F130" s="2">
        <v>20000</v>
      </c>
      <c r="G130" s="2">
        <v>1</v>
      </c>
      <c r="H130" s="1" t="s">
        <v>30</v>
      </c>
      <c r="I130" s="3" t="s">
        <v>20</v>
      </c>
      <c r="J130" s="1" t="s">
        <v>523</v>
      </c>
      <c r="K130" s="4" t="s">
        <v>566</v>
      </c>
      <c r="L130" s="4" t="s">
        <v>567</v>
      </c>
      <c r="M130" s="1" t="s">
        <v>523</v>
      </c>
      <c r="N130" s="1" t="s">
        <v>27</v>
      </c>
      <c r="O130" s="1" t="s">
        <v>526</v>
      </c>
    </row>
    <row r="131" spans="1:15" ht="43.2" x14ac:dyDescent="0.3">
      <c r="A131" s="1" t="s">
        <v>522</v>
      </c>
      <c r="B131" s="1" t="s">
        <v>28</v>
      </c>
      <c r="C131" s="1" t="s">
        <v>28</v>
      </c>
      <c r="D131" s="1" t="s">
        <v>29</v>
      </c>
      <c r="E131" s="1" t="s">
        <v>45</v>
      </c>
      <c r="F131" s="2">
        <v>1200</v>
      </c>
      <c r="G131" s="2">
        <v>2</v>
      </c>
      <c r="H131" s="1" t="s">
        <v>30</v>
      </c>
      <c r="I131" s="3" t="s">
        <v>71</v>
      </c>
      <c r="J131" s="1" t="s">
        <v>535</v>
      </c>
      <c r="K131" s="4" t="s">
        <v>568</v>
      </c>
      <c r="L131" s="4" t="s">
        <v>523</v>
      </c>
      <c r="M131" s="1" t="s">
        <v>523</v>
      </c>
      <c r="N131" s="1" t="s">
        <v>27</v>
      </c>
      <c r="O131" s="1" t="s">
        <v>526</v>
      </c>
    </row>
    <row r="132" spans="1:15" ht="28.8" x14ac:dyDescent="0.3">
      <c r="A132" s="1" t="s">
        <v>522</v>
      </c>
      <c r="B132" s="1" t="s">
        <v>28</v>
      </c>
      <c r="C132" s="1" t="s">
        <v>28</v>
      </c>
      <c r="D132" s="1" t="s">
        <v>29</v>
      </c>
      <c r="E132" s="1" t="s">
        <v>45</v>
      </c>
      <c r="F132" s="2">
        <v>0</v>
      </c>
      <c r="G132" s="2">
        <v>1</v>
      </c>
      <c r="H132" s="1" t="s">
        <v>30</v>
      </c>
      <c r="I132" s="3" t="s">
        <v>71</v>
      </c>
      <c r="J132" s="1" t="s">
        <v>523</v>
      </c>
      <c r="K132" s="4" t="s">
        <v>569</v>
      </c>
      <c r="L132" s="4" t="s">
        <v>523</v>
      </c>
      <c r="M132" s="1" t="s">
        <v>523</v>
      </c>
      <c r="N132" s="1" t="s">
        <v>27</v>
      </c>
      <c r="O132" s="1" t="s">
        <v>526</v>
      </c>
    </row>
    <row r="133" spans="1:15" ht="72" x14ac:dyDescent="0.3">
      <c r="A133" s="1" t="s">
        <v>496</v>
      </c>
      <c r="B133" s="1" t="s">
        <v>571</v>
      </c>
      <c r="C133" s="1" t="s">
        <v>570</v>
      </c>
      <c r="D133" s="1" t="s">
        <v>52</v>
      </c>
      <c r="E133" s="1" t="s">
        <v>58</v>
      </c>
      <c r="F133" s="2">
        <v>836637</v>
      </c>
      <c r="G133" s="2">
        <v>4</v>
      </c>
      <c r="H133" s="1" t="s">
        <v>70</v>
      </c>
      <c r="I133" s="3" t="s">
        <v>20</v>
      </c>
      <c r="J133" s="1" t="s">
        <v>572</v>
      </c>
      <c r="K133" s="4" t="s">
        <v>573</v>
      </c>
      <c r="L133" s="4" t="s">
        <v>574</v>
      </c>
      <c r="M133" s="1" t="s">
        <v>575</v>
      </c>
      <c r="N133" s="1" t="s">
        <v>27</v>
      </c>
      <c r="O133" s="1" t="s">
        <v>501</v>
      </c>
    </row>
    <row r="134" spans="1:15" ht="43.2" x14ac:dyDescent="0.3">
      <c r="A134" s="1" t="s">
        <v>262</v>
      </c>
      <c r="B134" s="1" t="s">
        <v>28</v>
      </c>
      <c r="C134" s="1" t="s">
        <v>28</v>
      </c>
      <c r="D134" s="1" t="s">
        <v>29</v>
      </c>
      <c r="E134" s="1" t="s">
        <v>45</v>
      </c>
      <c r="F134" s="2">
        <v>2000</v>
      </c>
      <c r="G134" s="2">
        <v>2</v>
      </c>
      <c r="H134" s="1" t="s">
        <v>30</v>
      </c>
      <c r="I134" s="3" t="s">
        <v>20</v>
      </c>
      <c r="J134" s="1" t="s">
        <v>263</v>
      </c>
      <c r="K134" s="4" t="s">
        <v>576</v>
      </c>
      <c r="L134" s="4" t="s">
        <v>577</v>
      </c>
      <c r="M134" s="1"/>
      <c r="N134" s="1" t="s">
        <v>27</v>
      </c>
      <c r="O134" s="1" t="s">
        <v>267</v>
      </c>
    </row>
    <row r="135" spans="1:15" ht="57.6" x14ac:dyDescent="0.3">
      <c r="A135" s="1" t="s">
        <v>496</v>
      </c>
      <c r="B135" s="1" t="s">
        <v>579</v>
      </c>
      <c r="C135" s="1" t="s">
        <v>578</v>
      </c>
      <c r="D135" s="1" t="s">
        <v>52</v>
      </c>
      <c r="E135" s="1" t="s">
        <v>58</v>
      </c>
      <c r="F135" s="2">
        <v>600452</v>
      </c>
      <c r="G135" s="2">
        <v>4</v>
      </c>
      <c r="H135" s="1" t="s">
        <v>177</v>
      </c>
      <c r="I135" s="3" t="s">
        <v>20</v>
      </c>
      <c r="J135" s="1" t="s">
        <v>580</v>
      </c>
      <c r="K135" s="4" t="s">
        <v>581</v>
      </c>
      <c r="L135" s="4" t="s">
        <v>582</v>
      </c>
      <c r="M135" s="1" t="s">
        <v>583</v>
      </c>
      <c r="N135" s="1" t="s">
        <v>27</v>
      </c>
      <c r="O135" s="1" t="s">
        <v>501</v>
      </c>
    </row>
    <row r="136" spans="1:15" x14ac:dyDescent="0.3">
      <c r="A136" s="1" t="s">
        <v>496</v>
      </c>
      <c r="B136" s="1" t="s">
        <v>585</v>
      </c>
      <c r="C136" s="1" t="s">
        <v>584</v>
      </c>
      <c r="D136" s="1" t="s">
        <v>52</v>
      </c>
      <c r="E136" s="1" t="s">
        <v>58</v>
      </c>
      <c r="F136" s="2">
        <v>793360</v>
      </c>
      <c r="G136" s="2">
        <v>8</v>
      </c>
      <c r="H136" s="1" t="s">
        <v>404</v>
      </c>
      <c r="I136" s="3" t="s">
        <v>20</v>
      </c>
      <c r="J136" s="1"/>
      <c r="K136" s="4"/>
      <c r="L136" s="4"/>
      <c r="M136" s="1"/>
      <c r="N136" s="1" t="s">
        <v>27</v>
      </c>
      <c r="O136" s="1" t="s">
        <v>501</v>
      </c>
    </row>
    <row r="137" spans="1:15" x14ac:dyDescent="0.3">
      <c r="A137" s="1" t="s">
        <v>561</v>
      </c>
      <c r="B137" s="1" t="s">
        <v>587</v>
      </c>
      <c r="C137" s="1" t="s">
        <v>586</v>
      </c>
      <c r="D137" s="1" t="s">
        <v>52</v>
      </c>
      <c r="E137" s="1" t="s">
        <v>58</v>
      </c>
      <c r="F137" s="2">
        <v>557939</v>
      </c>
      <c r="G137" s="2">
        <v>20</v>
      </c>
      <c r="H137" s="1" t="s">
        <v>93</v>
      </c>
      <c r="I137" s="3" t="s">
        <v>71</v>
      </c>
      <c r="J137" s="1" t="s">
        <v>588</v>
      </c>
      <c r="K137" s="4" t="s">
        <v>589</v>
      </c>
      <c r="L137" s="4" t="s">
        <v>589</v>
      </c>
      <c r="M137" s="1" t="s">
        <v>590</v>
      </c>
      <c r="N137" s="1" t="s">
        <v>27</v>
      </c>
      <c r="O137" s="1" t="s">
        <v>565</v>
      </c>
    </row>
    <row r="138" spans="1:15" x14ac:dyDescent="0.3">
      <c r="A138" s="1" t="s">
        <v>561</v>
      </c>
      <c r="B138" s="1" t="s">
        <v>592</v>
      </c>
      <c r="C138" s="1" t="s">
        <v>591</v>
      </c>
      <c r="D138" s="1" t="s">
        <v>52</v>
      </c>
      <c r="E138" s="1" t="s">
        <v>58</v>
      </c>
      <c r="F138" s="2">
        <v>1195500</v>
      </c>
      <c r="G138" s="2">
        <v>5</v>
      </c>
      <c r="H138" s="1" t="s">
        <v>93</v>
      </c>
      <c r="I138" s="3" t="s">
        <v>71</v>
      </c>
      <c r="J138" s="1" t="s">
        <v>593</v>
      </c>
      <c r="K138" s="4" t="s">
        <v>594</v>
      </c>
      <c r="L138" s="4" t="s">
        <v>594</v>
      </c>
      <c r="M138" s="1" t="s">
        <v>595</v>
      </c>
      <c r="N138" s="1" t="s">
        <v>27</v>
      </c>
      <c r="O138" s="1" t="s">
        <v>565</v>
      </c>
    </row>
    <row r="139" spans="1:15" ht="115.2" x14ac:dyDescent="0.3">
      <c r="A139" s="1" t="s">
        <v>496</v>
      </c>
      <c r="B139" s="1" t="s">
        <v>597</v>
      </c>
      <c r="C139" s="1" t="s">
        <v>596</v>
      </c>
      <c r="D139" s="1" t="s">
        <v>52</v>
      </c>
      <c r="E139" s="1" t="s">
        <v>58</v>
      </c>
      <c r="F139" s="2">
        <v>950360</v>
      </c>
      <c r="G139" s="2">
        <v>5</v>
      </c>
      <c r="H139" s="1" t="s">
        <v>463</v>
      </c>
      <c r="I139" s="3" t="s">
        <v>20</v>
      </c>
      <c r="J139" s="1" t="s">
        <v>598</v>
      </c>
      <c r="K139" s="4" t="s">
        <v>599</v>
      </c>
      <c r="L139" s="4" t="s">
        <v>600</v>
      </c>
      <c r="M139" s="1" t="s">
        <v>601</v>
      </c>
      <c r="N139" s="1" t="s">
        <v>27</v>
      </c>
      <c r="O139" s="1" t="s">
        <v>501</v>
      </c>
    </row>
    <row r="140" spans="1:15" x14ac:dyDescent="0.3">
      <c r="A140" s="1" t="s">
        <v>561</v>
      </c>
      <c r="B140" s="1" t="s">
        <v>602</v>
      </c>
      <c r="C140" s="1" t="s">
        <v>602</v>
      </c>
      <c r="D140" s="1" t="s">
        <v>52</v>
      </c>
      <c r="E140" s="1" t="s">
        <v>58</v>
      </c>
      <c r="F140" s="2">
        <v>600000</v>
      </c>
      <c r="G140" s="2">
        <v>10</v>
      </c>
      <c r="H140" s="1" t="s">
        <v>93</v>
      </c>
      <c r="I140" s="3" t="s">
        <v>71</v>
      </c>
      <c r="J140" s="1" t="s">
        <v>603</v>
      </c>
      <c r="K140" s="4" t="s">
        <v>604</v>
      </c>
      <c r="L140" s="4" t="s">
        <v>604</v>
      </c>
      <c r="M140" s="1" t="s">
        <v>605</v>
      </c>
      <c r="N140" s="1" t="s">
        <v>27</v>
      </c>
      <c r="O140" s="1" t="s">
        <v>565</v>
      </c>
    </row>
    <row r="141" spans="1:15" ht="144" x14ac:dyDescent="0.3">
      <c r="A141" s="1" t="s">
        <v>606</v>
      </c>
      <c r="B141" s="1" t="s">
        <v>28</v>
      </c>
      <c r="C141" s="1" t="s">
        <v>28</v>
      </c>
      <c r="D141" s="1" t="s">
        <v>18</v>
      </c>
      <c r="E141" s="1" t="s">
        <v>304</v>
      </c>
      <c r="F141" s="2">
        <v>837</v>
      </c>
      <c r="G141" s="2">
        <v>2</v>
      </c>
      <c r="H141" s="1" t="s">
        <v>30</v>
      </c>
      <c r="I141" s="3" t="s">
        <v>20</v>
      </c>
      <c r="J141" s="1"/>
      <c r="K141" s="4" t="s">
        <v>607</v>
      </c>
      <c r="L141" s="4" t="s">
        <v>608</v>
      </c>
      <c r="M141" s="1" t="s">
        <v>480</v>
      </c>
      <c r="N141" s="1" t="s">
        <v>27</v>
      </c>
      <c r="O141" s="1" t="s">
        <v>609</v>
      </c>
    </row>
    <row r="142" spans="1:15" x14ac:dyDescent="0.3">
      <c r="A142" s="1" t="s">
        <v>561</v>
      </c>
      <c r="B142" s="1" t="s">
        <v>611</v>
      </c>
      <c r="C142" s="1" t="s">
        <v>610</v>
      </c>
      <c r="D142" s="1" t="s">
        <v>52</v>
      </c>
      <c r="E142" s="1" t="s">
        <v>58</v>
      </c>
      <c r="F142" s="2">
        <v>823550</v>
      </c>
      <c r="G142" s="2">
        <v>10</v>
      </c>
      <c r="H142" s="1" t="s">
        <v>93</v>
      </c>
      <c r="I142" s="3" t="s">
        <v>71</v>
      </c>
      <c r="J142" s="1" t="s">
        <v>612</v>
      </c>
      <c r="K142" s="4" t="s">
        <v>604</v>
      </c>
      <c r="L142" s="4" t="s">
        <v>604</v>
      </c>
      <c r="M142" s="1" t="s">
        <v>613</v>
      </c>
      <c r="N142" s="1" t="s">
        <v>27</v>
      </c>
      <c r="O142" s="1" t="s">
        <v>565</v>
      </c>
    </row>
    <row r="143" spans="1:15" ht="100.8" x14ac:dyDescent="0.3">
      <c r="A143" s="1" t="s">
        <v>496</v>
      </c>
      <c r="B143" s="1" t="s">
        <v>615</v>
      </c>
      <c r="C143" s="1" t="s">
        <v>614</v>
      </c>
      <c r="D143" s="1" t="s">
        <v>52</v>
      </c>
      <c r="E143" s="1" t="s">
        <v>58</v>
      </c>
      <c r="F143" s="2">
        <v>750000</v>
      </c>
      <c r="G143" s="2">
        <v>2</v>
      </c>
      <c r="H143" s="1" t="s">
        <v>463</v>
      </c>
      <c r="I143" s="3" t="s">
        <v>20</v>
      </c>
      <c r="J143" s="1" t="s">
        <v>616</v>
      </c>
      <c r="K143" s="4" t="s">
        <v>617</v>
      </c>
      <c r="L143" s="4" t="s">
        <v>618</v>
      </c>
      <c r="M143" s="1" t="s">
        <v>619</v>
      </c>
      <c r="N143" s="1" t="s">
        <v>27</v>
      </c>
      <c r="O143" s="1" t="s">
        <v>501</v>
      </c>
    </row>
    <row r="144" spans="1:15" x14ac:dyDescent="0.3">
      <c r="A144" s="1" t="s">
        <v>333</v>
      </c>
      <c r="B144" s="1" t="s">
        <v>620</v>
      </c>
      <c r="C144" s="1" t="s">
        <v>620</v>
      </c>
      <c r="D144" s="1" t="s">
        <v>92</v>
      </c>
      <c r="E144" s="1" t="s">
        <v>508</v>
      </c>
      <c r="F144" s="2">
        <v>3000</v>
      </c>
      <c r="G144" s="2">
        <v>1</v>
      </c>
      <c r="H144" s="1" t="s">
        <v>114</v>
      </c>
      <c r="I144" s="3" t="s">
        <v>20</v>
      </c>
      <c r="J144" s="1"/>
      <c r="K144" s="4"/>
      <c r="L144" s="4"/>
      <c r="M144" s="1"/>
      <c r="N144" s="1" t="s">
        <v>27</v>
      </c>
      <c r="O144" s="1" t="s">
        <v>338</v>
      </c>
    </row>
    <row r="145" spans="1:15" x14ac:dyDescent="0.3">
      <c r="A145" s="1" t="s">
        <v>333</v>
      </c>
      <c r="B145" s="1" t="s">
        <v>621</v>
      </c>
      <c r="C145" s="1" t="s">
        <v>621</v>
      </c>
      <c r="D145" s="1" t="s">
        <v>92</v>
      </c>
      <c r="E145" s="1" t="s">
        <v>508</v>
      </c>
      <c r="F145" s="2">
        <v>3000</v>
      </c>
      <c r="G145" s="2">
        <v>1</v>
      </c>
      <c r="H145" s="1" t="s">
        <v>114</v>
      </c>
      <c r="I145" s="3" t="s">
        <v>71</v>
      </c>
      <c r="J145" s="1"/>
      <c r="K145" s="4"/>
      <c r="L145" s="4"/>
      <c r="M145" s="1"/>
      <c r="N145" s="1" t="s">
        <v>27</v>
      </c>
      <c r="O145" s="1" t="s">
        <v>338</v>
      </c>
    </row>
    <row r="146" spans="1:15" x14ac:dyDescent="0.3">
      <c r="A146" s="1" t="s">
        <v>496</v>
      </c>
      <c r="B146" s="1" t="s">
        <v>28</v>
      </c>
      <c r="C146" s="1" t="s">
        <v>28</v>
      </c>
      <c r="D146" s="1" t="s">
        <v>29</v>
      </c>
      <c r="E146" s="1" t="s">
        <v>45</v>
      </c>
      <c r="F146" s="2">
        <v>1297</v>
      </c>
      <c r="G146" s="2">
        <v>1</v>
      </c>
      <c r="H146" s="1" t="s">
        <v>30</v>
      </c>
      <c r="I146" s="3" t="s">
        <v>20</v>
      </c>
      <c r="J146" s="1"/>
      <c r="K146" s="4"/>
      <c r="L146" s="4"/>
      <c r="M146" s="1"/>
      <c r="N146" s="1" t="s">
        <v>27</v>
      </c>
      <c r="O146" s="1" t="s">
        <v>501</v>
      </c>
    </row>
    <row r="147" spans="1:15" x14ac:dyDescent="0.3">
      <c r="A147" s="1" t="s">
        <v>333</v>
      </c>
      <c r="B147" s="1" t="s">
        <v>622</v>
      </c>
      <c r="C147" s="1" t="s">
        <v>622</v>
      </c>
      <c r="D147" s="1" t="s">
        <v>92</v>
      </c>
      <c r="E147" s="1" t="s">
        <v>623</v>
      </c>
      <c r="F147" s="2">
        <v>12000</v>
      </c>
      <c r="G147" s="2">
        <v>3</v>
      </c>
      <c r="H147" s="1" t="s">
        <v>30</v>
      </c>
      <c r="I147" s="3" t="s">
        <v>20</v>
      </c>
      <c r="J147" s="1"/>
      <c r="K147" s="4"/>
      <c r="L147" s="4"/>
      <c r="M147" s="1" t="s">
        <v>352</v>
      </c>
      <c r="N147" s="1" t="s">
        <v>27</v>
      </c>
      <c r="O147" s="1" t="s">
        <v>338</v>
      </c>
    </row>
    <row r="148" spans="1:15" x14ac:dyDescent="0.3">
      <c r="A148" s="1" t="s">
        <v>496</v>
      </c>
      <c r="B148" s="1" t="s">
        <v>28</v>
      </c>
      <c r="C148" s="1" t="s">
        <v>28</v>
      </c>
      <c r="D148" s="1" t="s">
        <v>29</v>
      </c>
      <c r="E148" s="1" t="s">
        <v>45</v>
      </c>
      <c r="F148" s="2">
        <v>870</v>
      </c>
      <c r="G148" s="2">
        <v>1</v>
      </c>
      <c r="H148" s="1" t="s">
        <v>30</v>
      </c>
      <c r="I148" s="3" t="s">
        <v>20</v>
      </c>
      <c r="J148" s="1"/>
      <c r="K148" s="4"/>
      <c r="L148" s="4"/>
      <c r="M148" s="1"/>
      <c r="N148" s="1" t="s">
        <v>27</v>
      </c>
      <c r="O148" s="1" t="s">
        <v>501</v>
      </c>
    </row>
    <row r="149" spans="1:15" x14ac:dyDescent="0.3">
      <c r="A149" s="1" t="s">
        <v>496</v>
      </c>
      <c r="B149" s="1" t="s">
        <v>28</v>
      </c>
      <c r="C149" s="1" t="s">
        <v>28</v>
      </c>
      <c r="D149" s="1" t="s">
        <v>29</v>
      </c>
      <c r="E149" s="1" t="s">
        <v>45</v>
      </c>
      <c r="F149" s="2">
        <v>4666</v>
      </c>
      <c r="G149" s="2">
        <v>1</v>
      </c>
      <c r="H149" s="1" t="s">
        <v>30</v>
      </c>
      <c r="I149" s="3" t="s">
        <v>20</v>
      </c>
      <c r="J149" s="1"/>
      <c r="K149" s="4"/>
      <c r="L149" s="4"/>
      <c r="M149" s="1"/>
      <c r="N149" s="1" t="s">
        <v>27</v>
      </c>
      <c r="O149" s="1" t="s">
        <v>501</v>
      </c>
    </row>
    <row r="150" spans="1:15" x14ac:dyDescent="0.3">
      <c r="A150" s="1" t="s">
        <v>333</v>
      </c>
      <c r="B150" s="1" t="s">
        <v>624</v>
      </c>
      <c r="C150" s="1" t="s">
        <v>624</v>
      </c>
      <c r="D150" s="1" t="s">
        <v>92</v>
      </c>
      <c r="E150" s="1" t="s">
        <v>625</v>
      </c>
      <c r="F150" s="2">
        <v>0</v>
      </c>
      <c r="G150" s="2">
        <v>1</v>
      </c>
      <c r="H150" s="1" t="s">
        <v>114</v>
      </c>
      <c r="I150" s="3" t="s">
        <v>71</v>
      </c>
      <c r="J150" s="1"/>
      <c r="K150" s="4"/>
      <c r="L150" s="4"/>
      <c r="M150" s="1"/>
      <c r="N150" s="1" t="s">
        <v>27</v>
      </c>
      <c r="O150" s="1" t="s">
        <v>338</v>
      </c>
    </row>
    <row r="151" spans="1:15" x14ac:dyDescent="0.3">
      <c r="A151" s="1" t="s">
        <v>496</v>
      </c>
      <c r="B151" s="1" t="s">
        <v>28</v>
      </c>
      <c r="C151" s="1" t="s">
        <v>28</v>
      </c>
      <c r="D151" s="1" t="s">
        <v>36</v>
      </c>
      <c r="E151" s="1" t="s">
        <v>626</v>
      </c>
      <c r="F151" s="2">
        <v>5000</v>
      </c>
      <c r="G151" s="2">
        <v>1</v>
      </c>
      <c r="H151" s="1" t="s">
        <v>30</v>
      </c>
      <c r="I151" s="3" t="s">
        <v>20</v>
      </c>
      <c r="J151" s="1"/>
      <c r="K151" s="4"/>
      <c r="L151" s="4"/>
      <c r="M151" s="1"/>
      <c r="N151" s="1" t="s">
        <v>27</v>
      </c>
      <c r="O151" s="1" t="s">
        <v>501</v>
      </c>
    </row>
    <row r="152" spans="1:15" ht="43.2" x14ac:dyDescent="0.3">
      <c r="A152" s="1" t="s">
        <v>606</v>
      </c>
      <c r="B152" s="1" t="s">
        <v>628</v>
      </c>
      <c r="C152" s="1" t="s">
        <v>627</v>
      </c>
      <c r="D152" s="1" t="s">
        <v>29</v>
      </c>
      <c r="E152" s="1" t="s">
        <v>630</v>
      </c>
      <c r="F152" s="2">
        <v>900</v>
      </c>
      <c r="G152" s="2">
        <v>3</v>
      </c>
      <c r="H152" s="1" t="s">
        <v>463</v>
      </c>
      <c r="I152" s="3" t="s">
        <v>20</v>
      </c>
      <c r="J152" s="1" t="s">
        <v>535</v>
      </c>
      <c r="K152" s="4" t="s">
        <v>629</v>
      </c>
      <c r="L152" s="4"/>
      <c r="M152" s="1"/>
      <c r="N152" s="1" t="s">
        <v>27</v>
      </c>
      <c r="O152" s="1" t="s">
        <v>609</v>
      </c>
    </row>
    <row r="153" spans="1:15" ht="43.2" x14ac:dyDescent="0.3">
      <c r="A153" s="1" t="s">
        <v>606</v>
      </c>
      <c r="B153" s="1" t="s">
        <v>632</v>
      </c>
      <c r="C153" s="1" t="s">
        <v>631</v>
      </c>
      <c r="D153" s="1" t="s">
        <v>29</v>
      </c>
      <c r="E153" s="1" t="s">
        <v>630</v>
      </c>
      <c r="F153" s="2">
        <v>900</v>
      </c>
      <c r="G153" s="2">
        <v>3</v>
      </c>
      <c r="H153" s="1" t="s">
        <v>463</v>
      </c>
      <c r="I153" s="3" t="s">
        <v>20</v>
      </c>
      <c r="J153" s="1" t="s">
        <v>535</v>
      </c>
      <c r="K153" s="4" t="s">
        <v>629</v>
      </c>
      <c r="L153" s="4"/>
      <c r="M153" s="1"/>
      <c r="N153" s="1" t="s">
        <v>27</v>
      </c>
      <c r="O153" s="1" t="s">
        <v>609</v>
      </c>
    </row>
    <row r="154" spans="1:15" ht="43.2" x14ac:dyDescent="0.3">
      <c r="A154" s="1" t="s">
        <v>606</v>
      </c>
      <c r="B154" s="1" t="s">
        <v>634</v>
      </c>
      <c r="C154" s="1" t="s">
        <v>633</v>
      </c>
      <c r="D154" s="1" t="s">
        <v>29</v>
      </c>
      <c r="E154" s="1" t="s">
        <v>630</v>
      </c>
      <c r="F154" s="2">
        <v>900</v>
      </c>
      <c r="G154" s="2">
        <v>3</v>
      </c>
      <c r="H154" s="1" t="s">
        <v>463</v>
      </c>
      <c r="I154" s="3" t="s">
        <v>20</v>
      </c>
      <c r="J154" s="1" t="s">
        <v>535</v>
      </c>
      <c r="K154" s="4" t="s">
        <v>629</v>
      </c>
      <c r="L154" s="4"/>
      <c r="M154" s="1"/>
      <c r="N154" s="1" t="s">
        <v>27</v>
      </c>
      <c r="O154" s="1" t="s">
        <v>609</v>
      </c>
    </row>
    <row r="155" spans="1:15" x14ac:dyDescent="0.3">
      <c r="A155" s="1" t="s">
        <v>561</v>
      </c>
      <c r="B155" s="1" t="s">
        <v>635</v>
      </c>
      <c r="C155" s="1" t="s">
        <v>635</v>
      </c>
      <c r="D155" s="1" t="s">
        <v>52</v>
      </c>
      <c r="E155" s="1" t="s">
        <v>58</v>
      </c>
      <c r="F155" s="2">
        <v>573429</v>
      </c>
      <c r="G155" s="2">
        <v>10</v>
      </c>
      <c r="H155" s="1" t="s">
        <v>273</v>
      </c>
      <c r="I155" s="3" t="s">
        <v>71</v>
      </c>
      <c r="J155" s="1" t="s">
        <v>612</v>
      </c>
      <c r="K155" s="4" t="s">
        <v>604</v>
      </c>
      <c r="L155" s="4" t="s">
        <v>604</v>
      </c>
      <c r="M155" s="1" t="s">
        <v>636</v>
      </c>
      <c r="N155" s="1" t="s">
        <v>27</v>
      </c>
      <c r="O155" s="1" t="s">
        <v>565</v>
      </c>
    </row>
    <row r="156" spans="1:15" ht="43.2" x14ac:dyDescent="0.3">
      <c r="A156" s="1" t="s">
        <v>496</v>
      </c>
      <c r="B156" s="1" t="s">
        <v>637</v>
      </c>
      <c r="C156" s="1" t="s">
        <v>637</v>
      </c>
      <c r="D156" s="1" t="s">
        <v>36</v>
      </c>
      <c r="E156" s="1" t="s">
        <v>642</v>
      </c>
      <c r="F156" s="2">
        <v>325595</v>
      </c>
      <c r="G156" s="2">
        <v>15</v>
      </c>
      <c r="H156" s="1" t="s">
        <v>53</v>
      </c>
      <c r="I156" s="3" t="s">
        <v>20</v>
      </c>
      <c r="J156" s="1" t="s">
        <v>638</v>
      </c>
      <c r="K156" s="4" t="s">
        <v>639</v>
      </c>
      <c r="L156" s="4" t="s">
        <v>640</v>
      </c>
      <c r="M156" s="1" t="s">
        <v>641</v>
      </c>
      <c r="N156" s="1" t="s">
        <v>27</v>
      </c>
      <c r="O156" s="1" t="s">
        <v>501</v>
      </c>
    </row>
    <row r="157" spans="1:15" x14ac:dyDescent="0.3">
      <c r="A157" s="1" t="s">
        <v>561</v>
      </c>
      <c r="B157" s="1" t="s">
        <v>644</v>
      </c>
      <c r="C157" s="1" t="s">
        <v>643</v>
      </c>
      <c r="D157" s="1" t="s">
        <v>52</v>
      </c>
      <c r="E157" s="1" t="s">
        <v>58</v>
      </c>
      <c r="F157" s="2">
        <v>994000</v>
      </c>
      <c r="G157" s="2">
        <v>10</v>
      </c>
      <c r="H157" s="1" t="s">
        <v>114</v>
      </c>
      <c r="I157" s="3" t="s">
        <v>71</v>
      </c>
      <c r="J157" s="1" t="s">
        <v>354</v>
      </c>
      <c r="K157" s="4" t="s">
        <v>604</v>
      </c>
      <c r="L157" s="4" t="s">
        <v>604</v>
      </c>
      <c r="M157" s="1" t="s">
        <v>645</v>
      </c>
      <c r="N157" s="1" t="s">
        <v>27</v>
      </c>
      <c r="O157" s="1" t="s">
        <v>565</v>
      </c>
    </row>
    <row r="158" spans="1:15" ht="28.8" x14ac:dyDescent="0.3">
      <c r="A158" s="1" t="s">
        <v>115</v>
      </c>
      <c r="B158" s="1" t="s">
        <v>647</v>
      </c>
      <c r="C158" s="1" t="s">
        <v>646</v>
      </c>
      <c r="D158" s="1" t="s">
        <v>36</v>
      </c>
      <c r="E158" s="1" t="s">
        <v>652</v>
      </c>
      <c r="F158" s="2">
        <v>35000000</v>
      </c>
      <c r="G158" s="2">
        <v>6</v>
      </c>
      <c r="H158" s="1" t="s">
        <v>261</v>
      </c>
      <c r="I158" s="3" t="s">
        <v>20</v>
      </c>
      <c r="J158" s="1" t="s">
        <v>648</v>
      </c>
      <c r="K158" s="4" t="s">
        <v>649</v>
      </c>
      <c r="L158" s="4" t="s">
        <v>650</v>
      </c>
      <c r="M158" s="1" t="s">
        <v>651</v>
      </c>
      <c r="N158" s="1" t="s">
        <v>27</v>
      </c>
      <c r="O158" s="1" t="s">
        <v>121</v>
      </c>
    </row>
    <row r="159" spans="1:15" x14ac:dyDescent="0.3">
      <c r="A159" s="1" t="s">
        <v>561</v>
      </c>
      <c r="B159" s="1" t="s">
        <v>654</v>
      </c>
      <c r="C159" s="1" t="s">
        <v>653</v>
      </c>
      <c r="D159" s="1" t="s">
        <v>52</v>
      </c>
      <c r="E159" s="1" t="s">
        <v>58</v>
      </c>
      <c r="F159" s="2">
        <v>1379110</v>
      </c>
      <c r="G159" s="2">
        <v>15</v>
      </c>
      <c r="H159" s="1" t="s">
        <v>114</v>
      </c>
      <c r="I159" s="3" t="s">
        <v>71</v>
      </c>
      <c r="J159" s="1" t="s">
        <v>593</v>
      </c>
      <c r="K159" s="4" t="s">
        <v>604</v>
      </c>
      <c r="L159" s="4" t="s">
        <v>604</v>
      </c>
      <c r="M159" s="1" t="s">
        <v>655</v>
      </c>
      <c r="N159" s="1" t="s">
        <v>27</v>
      </c>
      <c r="O159" s="1" t="s">
        <v>565</v>
      </c>
    </row>
    <row r="160" spans="1:15" x14ac:dyDescent="0.3">
      <c r="A160" s="1" t="s">
        <v>561</v>
      </c>
      <c r="B160" s="1" t="s">
        <v>657</v>
      </c>
      <c r="C160" s="1" t="s">
        <v>656</v>
      </c>
      <c r="D160" s="1" t="s">
        <v>52</v>
      </c>
      <c r="E160" s="1" t="s">
        <v>58</v>
      </c>
      <c r="F160" s="2">
        <v>215000</v>
      </c>
      <c r="G160" s="2">
        <v>15</v>
      </c>
      <c r="H160" s="1" t="s">
        <v>114</v>
      </c>
      <c r="I160" s="3" t="s">
        <v>71</v>
      </c>
      <c r="J160" s="1" t="s">
        <v>241</v>
      </c>
      <c r="K160" s="4" t="s">
        <v>604</v>
      </c>
      <c r="L160" s="4" t="s">
        <v>604</v>
      </c>
      <c r="M160" s="1" t="s">
        <v>658</v>
      </c>
      <c r="N160" s="1" t="s">
        <v>27</v>
      </c>
      <c r="O160" s="1" t="s">
        <v>565</v>
      </c>
    </row>
    <row r="161" spans="1:15" ht="43.2" x14ac:dyDescent="0.3">
      <c r="A161" s="1" t="s">
        <v>496</v>
      </c>
      <c r="B161" s="1" t="s">
        <v>659</v>
      </c>
      <c r="C161" s="1" t="s">
        <v>659</v>
      </c>
      <c r="D161" s="1" t="s">
        <v>92</v>
      </c>
      <c r="E161" s="1" t="s">
        <v>664</v>
      </c>
      <c r="F161" s="2">
        <v>20000</v>
      </c>
      <c r="G161" s="2">
        <v>6</v>
      </c>
      <c r="H161" s="1" t="s">
        <v>433</v>
      </c>
      <c r="I161" s="3" t="s">
        <v>20</v>
      </c>
      <c r="J161" s="1" t="s">
        <v>660</v>
      </c>
      <c r="K161" s="4" t="s">
        <v>661</v>
      </c>
      <c r="L161" s="4" t="s">
        <v>662</v>
      </c>
      <c r="M161" s="1" t="s">
        <v>663</v>
      </c>
      <c r="N161" s="1" t="s">
        <v>27</v>
      </c>
      <c r="O161" s="1" t="s">
        <v>501</v>
      </c>
    </row>
    <row r="162" spans="1:15" x14ac:dyDescent="0.3">
      <c r="A162" s="1" t="s">
        <v>333</v>
      </c>
      <c r="B162" s="1" t="s">
        <v>665</v>
      </c>
      <c r="C162" s="1" t="s">
        <v>665</v>
      </c>
      <c r="D162" s="1" t="s">
        <v>92</v>
      </c>
      <c r="E162" s="1" t="s">
        <v>666</v>
      </c>
      <c r="F162" s="2">
        <v>2000</v>
      </c>
      <c r="G162" s="2">
        <v>1</v>
      </c>
      <c r="H162" s="1" t="s">
        <v>30</v>
      </c>
      <c r="I162" s="3" t="s">
        <v>20</v>
      </c>
      <c r="J162" s="1"/>
      <c r="K162" s="4"/>
      <c r="L162" s="4"/>
      <c r="M162" s="1"/>
      <c r="N162" s="1" t="s">
        <v>27</v>
      </c>
      <c r="O162" s="1" t="s">
        <v>338</v>
      </c>
    </row>
    <row r="163" spans="1:15" ht="28.8" x14ac:dyDescent="0.3">
      <c r="A163" s="1" t="s">
        <v>115</v>
      </c>
      <c r="B163" s="1" t="s">
        <v>668</v>
      </c>
      <c r="C163" s="1" t="s">
        <v>667</v>
      </c>
      <c r="D163" s="1" t="s">
        <v>36</v>
      </c>
      <c r="E163" s="1" t="s">
        <v>674</v>
      </c>
      <c r="F163" s="2">
        <v>45000000</v>
      </c>
      <c r="G163" s="2">
        <v>1</v>
      </c>
      <c r="H163" s="1" t="s">
        <v>669</v>
      </c>
      <c r="I163" s="3" t="s">
        <v>20</v>
      </c>
      <c r="J163" s="1" t="s">
        <v>670</v>
      </c>
      <c r="K163" s="4" t="s">
        <v>671</v>
      </c>
      <c r="L163" s="4" t="s">
        <v>672</v>
      </c>
      <c r="M163" s="1" t="s">
        <v>673</v>
      </c>
      <c r="N163" s="1" t="s">
        <v>27</v>
      </c>
      <c r="O163" s="1" t="s">
        <v>121</v>
      </c>
    </row>
    <row r="164" spans="1:15" ht="72" x14ac:dyDescent="0.3">
      <c r="A164" s="1" t="s">
        <v>606</v>
      </c>
      <c r="B164" s="1" t="s">
        <v>676</v>
      </c>
      <c r="C164" s="1" t="s">
        <v>675</v>
      </c>
      <c r="D164" s="1" t="s">
        <v>36</v>
      </c>
      <c r="E164" s="1" t="s">
        <v>680</v>
      </c>
      <c r="F164" s="2">
        <v>3500</v>
      </c>
      <c r="G164" s="2">
        <v>1</v>
      </c>
      <c r="H164" s="1" t="s">
        <v>677</v>
      </c>
      <c r="I164" s="3" t="s">
        <v>20</v>
      </c>
      <c r="J164" s="1" t="s">
        <v>678</v>
      </c>
      <c r="K164" s="4" t="s">
        <v>679</v>
      </c>
      <c r="L164" s="4"/>
      <c r="M164" s="1"/>
      <c r="N164" s="1" t="s">
        <v>27</v>
      </c>
      <c r="O164" s="1" t="s">
        <v>609</v>
      </c>
    </row>
    <row r="165" spans="1:15" x14ac:dyDescent="0.3">
      <c r="A165" s="1" t="s">
        <v>333</v>
      </c>
      <c r="B165" s="1" t="s">
        <v>681</v>
      </c>
      <c r="C165" s="1" t="s">
        <v>681</v>
      </c>
      <c r="D165" s="1" t="s">
        <v>92</v>
      </c>
      <c r="E165" s="1" t="s">
        <v>666</v>
      </c>
      <c r="F165" s="2">
        <v>50000</v>
      </c>
      <c r="G165" s="2">
        <v>7</v>
      </c>
      <c r="H165" s="1" t="s">
        <v>463</v>
      </c>
      <c r="I165" s="3" t="s">
        <v>20</v>
      </c>
      <c r="J165" s="1"/>
      <c r="K165" s="4"/>
      <c r="L165" s="4"/>
      <c r="M165" s="1"/>
      <c r="N165" s="1" t="s">
        <v>27</v>
      </c>
      <c r="O165" s="1" t="s">
        <v>338</v>
      </c>
    </row>
    <row r="166" spans="1:15" ht="57.6" x14ac:dyDescent="0.3">
      <c r="A166" s="1" t="s">
        <v>496</v>
      </c>
      <c r="B166" s="1" t="s">
        <v>28</v>
      </c>
      <c r="C166" s="1" t="s">
        <v>28</v>
      </c>
      <c r="D166" s="1" t="s">
        <v>92</v>
      </c>
      <c r="E166" s="1" t="s">
        <v>686</v>
      </c>
      <c r="F166" s="2">
        <v>7500</v>
      </c>
      <c r="G166" s="2">
        <v>6</v>
      </c>
      <c r="H166" s="1" t="s">
        <v>114</v>
      </c>
      <c r="I166" s="3" t="s">
        <v>20</v>
      </c>
      <c r="J166" s="1" t="s">
        <v>682</v>
      </c>
      <c r="K166" s="4" t="s">
        <v>683</v>
      </c>
      <c r="L166" s="4" t="s">
        <v>684</v>
      </c>
      <c r="M166" s="1" t="s">
        <v>685</v>
      </c>
      <c r="N166" s="1" t="s">
        <v>27</v>
      </c>
      <c r="O166" s="1" t="s">
        <v>501</v>
      </c>
    </row>
    <row r="167" spans="1:15" ht="72" x14ac:dyDescent="0.3">
      <c r="A167" s="1" t="s">
        <v>606</v>
      </c>
      <c r="B167" s="1" t="s">
        <v>676</v>
      </c>
      <c r="C167" s="1" t="s">
        <v>675</v>
      </c>
      <c r="D167" s="1" t="s">
        <v>29</v>
      </c>
      <c r="E167" s="1" t="s">
        <v>688</v>
      </c>
      <c r="F167" s="2">
        <v>6500</v>
      </c>
      <c r="G167" s="2">
        <v>2</v>
      </c>
      <c r="H167" s="1" t="s">
        <v>677</v>
      </c>
      <c r="I167" s="3" t="s">
        <v>20</v>
      </c>
      <c r="J167" s="1" t="s">
        <v>678</v>
      </c>
      <c r="K167" s="4" t="s">
        <v>687</v>
      </c>
      <c r="L167" s="4"/>
      <c r="M167" s="1"/>
      <c r="N167" s="1" t="s">
        <v>27</v>
      </c>
      <c r="O167" s="1" t="s">
        <v>609</v>
      </c>
    </row>
    <row r="168" spans="1:15" x14ac:dyDescent="0.3">
      <c r="A168" s="1" t="s">
        <v>333</v>
      </c>
      <c r="B168" s="1" t="s">
        <v>689</v>
      </c>
      <c r="C168" s="1" t="s">
        <v>689</v>
      </c>
      <c r="D168" s="1" t="s">
        <v>92</v>
      </c>
      <c r="E168" s="1" t="s">
        <v>690</v>
      </c>
      <c r="F168" s="2">
        <v>5000</v>
      </c>
      <c r="G168" s="2">
        <v>1</v>
      </c>
      <c r="H168" s="1" t="s">
        <v>19</v>
      </c>
      <c r="I168" s="3" t="s">
        <v>71</v>
      </c>
      <c r="J168" s="1"/>
      <c r="K168" s="4"/>
      <c r="L168" s="4"/>
      <c r="M168" s="1"/>
      <c r="N168" s="1" t="s">
        <v>27</v>
      </c>
      <c r="O168" s="1" t="s">
        <v>338</v>
      </c>
    </row>
    <row r="169" spans="1:15" ht="43.2" x14ac:dyDescent="0.3">
      <c r="A169" s="1" t="s">
        <v>606</v>
      </c>
      <c r="B169" s="1" t="s">
        <v>676</v>
      </c>
      <c r="C169" s="1" t="s">
        <v>675</v>
      </c>
      <c r="D169" s="1" t="s">
        <v>36</v>
      </c>
      <c r="E169" s="1" t="s">
        <v>688</v>
      </c>
      <c r="F169" s="2">
        <v>5000</v>
      </c>
      <c r="G169" s="2">
        <v>1</v>
      </c>
      <c r="H169" s="1" t="s">
        <v>691</v>
      </c>
      <c r="I169" s="3" t="s">
        <v>20</v>
      </c>
      <c r="J169" s="1" t="s">
        <v>678</v>
      </c>
      <c r="K169" s="4" t="s">
        <v>692</v>
      </c>
      <c r="L169" s="4"/>
      <c r="M169" s="1"/>
      <c r="N169" s="1" t="s">
        <v>27</v>
      </c>
      <c r="O169" s="1" t="s">
        <v>609</v>
      </c>
    </row>
    <row r="170" spans="1:15" x14ac:dyDescent="0.3">
      <c r="A170" s="1" t="s">
        <v>333</v>
      </c>
      <c r="B170" s="1" t="s">
        <v>693</v>
      </c>
      <c r="C170" s="1" t="s">
        <v>693</v>
      </c>
      <c r="D170" s="1" t="s">
        <v>92</v>
      </c>
      <c r="E170" s="1" t="s">
        <v>508</v>
      </c>
      <c r="F170" s="2">
        <v>1000</v>
      </c>
      <c r="G170" s="2">
        <v>2</v>
      </c>
      <c r="H170" s="1" t="s">
        <v>114</v>
      </c>
      <c r="I170" s="3" t="s">
        <v>71</v>
      </c>
      <c r="J170" s="1"/>
      <c r="K170" s="4"/>
      <c r="L170" s="4"/>
      <c r="M170" s="1"/>
      <c r="N170" s="1" t="s">
        <v>27</v>
      </c>
      <c r="O170" s="1" t="s">
        <v>338</v>
      </c>
    </row>
    <row r="171" spans="1:15" x14ac:dyDescent="0.3">
      <c r="A171" s="1" t="s">
        <v>333</v>
      </c>
      <c r="B171" s="1" t="s">
        <v>694</v>
      </c>
      <c r="C171" s="1" t="s">
        <v>694</v>
      </c>
      <c r="D171" s="1" t="s">
        <v>29</v>
      </c>
      <c r="E171" s="1" t="s">
        <v>45</v>
      </c>
      <c r="F171" s="2">
        <v>2000</v>
      </c>
      <c r="G171" s="2">
        <v>5</v>
      </c>
      <c r="H171" s="1" t="s">
        <v>30</v>
      </c>
      <c r="I171" s="3" t="s">
        <v>20</v>
      </c>
      <c r="J171" s="1"/>
      <c r="K171" s="4"/>
      <c r="L171" s="4"/>
      <c r="M171" s="1"/>
      <c r="N171" s="1" t="s">
        <v>27</v>
      </c>
      <c r="O171" s="1" t="s">
        <v>338</v>
      </c>
    </row>
    <row r="172" spans="1:15" x14ac:dyDescent="0.3">
      <c r="A172" s="1" t="s">
        <v>333</v>
      </c>
      <c r="B172" s="1" t="s">
        <v>695</v>
      </c>
      <c r="C172" s="1" t="s">
        <v>695</v>
      </c>
      <c r="D172" s="1" t="s">
        <v>29</v>
      </c>
      <c r="E172" s="1" t="s">
        <v>45</v>
      </c>
      <c r="F172" s="2">
        <v>2000</v>
      </c>
      <c r="G172" s="2">
        <v>5</v>
      </c>
      <c r="H172" s="1" t="s">
        <v>30</v>
      </c>
      <c r="I172" s="3" t="s">
        <v>71</v>
      </c>
      <c r="J172" s="1"/>
      <c r="K172" s="4"/>
      <c r="L172" s="4"/>
      <c r="M172" s="1"/>
      <c r="N172" s="1" t="s">
        <v>27</v>
      </c>
      <c r="O172" s="1" t="s">
        <v>338</v>
      </c>
    </row>
    <row r="173" spans="1:15" x14ac:dyDescent="0.3">
      <c r="A173" s="1" t="s">
        <v>333</v>
      </c>
      <c r="B173" s="1" t="s">
        <v>696</v>
      </c>
      <c r="C173" s="1" t="s">
        <v>696</v>
      </c>
      <c r="D173" s="1" t="s">
        <v>29</v>
      </c>
      <c r="E173" s="1" t="s">
        <v>45</v>
      </c>
      <c r="F173" s="2">
        <v>6000</v>
      </c>
      <c r="G173" s="2">
        <v>1</v>
      </c>
      <c r="H173" s="1" t="s">
        <v>30</v>
      </c>
      <c r="I173" s="3" t="s">
        <v>20</v>
      </c>
      <c r="J173" s="1"/>
      <c r="K173" s="4"/>
      <c r="L173" s="4"/>
      <c r="M173" s="1"/>
      <c r="N173" s="1" t="s">
        <v>27</v>
      </c>
      <c r="O173" s="1" t="s">
        <v>338</v>
      </c>
    </row>
    <row r="174" spans="1:15" x14ac:dyDescent="0.3">
      <c r="A174" s="1" t="s">
        <v>333</v>
      </c>
      <c r="B174" s="1" t="s">
        <v>697</v>
      </c>
      <c r="C174" s="1" t="s">
        <v>697</v>
      </c>
      <c r="D174" s="1" t="s">
        <v>29</v>
      </c>
      <c r="E174" s="1" t="s">
        <v>45</v>
      </c>
      <c r="F174" s="2">
        <v>5000</v>
      </c>
      <c r="G174" s="2">
        <v>1</v>
      </c>
      <c r="H174" s="1" t="s">
        <v>30</v>
      </c>
      <c r="I174" s="3" t="s">
        <v>71</v>
      </c>
      <c r="J174" s="1"/>
      <c r="K174" s="4"/>
      <c r="L174" s="4"/>
      <c r="M174" s="1"/>
      <c r="N174" s="1" t="s">
        <v>27</v>
      </c>
      <c r="O174" s="1" t="s">
        <v>338</v>
      </c>
    </row>
    <row r="175" spans="1:15" ht="57.6" x14ac:dyDescent="0.3">
      <c r="A175" s="1" t="s">
        <v>218</v>
      </c>
      <c r="B175" s="1" t="s">
        <v>698</v>
      </c>
      <c r="C175" s="1" t="s">
        <v>698</v>
      </c>
      <c r="D175" s="1" t="s">
        <v>29</v>
      </c>
      <c r="E175" s="1" t="s">
        <v>45</v>
      </c>
      <c r="F175" s="2">
        <v>4000</v>
      </c>
      <c r="G175" s="2">
        <v>2</v>
      </c>
      <c r="H175" s="1" t="s">
        <v>30</v>
      </c>
      <c r="I175" s="3" t="s">
        <v>20</v>
      </c>
      <c r="J175" s="1" t="s">
        <v>699</v>
      </c>
      <c r="K175" s="4" t="s">
        <v>700</v>
      </c>
      <c r="L175" s="4" t="s">
        <v>701</v>
      </c>
      <c r="M175" s="1" t="s">
        <v>702</v>
      </c>
      <c r="N175" s="1" t="s">
        <v>27</v>
      </c>
      <c r="O175" s="1" t="s">
        <v>223</v>
      </c>
    </row>
    <row r="176" spans="1:15" x14ac:dyDescent="0.3">
      <c r="A176" s="1" t="s">
        <v>333</v>
      </c>
      <c r="B176" s="1" t="s">
        <v>703</v>
      </c>
      <c r="C176" s="1" t="s">
        <v>703</v>
      </c>
      <c r="D176" s="1" t="s">
        <v>18</v>
      </c>
      <c r="E176" s="1" t="s">
        <v>304</v>
      </c>
      <c r="F176" s="2">
        <v>300</v>
      </c>
      <c r="G176" s="2">
        <v>1</v>
      </c>
      <c r="H176" s="1" t="s">
        <v>30</v>
      </c>
      <c r="I176" s="3" t="s">
        <v>20</v>
      </c>
      <c r="J176" s="1"/>
      <c r="K176" s="4"/>
      <c r="L176" s="4"/>
      <c r="M176" s="1"/>
      <c r="N176" s="1" t="s">
        <v>27</v>
      </c>
      <c r="O176" s="1" t="s">
        <v>338</v>
      </c>
    </row>
    <row r="177" spans="1:15" x14ac:dyDescent="0.3">
      <c r="A177" s="1" t="s">
        <v>333</v>
      </c>
      <c r="B177" s="1" t="s">
        <v>704</v>
      </c>
      <c r="C177" s="1" t="s">
        <v>704</v>
      </c>
      <c r="D177" s="1" t="s">
        <v>36</v>
      </c>
      <c r="E177" s="1" t="s">
        <v>705</v>
      </c>
      <c r="F177" s="2">
        <v>0</v>
      </c>
      <c r="G177" s="2">
        <v>12</v>
      </c>
      <c r="H177" s="1" t="s">
        <v>30</v>
      </c>
      <c r="I177" s="3" t="s">
        <v>20</v>
      </c>
      <c r="J177" s="1"/>
      <c r="K177" s="4"/>
      <c r="L177" s="4"/>
      <c r="M177" s="1"/>
      <c r="N177" s="1" t="s">
        <v>27</v>
      </c>
      <c r="O177" s="1" t="s">
        <v>338</v>
      </c>
    </row>
    <row r="178" spans="1:15" ht="57.6" x14ac:dyDescent="0.3">
      <c r="A178" s="1" t="s">
        <v>115</v>
      </c>
      <c r="B178" s="1" t="s">
        <v>707</v>
      </c>
      <c r="C178" s="1" t="s">
        <v>706</v>
      </c>
      <c r="D178" s="1" t="s">
        <v>52</v>
      </c>
      <c r="E178" s="1" t="s">
        <v>712</v>
      </c>
      <c r="F178" s="2">
        <v>0</v>
      </c>
      <c r="G178" s="2">
        <v>3</v>
      </c>
      <c r="H178" s="1" t="s">
        <v>30</v>
      </c>
      <c r="I178" s="3" t="s">
        <v>71</v>
      </c>
      <c r="J178" s="1" t="s">
        <v>708</v>
      </c>
      <c r="K178" s="4" t="s">
        <v>709</v>
      </c>
      <c r="L178" s="4" t="s">
        <v>710</v>
      </c>
      <c r="M178" s="1" t="s">
        <v>711</v>
      </c>
      <c r="N178" s="1" t="s">
        <v>27</v>
      </c>
      <c r="O178" s="1" t="s">
        <v>121</v>
      </c>
    </row>
    <row r="179" spans="1:15" ht="100.8" x14ac:dyDescent="0.3">
      <c r="A179" s="1" t="s">
        <v>715</v>
      </c>
      <c r="B179" s="1" t="s">
        <v>713</v>
      </c>
      <c r="C179" s="1" t="s">
        <v>713</v>
      </c>
      <c r="D179" s="1" t="s">
        <v>52</v>
      </c>
      <c r="E179" s="1" t="s">
        <v>58</v>
      </c>
      <c r="F179" s="2">
        <v>35000</v>
      </c>
      <c r="G179" s="2">
        <v>1</v>
      </c>
      <c r="H179" s="1" t="s">
        <v>714</v>
      </c>
      <c r="I179" s="3" t="s">
        <v>20</v>
      </c>
      <c r="J179" s="1" t="s">
        <v>716</v>
      </c>
      <c r="K179" s="4" t="s">
        <v>717</v>
      </c>
      <c r="L179" s="4" t="s">
        <v>718</v>
      </c>
      <c r="M179" s="1" t="s">
        <v>719</v>
      </c>
      <c r="N179" s="1" t="s">
        <v>27</v>
      </c>
      <c r="O179" s="1" t="s">
        <v>720</v>
      </c>
    </row>
    <row r="180" spans="1:15" ht="72" x14ac:dyDescent="0.3">
      <c r="A180" s="1" t="s">
        <v>115</v>
      </c>
      <c r="B180" s="1" t="s">
        <v>722</v>
      </c>
      <c r="C180" s="1" t="s">
        <v>721</v>
      </c>
      <c r="D180" s="1" t="s">
        <v>52</v>
      </c>
      <c r="E180" s="1" t="s">
        <v>58</v>
      </c>
      <c r="F180" s="2">
        <v>597285.75</v>
      </c>
      <c r="G180" s="2">
        <v>7</v>
      </c>
      <c r="H180" s="1" t="s">
        <v>341</v>
      </c>
      <c r="I180" s="3" t="s">
        <v>71</v>
      </c>
      <c r="J180" s="1" t="s">
        <v>723</v>
      </c>
      <c r="K180" s="4" t="s">
        <v>724</v>
      </c>
      <c r="L180" s="4" t="s">
        <v>725</v>
      </c>
      <c r="M180" s="1" t="s">
        <v>726</v>
      </c>
      <c r="N180" s="1" t="s">
        <v>27</v>
      </c>
      <c r="O180" s="1" t="s">
        <v>121</v>
      </c>
    </row>
    <row r="181" spans="1:15" x14ac:dyDescent="0.3">
      <c r="A181" s="1" t="s">
        <v>727</v>
      </c>
      <c r="B181" s="1" t="s">
        <v>28</v>
      </c>
      <c r="C181" s="1" t="s">
        <v>28</v>
      </c>
      <c r="D181" s="1" t="s">
        <v>29</v>
      </c>
      <c r="E181" s="1" t="s">
        <v>45</v>
      </c>
      <c r="F181" s="2">
        <v>1989</v>
      </c>
      <c r="G181" s="2">
        <v>0</v>
      </c>
      <c r="H181" s="1" t="s">
        <v>30</v>
      </c>
      <c r="I181" s="3" t="s">
        <v>20</v>
      </c>
      <c r="J181" s="1"/>
      <c r="K181" s="4"/>
      <c r="L181" s="4"/>
      <c r="M181" s="1"/>
      <c r="N181" s="1" t="s">
        <v>27</v>
      </c>
      <c r="O181" s="1" t="s">
        <v>728</v>
      </c>
    </row>
    <row r="182" spans="1:15" ht="115.2" x14ac:dyDescent="0.3">
      <c r="A182" s="1" t="s">
        <v>715</v>
      </c>
      <c r="B182" s="1" t="s">
        <v>730</v>
      </c>
      <c r="C182" s="1" t="s">
        <v>729</v>
      </c>
      <c r="D182" s="1" t="s">
        <v>18</v>
      </c>
      <c r="E182" s="1" t="s">
        <v>25</v>
      </c>
      <c r="F182" s="2">
        <v>5000</v>
      </c>
      <c r="G182" s="2">
        <v>1</v>
      </c>
      <c r="H182" s="1" t="s">
        <v>731</v>
      </c>
      <c r="I182" s="3" t="s">
        <v>20</v>
      </c>
      <c r="J182" s="1" t="s">
        <v>116</v>
      </c>
      <c r="K182" s="4" t="s">
        <v>732</v>
      </c>
      <c r="L182" s="4" t="s">
        <v>733</v>
      </c>
      <c r="M182" s="1" t="s">
        <v>734</v>
      </c>
      <c r="N182" s="1" t="s">
        <v>27</v>
      </c>
      <c r="O182" s="1" t="s">
        <v>720</v>
      </c>
    </row>
    <row r="183" spans="1:15" ht="409.6" x14ac:dyDescent="0.3">
      <c r="A183" s="1" t="s">
        <v>737</v>
      </c>
      <c r="B183" s="1" t="s">
        <v>736</v>
      </c>
      <c r="C183" s="1" t="s">
        <v>735</v>
      </c>
      <c r="D183" s="1" t="s">
        <v>52</v>
      </c>
      <c r="E183" s="1" t="s">
        <v>58</v>
      </c>
      <c r="F183" s="2">
        <v>1670000</v>
      </c>
      <c r="G183" s="2">
        <v>1</v>
      </c>
      <c r="H183" s="1" t="s">
        <v>30</v>
      </c>
      <c r="I183" s="3" t="s">
        <v>71</v>
      </c>
      <c r="J183" s="1" t="s">
        <v>738</v>
      </c>
      <c r="K183" s="4" t="s">
        <v>739</v>
      </c>
      <c r="L183" s="4" t="s">
        <v>740</v>
      </c>
      <c r="M183" s="1" t="s">
        <v>741</v>
      </c>
      <c r="N183" s="1" t="s">
        <v>27</v>
      </c>
      <c r="O183" s="1" t="s">
        <v>742</v>
      </c>
    </row>
    <row r="184" spans="1:15" x14ac:dyDescent="0.3">
      <c r="A184" s="1" t="s">
        <v>727</v>
      </c>
      <c r="B184" s="1" t="s">
        <v>28</v>
      </c>
      <c r="C184" s="1" t="s">
        <v>28</v>
      </c>
      <c r="D184" s="1" t="s">
        <v>52</v>
      </c>
      <c r="E184" s="1" t="s">
        <v>58</v>
      </c>
      <c r="F184" s="2">
        <v>20000</v>
      </c>
      <c r="G184" s="2">
        <v>0</v>
      </c>
      <c r="H184" s="1" t="s">
        <v>743</v>
      </c>
      <c r="I184" s="3" t="s">
        <v>20</v>
      </c>
      <c r="J184" s="1"/>
      <c r="K184" s="4"/>
      <c r="L184" s="4"/>
      <c r="M184" s="1"/>
      <c r="N184" s="1" t="s">
        <v>27</v>
      </c>
      <c r="O184" s="1" t="s">
        <v>728</v>
      </c>
    </row>
    <row r="185" spans="1:15" x14ac:dyDescent="0.3">
      <c r="A185" s="1" t="s">
        <v>727</v>
      </c>
      <c r="B185" s="1" t="s">
        <v>28</v>
      </c>
      <c r="C185" s="1" t="s">
        <v>28</v>
      </c>
      <c r="D185" s="1" t="s">
        <v>52</v>
      </c>
      <c r="E185" s="1" t="s">
        <v>58</v>
      </c>
      <c r="F185" s="2">
        <v>20000</v>
      </c>
      <c r="G185" s="2">
        <v>0</v>
      </c>
      <c r="H185" s="1" t="s">
        <v>744</v>
      </c>
      <c r="I185" s="3" t="s">
        <v>20</v>
      </c>
      <c r="J185" s="1"/>
      <c r="K185" s="4"/>
      <c r="L185" s="4"/>
      <c r="M185" s="1"/>
      <c r="N185" s="1" t="s">
        <v>27</v>
      </c>
      <c r="O185" s="1" t="s">
        <v>728</v>
      </c>
    </row>
    <row r="186" spans="1:15" x14ac:dyDescent="0.3">
      <c r="A186" s="1" t="s">
        <v>727</v>
      </c>
      <c r="B186" s="1" t="s">
        <v>28</v>
      </c>
      <c r="C186" s="1" t="s">
        <v>28</v>
      </c>
      <c r="D186" s="1" t="s">
        <v>52</v>
      </c>
      <c r="E186" s="1" t="s">
        <v>58</v>
      </c>
      <c r="F186" s="2">
        <v>20000</v>
      </c>
      <c r="G186" s="2">
        <v>0</v>
      </c>
      <c r="H186" s="1" t="s">
        <v>744</v>
      </c>
      <c r="I186" s="3" t="s">
        <v>20</v>
      </c>
      <c r="J186" s="1"/>
      <c r="K186" s="4"/>
      <c r="L186" s="4"/>
      <c r="M186" s="1"/>
      <c r="N186" s="1" t="s">
        <v>27</v>
      </c>
      <c r="O186" s="1" t="s">
        <v>728</v>
      </c>
    </row>
    <row r="187" spans="1:15" ht="28.8" x14ac:dyDescent="0.3">
      <c r="A187" s="1" t="s">
        <v>715</v>
      </c>
      <c r="B187" s="1" t="s">
        <v>746</v>
      </c>
      <c r="C187" s="1" t="s">
        <v>745</v>
      </c>
      <c r="D187" s="1" t="s">
        <v>36</v>
      </c>
      <c r="E187" s="1" t="s">
        <v>750</v>
      </c>
      <c r="F187" s="2">
        <v>12000</v>
      </c>
      <c r="G187" s="2">
        <v>1</v>
      </c>
      <c r="H187" s="1" t="s">
        <v>30</v>
      </c>
      <c r="I187" s="3" t="s">
        <v>71</v>
      </c>
      <c r="J187" s="1" t="s">
        <v>747</v>
      </c>
      <c r="K187" s="4"/>
      <c r="L187" s="4" t="s">
        <v>748</v>
      </c>
      <c r="M187" s="1" t="s">
        <v>749</v>
      </c>
      <c r="N187" s="1" t="s">
        <v>27</v>
      </c>
      <c r="O187" s="1" t="s">
        <v>720</v>
      </c>
    </row>
    <row r="188" spans="1:15" x14ac:dyDescent="0.3">
      <c r="A188" s="1" t="s">
        <v>496</v>
      </c>
      <c r="B188" s="1" t="s">
        <v>28</v>
      </c>
      <c r="C188" s="1" t="s">
        <v>28</v>
      </c>
      <c r="D188" s="1" t="s">
        <v>92</v>
      </c>
      <c r="E188" s="1" t="s">
        <v>751</v>
      </c>
      <c r="F188" s="2">
        <v>2000</v>
      </c>
      <c r="G188" s="2">
        <v>1</v>
      </c>
      <c r="H188" s="1" t="s">
        <v>70</v>
      </c>
      <c r="I188" s="3" t="s">
        <v>20</v>
      </c>
      <c r="J188" s="1"/>
      <c r="K188" s="4"/>
      <c r="L188" s="4"/>
      <c r="M188" s="1"/>
      <c r="N188" s="1" t="s">
        <v>27</v>
      </c>
      <c r="O188" s="1" t="s">
        <v>501</v>
      </c>
    </row>
    <row r="189" spans="1:15" ht="28.8" x14ac:dyDescent="0.3">
      <c r="A189" s="1" t="s">
        <v>715</v>
      </c>
      <c r="B189" s="1" t="s">
        <v>730</v>
      </c>
      <c r="C189" s="1" t="s">
        <v>729</v>
      </c>
      <c r="D189" s="1" t="s">
        <v>36</v>
      </c>
      <c r="E189" s="1" t="s">
        <v>137</v>
      </c>
      <c r="F189" s="2">
        <v>15000</v>
      </c>
      <c r="G189" s="2">
        <v>5</v>
      </c>
      <c r="H189" s="1" t="s">
        <v>731</v>
      </c>
      <c r="I189" s="3" t="s">
        <v>71</v>
      </c>
      <c r="J189" s="1"/>
      <c r="K189" s="4"/>
      <c r="L189" s="4" t="s">
        <v>752</v>
      </c>
      <c r="M189" s="1"/>
      <c r="N189" s="1" t="s">
        <v>27</v>
      </c>
      <c r="O189" s="1" t="s">
        <v>720</v>
      </c>
    </row>
    <row r="190" spans="1:15" x14ac:dyDescent="0.3">
      <c r="A190" s="1" t="s">
        <v>496</v>
      </c>
      <c r="B190" s="1" t="s">
        <v>28</v>
      </c>
      <c r="C190" s="1" t="s">
        <v>28</v>
      </c>
      <c r="D190" s="1" t="s">
        <v>92</v>
      </c>
      <c r="E190" s="1" t="s">
        <v>753</v>
      </c>
      <c r="F190" s="2">
        <v>1000</v>
      </c>
      <c r="G190" s="2">
        <v>1</v>
      </c>
      <c r="H190" s="1" t="s">
        <v>70</v>
      </c>
      <c r="I190" s="3" t="s">
        <v>20</v>
      </c>
      <c r="J190" s="1"/>
      <c r="K190" s="4"/>
      <c r="L190" s="4"/>
      <c r="M190" s="1"/>
      <c r="N190" s="1" t="s">
        <v>27</v>
      </c>
      <c r="O190" s="1" t="s">
        <v>501</v>
      </c>
    </row>
    <row r="191" spans="1:15" ht="28.8" x14ac:dyDescent="0.3">
      <c r="A191" s="1" t="s">
        <v>115</v>
      </c>
      <c r="B191" s="1" t="s">
        <v>755</v>
      </c>
      <c r="C191" s="1" t="s">
        <v>754</v>
      </c>
      <c r="D191" s="1" t="s">
        <v>36</v>
      </c>
      <c r="E191" s="1" t="s">
        <v>760</v>
      </c>
      <c r="F191" s="2">
        <v>10000</v>
      </c>
      <c r="G191" s="2">
        <v>1</v>
      </c>
      <c r="H191" s="1" t="s">
        <v>756</v>
      </c>
      <c r="I191" s="3" t="s">
        <v>20</v>
      </c>
      <c r="J191" s="1"/>
      <c r="K191" s="4" t="s">
        <v>757</v>
      </c>
      <c r="L191" s="4" t="s">
        <v>758</v>
      </c>
      <c r="M191" s="1" t="s">
        <v>759</v>
      </c>
      <c r="N191" s="1" t="s">
        <v>27</v>
      </c>
      <c r="O191" s="1" t="s">
        <v>121</v>
      </c>
    </row>
    <row r="192" spans="1:15" x14ac:dyDescent="0.3">
      <c r="A192" s="1" t="s">
        <v>496</v>
      </c>
      <c r="B192" s="1" t="s">
        <v>28</v>
      </c>
      <c r="C192" s="1" t="s">
        <v>28</v>
      </c>
      <c r="D192" s="1" t="s">
        <v>92</v>
      </c>
      <c r="E192" s="1" t="s">
        <v>761</v>
      </c>
      <c r="F192" s="2">
        <v>2000</v>
      </c>
      <c r="G192" s="2">
        <v>16</v>
      </c>
      <c r="H192" s="1" t="s">
        <v>70</v>
      </c>
      <c r="I192" s="3" t="s">
        <v>20</v>
      </c>
      <c r="J192" s="1"/>
      <c r="K192" s="4"/>
      <c r="L192" s="4"/>
      <c r="M192" s="1"/>
      <c r="N192" s="1" t="s">
        <v>27</v>
      </c>
      <c r="O192" s="1" t="s">
        <v>501</v>
      </c>
    </row>
    <row r="193" spans="1:15" ht="57.6" x14ac:dyDescent="0.3">
      <c r="A193" s="1" t="s">
        <v>115</v>
      </c>
      <c r="B193" s="1" t="s">
        <v>763</v>
      </c>
      <c r="C193" s="1" t="s">
        <v>762</v>
      </c>
      <c r="D193" s="1" t="s">
        <v>52</v>
      </c>
      <c r="E193" s="1" t="s">
        <v>58</v>
      </c>
      <c r="F193" s="2">
        <v>888995</v>
      </c>
      <c r="G193" s="2">
        <v>1</v>
      </c>
      <c r="H193" s="1" t="s">
        <v>714</v>
      </c>
      <c r="I193" s="3" t="s">
        <v>20</v>
      </c>
      <c r="J193" s="1" t="s">
        <v>764</v>
      </c>
      <c r="K193" s="4" t="s">
        <v>765</v>
      </c>
      <c r="L193" s="4" t="s">
        <v>766</v>
      </c>
      <c r="M193" s="1" t="s">
        <v>767</v>
      </c>
      <c r="N193" s="1" t="s">
        <v>27</v>
      </c>
      <c r="O193" s="1" t="s">
        <v>121</v>
      </c>
    </row>
    <row r="194" spans="1:15" x14ac:dyDescent="0.3">
      <c r="A194" s="1" t="s">
        <v>727</v>
      </c>
      <c r="B194" s="1" t="s">
        <v>28</v>
      </c>
      <c r="C194" s="1" t="s">
        <v>28</v>
      </c>
      <c r="D194" s="1" t="s">
        <v>29</v>
      </c>
      <c r="E194" s="1" t="s">
        <v>45</v>
      </c>
      <c r="F194" s="2">
        <v>2329</v>
      </c>
      <c r="G194" s="2">
        <v>0</v>
      </c>
      <c r="H194" s="1" t="s">
        <v>30</v>
      </c>
      <c r="I194" s="3" t="s">
        <v>20</v>
      </c>
      <c r="J194" s="1"/>
      <c r="K194" s="4"/>
      <c r="L194" s="4"/>
      <c r="M194" s="1"/>
      <c r="N194" s="1" t="s">
        <v>27</v>
      </c>
      <c r="O194" s="1" t="s">
        <v>728</v>
      </c>
    </row>
    <row r="195" spans="1:15" x14ac:dyDescent="0.3">
      <c r="A195" s="1" t="s">
        <v>496</v>
      </c>
      <c r="B195" s="1" t="s">
        <v>28</v>
      </c>
      <c r="C195" s="1" t="s">
        <v>28</v>
      </c>
      <c r="D195" s="1" t="s">
        <v>92</v>
      </c>
      <c r="E195" s="1" t="s">
        <v>768</v>
      </c>
      <c r="F195" s="2">
        <v>2000</v>
      </c>
      <c r="G195" s="2">
        <v>1</v>
      </c>
      <c r="H195" s="1" t="s">
        <v>70</v>
      </c>
      <c r="I195" s="3" t="s">
        <v>20</v>
      </c>
      <c r="J195" s="1"/>
      <c r="K195" s="4"/>
      <c r="L195" s="4"/>
      <c r="M195" s="1"/>
      <c r="N195" s="1" t="s">
        <v>27</v>
      </c>
      <c r="O195" s="1" t="s">
        <v>501</v>
      </c>
    </row>
    <row r="196" spans="1:15" x14ac:dyDescent="0.3">
      <c r="A196" s="1" t="s">
        <v>715</v>
      </c>
      <c r="B196" s="1" t="s">
        <v>770</v>
      </c>
      <c r="C196" s="1" t="s">
        <v>769</v>
      </c>
      <c r="D196" s="1" t="s">
        <v>52</v>
      </c>
      <c r="E196" s="1" t="s">
        <v>58</v>
      </c>
      <c r="F196" s="2">
        <v>124000</v>
      </c>
      <c r="G196" s="2">
        <v>1</v>
      </c>
      <c r="H196" s="1" t="s">
        <v>114</v>
      </c>
      <c r="I196" s="3" t="s">
        <v>20</v>
      </c>
      <c r="J196" s="1" t="s">
        <v>771</v>
      </c>
      <c r="K196" s="4" t="s">
        <v>589</v>
      </c>
      <c r="L196" s="4"/>
      <c r="M196" s="1" t="s">
        <v>772</v>
      </c>
      <c r="N196" s="1" t="s">
        <v>27</v>
      </c>
      <c r="O196" s="1" t="s">
        <v>720</v>
      </c>
    </row>
    <row r="197" spans="1:15" x14ac:dyDescent="0.3">
      <c r="A197" s="1" t="s">
        <v>727</v>
      </c>
      <c r="B197" s="1" t="s">
        <v>28</v>
      </c>
      <c r="C197" s="1" t="s">
        <v>28</v>
      </c>
      <c r="D197" s="1" t="s">
        <v>36</v>
      </c>
      <c r="E197" s="1" t="s">
        <v>172</v>
      </c>
      <c r="F197" s="2">
        <v>2917</v>
      </c>
      <c r="G197" s="2">
        <v>0</v>
      </c>
      <c r="H197" s="1" t="s">
        <v>124</v>
      </c>
      <c r="I197" s="3" t="s">
        <v>20</v>
      </c>
      <c r="J197" s="1"/>
      <c r="K197" s="4"/>
      <c r="L197" s="4"/>
      <c r="M197" s="1"/>
      <c r="N197" s="1" t="s">
        <v>27</v>
      </c>
      <c r="O197" s="1" t="s">
        <v>728</v>
      </c>
    </row>
    <row r="198" spans="1:15" x14ac:dyDescent="0.3">
      <c r="A198" s="1" t="s">
        <v>496</v>
      </c>
      <c r="B198" s="1" t="s">
        <v>28</v>
      </c>
      <c r="C198" s="1" t="s">
        <v>28</v>
      </c>
      <c r="D198" s="1" t="s">
        <v>92</v>
      </c>
      <c r="E198" s="1" t="s">
        <v>773</v>
      </c>
      <c r="F198" s="2">
        <v>5000</v>
      </c>
      <c r="G198" s="2">
        <v>1</v>
      </c>
      <c r="H198" s="1" t="s">
        <v>70</v>
      </c>
      <c r="I198" s="3" t="s">
        <v>20</v>
      </c>
      <c r="J198" s="1"/>
      <c r="K198" s="4"/>
      <c r="L198" s="4"/>
      <c r="M198" s="1"/>
      <c r="N198" s="1" t="s">
        <v>27</v>
      </c>
      <c r="O198" s="1" t="s">
        <v>501</v>
      </c>
    </row>
    <row r="199" spans="1:15" x14ac:dyDescent="0.3">
      <c r="A199" s="1" t="s">
        <v>727</v>
      </c>
      <c r="B199" s="1" t="s">
        <v>28</v>
      </c>
      <c r="C199" s="1" t="s">
        <v>28</v>
      </c>
      <c r="D199" s="1" t="s">
        <v>36</v>
      </c>
      <c r="E199" s="1" t="s">
        <v>172</v>
      </c>
      <c r="F199" s="2">
        <v>2820</v>
      </c>
      <c r="G199" s="2">
        <v>0</v>
      </c>
      <c r="H199" s="1" t="s">
        <v>30</v>
      </c>
      <c r="I199" s="3" t="s">
        <v>71</v>
      </c>
      <c r="J199" s="1"/>
      <c r="K199" s="4"/>
      <c r="L199" s="4"/>
      <c r="M199" s="1"/>
      <c r="N199" s="1" t="s">
        <v>27</v>
      </c>
      <c r="O199" s="1" t="s">
        <v>728</v>
      </c>
    </row>
    <row r="200" spans="1:15" x14ac:dyDescent="0.3">
      <c r="A200" s="1" t="s">
        <v>715</v>
      </c>
      <c r="B200" s="1" t="s">
        <v>775</v>
      </c>
      <c r="C200" s="1" t="s">
        <v>774</v>
      </c>
      <c r="D200" s="1" t="s">
        <v>52</v>
      </c>
      <c r="E200" s="1" t="s">
        <v>58</v>
      </c>
      <c r="F200" s="2">
        <v>1300</v>
      </c>
      <c r="G200" s="2">
        <v>1</v>
      </c>
      <c r="H200" s="1" t="s">
        <v>114</v>
      </c>
      <c r="I200" s="3" t="s">
        <v>71</v>
      </c>
      <c r="J200" s="1" t="s">
        <v>776</v>
      </c>
      <c r="K200" s="4" t="s">
        <v>777</v>
      </c>
      <c r="L200" s="4" t="s">
        <v>777</v>
      </c>
      <c r="M200" s="1" t="s">
        <v>778</v>
      </c>
      <c r="N200" s="1" t="s">
        <v>27</v>
      </c>
      <c r="O200" s="1" t="s">
        <v>720</v>
      </c>
    </row>
    <row r="201" spans="1:15" x14ac:dyDescent="0.3">
      <c r="A201" s="1" t="s">
        <v>727</v>
      </c>
      <c r="B201" s="1" t="s">
        <v>28</v>
      </c>
      <c r="C201" s="1" t="s">
        <v>28</v>
      </c>
      <c r="D201" s="1" t="s">
        <v>92</v>
      </c>
      <c r="E201" s="1" t="s">
        <v>99</v>
      </c>
      <c r="F201" s="2">
        <v>0</v>
      </c>
      <c r="G201" s="2">
        <v>0</v>
      </c>
      <c r="H201" s="1" t="s">
        <v>30</v>
      </c>
      <c r="I201" s="3" t="s">
        <v>20</v>
      </c>
      <c r="J201" s="1"/>
      <c r="K201" s="4"/>
      <c r="L201" s="4"/>
      <c r="M201" s="1"/>
      <c r="N201" s="1" t="s">
        <v>27</v>
      </c>
      <c r="O201" s="1" t="s">
        <v>728</v>
      </c>
    </row>
    <row r="202" spans="1:15" ht="57.6" x14ac:dyDescent="0.3">
      <c r="A202" s="1" t="s">
        <v>496</v>
      </c>
      <c r="B202" s="1" t="s">
        <v>28</v>
      </c>
      <c r="C202" s="1" t="s">
        <v>28</v>
      </c>
      <c r="D202" s="1" t="s">
        <v>92</v>
      </c>
      <c r="E202" s="1" t="s">
        <v>783</v>
      </c>
      <c r="F202" s="2">
        <v>2000</v>
      </c>
      <c r="G202" s="2">
        <v>1</v>
      </c>
      <c r="H202" s="1" t="s">
        <v>114</v>
      </c>
      <c r="I202" s="3" t="s">
        <v>20</v>
      </c>
      <c r="J202" s="1" t="s">
        <v>779</v>
      </c>
      <c r="K202" s="4" t="s">
        <v>780</v>
      </c>
      <c r="L202" s="4" t="s">
        <v>781</v>
      </c>
      <c r="M202" s="1" t="s">
        <v>782</v>
      </c>
      <c r="N202" s="1" t="s">
        <v>27</v>
      </c>
      <c r="O202" s="1" t="s">
        <v>501</v>
      </c>
    </row>
    <row r="203" spans="1:15" x14ac:dyDescent="0.3">
      <c r="A203" s="1" t="s">
        <v>727</v>
      </c>
      <c r="B203" s="1" t="s">
        <v>28</v>
      </c>
      <c r="C203" s="1" t="s">
        <v>28</v>
      </c>
      <c r="D203" s="1" t="s">
        <v>92</v>
      </c>
      <c r="E203" s="1" t="s">
        <v>99</v>
      </c>
      <c r="F203" s="2">
        <v>0</v>
      </c>
      <c r="G203" s="2">
        <v>0</v>
      </c>
      <c r="H203" s="1" t="s">
        <v>30</v>
      </c>
      <c r="I203" s="3" t="s">
        <v>71</v>
      </c>
      <c r="J203" s="1"/>
      <c r="K203" s="4"/>
      <c r="L203" s="4"/>
      <c r="M203" s="1"/>
      <c r="N203" s="1" t="s">
        <v>27</v>
      </c>
      <c r="O203" s="1" t="s">
        <v>728</v>
      </c>
    </row>
    <row r="204" spans="1:15" x14ac:dyDescent="0.3">
      <c r="A204" s="1" t="s">
        <v>496</v>
      </c>
      <c r="B204" s="1" t="s">
        <v>28</v>
      </c>
      <c r="C204" s="1" t="s">
        <v>28</v>
      </c>
      <c r="D204" s="1" t="s">
        <v>92</v>
      </c>
      <c r="E204" s="1" t="s">
        <v>784</v>
      </c>
      <c r="F204" s="2">
        <v>5000</v>
      </c>
      <c r="G204" s="2">
        <v>1</v>
      </c>
      <c r="H204" s="1" t="s">
        <v>70</v>
      </c>
      <c r="I204" s="3" t="s">
        <v>71</v>
      </c>
      <c r="J204" s="1"/>
      <c r="K204" s="4"/>
      <c r="L204" s="4"/>
      <c r="M204" s="1"/>
      <c r="N204" s="1" t="s">
        <v>27</v>
      </c>
      <c r="O204" s="1" t="s">
        <v>501</v>
      </c>
    </row>
    <row r="205" spans="1:15" x14ac:dyDescent="0.3">
      <c r="A205" s="1" t="s">
        <v>496</v>
      </c>
      <c r="B205" s="1" t="s">
        <v>28</v>
      </c>
      <c r="C205" s="1" t="s">
        <v>28</v>
      </c>
      <c r="D205" s="1" t="s">
        <v>92</v>
      </c>
      <c r="E205" s="1" t="s">
        <v>448</v>
      </c>
      <c r="F205" s="2">
        <v>2000</v>
      </c>
      <c r="G205" s="2">
        <v>1</v>
      </c>
      <c r="H205" s="1" t="s">
        <v>114</v>
      </c>
      <c r="I205" s="3" t="s">
        <v>71</v>
      </c>
      <c r="J205" s="1"/>
      <c r="K205" s="4"/>
      <c r="L205" s="4"/>
      <c r="M205" s="1"/>
      <c r="N205" s="1" t="s">
        <v>27</v>
      </c>
      <c r="O205" s="1" t="s">
        <v>501</v>
      </c>
    </row>
    <row r="206" spans="1:15" x14ac:dyDescent="0.3">
      <c r="A206" s="1" t="s">
        <v>715</v>
      </c>
      <c r="B206" s="1" t="s">
        <v>785</v>
      </c>
      <c r="C206" s="1" t="s">
        <v>785</v>
      </c>
      <c r="D206" s="1" t="s">
        <v>36</v>
      </c>
      <c r="E206" s="1" t="s">
        <v>172</v>
      </c>
      <c r="F206" s="2">
        <v>5000</v>
      </c>
      <c r="G206" s="2">
        <v>3</v>
      </c>
      <c r="H206" s="1" t="s">
        <v>786</v>
      </c>
      <c r="I206" s="3" t="s">
        <v>20</v>
      </c>
      <c r="J206" s="1" t="s">
        <v>787</v>
      </c>
      <c r="K206" s="4" t="s">
        <v>788</v>
      </c>
      <c r="L206" s="4" t="s">
        <v>789</v>
      </c>
      <c r="M206" s="1" t="s">
        <v>790</v>
      </c>
      <c r="N206" s="1" t="s">
        <v>27</v>
      </c>
      <c r="O206" s="1" t="s">
        <v>720</v>
      </c>
    </row>
    <row r="207" spans="1:15" ht="43.2" x14ac:dyDescent="0.3">
      <c r="A207" s="1" t="s">
        <v>496</v>
      </c>
      <c r="B207" s="1" t="s">
        <v>28</v>
      </c>
      <c r="C207" s="1" t="s">
        <v>28</v>
      </c>
      <c r="D207" s="1" t="s">
        <v>36</v>
      </c>
      <c r="E207" s="1" t="s">
        <v>172</v>
      </c>
      <c r="F207" s="2">
        <v>3000</v>
      </c>
      <c r="G207" s="2">
        <v>1</v>
      </c>
      <c r="H207" s="1" t="s">
        <v>114</v>
      </c>
      <c r="I207" s="3" t="s">
        <v>20</v>
      </c>
      <c r="J207" s="1" t="s">
        <v>31</v>
      </c>
      <c r="K207" s="4" t="s">
        <v>791</v>
      </c>
      <c r="L207" s="4" t="s">
        <v>792</v>
      </c>
      <c r="M207" s="1" t="s">
        <v>793</v>
      </c>
      <c r="N207" s="1" t="s">
        <v>27</v>
      </c>
      <c r="O207" s="1" t="s">
        <v>501</v>
      </c>
    </row>
    <row r="208" spans="1:15" x14ac:dyDescent="0.3">
      <c r="A208" s="1" t="s">
        <v>496</v>
      </c>
      <c r="B208" s="1" t="s">
        <v>28</v>
      </c>
      <c r="C208" s="1" t="s">
        <v>28</v>
      </c>
      <c r="D208" s="1" t="s">
        <v>92</v>
      </c>
      <c r="E208" s="1" t="s">
        <v>794</v>
      </c>
      <c r="F208" s="2">
        <v>1000</v>
      </c>
      <c r="G208" s="2">
        <v>1</v>
      </c>
      <c r="H208" s="1" t="s">
        <v>114</v>
      </c>
      <c r="I208" s="3" t="s">
        <v>71</v>
      </c>
      <c r="J208" s="1"/>
      <c r="K208" s="4"/>
      <c r="L208" s="4"/>
      <c r="M208" s="1"/>
      <c r="N208" s="1" t="s">
        <v>27</v>
      </c>
      <c r="O208" s="1" t="s">
        <v>501</v>
      </c>
    </row>
    <row r="209" spans="1:15" x14ac:dyDescent="0.3">
      <c r="A209" s="1" t="s">
        <v>715</v>
      </c>
      <c r="B209" s="1" t="s">
        <v>795</v>
      </c>
      <c r="C209" s="1" t="s">
        <v>795</v>
      </c>
      <c r="D209" s="1" t="s">
        <v>92</v>
      </c>
      <c r="E209" s="1" t="s">
        <v>508</v>
      </c>
      <c r="F209" s="2">
        <v>10000</v>
      </c>
      <c r="G209" s="2">
        <v>1</v>
      </c>
      <c r="H209" s="1" t="s">
        <v>30</v>
      </c>
      <c r="I209" s="3" t="s">
        <v>20</v>
      </c>
      <c r="J209" s="1" t="s">
        <v>796</v>
      </c>
      <c r="K209" s="4" t="s">
        <v>797</v>
      </c>
      <c r="L209" s="4" t="s">
        <v>798</v>
      </c>
      <c r="M209" s="1" t="s">
        <v>799</v>
      </c>
      <c r="N209" s="1" t="s">
        <v>27</v>
      </c>
      <c r="O209" s="1" t="s">
        <v>720</v>
      </c>
    </row>
    <row r="210" spans="1:15" x14ac:dyDescent="0.3">
      <c r="A210" s="1" t="s">
        <v>715</v>
      </c>
      <c r="B210" s="1" t="s">
        <v>795</v>
      </c>
      <c r="C210" s="1" t="s">
        <v>795</v>
      </c>
      <c r="D210" s="1" t="s">
        <v>36</v>
      </c>
      <c r="E210" s="1" t="s">
        <v>800</v>
      </c>
      <c r="F210" s="2">
        <v>14000</v>
      </c>
      <c r="G210" s="2">
        <v>1</v>
      </c>
      <c r="H210" s="1" t="s">
        <v>786</v>
      </c>
      <c r="I210" s="3" t="s">
        <v>71</v>
      </c>
      <c r="J210" s="1"/>
      <c r="K210" s="4"/>
      <c r="L210" s="4"/>
      <c r="M210" s="1"/>
      <c r="N210" s="1" t="s">
        <v>27</v>
      </c>
      <c r="O210" s="1" t="s">
        <v>720</v>
      </c>
    </row>
    <row r="211" spans="1:15" ht="72" x14ac:dyDescent="0.3">
      <c r="A211" s="1" t="s">
        <v>115</v>
      </c>
      <c r="B211" s="1" t="s">
        <v>802</v>
      </c>
      <c r="C211" s="1" t="s">
        <v>801</v>
      </c>
      <c r="D211" s="1" t="s">
        <v>36</v>
      </c>
      <c r="E211" s="1" t="s">
        <v>807</v>
      </c>
      <c r="F211" s="2">
        <v>50000000</v>
      </c>
      <c r="G211" s="2">
        <v>1</v>
      </c>
      <c r="H211" s="1" t="s">
        <v>273</v>
      </c>
      <c r="I211" s="3" t="s">
        <v>20</v>
      </c>
      <c r="J211" s="1" t="s">
        <v>803</v>
      </c>
      <c r="K211" s="4" t="s">
        <v>804</v>
      </c>
      <c r="L211" s="4" t="s">
        <v>805</v>
      </c>
      <c r="M211" s="1" t="s">
        <v>806</v>
      </c>
      <c r="N211" s="1" t="s">
        <v>27</v>
      </c>
      <c r="O211" s="1" t="s">
        <v>121</v>
      </c>
    </row>
    <row r="212" spans="1:15" ht="43.2" x14ac:dyDescent="0.3">
      <c r="A212" s="1" t="s">
        <v>115</v>
      </c>
      <c r="B212" s="1" t="s">
        <v>809</v>
      </c>
      <c r="C212" s="1" t="s">
        <v>808</v>
      </c>
      <c r="D212" s="1" t="s">
        <v>52</v>
      </c>
      <c r="E212" s="1" t="s">
        <v>58</v>
      </c>
      <c r="F212" s="2">
        <v>1000000</v>
      </c>
      <c r="G212" s="2">
        <v>1</v>
      </c>
      <c r="H212" s="1" t="s">
        <v>226</v>
      </c>
      <c r="I212" s="3" t="s">
        <v>71</v>
      </c>
      <c r="J212" s="1" t="s">
        <v>810</v>
      </c>
      <c r="K212" s="4" t="s">
        <v>811</v>
      </c>
      <c r="L212" s="4" t="s">
        <v>812</v>
      </c>
      <c r="M212" s="1" t="s">
        <v>813</v>
      </c>
      <c r="N212" s="1" t="s">
        <v>27</v>
      </c>
      <c r="O212" s="1" t="s">
        <v>121</v>
      </c>
    </row>
    <row r="213" spans="1:15" ht="72" x14ac:dyDescent="0.3">
      <c r="A213" s="1" t="s">
        <v>715</v>
      </c>
      <c r="B213" s="1" t="s">
        <v>814</v>
      </c>
      <c r="C213" s="1" t="s">
        <v>814</v>
      </c>
      <c r="D213" s="1" t="s">
        <v>52</v>
      </c>
      <c r="E213" s="1" t="s">
        <v>58</v>
      </c>
      <c r="F213" s="2">
        <v>500</v>
      </c>
      <c r="G213" s="2">
        <v>1</v>
      </c>
      <c r="H213" s="1" t="s">
        <v>30</v>
      </c>
      <c r="I213" s="3" t="s">
        <v>20</v>
      </c>
      <c r="J213" s="1" t="s">
        <v>815</v>
      </c>
      <c r="K213" s="4" t="s">
        <v>816</v>
      </c>
      <c r="L213" s="4" t="s">
        <v>817</v>
      </c>
      <c r="M213" s="1" t="s">
        <v>818</v>
      </c>
      <c r="N213" s="1" t="s">
        <v>27</v>
      </c>
      <c r="O213" s="1" t="s">
        <v>720</v>
      </c>
    </row>
    <row r="214" spans="1:15" x14ac:dyDescent="0.3">
      <c r="A214" s="1" t="s">
        <v>715</v>
      </c>
      <c r="B214" s="1" t="s">
        <v>819</v>
      </c>
      <c r="C214" s="1" t="s">
        <v>819</v>
      </c>
      <c r="D214" s="1" t="s">
        <v>92</v>
      </c>
      <c r="E214" s="1" t="s">
        <v>448</v>
      </c>
      <c r="F214" s="2">
        <v>1000</v>
      </c>
      <c r="G214" s="2">
        <v>3</v>
      </c>
      <c r="H214" s="1" t="s">
        <v>820</v>
      </c>
      <c r="I214" s="3" t="s">
        <v>20</v>
      </c>
      <c r="J214" s="1" t="s">
        <v>821</v>
      </c>
      <c r="K214" s="4" t="s">
        <v>822</v>
      </c>
      <c r="L214" s="4" t="s">
        <v>822</v>
      </c>
      <c r="M214" s="1" t="s">
        <v>823</v>
      </c>
      <c r="N214" s="1" t="s">
        <v>27</v>
      </c>
      <c r="O214" s="1" t="s">
        <v>720</v>
      </c>
    </row>
    <row r="215" spans="1:15" ht="57.6" x14ac:dyDescent="0.3">
      <c r="A215" s="1" t="s">
        <v>715</v>
      </c>
      <c r="B215" s="1" t="s">
        <v>825</v>
      </c>
      <c r="C215" s="1" t="s">
        <v>824</v>
      </c>
      <c r="D215" s="1" t="s">
        <v>18</v>
      </c>
      <c r="E215" s="1" t="s">
        <v>25</v>
      </c>
      <c r="F215" s="2">
        <v>0</v>
      </c>
      <c r="G215" s="2">
        <v>1</v>
      </c>
      <c r="H215" s="1" t="s">
        <v>114</v>
      </c>
      <c r="I215" s="3" t="s">
        <v>20</v>
      </c>
      <c r="J215" s="1" t="s">
        <v>826</v>
      </c>
      <c r="K215" s="4" t="s">
        <v>827</v>
      </c>
      <c r="L215" s="4"/>
      <c r="M215" s="1"/>
      <c r="N215" s="1" t="s">
        <v>27</v>
      </c>
      <c r="O215" s="1" t="s">
        <v>720</v>
      </c>
    </row>
    <row r="216" spans="1:15" x14ac:dyDescent="0.3">
      <c r="A216" s="1" t="s">
        <v>715</v>
      </c>
      <c r="B216" s="1" t="s">
        <v>829</v>
      </c>
      <c r="C216" s="1" t="s">
        <v>828</v>
      </c>
      <c r="D216" s="1" t="s">
        <v>18</v>
      </c>
      <c r="E216" s="1" t="s">
        <v>25</v>
      </c>
      <c r="F216" s="2">
        <v>1500</v>
      </c>
      <c r="G216" s="2">
        <v>1</v>
      </c>
      <c r="H216" s="1" t="s">
        <v>830</v>
      </c>
      <c r="I216" s="3" t="s">
        <v>20</v>
      </c>
      <c r="J216" s="1" t="s">
        <v>831</v>
      </c>
      <c r="K216" s="4" t="s">
        <v>832</v>
      </c>
      <c r="L216" s="4"/>
      <c r="M216" s="1" t="s">
        <v>833</v>
      </c>
      <c r="N216" s="1" t="s">
        <v>27</v>
      </c>
      <c r="O216" s="1" t="s">
        <v>720</v>
      </c>
    </row>
    <row r="217" spans="1:15" x14ac:dyDescent="0.3">
      <c r="A217" s="1" t="s">
        <v>715</v>
      </c>
      <c r="B217" s="1" t="s">
        <v>835</v>
      </c>
      <c r="C217" s="1" t="s">
        <v>834</v>
      </c>
      <c r="D217" s="1" t="s">
        <v>18</v>
      </c>
      <c r="E217" s="1" t="s">
        <v>25</v>
      </c>
      <c r="F217" s="2">
        <v>0</v>
      </c>
      <c r="G217" s="2">
        <v>1</v>
      </c>
      <c r="H217" s="1" t="s">
        <v>714</v>
      </c>
      <c r="I217" s="3" t="s">
        <v>20</v>
      </c>
      <c r="J217" s="1"/>
      <c r="K217" s="4"/>
      <c r="L217" s="4"/>
      <c r="M217" s="1" t="s">
        <v>836</v>
      </c>
      <c r="N217" s="1" t="s">
        <v>27</v>
      </c>
      <c r="O217" s="1" t="s">
        <v>720</v>
      </c>
    </row>
    <row r="218" spans="1:15" ht="57.6" x14ac:dyDescent="0.3">
      <c r="A218" s="1" t="s">
        <v>715</v>
      </c>
      <c r="B218" s="1" t="s">
        <v>835</v>
      </c>
      <c r="C218" s="1" t="s">
        <v>834</v>
      </c>
      <c r="D218" s="1" t="s">
        <v>29</v>
      </c>
      <c r="E218" s="1" t="s">
        <v>429</v>
      </c>
      <c r="F218" s="2">
        <v>5000</v>
      </c>
      <c r="G218" s="2">
        <v>1</v>
      </c>
      <c r="H218" s="1" t="s">
        <v>714</v>
      </c>
      <c r="I218" s="3" t="s">
        <v>20</v>
      </c>
      <c r="J218" s="1"/>
      <c r="K218" s="4" t="s">
        <v>837</v>
      </c>
      <c r="L218" s="4"/>
      <c r="M218" s="1" t="s">
        <v>836</v>
      </c>
      <c r="N218" s="1" t="s">
        <v>27</v>
      </c>
      <c r="O218" s="1" t="s">
        <v>720</v>
      </c>
    </row>
    <row r="219" spans="1:15" ht="43.2" x14ac:dyDescent="0.3">
      <c r="A219" s="1" t="s">
        <v>115</v>
      </c>
      <c r="B219" s="1" t="s">
        <v>839</v>
      </c>
      <c r="C219" s="1" t="s">
        <v>838</v>
      </c>
      <c r="D219" s="1" t="s">
        <v>52</v>
      </c>
      <c r="E219" s="1" t="s">
        <v>58</v>
      </c>
      <c r="F219" s="2">
        <v>750000</v>
      </c>
      <c r="G219" s="2">
        <v>1</v>
      </c>
      <c r="H219" s="1" t="s">
        <v>226</v>
      </c>
      <c r="I219" s="3" t="s">
        <v>71</v>
      </c>
      <c r="J219" s="1" t="s">
        <v>840</v>
      </c>
      <c r="K219" s="4" t="s">
        <v>841</v>
      </c>
      <c r="L219" s="4" t="s">
        <v>842</v>
      </c>
      <c r="M219" s="1" t="s">
        <v>843</v>
      </c>
      <c r="N219" s="1" t="s">
        <v>27</v>
      </c>
      <c r="O219" s="1" t="s">
        <v>121</v>
      </c>
    </row>
    <row r="220" spans="1:15" ht="201.6" x14ac:dyDescent="0.3">
      <c r="A220" s="1" t="s">
        <v>715</v>
      </c>
      <c r="B220" s="1" t="s">
        <v>844</v>
      </c>
      <c r="C220" s="1" t="s">
        <v>844</v>
      </c>
      <c r="D220" s="1" t="s">
        <v>52</v>
      </c>
      <c r="E220" s="1" t="s">
        <v>58</v>
      </c>
      <c r="F220" s="2">
        <v>153082</v>
      </c>
      <c r="G220" s="2">
        <v>11</v>
      </c>
      <c r="H220" s="1" t="s">
        <v>845</v>
      </c>
      <c r="I220" s="3" t="s">
        <v>20</v>
      </c>
      <c r="J220" s="1"/>
      <c r="K220" s="4" t="s">
        <v>846</v>
      </c>
      <c r="L220" s="4"/>
      <c r="M220" s="1" t="s">
        <v>847</v>
      </c>
      <c r="N220" s="1" t="s">
        <v>27</v>
      </c>
      <c r="O220" s="1" t="s">
        <v>720</v>
      </c>
    </row>
    <row r="221" spans="1:15" x14ac:dyDescent="0.3">
      <c r="A221" s="1" t="s">
        <v>715</v>
      </c>
      <c r="B221" s="1" t="s">
        <v>825</v>
      </c>
      <c r="C221" s="1" t="s">
        <v>824</v>
      </c>
      <c r="D221" s="1" t="s">
        <v>18</v>
      </c>
      <c r="E221" s="1" t="s">
        <v>25</v>
      </c>
      <c r="F221" s="2">
        <v>472</v>
      </c>
      <c r="G221" s="2">
        <v>1</v>
      </c>
      <c r="H221" s="1" t="s">
        <v>848</v>
      </c>
      <c r="I221" s="3" t="s">
        <v>20</v>
      </c>
      <c r="J221" s="1"/>
      <c r="K221" s="4" t="s">
        <v>849</v>
      </c>
      <c r="L221" s="4"/>
      <c r="M221" s="1"/>
      <c r="N221" s="1" t="s">
        <v>27</v>
      </c>
      <c r="O221" s="1" t="s">
        <v>720</v>
      </c>
    </row>
    <row r="222" spans="1:15" x14ac:dyDescent="0.3">
      <c r="A222" s="1" t="s">
        <v>715</v>
      </c>
      <c r="B222" s="1" t="s">
        <v>825</v>
      </c>
      <c r="C222" s="1" t="s">
        <v>824</v>
      </c>
      <c r="D222" s="1" t="s">
        <v>18</v>
      </c>
      <c r="E222" s="1" t="s">
        <v>850</v>
      </c>
      <c r="F222" s="2">
        <v>0</v>
      </c>
      <c r="G222" s="2">
        <v>1</v>
      </c>
      <c r="H222" s="1" t="s">
        <v>848</v>
      </c>
      <c r="I222" s="3" t="s">
        <v>20</v>
      </c>
      <c r="J222" s="1"/>
      <c r="K222" s="4"/>
      <c r="L222" s="4"/>
      <c r="M222" s="1"/>
      <c r="N222" s="1" t="s">
        <v>27</v>
      </c>
      <c r="O222" s="1" t="s">
        <v>720</v>
      </c>
    </row>
    <row r="223" spans="1:15" ht="28.8" x14ac:dyDescent="0.3">
      <c r="A223" s="1" t="s">
        <v>115</v>
      </c>
      <c r="B223" s="1" t="s">
        <v>852</v>
      </c>
      <c r="C223" s="1" t="s">
        <v>851</v>
      </c>
      <c r="D223" s="1" t="s">
        <v>36</v>
      </c>
      <c r="E223" s="1" t="s">
        <v>857</v>
      </c>
      <c r="F223" s="2">
        <v>0</v>
      </c>
      <c r="G223" s="2">
        <v>10</v>
      </c>
      <c r="H223" s="1" t="s">
        <v>226</v>
      </c>
      <c r="I223" s="3" t="s">
        <v>20</v>
      </c>
      <c r="J223" s="1" t="s">
        <v>853</v>
      </c>
      <c r="K223" s="4" t="s">
        <v>854</v>
      </c>
      <c r="L223" s="4" t="s">
        <v>855</v>
      </c>
      <c r="M223" s="1" t="s">
        <v>856</v>
      </c>
      <c r="N223" s="1" t="s">
        <v>27</v>
      </c>
      <c r="O223" s="1" t="s">
        <v>121</v>
      </c>
    </row>
    <row r="224" spans="1:15" x14ac:dyDescent="0.3">
      <c r="A224" s="1" t="s">
        <v>715</v>
      </c>
      <c r="B224" s="1" t="s">
        <v>859</v>
      </c>
      <c r="C224" s="1" t="s">
        <v>858</v>
      </c>
      <c r="D224" s="1" t="s">
        <v>92</v>
      </c>
      <c r="E224" s="1" t="s">
        <v>861</v>
      </c>
      <c r="F224" s="2">
        <v>0</v>
      </c>
      <c r="G224" s="2">
        <v>1</v>
      </c>
      <c r="H224" s="1" t="s">
        <v>860</v>
      </c>
      <c r="I224" s="3" t="s">
        <v>71</v>
      </c>
      <c r="J224" s="1"/>
      <c r="K224" s="4"/>
      <c r="L224" s="4"/>
      <c r="M224" s="1"/>
      <c r="N224" s="1" t="s">
        <v>27</v>
      </c>
      <c r="O224" s="1" t="s">
        <v>720</v>
      </c>
    </row>
    <row r="225" spans="1:15" ht="43.2" x14ac:dyDescent="0.3">
      <c r="A225" s="1" t="s">
        <v>115</v>
      </c>
      <c r="B225" s="1" t="s">
        <v>863</v>
      </c>
      <c r="C225" s="1" t="s">
        <v>862</v>
      </c>
      <c r="D225" s="1" t="s">
        <v>52</v>
      </c>
      <c r="E225" s="1" t="s">
        <v>868</v>
      </c>
      <c r="F225" s="2">
        <v>545000</v>
      </c>
      <c r="G225" s="2">
        <v>1</v>
      </c>
      <c r="H225" s="1" t="s">
        <v>30</v>
      </c>
      <c r="I225" s="3" t="s">
        <v>20</v>
      </c>
      <c r="J225" s="1" t="s">
        <v>864</v>
      </c>
      <c r="K225" s="4" t="s">
        <v>865</v>
      </c>
      <c r="L225" s="4" t="s">
        <v>866</v>
      </c>
      <c r="M225" s="1" t="s">
        <v>867</v>
      </c>
      <c r="N225" s="1" t="s">
        <v>27</v>
      </c>
      <c r="O225" s="1" t="s">
        <v>121</v>
      </c>
    </row>
    <row r="226" spans="1:15" x14ac:dyDescent="0.3">
      <c r="A226" s="1" t="s">
        <v>715</v>
      </c>
      <c r="B226" s="1" t="s">
        <v>869</v>
      </c>
      <c r="C226" s="1" t="s">
        <v>869</v>
      </c>
      <c r="D226" s="1" t="s">
        <v>29</v>
      </c>
      <c r="E226" s="1" t="s">
        <v>870</v>
      </c>
      <c r="F226" s="2">
        <v>0</v>
      </c>
      <c r="G226" s="2">
        <v>1</v>
      </c>
      <c r="H226" s="1" t="s">
        <v>30</v>
      </c>
      <c r="I226" s="3" t="s">
        <v>20</v>
      </c>
      <c r="J226" s="1"/>
      <c r="K226" s="4"/>
      <c r="L226" s="4"/>
      <c r="M226" s="1"/>
      <c r="N226" s="1" t="s">
        <v>27</v>
      </c>
      <c r="O226" s="1" t="s">
        <v>720</v>
      </c>
    </row>
    <row r="227" spans="1:15" ht="100.8" x14ac:dyDescent="0.3">
      <c r="A227" s="1" t="s">
        <v>115</v>
      </c>
      <c r="B227" s="1" t="s">
        <v>872</v>
      </c>
      <c r="C227" s="1" t="s">
        <v>871</v>
      </c>
      <c r="D227" s="1" t="s">
        <v>29</v>
      </c>
      <c r="E227" s="1" t="s">
        <v>45</v>
      </c>
      <c r="F227" s="2">
        <v>0</v>
      </c>
      <c r="G227" s="2">
        <v>3</v>
      </c>
      <c r="H227" s="1" t="s">
        <v>436</v>
      </c>
      <c r="I227" s="3" t="s">
        <v>20</v>
      </c>
      <c r="J227" s="1" t="s">
        <v>747</v>
      </c>
      <c r="K227" s="4" t="s">
        <v>873</v>
      </c>
      <c r="L227" s="4" t="s">
        <v>874</v>
      </c>
      <c r="M227" s="1" t="s">
        <v>875</v>
      </c>
      <c r="N227" s="1" t="s">
        <v>27</v>
      </c>
      <c r="O227" s="1" t="s">
        <v>121</v>
      </c>
    </row>
    <row r="228" spans="1:15" x14ac:dyDescent="0.3">
      <c r="A228" s="1" t="s">
        <v>715</v>
      </c>
      <c r="B228" s="1" t="s">
        <v>876</v>
      </c>
      <c r="C228" s="1" t="s">
        <v>876</v>
      </c>
      <c r="D228" s="1" t="s">
        <v>18</v>
      </c>
      <c r="E228" s="1" t="s">
        <v>877</v>
      </c>
      <c r="F228" s="2">
        <v>500</v>
      </c>
      <c r="G228" s="2">
        <v>3</v>
      </c>
      <c r="H228" s="1" t="s">
        <v>30</v>
      </c>
      <c r="I228" s="3" t="s">
        <v>20</v>
      </c>
      <c r="J228" s="1"/>
      <c r="K228" s="4"/>
      <c r="L228" s="4"/>
      <c r="M228" s="1"/>
      <c r="N228" s="1" t="s">
        <v>27</v>
      </c>
      <c r="O228" s="1" t="s">
        <v>720</v>
      </c>
    </row>
    <row r="229" spans="1:15" x14ac:dyDescent="0.3">
      <c r="A229" s="1" t="s">
        <v>715</v>
      </c>
      <c r="B229" s="1" t="s">
        <v>878</v>
      </c>
      <c r="C229" s="1" t="s">
        <v>878</v>
      </c>
      <c r="D229" s="1" t="s">
        <v>29</v>
      </c>
      <c r="E229" s="1" t="s">
        <v>45</v>
      </c>
      <c r="F229" s="2">
        <v>2500</v>
      </c>
      <c r="G229" s="2">
        <v>3</v>
      </c>
      <c r="H229" s="1" t="s">
        <v>30</v>
      </c>
      <c r="I229" s="3" t="s">
        <v>20</v>
      </c>
      <c r="J229" s="1"/>
      <c r="K229" s="4"/>
      <c r="L229" s="4"/>
      <c r="M229" s="1"/>
      <c r="N229" s="1" t="s">
        <v>27</v>
      </c>
      <c r="O229" s="1" t="s">
        <v>720</v>
      </c>
    </row>
    <row r="230" spans="1:15" x14ac:dyDescent="0.3">
      <c r="A230" s="1" t="s">
        <v>715</v>
      </c>
      <c r="B230" s="1" t="s">
        <v>879</v>
      </c>
      <c r="C230" s="1" t="s">
        <v>879</v>
      </c>
      <c r="D230" s="1" t="s">
        <v>29</v>
      </c>
      <c r="E230" s="1" t="s">
        <v>45</v>
      </c>
      <c r="F230" s="2">
        <v>2500</v>
      </c>
      <c r="G230" s="2">
        <v>2</v>
      </c>
      <c r="H230" s="1" t="s">
        <v>30</v>
      </c>
      <c r="I230" s="3" t="s">
        <v>20</v>
      </c>
      <c r="J230" s="1"/>
      <c r="K230" s="4"/>
      <c r="L230" s="4"/>
      <c r="M230" s="1"/>
      <c r="N230" s="1" t="s">
        <v>27</v>
      </c>
      <c r="O230" s="1" t="s">
        <v>720</v>
      </c>
    </row>
    <row r="231" spans="1:15" ht="28.8" x14ac:dyDescent="0.3">
      <c r="A231" s="1" t="s">
        <v>115</v>
      </c>
      <c r="B231" s="1" t="s">
        <v>881</v>
      </c>
      <c r="C231" s="1" t="s">
        <v>880</v>
      </c>
      <c r="D231" s="1" t="s">
        <v>52</v>
      </c>
      <c r="E231" s="1" t="s">
        <v>58</v>
      </c>
      <c r="F231" s="2">
        <v>412000</v>
      </c>
      <c r="G231" s="2">
        <v>2</v>
      </c>
      <c r="H231" s="1" t="s">
        <v>226</v>
      </c>
      <c r="I231" s="3" t="s">
        <v>20</v>
      </c>
      <c r="J231" s="1" t="s">
        <v>882</v>
      </c>
      <c r="K231" s="4" t="s">
        <v>883</v>
      </c>
      <c r="L231" s="4" t="s">
        <v>884</v>
      </c>
      <c r="M231" s="1" t="s">
        <v>885</v>
      </c>
      <c r="N231" s="1" t="s">
        <v>27</v>
      </c>
      <c r="O231" s="1" t="s">
        <v>121</v>
      </c>
    </row>
    <row r="232" spans="1:15" ht="43.2" x14ac:dyDescent="0.3">
      <c r="A232" s="1" t="s">
        <v>115</v>
      </c>
      <c r="B232" s="1" t="s">
        <v>887</v>
      </c>
      <c r="C232" s="1" t="s">
        <v>886</v>
      </c>
      <c r="D232" s="1" t="s">
        <v>52</v>
      </c>
      <c r="E232" s="1" t="s">
        <v>58</v>
      </c>
      <c r="F232" s="2">
        <v>712000</v>
      </c>
      <c r="G232" s="2">
        <v>2</v>
      </c>
      <c r="H232" s="1" t="s">
        <v>226</v>
      </c>
      <c r="I232" s="3" t="s">
        <v>20</v>
      </c>
      <c r="J232" s="1" t="s">
        <v>888</v>
      </c>
      <c r="K232" s="4" t="s">
        <v>889</v>
      </c>
      <c r="L232" s="4" t="s">
        <v>890</v>
      </c>
      <c r="M232" s="1" t="s">
        <v>891</v>
      </c>
      <c r="N232" s="1" t="s">
        <v>27</v>
      </c>
      <c r="O232" s="1" t="s">
        <v>121</v>
      </c>
    </row>
    <row r="233" spans="1:15" ht="43.2" x14ac:dyDescent="0.3">
      <c r="A233" s="1" t="s">
        <v>892</v>
      </c>
      <c r="B233" s="1" t="s">
        <v>28</v>
      </c>
      <c r="C233" s="1" t="s">
        <v>28</v>
      </c>
      <c r="D233" s="1" t="s">
        <v>29</v>
      </c>
      <c r="E233" s="1" t="s">
        <v>45</v>
      </c>
      <c r="F233" s="2">
        <v>200</v>
      </c>
      <c r="G233" s="2">
        <v>1</v>
      </c>
      <c r="H233" s="1" t="s">
        <v>534</v>
      </c>
      <c r="I233" s="3" t="s">
        <v>71</v>
      </c>
      <c r="J233" s="1"/>
      <c r="K233" s="4" t="s">
        <v>893</v>
      </c>
      <c r="L233" s="4"/>
      <c r="M233" s="1"/>
      <c r="N233" s="1" t="s">
        <v>27</v>
      </c>
      <c r="O233" s="1" t="s">
        <v>894</v>
      </c>
    </row>
    <row r="234" spans="1:15" ht="43.2" x14ac:dyDescent="0.3">
      <c r="A234" s="1" t="s">
        <v>115</v>
      </c>
      <c r="B234" s="1" t="s">
        <v>896</v>
      </c>
      <c r="C234" s="1" t="s">
        <v>895</v>
      </c>
      <c r="D234" s="1" t="s">
        <v>52</v>
      </c>
      <c r="E234" s="1" t="s">
        <v>58</v>
      </c>
      <c r="F234" s="2">
        <v>1500000</v>
      </c>
      <c r="G234" s="2">
        <v>1</v>
      </c>
      <c r="H234" s="1" t="s">
        <v>463</v>
      </c>
      <c r="I234" s="3" t="s">
        <v>20</v>
      </c>
      <c r="J234" s="1" t="s">
        <v>897</v>
      </c>
      <c r="K234" s="4" t="s">
        <v>898</v>
      </c>
      <c r="L234" s="4" t="s">
        <v>899</v>
      </c>
      <c r="M234" s="1" t="s">
        <v>900</v>
      </c>
      <c r="N234" s="1" t="s">
        <v>27</v>
      </c>
      <c r="O234" s="1" t="s">
        <v>121</v>
      </c>
    </row>
    <row r="235" spans="1:15" ht="28.8" x14ac:dyDescent="0.3">
      <c r="A235" s="1" t="s">
        <v>892</v>
      </c>
      <c r="B235" s="1" t="s">
        <v>28</v>
      </c>
      <c r="C235" s="1" t="s">
        <v>28</v>
      </c>
      <c r="D235" s="1" t="s">
        <v>36</v>
      </c>
      <c r="E235" s="1" t="s">
        <v>902</v>
      </c>
      <c r="F235" s="2">
        <v>20000</v>
      </c>
      <c r="G235" s="2">
        <v>30</v>
      </c>
      <c r="H235" s="1" t="s">
        <v>30</v>
      </c>
      <c r="I235" s="3" t="s">
        <v>71</v>
      </c>
      <c r="J235" s="1" t="s">
        <v>497</v>
      </c>
      <c r="K235" s="4" t="s">
        <v>901</v>
      </c>
      <c r="L235" s="4"/>
      <c r="M235" s="1"/>
      <c r="N235" s="1" t="s">
        <v>27</v>
      </c>
      <c r="O235" s="1" t="s">
        <v>894</v>
      </c>
    </row>
    <row r="236" spans="1:15" ht="86.4" x14ac:dyDescent="0.3">
      <c r="A236" s="1" t="s">
        <v>892</v>
      </c>
      <c r="B236" s="1" t="s">
        <v>28</v>
      </c>
      <c r="C236" s="1" t="s">
        <v>28</v>
      </c>
      <c r="D236" s="1" t="s">
        <v>29</v>
      </c>
      <c r="E236" s="1" t="s">
        <v>45</v>
      </c>
      <c r="F236" s="2">
        <v>200</v>
      </c>
      <c r="G236" s="2">
        <v>3</v>
      </c>
      <c r="H236" s="1" t="s">
        <v>30</v>
      </c>
      <c r="I236" s="3" t="s">
        <v>71</v>
      </c>
      <c r="J236" s="1"/>
      <c r="K236" s="4" t="s">
        <v>903</v>
      </c>
      <c r="L236" s="4"/>
      <c r="M236" s="1"/>
      <c r="N236" s="1" t="s">
        <v>27</v>
      </c>
      <c r="O236" s="1" t="s">
        <v>894</v>
      </c>
    </row>
    <row r="237" spans="1:15" ht="43.2" x14ac:dyDescent="0.3">
      <c r="A237" s="1" t="s">
        <v>892</v>
      </c>
      <c r="B237" s="1" t="s">
        <v>28</v>
      </c>
      <c r="C237" s="1" t="s">
        <v>28</v>
      </c>
      <c r="D237" s="1" t="s">
        <v>29</v>
      </c>
      <c r="E237" s="1" t="s">
        <v>45</v>
      </c>
      <c r="F237" s="2">
        <v>100</v>
      </c>
      <c r="G237" s="2">
        <v>1</v>
      </c>
      <c r="H237" s="1" t="s">
        <v>30</v>
      </c>
      <c r="I237" s="3" t="s">
        <v>71</v>
      </c>
      <c r="J237" s="1"/>
      <c r="K237" s="4" t="s">
        <v>904</v>
      </c>
      <c r="L237" s="4"/>
      <c r="M237" s="1"/>
      <c r="N237" s="1" t="s">
        <v>27</v>
      </c>
      <c r="O237" s="1" t="s">
        <v>894</v>
      </c>
    </row>
    <row r="238" spans="1:15" ht="100.8" x14ac:dyDescent="0.3">
      <c r="A238" s="1" t="s">
        <v>115</v>
      </c>
      <c r="B238" s="1" t="s">
        <v>906</v>
      </c>
      <c r="C238" s="1" t="s">
        <v>905</v>
      </c>
      <c r="D238" s="1" t="s">
        <v>52</v>
      </c>
      <c r="E238" s="1" t="s">
        <v>58</v>
      </c>
      <c r="F238" s="2">
        <v>1500000</v>
      </c>
      <c r="G238" s="2">
        <v>1</v>
      </c>
      <c r="H238" s="1" t="s">
        <v>463</v>
      </c>
      <c r="I238" s="3" t="s">
        <v>20</v>
      </c>
      <c r="J238" s="1" t="s">
        <v>907</v>
      </c>
      <c r="K238" s="4" t="s">
        <v>908</v>
      </c>
      <c r="L238" s="4" t="s">
        <v>909</v>
      </c>
      <c r="M238" s="1" t="s">
        <v>910</v>
      </c>
      <c r="N238" s="1" t="s">
        <v>27</v>
      </c>
      <c r="O238" s="1" t="s">
        <v>121</v>
      </c>
    </row>
    <row r="239" spans="1:15" ht="57.6" x14ac:dyDescent="0.3">
      <c r="A239" s="1" t="s">
        <v>115</v>
      </c>
      <c r="B239" s="1" t="s">
        <v>912</v>
      </c>
      <c r="C239" s="1" t="s">
        <v>911</v>
      </c>
      <c r="D239" s="1" t="s">
        <v>52</v>
      </c>
      <c r="E239" s="1" t="s">
        <v>58</v>
      </c>
      <c r="F239" s="2">
        <v>350000</v>
      </c>
      <c r="G239" s="2">
        <v>1</v>
      </c>
      <c r="H239" s="1" t="s">
        <v>913</v>
      </c>
      <c r="I239" s="3" t="s">
        <v>71</v>
      </c>
      <c r="J239" s="1" t="s">
        <v>914</v>
      </c>
      <c r="K239" s="4" t="s">
        <v>915</v>
      </c>
      <c r="L239" s="4" t="s">
        <v>916</v>
      </c>
      <c r="M239" s="1" t="s">
        <v>917</v>
      </c>
      <c r="N239" s="1" t="s">
        <v>27</v>
      </c>
      <c r="O239" s="1" t="s">
        <v>121</v>
      </c>
    </row>
    <row r="240" spans="1:15" ht="28.8" x14ac:dyDescent="0.3">
      <c r="A240" s="1" t="s">
        <v>115</v>
      </c>
      <c r="B240" s="1" t="s">
        <v>919</v>
      </c>
      <c r="C240" s="1" t="s">
        <v>918</v>
      </c>
      <c r="D240" s="1" t="s">
        <v>52</v>
      </c>
      <c r="E240" s="1" t="s">
        <v>58</v>
      </c>
      <c r="F240" s="2">
        <v>252000</v>
      </c>
      <c r="G240" s="2">
        <v>1</v>
      </c>
      <c r="H240" s="1" t="s">
        <v>913</v>
      </c>
      <c r="I240" s="3" t="s">
        <v>20</v>
      </c>
      <c r="J240" s="1" t="s">
        <v>920</v>
      </c>
      <c r="K240" s="4" t="s">
        <v>921</v>
      </c>
      <c r="L240" s="4" t="s">
        <v>922</v>
      </c>
      <c r="M240" s="1" t="s">
        <v>236</v>
      </c>
      <c r="N240" s="1" t="s">
        <v>27</v>
      </c>
      <c r="O240" s="1" t="s">
        <v>121</v>
      </c>
    </row>
    <row r="241" spans="1:15" ht="100.8" x14ac:dyDescent="0.3">
      <c r="A241" s="1" t="s">
        <v>737</v>
      </c>
      <c r="B241" s="1" t="s">
        <v>924</v>
      </c>
      <c r="C241" s="1" t="s">
        <v>923</v>
      </c>
      <c r="D241" s="1" t="s">
        <v>52</v>
      </c>
      <c r="E241" s="1" t="s">
        <v>58</v>
      </c>
      <c r="F241" s="2">
        <v>5172175</v>
      </c>
      <c r="G241" s="2">
        <v>37</v>
      </c>
      <c r="H241" s="1" t="s">
        <v>925</v>
      </c>
      <c r="I241" s="3" t="s">
        <v>71</v>
      </c>
      <c r="J241" s="1" t="s">
        <v>926</v>
      </c>
      <c r="K241" s="4" t="s">
        <v>927</v>
      </c>
      <c r="L241" s="4" t="s">
        <v>928</v>
      </c>
      <c r="M241" s="1" t="s">
        <v>929</v>
      </c>
      <c r="N241" s="1" t="s">
        <v>27</v>
      </c>
      <c r="O241" s="1" t="s">
        <v>742</v>
      </c>
    </row>
    <row r="242" spans="1:15" ht="43.2" x14ac:dyDescent="0.3">
      <c r="A242" s="1" t="s">
        <v>115</v>
      </c>
      <c r="B242" s="1" t="s">
        <v>931</v>
      </c>
      <c r="C242" s="1" t="s">
        <v>930</v>
      </c>
      <c r="D242" s="1" t="s">
        <v>92</v>
      </c>
      <c r="E242" s="1" t="s">
        <v>666</v>
      </c>
      <c r="F242" s="2">
        <v>98000</v>
      </c>
      <c r="G242" s="2">
        <v>7</v>
      </c>
      <c r="H242" s="1" t="s">
        <v>30</v>
      </c>
      <c r="I242" s="3" t="s">
        <v>20</v>
      </c>
      <c r="J242" s="1" t="s">
        <v>932</v>
      </c>
      <c r="K242" s="4" t="s">
        <v>933</v>
      </c>
      <c r="L242" s="4" t="s">
        <v>934</v>
      </c>
      <c r="M242" s="1" t="s">
        <v>935</v>
      </c>
      <c r="N242" s="1" t="s">
        <v>27</v>
      </c>
      <c r="O242" s="1" t="s">
        <v>121</v>
      </c>
    </row>
    <row r="243" spans="1:15" ht="28.8" x14ac:dyDescent="0.3">
      <c r="A243" s="1" t="s">
        <v>115</v>
      </c>
      <c r="B243" s="1" t="s">
        <v>937</v>
      </c>
      <c r="C243" s="1" t="s">
        <v>936</v>
      </c>
      <c r="D243" s="1" t="s">
        <v>92</v>
      </c>
      <c r="E243" s="1" t="s">
        <v>942</v>
      </c>
      <c r="F243" s="2">
        <v>187000</v>
      </c>
      <c r="G243" s="2">
        <v>10</v>
      </c>
      <c r="H243" s="1" t="s">
        <v>30</v>
      </c>
      <c r="I243" s="3" t="s">
        <v>71</v>
      </c>
      <c r="J243" s="1" t="s">
        <v>938</v>
      </c>
      <c r="K243" s="4" t="s">
        <v>939</v>
      </c>
      <c r="L243" s="4" t="s">
        <v>940</v>
      </c>
      <c r="M243" s="1" t="s">
        <v>941</v>
      </c>
      <c r="N243" s="1" t="s">
        <v>27</v>
      </c>
      <c r="O243" s="1" t="s">
        <v>121</v>
      </c>
    </row>
    <row r="244" spans="1:15" ht="28.8" x14ac:dyDescent="0.3">
      <c r="A244" s="1" t="s">
        <v>737</v>
      </c>
      <c r="B244" s="1" t="s">
        <v>944</v>
      </c>
      <c r="C244" s="1" t="s">
        <v>943</v>
      </c>
      <c r="D244" s="1" t="s">
        <v>52</v>
      </c>
      <c r="E244" s="1" t="s">
        <v>58</v>
      </c>
      <c r="F244" s="2">
        <v>1392000</v>
      </c>
      <c r="G244" s="2">
        <v>1</v>
      </c>
      <c r="H244" s="1" t="s">
        <v>30</v>
      </c>
      <c r="I244" s="3" t="s">
        <v>71</v>
      </c>
      <c r="J244" s="1" t="s">
        <v>593</v>
      </c>
      <c r="K244" s="4" t="s">
        <v>945</v>
      </c>
      <c r="L244" s="4" t="s">
        <v>946</v>
      </c>
      <c r="M244" s="1" t="s">
        <v>947</v>
      </c>
      <c r="N244" s="1" t="s">
        <v>27</v>
      </c>
      <c r="O244" s="1" t="s">
        <v>742</v>
      </c>
    </row>
    <row r="245" spans="1:15" x14ac:dyDescent="0.3">
      <c r="A245" s="1" t="s">
        <v>115</v>
      </c>
      <c r="B245" s="1" t="s">
        <v>949</v>
      </c>
      <c r="C245" s="1" t="s">
        <v>948</v>
      </c>
      <c r="D245" s="1" t="s">
        <v>36</v>
      </c>
      <c r="E245" s="1" t="s">
        <v>172</v>
      </c>
      <c r="F245" s="2">
        <v>72000000</v>
      </c>
      <c r="G245" s="2">
        <v>12</v>
      </c>
      <c r="H245" s="1" t="s">
        <v>950</v>
      </c>
      <c r="I245" s="3" t="s">
        <v>20</v>
      </c>
      <c r="J245" s="1"/>
      <c r="K245" s="4"/>
      <c r="L245" s="4"/>
      <c r="M245" s="1" t="s">
        <v>951</v>
      </c>
      <c r="N245" s="1" t="s">
        <v>27</v>
      </c>
      <c r="O245" s="1" t="s">
        <v>121</v>
      </c>
    </row>
    <row r="246" spans="1:15" x14ac:dyDescent="0.3">
      <c r="A246" s="1" t="s">
        <v>115</v>
      </c>
      <c r="B246" s="1" t="s">
        <v>953</v>
      </c>
      <c r="C246" s="1" t="s">
        <v>952</v>
      </c>
      <c r="D246" s="1" t="s">
        <v>36</v>
      </c>
      <c r="E246" s="1" t="s">
        <v>137</v>
      </c>
      <c r="F246" s="2">
        <v>0</v>
      </c>
      <c r="G246" s="2">
        <v>2</v>
      </c>
      <c r="H246" s="1" t="s">
        <v>954</v>
      </c>
      <c r="I246" s="3" t="s">
        <v>20</v>
      </c>
      <c r="J246" s="1"/>
      <c r="K246" s="4"/>
      <c r="L246" s="4"/>
      <c r="M246" s="1" t="s">
        <v>955</v>
      </c>
      <c r="N246" s="1" t="s">
        <v>27</v>
      </c>
      <c r="O246" s="1" t="s">
        <v>121</v>
      </c>
    </row>
    <row r="247" spans="1:15" ht="28.8" x14ac:dyDescent="0.3">
      <c r="A247" s="1" t="s">
        <v>115</v>
      </c>
      <c r="B247" s="1" t="s">
        <v>957</v>
      </c>
      <c r="C247" s="1" t="s">
        <v>956</v>
      </c>
      <c r="D247" s="1" t="s">
        <v>36</v>
      </c>
      <c r="E247" s="1" t="s">
        <v>172</v>
      </c>
      <c r="F247" s="2">
        <v>0</v>
      </c>
      <c r="G247" s="2">
        <v>2</v>
      </c>
      <c r="H247" s="1" t="s">
        <v>954</v>
      </c>
      <c r="I247" s="3" t="s">
        <v>20</v>
      </c>
      <c r="J247" s="1"/>
      <c r="K247" s="4" t="s">
        <v>958</v>
      </c>
      <c r="L247" s="4" t="s">
        <v>959</v>
      </c>
      <c r="M247" s="1" t="s">
        <v>960</v>
      </c>
      <c r="N247" s="1" t="s">
        <v>27</v>
      </c>
      <c r="O247" s="1" t="s">
        <v>121</v>
      </c>
    </row>
    <row r="248" spans="1:15" ht="43.2" x14ac:dyDescent="0.3">
      <c r="A248" s="1" t="s">
        <v>737</v>
      </c>
      <c r="B248" s="1" t="s">
        <v>962</v>
      </c>
      <c r="C248" s="1" t="s">
        <v>961</v>
      </c>
      <c r="D248" s="1" t="s">
        <v>52</v>
      </c>
      <c r="E248" s="1" t="s">
        <v>58</v>
      </c>
      <c r="F248" s="2">
        <v>1000000</v>
      </c>
      <c r="G248" s="2">
        <v>1</v>
      </c>
      <c r="H248" s="1" t="s">
        <v>925</v>
      </c>
      <c r="I248" s="3" t="s">
        <v>71</v>
      </c>
      <c r="J248" s="1" t="s">
        <v>588</v>
      </c>
      <c r="K248" s="4" t="s">
        <v>963</v>
      </c>
      <c r="L248" s="4" t="s">
        <v>964</v>
      </c>
      <c r="M248" s="1" t="s">
        <v>965</v>
      </c>
      <c r="N248" s="1" t="s">
        <v>27</v>
      </c>
      <c r="O248" s="1" t="s">
        <v>742</v>
      </c>
    </row>
    <row r="249" spans="1:15" ht="28.8" x14ac:dyDescent="0.3">
      <c r="A249" s="1" t="s">
        <v>966</v>
      </c>
      <c r="B249" s="1" t="s">
        <v>28</v>
      </c>
      <c r="C249" s="1" t="s">
        <v>28</v>
      </c>
      <c r="D249" s="1" t="s">
        <v>29</v>
      </c>
      <c r="E249" s="1" t="s">
        <v>45</v>
      </c>
      <c r="F249" s="2">
        <v>400</v>
      </c>
      <c r="G249" s="2">
        <v>1</v>
      </c>
      <c r="H249" s="1" t="s">
        <v>61</v>
      </c>
      <c r="I249" s="3" t="s">
        <v>20</v>
      </c>
      <c r="J249" s="1" t="s">
        <v>116</v>
      </c>
      <c r="K249" s="4" t="s">
        <v>967</v>
      </c>
      <c r="L249" s="4" t="s">
        <v>968</v>
      </c>
      <c r="M249" s="1" t="s">
        <v>969</v>
      </c>
      <c r="N249" s="1" t="s">
        <v>27</v>
      </c>
      <c r="O249" s="1" t="s">
        <v>970</v>
      </c>
    </row>
    <row r="250" spans="1:15" ht="28.8" x14ac:dyDescent="0.3">
      <c r="A250" s="1" t="s">
        <v>966</v>
      </c>
      <c r="B250" s="1" t="s">
        <v>972</v>
      </c>
      <c r="C250" s="1" t="s">
        <v>971</v>
      </c>
      <c r="D250" s="1" t="s">
        <v>18</v>
      </c>
      <c r="E250" s="1" t="s">
        <v>25</v>
      </c>
      <c r="F250" s="2">
        <v>500</v>
      </c>
      <c r="G250" s="2">
        <v>1</v>
      </c>
      <c r="H250" s="1" t="s">
        <v>691</v>
      </c>
      <c r="I250" s="3" t="s">
        <v>20</v>
      </c>
      <c r="J250" s="1" t="s">
        <v>31</v>
      </c>
      <c r="K250" s="4" t="s">
        <v>973</v>
      </c>
      <c r="L250" s="4" t="s">
        <v>974</v>
      </c>
      <c r="M250" s="1" t="s">
        <v>975</v>
      </c>
      <c r="N250" s="1" t="s">
        <v>27</v>
      </c>
      <c r="O250" s="1" t="s">
        <v>970</v>
      </c>
    </row>
    <row r="251" spans="1:15" x14ac:dyDescent="0.3">
      <c r="A251" s="1" t="s">
        <v>966</v>
      </c>
      <c r="B251" s="1" t="s">
        <v>28</v>
      </c>
      <c r="C251" s="1" t="s">
        <v>28</v>
      </c>
      <c r="D251" s="1" t="s">
        <v>29</v>
      </c>
      <c r="E251" s="1" t="s">
        <v>45</v>
      </c>
      <c r="F251" s="2">
        <v>3000</v>
      </c>
      <c r="G251" s="2">
        <v>1</v>
      </c>
      <c r="H251" s="1" t="s">
        <v>976</v>
      </c>
      <c r="I251" s="3" t="s">
        <v>20</v>
      </c>
      <c r="J251" s="1" t="s">
        <v>747</v>
      </c>
      <c r="K251" s="4" t="s">
        <v>977</v>
      </c>
      <c r="L251" s="4" t="s">
        <v>978</v>
      </c>
      <c r="M251" s="1" t="s">
        <v>979</v>
      </c>
      <c r="N251" s="1" t="s">
        <v>27</v>
      </c>
      <c r="O251" s="1" t="s">
        <v>970</v>
      </c>
    </row>
    <row r="252" spans="1:15" x14ac:dyDescent="0.3">
      <c r="A252" s="1" t="s">
        <v>966</v>
      </c>
      <c r="B252" s="1" t="s">
        <v>980</v>
      </c>
      <c r="C252" s="1" t="s">
        <v>980</v>
      </c>
      <c r="D252" s="1" t="s">
        <v>18</v>
      </c>
      <c r="E252" s="1" t="s">
        <v>304</v>
      </c>
      <c r="F252" s="2">
        <v>600</v>
      </c>
      <c r="G252" s="2">
        <v>1</v>
      </c>
      <c r="H252" s="1" t="s">
        <v>954</v>
      </c>
      <c r="I252" s="3" t="s">
        <v>20</v>
      </c>
      <c r="J252" s="1" t="s">
        <v>31</v>
      </c>
      <c r="K252" s="4" t="s">
        <v>981</v>
      </c>
      <c r="L252" s="4" t="s">
        <v>982</v>
      </c>
      <c r="M252" s="1" t="s">
        <v>983</v>
      </c>
      <c r="N252" s="1" t="s">
        <v>27</v>
      </c>
      <c r="O252" s="1" t="s">
        <v>970</v>
      </c>
    </row>
    <row r="253" spans="1:15" x14ac:dyDescent="0.3">
      <c r="A253" s="1" t="s">
        <v>966</v>
      </c>
      <c r="B253" s="1" t="s">
        <v>28</v>
      </c>
      <c r="C253" s="1" t="s">
        <v>28</v>
      </c>
      <c r="D253" s="1" t="s">
        <v>29</v>
      </c>
      <c r="E253" s="1" t="s">
        <v>45</v>
      </c>
      <c r="F253" s="2">
        <v>3000</v>
      </c>
      <c r="G253" s="2">
        <v>1</v>
      </c>
      <c r="H253" s="1" t="s">
        <v>976</v>
      </c>
      <c r="I253" s="3" t="s">
        <v>20</v>
      </c>
      <c r="J253" s="1" t="s">
        <v>497</v>
      </c>
      <c r="K253" s="4" t="s">
        <v>984</v>
      </c>
      <c r="L253" s="4" t="s">
        <v>985</v>
      </c>
      <c r="M253" s="1" t="s">
        <v>979</v>
      </c>
      <c r="N253" s="1" t="s">
        <v>27</v>
      </c>
      <c r="O253" s="1" t="s">
        <v>970</v>
      </c>
    </row>
    <row r="254" spans="1:15" ht="43.2" x14ac:dyDescent="0.3">
      <c r="A254" s="1" t="s">
        <v>496</v>
      </c>
      <c r="B254" s="1" t="s">
        <v>987</v>
      </c>
      <c r="C254" s="1" t="s">
        <v>986</v>
      </c>
      <c r="D254" s="1" t="s">
        <v>52</v>
      </c>
      <c r="E254" s="1" t="s">
        <v>58</v>
      </c>
      <c r="F254" s="2">
        <v>238600</v>
      </c>
      <c r="G254" s="2">
        <v>5</v>
      </c>
      <c r="H254" s="1" t="s">
        <v>226</v>
      </c>
      <c r="I254" s="3" t="s">
        <v>20</v>
      </c>
      <c r="J254" s="1" t="s">
        <v>988</v>
      </c>
      <c r="K254" s="4" t="s">
        <v>989</v>
      </c>
      <c r="L254" s="4" t="s">
        <v>990</v>
      </c>
      <c r="M254" s="1"/>
      <c r="N254" s="1" t="s">
        <v>27</v>
      </c>
      <c r="O254" s="1" t="s">
        <v>501</v>
      </c>
    </row>
    <row r="255" spans="1:15" ht="57.6" x14ac:dyDescent="0.3">
      <c r="A255" s="1" t="s">
        <v>496</v>
      </c>
      <c r="B255" s="1" t="s">
        <v>987</v>
      </c>
      <c r="C255" s="1" t="s">
        <v>986</v>
      </c>
      <c r="D255" s="1" t="s">
        <v>52</v>
      </c>
      <c r="E255" s="1" t="s">
        <v>58</v>
      </c>
      <c r="F255" s="2">
        <v>238600</v>
      </c>
      <c r="G255" s="2">
        <v>5</v>
      </c>
      <c r="H255" s="1" t="s">
        <v>226</v>
      </c>
      <c r="I255" s="3" t="s">
        <v>20</v>
      </c>
      <c r="J255" s="1" t="s">
        <v>991</v>
      </c>
      <c r="K255" s="4" t="s">
        <v>992</v>
      </c>
      <c r="L255" s="4" t="s">
        <v>993</v>
      </c>
      <c r="M255" s="1" t="s">
        <v>994</v>
      </c>
      <c r="N255" s="1" t="s">
        <v>27</v>
      </c>
      <c r="O255" s="1" t="s">
        <v>501</v>
      </c>
    </row>
    <row r="256" spans="1:15" ht="28.8" x14ac:dyDescent="0.3">
      <c r="A256" s="1" t="s">
        <v>995</v>
      </c>
      <c r="B256" s="1" t="s">
        <v>996</v>
      </c>
      <c r="C256" s="1" t="s">
        <v>995</v>
      </c>
      <c r="D256" s="1" t="s">
        <v>92</v>
      </c>
      <c r="E256" s="1" t="s">
        <v>448</v>
      </c>
      <c r="F256" s="2">
        <v>15000</v>
      </c>
      <c r="G256" s="2">
        <v>1</v>
      </c>
      <c r="H256" s="1" t="s">
        <v>177</v>
      </c>
      <c r="I256" s="3" t="s">
        <v>20</v>
      </c>
      <c r="J256" s="1" t="s">
        <v>997</v>
      </c>
      <c r="K256" s="4" t="s">
        <v>998</v>
      </c>
      <c r="L256" s="4"/>
      <c r="M256" s="1" t="s">
        <v>999</v>
      </c>
      <c r="N256" s="1" t="s">
        <v>27</v>
      </c>
      <c r="O256" s="1" t="s">
        <v>1000</v>
      </c>
    </row>
    <row r="257" spans="1:15" ht="43.2" x14ac:dyDescent="0.3">
      <c r="A257" s="1" t="s">
        <v>995</v>
      </c>
      <c r="B257" s="1" t="s">
        <v>1001</v>
      </c>
      <c r="C257" s="1" t="s">
        <v>995</v>
      </c>
      <c r="D257" s="1" t="s">
        <v>92</v>
      </c>
      <c r="E257" s="1" t="s">
        <v>448</v>
      </c>
      <c r="F257" s="2">
        <v>15000</v>
      </c>
      <c r="G257" s="2">
        <v>1</v>
      </c>
      <c r="H257" s="1" t="s">
        <v>204</v>
      </c>
      <c r="I257" s="3" t="s">
        <v>20</v>
      </c>
      <c r="J257" s="1" t="s">
        <v>1002</v>
      </c>
      <c r="K257" s="4" t="s">
        <v>1003</v>
      </c>
      <c r="L257" s="4"/>
      <c r="M257" s="1" t="s">
        <v>1004</v>
      </c>
      <c r="N257" s="1" t="s">
        <v>27</v>
      </c>
      <c r="O257" s="1" t="s">
        <v>1000</v>
      </c>
    </row>
    <row r="258" spans="1:15" ht="57.6" x14ac:dyDescent="0.3">
      <c r="A258" s="1" t="s">
        <v>995</v>
      </c>
      <c r="B258" s="1" t="s">
        <v>1005</v>
      </c>
      <c r="C258" s="1" t="s">
        <v>995</v>
      </c>
      <c r="D258" s="1" t="s">
        <v>52</v>
      </c>
      <c r="E258" s="1" t="s">
        <v>58</v>
      </c>
      <c r="F258" s="2">
        <v>5244</v>
      </c>
      <c r="G258" s="2">
        <v>1</v>
      </c>
      <c r="H258" s="1" t="s">
        <v>1006</v>
      </c>
      <c r="I258" s="3" t="s">
        <v>20</v>
      </c>
      <c r="J258" s="1" t="s">
        <v>1007</v>
      </c>
      <c r="K258" s="4" t="s">
        <v>1008</v>
      </c>
      <c r="L258" s="4"/>
      <c r="M258" s="1" t="s">
        <v>1009</v>
      </c>
      <c r="N258" s="1" t="s">
        <v>27</v>
      </c>
      <c r="O258" s="1" t="s">
        <v>1000</v>
      </c>
    </row>
    <row r="259" spans="1:15" ht="28.8" x14ac:dyDescent="0.3">
      <c r="A259" s="1" t="s">
        <v>995</v>
      </c>
      <c r="B259" s="1" t="s">
        <v>1005</v>
      </c>
      <c r="C259" s="1" t="s">
        <v>995</v>
      </c>
      <c r="D259" s="1" t="s">
        <v>52</v>
      </c>
      <c r="E259" s="1" t="s">
        <v>58</v>
      </c>
      <c r="F259" s="2">
        <v>18000</v>
      </c>
      <c r="G259" s="2">
        <v>1</v>
      </c>
      <c r="H259" s="1" t="s">
        <v>370</v>
      </c>
      <c r="I259" s="3" t="s">
        <v>20</v>
      </c>
      <c r="J259" s="1" t="s">
        <v>1010</v>
      </c>
      <c r="K259" s="4" t="s">
        <v>1011</v>
      </c>
      <c r="L259" s="4"/>
      <c r="M259" s="1" t="s">
        <v>1012</v>
      </c>
      <c r="N259" s="1" t="s">
        <v>27</v>
      </c>
      <c r="O259" s="1" t="s">
        <v>1000</v>
      </c>
    </row>
    <row r="260" spans="1:15" ht="100.8" x14ac:dyDescent="0.3">
      <c r="A260" s="1" t="s">
        <v>995</v>
      </c>
      <c r="B260" s="1" t="s">
        <v>1013</v>
      </c>
      <c r="C260" s="1" t="s">
        <v>995</v>
      </c>
      <c r="D260" s="1" t="s">
        <v>92</v>
      </c>
      <c r="E260" s="1" t="s">
        <v>1017</v>
      </c>
      <c r="F260" s="2">
        <v>807344</v>
      </c>
      <c r="G260" s="2">
        <v>1</v>
      </c>
      <c r="H260" s="1" t="s">
        <v>436</v>
      </c>
      <c r="I260" s="3" t="s">
        <v>20</v>
      </c>
      <c r="J260" s="1" t="s">
        <v>1014</v>
      </c>
      <c r="K260" s="4"/>
      <c r="L260" s="4" t="s">
        <v>1015</v>
      </c>
      <c r="M260" s="1" t="s">
        <v>1016</v>
      </c>
      <c r="N260" s="1" t="s">
        <v>27</v>
      </c>
      <c r="O260" s="1" t="s">
        <v>1000</v>
      </c>
    </row>
    <row r="261" spans="1:15" ht="57.6" x14ac:dyDescent="0.3">
      <c r="A261" s="1" t="s">
        <v>995</v>
      </c>
      <c r="B261" s="1" t="s">
        <v>1018</v>
      </c>
      <c r="C261" s="1" t="s">
        <v>995</v>
      </c>
      <c r="D261" s="1" t="s">
        <v>92</v>
      </c>
      <c r="E261" s="1" t="s">
        <v>1022</v>
      </c>
      <c r="F261" s="2">
        <v>905000</v>
      </c>
      <c r="G261" s="2">
        <v>3</v>
      </c>
      <c r="H261" s="1" t="s">
        <v>463</v>
      </c>
      <c r="I261" s="3" t="s">
        <v>71</v>
      </c>
      <c r="J261" s="1" t="s">
        <v>1019</v>
      </c>
      <c r="K261" s="4" t="s">
        <v>1020</v>
      </c>
      <c r="L261" s="4"/>
      <c r="M261" s="1" t="s">
        <v>1021</v>
      </c>
      <c r="N261" s="1" t="s">
        <v>27</v>
      </c>
      <c r="O261" s="1" t="s">
        <v>1000</v>
      </c>
    </row>
    <row r="262" spans="1:15" ht="28.8" x14ac:dyDescent="0.3">
      <c r="A262" s="1" t="s">
        <v>995</v>
      </c>
      <c r="B262" s="1" t="s">
        <v>28</v>
      </c>
      <c r="C262" s="1" t="s">
        <v>28</v>
      </c>
      <c r="D262" s="1" t="s">
        <v>29</v>
      </c>
      <c r="E262" s="1" t="s">
        <v>45</v>
      </c>
      <c r="F262" s="2">
        <v>460</v>
      </c>
      <c r="G262" s="2">
        <v>1</v>
      </c>
      <c r="H262" s="1" t="s">
        <v>204</v>
      </c>
      <c r="I262" s="3" t="s">
        <v>71</v>
      </c>
      <c r="J262" s="1" t="s">
        <v>1023</v>
      </c>
      <c r="K262" s="4"/>
      <c r="L262" s="4" t="s">
        <v>1024</v>
      </c>
      <c r="M262" s="1" t="s">
        <v>1025</v>
      </c>
      <c r="N262" s="1" t="s">
        <v>27</v>
      </c>
      <c r="O262" s="1" t="s">
        <v>1000</v>
      </c>
    </row>
    <row r="263" spans="1:15" ht="28.8" x14ac:dyDescent="0.3">
      <c r="A263" s="1" t="s">
        <v>1028</v>
      </c>
      <c r="B263" s="1" t="s">
        <v>1027</v>
      </c>
      <c r="C263" s="1" t="s">
        <v>1026</v>
      </c>
      <c r="D263" s="1" t="s">
        <v>36</v>
      </c>
      <c r="E263" s="1" t="s">
        <v>1033</v>
      </c>
      <c r="F263" s="2">
        <v>100</v>
      </c>
      <c r="G263" s="2">
        <v>0</v>
      </c>
      <c r="H263" s="1" t="s">
        <v>436</v>
      </c>
      <c r="I263" s="3" t="s">
        <v>20</v>
      </c>
      <c r="J263" s="1" t="s">
        <v>1029</v>
      </c>
      <c r="K263" s="4" t="s">
        <v>1030</v>
      </c>
      <c r="L263" s="4" t="s">
        <v>1031</v>
      </c>
      <c r="M263" s="1" t="s">
        <v>1032</v>
      </c>
      <c r="N263" s="1" t="s">
        <v>27</v>
      </c>
      <c r="O263" s="1" t="s">
        <v>1034</v>
      </c>
    </row>
    <row r="264" spans="1:15" ht="28.8" x14ac:dyDescent="0.3">
      <c r="A264" s="1" t="s">
        <v>1028</v>
      </c>
      <c r="B264" s="1" t="s">
        <v>1036</v>
      </c>
      <c r="C264" s="1" t="s">
        <v>1035</v>
      </c>
      <c r="D264" s="1" t="s">
        <v>36</v>
      </c>
      <c r="E264" s="1" t="s">
        <v>1041</v>
      </c>
      <c r="F264" s="2">
        <v>100</v>
      </c>
      <c r="G264" s="2">
        <v>0</v>
      </c>
      <c r="H264" s="1" t="s">
        <v>786</v>
      </c>
      <c r="I264" s="3" t="s">
        <v>20</v>
      </c>
      <c r="J264" s="1" t="s">
        <v>1037</v>
      </c>
      <c r="K264" s="4" t="s">
        <v>1038</v>
      </c>
      <c r="L264" s="4" t="s">
        <v>1039</v>
      </c>
      <c r="M264" s="1" t="s">
        <v>1040</v>
      </c>
      <c r="N264" s="1" t="s">
        <v>27</v>
      </c>
      <c r="O264" s="1" t="s">
        <v>1034</v>
      </c>
    </row>
    <row r="265" spans="1:15" x14ac:dyDescent="0.3">
      <c r="A265" s="1" t="s">
        <v>1044</v>
      </c>
      <c r="B265" s="1" t="s">
        <v>1043</v>
      </c>
      <c r="C265" s="1" t="s">
        <v>1042</v>
      </c>
      <c r="D265" s="1" t="s">
        <v>52</v>
      </c>
      <c r="E265" s="1" t="s">
        <v>1045</v>
      </c>
      <c r="F265" s="2">
        <v>500000</v>
      </c>
      <c r="G265" s="2">
        <v>2</v>
      </c>
      <c r="H265" s="1" t="s">
        <v>436</v>
      </c>
      <c r="I265" s="3" t="s">
        <v>71</v>
      </c>
      <c r="J265" s="1"/>
      <c r="K265" s="4"/>
      <c r="L265" s="4"/>
      <c r="M265" s="1"/>
      <c r="N265" s="1" t="s">
        <v>27</v>
      </c>
      <c r="O265" s="1" t="s">
        <v>1046</v>
      </c>
    </row>
    <row r="266" spans="1:15" x14ac:dyDescent="0.3">
      <c r="A266" s="1" t="s">
        <v>1044</v>
      </c>
      <c r="B266" s="1" t="s">
        <v>1048</v>
      </c>
      <c r="C266" s="1" t="s">
        <v>1047</v>
      </c>
      <c r="D266" s="1" t="s">
        <v>52</v>
      </c>
      <c r="E266" s="1" t="s">
        <v>58</v>
      </c>
      <c r="F266" s="2">
        <v>902024</v>
      </c>
      <c r="G266" s="2">
        <v>2</v>
      </c>
      <c r="H266" s="1" t="s">
        <v>1049</v>
      </c>
      <c r="I266" s="3" t="s">
        <v>71</v>
      </c>
      <c r="J266" s="1"/>
      <c r="K266" s="4"/>
      <c r="L266" s="4"/>
      <c r="M266" s="1"/>
      <c r="N266" s="1" t="s">
        <v>27</v>
      </c>
      <c r="O266" s="1" t="s">
        <v>1046</v>
      </c>
    </row>
    <row r="267" spans="1:15" ht="57.6" x14ac:dyDescent="0.3">
      <c r="A267" s="1" t="s">
        <v>1044</v>
      </c>
      <c r="B267" s="1" t="s">
        <v>1051</v>
      </c>
      <c r="C267" s="1" t="s">
        <v>1050</v>
      </c>
      <c r="D267" s="1" t="s">
        <v>92</v>
      </c>
      <c r="E267" s="1" t="s">
        <v>508</v>
      </c>
      <c r="F267" s="2">
        <v>900000</v>
      </c>
      <c r="G267" s="2">
        <v>2</v>
      </c>
      <c r="H267" s="1" t="s">
        <v>470</v>
      </c>
      <c r="I267" s="3" t="s">
        <v>71</v>
      </c>
      <c r="J267" s="1"/>
      <c r="K267" s="4" t="s">
        <v>1052</v>
      </c>
      <c r="L267" s="4"/>
      <c r="M267" s="1"/>
      <c r="N267" s="1" t="s">
        <v>27</v>
      </c>
      <c r="O267" s="1" t="s">
        <v>1046</v>
      </c>
    </row>
    <row r="268" spans="1:15" ht="72" x14ac:dyDescent="0.3">
      <c r="A268" s="1" t="s">
        <v>1044</v>
      </c>
      <c r="B268" s="1" t="s">
        <v>1054</v>
      </c>
      <c r="C268" s="1" t="s">
        <v>1053</v>
      </c>
      <c r="D268" s="1" t="s">
        <v>92</v>
      </c>
      <c r="E268" s="1" t="s">
        <v>362</v>
      </c>
      <c r="F268" s="2">
        <v>420000</v>
      </c>
      <c r="G268" s="2">
        <v>2</v>
      </c>
      <c r="H268" s="1" t="s">
        <v>436</v>
      </c>
      <c r="I268" s="3" t="s">
        <v>71</v>
      </c>
      <c r="J268" s="1"/>
      <c r="K268" s="4" t="s">
        <v>1055</v>
      </c>
      <c r="L268" s="4"/>
      <c r="M268" s="1"/>
      <c r="N268" s="1" t="s">
        <v>27</v>
      </c>
      <c r="O268" s="1" t="s">
        <v>1046</v>
      </c>
    </row>
    <row r="269" spans="1:15" ht="57.6" x14ac:dyDescent="0.3">
      <c r="A269" s="1" t="s">
        <v>1044</v>
      </c>
      <c r="B269" s="1" t="s">
        <v>28</v>
      </c>
      <c r="C269" s="1" t="s">
        <v>28</v>
      </c>
      <c r="D269" s="1" t="s">
        <v>92</v>
      </c>
      <c r="E269" s="1" t="s">
        <v>1058</v>
      </c>
      <c r="F269" s="2">
        <v>0</v>
      </c>
      <c r="G269" s="2">
        <v>5</v>
      </c>
      <c r="H269" s="1" t="s">
        <v>436</v>
      </c>
      <c r="I269" s="3" t="s">
        <v>20</v>
      </c>
      <c r="J269" s="1"/>
      <c r="K269" s="4" t="s">
        <v>1056</v>
      </c>
      <c r="L269" s="4" t="s">
        <v>1057</v>
      </c>
      <c r="M269" s="1"/>
      <c r="N269" s="1" t="s">
        <v>27</v>
      </c>
      <c r="O269" s="1" t="s">
        <v>1046</v>
      </c>
    </row>
    <row r="270" spans="1:15" ht="28.8" x14ac:dyDescent="0.3">
      <c r="A270" s="1" t="s">
        <v>1044</v>
      </c>
      <c r="B270" s="1" t="s">
        <v>1060</v>
      </c>
      <c r="C270" s="1" t="s">
        <v>1059</v>
      </c>
      <c r="D270" s="1" t="s">
        <v>18</v>
      </c>
      <c r="E270" s="1" t="s">
        <v>25</v>
      </c>
      <c r="F270" s="2">
        <v>5000</v>
      </c>
      <c r="G270" s="2">
        <v>5</v>
      </c>
      <c r="H270" s="1" t="s">
        <v>714</v>
      </c>
      <c r="I270" s="3" t="s">
        <v>71</v>
      </c>
      <c r="J270" s="1"/>
      <c r="K270" s="4" t="s">
        <v>1061</v>
      </c>
      <c r="L270" s="4"/>
      <c r="M270" s="1"/>
      <c r="N270" s="1" t="s">
        <v>27</v>
      </c>
      <c r="O270" s="1" t="s">
        <v>1046</v>
      </c>
    </row>
    <row r="271" spans="1:15" ht="28.8" x14ac:dyDescent="0.3">
      <c r="A271" s="1" t="s">
        <v>1044</v>
      </c>
      <c r="B271" s="1" t="s">
        <v>1063</v>
      </c>
      <c r="C271" s="1" t="s">
        <v>1062</v>
      </c>
      <c r="D271" s="1" t="s">
        <v>18</v>
      </c>
      <c r="E271" s="1" t="s">
        <v>25</v>
      </c>
      <c r="F271" s="2">
        <v>0</v>
      </c>
      <c r="G271" s="2">
        <v>1</v>
      </c>
      <c r="H271" s="1" t="s">
        <v>1064</v>
      </c>
      <c r="I271" s="3" t="s">
        <v>71</v>
      </c>
      <c r="J271" s="1"/>
      <c r="K271" s="4" t="s">
        <v>1065</v>
      </c>
      <c r="L271" s="4"/>
      <c r="M271" s="1"/>
      <c r="N271" s="1" t="s">
        <v>27</v>
      </c>
      <c r="O271" s="1" t="s">
        <v>1046</v>
      </c>
    </row>
    <row r="272" spans="1:15" ht="100.8" x14ac:dyDescent="0.3">
      <c r="A272" s="1" t="s">
        <v>115</v>
      </c>
      <c r="B272" s="1" t="s">
        <v>1067</v>
      </c>
      <c r="C272" s="1" t="s">
        <v>1066</v>
      </c>
      <c r="D272" s="1" t="s">
        <v>52</v>
      </c>
      <c r="E272" s="1" t="s">
        <v>1073</v>
      </c>
      <c r="F272" s="2">
        <v>0</v>
      </c>
      <c r="G272" s="2">
        <v>10</v>
      </c>
      <c r="H272" s="1" t="s">
        <v>1068</v>
      </c>
      <c r="I272" s="3" t="s">
        <v>20</v>
      </c>
      <c r="J272" s="1" t="s">
        <v>1069</v>
      </c>
      <c r="K272" s="4" t="s">
        <v>1070</v>
      </c>
      <c r="L272" s="4" t="s">
        <v>1071</v>
      </c>
      <c r="M272" s="1" t="s">
        <v>1072</v>
      </c>
      <c r="N272" s="1" t="s">
        <v>27</v>
      </c>
      <c r="O272" s="1" t="s">
        <v>121</v>
      </c>
    </row>
    <row r="273" spans="1:15" ht="43.2" x14ac:dyDescent="0.3">
      <c r="A273" s="1" t="s">
        <v>1044</v>
      </c>
      <c r="B273" s="1" t="s">
        <v>1075</v>
      </c>
      <c r="C273" s="1" t="s">
        <v>1074</v>
      </c>
      <c r="D273" s="1" t="s">
        <v>52</v>
      </c>
      <c r="E273" s="1" t="s">
        <v>58</v>
      </c>
      <c r="F273" s="2">
        <v>4537686</v>
      </c>
      <c r="G273" s="2">
        <v>8</v>
      </c>
      <c r="H273" s="1" t="s">
        <v>85</v>
      </c>
      <c r="I273" s="3" t="s">
        <v>71</v>
      </c>
      <c r="J273" s="1"/>
      <c r="K273" s="4" t="s">
        <v>1076</v>
      </c>
      <c r="L273" s="4"/>
      <c r="M273" s="1"/>
      <c r="N273" s="1" t="s">
        <v>27</v>
      </c>
      <c r="O273" s="1" t="s">
        <v>1046</v>
      </c>
    </row>
    <row r="274" spans="1:15" ht="28.8" x14ac:dyDescent="0.3">
      <c r="A274" s="1" t="s">
        <v>1044</v>
      </c>
      <c r="B274" s="1" t="s">
        <v>1078</v>
      </c>
      <c r="C274" s="1" t="s">
        <v>1077</v>
      </c>
      <c r="D274" s="1" t="s">
        <v>52</v>
      </c>
      <c r="E274" s="1" t="s">
        <v>58</v>
      </c>
      <c r="F274" s="2">
        <v>240323265</v>
      </c>
      <c r="G274" s="2">
        <v>3</v>
      </c>
      <c r="H274" s="1" t="s">
        <v>19</v>
      </c>
      <c r="I274" s="3" t="s">
        <v>71</v>
      </c>
      <c r="J274" s="1"/>
      <c r="K274" s="4" t="s">
        <v>1079</v>
      </c>
      <c r="L274" s="4"/>
      <c r="M274" s="1"/>
      <c r="N274" s="1" t="s">
        <v>27</v>
      </c>
      <c r="O274" s="1" t="s">
        <v>1046</v>
      </c>
    </row>
    <row r="275" spans="1:15" ht="57.6" x14ac:dyDescent="0.3">
      <c r="A275" s="1" t="s">
        <v>1044</v>
      </c>
      <c r="B275" s="1" t="s">
        <v>1081</v>
      </c>
      <c r="C275" s="1" t="s">
        <v>1080</v>
      </c>
      <c r="D275" s="1" t="s">
        <v>52</v>
      </c>
      <c r="E275" s="1" t="s">
        <v>58</v>
      </c>
      <c r="F275" s="2">
        <v>406336200</v>
      </c>
      <c r="G275" s="2">
        <v>12</v>
      </c>
      <c r="H275" s="1" t="s">
        <v>529</v>
      </c>
      <c r="I275" s="3" t="s">
        <v>71</v>
      </c>
      <c r="J275" s="1"/>
      <c r="K275" s="4" t="s">
        <v>1082</v>
      </c>
      <c r="L275" s="4"/>
      <c r="M275" s="1"/>
      <c r="N275" s="1" t="s">
        <v>27</v>
      </c>
      <c r="O275" s="1" t="s">
        <v>1046</v>
      </c>
    </row>
    <row r="276" spans="1:15" ht="57.6" x14ac:dyDescent="0.3">
      <c r="A276" s="1" t="s">
        <v>1044</v>
      </c>
      <c r="B276" s="1" t="s">
        <v>1084</v>
      </c>
      <c r="C276" s="1" t="s">
        <v>1083</v>
      </c>
      <c r="D276" s="1" t="s">
        <v>52</v>
      </c>
      <c r="E276" s="1" t="s">
        <v>58</v>
      </c>
      <c r="F276" s="2">
        <v>982000000</v>
      </c>
      <c r="G276" s="2">
        <v>12</v>
      </c>
      <c r="H276" s="1" t="s">
        <v>1085</v>
      </c>
      <c r="I276" s="3" t="s">
        <v>71</v>
      </c>
      <c r="J276" s="1"/>
      <c r="K276" s="4" t="s">
        <v>1086</v>
      </c>
      <c r="L276" s="4"/>
      <c r="M276" s="1"/>
      <c r="N276" s="1" t="s">
        <v>27</v>
      </c>
      <c r="O276" s="1" t="s">
        <v>1046</v>
      </c>
    </row>
    <row r="277" spans="1:15" ht="57.6" x14ac:dyDescent="0.3">
      <c r="A277" s="1" t="s">
        <v>1044</v>
      </c>
      <c r="B277" s="1" t="s">
        <v>1088</v>
      </c>
      <c r="C277" s="1" t="s">
        <v>1087</v>
      </c>
      <c r="D277" s="1" t="s">
        <v>52</v>
      </c>
      <c r="E277" s="1" t="s">
        <v>58</v>
      </c>
      <c r="F277" s="2">
        <v>1570000000</v>
      </c>
      <c r="G277" s="2">
        <v>5</v>
      </c>
      <c r="H277" s="1" t="s">
        <v>370</v>
      </c>
      <c r="I277" s="3" t="s">
        <v>71</v>
      </c>
      <c r="J277" s="1"/>
      <c r="K277" s="4" t="s">
        <v>1089</v>
      </c>
      <c r="L277" s="4"/>
      <c r="M277" s="1"/>
      <c r="N277" s="1" t="s">
        <v>27</v>
      </c>
      <c r="O277" s="1" t="s">
        <v>1046</v>
      </c>
    </row>
    <row r="278" spans="1:15" ht="57.6" x14ac:dyDescent="0.3">
      <c r="A278" s="1" t="s">
        <v>1044</v>
      </c>
      <c r="B278" s="1" t="s">
        <v>1091</v>
      </c>
      <c r="C278" s="1" t="s">
        <v>1090</v>
      </c>
      <c r="D278" s="1" t="s">
        <v>52</v>
      </c>
      <c r="E278" s="1" t="s">
        <v>58</v>
      </c>
      <c r="F278" s="2">
        <v>194670000</v>
      </c>
      <c r="G278" s="2">
        <v>21</v>
      </c>
      <c r="H278" s="1" t="s">
        <v>70</v>
      </c>
      <c r="I278" s="3" t="s">
        <v>71</v>
      </c>
      <c r="J278" s="1"/>
      <c r="K278" s="4" t="s">
        <v>1092</v>
      </c>
      <c r="L278" s="4"/>
      <c r="M278" s="1"/>
      <c r="N278" s="1" t="s">
        <v>27</v>
      </c>
      <c r="O278" s="1" t="s">
        <v>1046</v>
      </c>
    </row>
    <row r="279" spans="1:15" ht="28.8" x14ac:dyDescent="0.3">
      <c r="A279" s="1" t="s">
        <v>1044</v>
      </c>
      <c r="B279" s="1" t="s">
        <v>1094</v>
      </c>
      <c r="C279" s="1" t="s">
        <v>1093</v>
      </c>
      <c r="D279" s="1" t="s">
        <v>52</v>
      </c>
      <c r="E279" s="1" t="s">
        <v>58</v>
      </c>
      <c r="F279" s="2">
        <v>300693200</v>
      </c>
      <c r="G279" s="2">
        <v>21</v>
      </c>
      <c r="H279" s="1" t="s">
        <v>691</v>
      </c>
      <c r="I279" s="3" t="s">
        <v>71</v>
      </c>
      <c r="J279" s="1"/>
      <c r="K279" s="4" t="s">
        <v>1095</v>
      </c>
      <c r="L279" s="4"/>
      <c r="M279" s="1"/>
      <c r="N279" s="1" t="s">
        <v>27</v>
      </c>
      <c r="O279" s="1" t="s">
        <v>1046</v>
      </c>
    </row>
    <row r="280" spans="1:15" ht="57.6" x14ac:dyDescent="0.3">
      <c r="A280" s="1" t="s">
        <v>1044</v>
      </c>
      <c r="B280" s="1" t="s">
        <v>1097</v>
      </c>
      <c r="C280" s="1" t="s">
        <v>1096</v>
      </c>
      <c r="D280" s="1" t="s">
        <v>52</v>
      </c>
      <c r="E280" s="1" t="s">
        <v>58</v>
      </c>
      <c r="F280" s="2">
        <v>249800000</v>
      </c>
      <c r="G280" s="2">
        <v>4</v>
      </c>
      <c r="H280" s="1" t="s">
        <v>463</v>
      </c>
      <c r="I280" s="3" t="s">
        <v>71</v>
      </c>
      <c r="J280" s="1"/>
      <c r="K280" s="4" t="s">
        <v>1098</v>
      </c>
      <c r="L280" s="4"/>
      <c r="M280" s="1"/>
      <c r="N280" s="1" t="s">
        <v>27</v>
      </c>
      <c r="O280" s="1" t="s">
        <v>1046</v>
      </c>
    </row>
    <row r="281" spans="1:15" ht="28.8" x14ac:dyDescent="0.3">
      <c r="A281" s="1" t="s">
        <v>1044</v>
      </c>
      <c r="B281" s="1" t="s">
        <v>1100</v>
      </c>
      <c r="C281" s="1" t="s">
        <v>1099</v>
      </c>
      <c r="D281" s="1" t="s">
        <v>52</v>
      </c>
      <c r="E281" s="1" t="s">
        <v>58</v>
      </c>
      <c r="F281" s="2">
        <v>694900000</v>
      </c>
      <c r="G281" s="2">
        <v>3</v>
      </c>
      <c r="H281" s="1" t="s">
        <v>19</v>
      </c>
      <c r="I281" s="3" t="s">
        <v>71</v>
      </c>
      <c r="J281" s="1"/>
      <c r="K281" s="4" t="s">
        <v>1079</v>
      </c>
      <c r="L281" s="4"/>
      <c r="M281" s="1"/>
      <c r="N281" s="1" t="s">
        <v>27</v>
      </c>
      <c r="O281" s="1" t="s">
        <v>1046</v>
      </c>
    </row>
    <row r="282" spans="1:15" ht="28.8" x14ac:dyDescent="0.3">
      <c r="A282" s="1" t="s">
        <v>1044</v>
      </c>
      <c r="B282" s="1" t="s">
        <v>1102</v>
      </c>
      <c r="C282" s="1" t="s">
        <v>1101</v>
      </c>
      <c r="D282" s="1" t="s">
        <v>52</v>
      </c>
      <c r="E282" s="1" t="s">
        <v>58</v>
      </c>
      <c r="F282" s="2">
        <v>500000000</v>
      </c>
      <c r="G282" s="2">
        <v>20</v>
      </c>
      <c r="H282" s="1" t="s">
        <v>463</v>
      </c>
      <c r="I282" s="3" t="s">
        <v>71</v>
      </c>
      <c r="J282" s="1"/>
      <c r="K282" s="4" t="s">
        <v>1103</v>
      </c>
      <c r="L282" s="4"/>
      <c r="M282" s="1"/>
      <c r="N282" s="1" t="s">
        <v>27</v>
      </c>
      <c r="O282" s="1" t="s">
        <v>1046</v>
      </c>
    </row>
    <row r="283" spans="1:15" ht="43.2" x14ac:dyDescent="0.3">
      <c r="A283" s="1" t="s">
        <v>1044</v>
      </c>
      <c r="B283" s="1" t="s">
        <v>1105</v>
      </c>
      <c r="C283" s="1" t="s">
        <v>1104</v>
      </c>
      <c r="D283" s="1" t="s">
        <v>52</v>
      </c>
      <c r="E283" s="1" t="s">
        <v>58</v>
      </c>
      <c r="F283" s="2">
        <v>141036600</v>
      </c>
      <c r="G283" s="2">
        <v>7</v>
      </c>
      <c r="H283" s="1" t="s">
        <v>226</v>
      </c>
      <c r="I283" s="3" t="s">
        <v>71</v>
      </c>
      <c r="J283" s="1"/>
      <c r="K283" s="4" t="s">
        <v>1106</v>
      </c>
      <c r="L283" s="4"/>
      <c r="M283" s="1"/>
      <c r="N283" s="1" t="s">
        <v>27</v>
      </c>
      <c r="O283" s="1" t="s">
        <v>1046</v>
      </c>
    </row>
    <row r="284" spans="1:15" ht="57.6" x14ac:dyDescent="0.3">
      <c r="A284" s="1" t="s">
        <v>1044</v>
      </c>
      <c r="B284" s="1" t="s">
        <v>1108</v>
      </c>
      <c r="C284" s="1" t="s">
        <v>1107</v>
      </c>
      <c r="D284" s="1" t="s">
        <v>52</v>
      </c>
      <c r="E284" s="1" t="s">
        <v>58</v>
      </c>
      <c r="F284" s="2">
        <v>207050000</v>
      </c>
      <c r="G284" s="2">
        <v>5</v>
      </c>
      <c r="H284" s="1" t="s">
        <v>913</v>
      </c>
      <c r="I284" s="3" t="s">
        <v>71</v>
      </c>
      <c r="J284" s="1"/>
      <c r="K284" s="4" t="s">
        <v>1109</v>
      </c>
      <c r="L284" s="4"/>
      <c r="M284" s="1"/>
      <c r="N284" s="1" t="s">
        <v>27</v>
      </c>
      <c r="O284" s="1" t="s">
        <v>1046</v>
      </c>
    </row>
    <row r="285" spans="1:15" ht="57.6" x14ac:dyDescent="0.3">
      <c r="A285" s="1" t="s">
        <v>1044</v>
      </c>
      <c r="B285" s="1" t="s">
        <v>1111</v>
      </c>
      <c r="C285" s="1" t="s">
        <v>1110</v>
      </c>
      <c r="D285" s="1" t="s">
        <v>52</v>
      </c>
      <c r="E285" s="1" t="s">
        <v>58</v>
      </c>
      <c r="F285" s="2">
        <v>202901200</v>
      </c>
      <c r="G285" s="2">
        <v>3</v>
      </c>
      <c r="H285" s="1" t="s">
        <v>1112</v>
      </c>
      <c r="I285" s="3" t="s">
        <v>71</v>
      </c>
      <c r="J285" s="1"/>
      <c r="K285" s="4" t="s">
        <v>1113</v>
      </c>
      <c r="L285" s="4"/>
      <c r="M285" s="1"/>
      <c r="N285" s="1" t="s">
        <v>27</v>
      </c>
      <c r="O285" s="1" t="s">
        <v>1046</v>
      </c>
    </row>
    <row r="286" spans="1:15" ht="57.6" x14ac:dyDescent="0.3">
      <c r="A286" s="1" t="s">
        <v>1044</v>
      </c>
      <c r="B286" s="1" t="s">
        <v>1115</v>
      </c>
      <c r="C286" s="1" t="s">
        <v>1114</v>
      </c>
      <c r="D286" s="1" t="s">
        <v>52</v>
      </c>
      <c r="E286" s="1" t="s">
        <v>58</v>
      </c>
      <c r="F286" s="2">
        <v>76700000</v>
      </c>
      <c r="G286" s="2">
        <v>3</v>
      </c>
      <c r="H286" s="1" t="s">
        <v>70</v>
      </c>
      <c r="I286" s="3" t="s">
        <v>71</v>
      </c>
      <c r="J286" s="1"/>
      <c r="K286" s="4" t="s">
        <v>1116</v>
      </c>
      <c r="L286" s="4"/>
      <c r="M286" s="1"/>
      <c r="N286" s="1" t="s">
        <v>27</v>
      </c>
      <c r="O286" s="1" t="s">
        <v>1046</v>
      </c>
    </row>
    <row r="287" spans="1:15" ht="57.6" x14ac:dyDescent="0.3">
      <c r="A287" s="1" t="s">
        <v>1044</v>
      </c>
      <c r="B287" s="1" t="s">
        <v>1118</v>
      </c>
      <c r="C287" s="1" t="s">
        <v>1117</v>
      </c>
      <c r="D287" s="1" t="s">
        <v>52</v>
      </c>
      <c r="E287" s="1" t="s">
        <v>58</v>
      </c>
      <c r="F287" s="2">
        <v>126988300</v>
      </c>
      <c r="G287" s="2">
        <v>5</v>
      </c>
      <c r="H287" s="1" t="s">
        <v>85</v>
      </c>
      <c r="I287" s="3" t="s">
        <v>71</v>
      </c>
      <c r="J287" s="1"/>
      <c r="K287" s="4" t="s">
        <v>1119</v>
      </c>
      <c r="L287" s="4"/>
      <c r="M287" s="1"/>
      <c r="N287" s="1" t="s">
        <v>27</v>
      </c>
      <c r="O287" s="1" t="s">
        <v>1046</v>
      </c>
    </row>
    <row r="288" spans="1:15" ht="28.8" x14ac:dyDescent="0.3">
      <c r="A288" s="1" t="s">
        <v>1044</v>
      </c>
      <c r="B288" s="1" t="s">
        <v>1120</v>
      </c>
      <c r="C288" s="1" t="s">
        <v>83</v>
      </c>
      <c r="D288" s="1" t="s">
        <v>52</v>
      </c>
      <c r="E288" s="1" t="s">
        <v>58</v>
      </c>
      <c r="F288" s="2">
        <v>269123000</v>
      </c>
      <c r="G288" s="2">
        <v>4</v>
      </c>
      <c r="H288" s="1" t="s">
        <v>19</v>
      </c>
      <c r="I288" s="3" t="s">
        <v>71</v>
      </c>
      <c r="J288" s="1"/>
      <c r="K288" s="4" t="s">
        <v>1079</v>
      </c>
      <c r="L288" s="4"/>
      <c r="M288" s="1"/>
      <c r="N288" s="1" t="s">
        <v>27</v>
      </c>
      <c r="O288" s="1" t="s">
        <v>1046</v>
      </c>
    </row>
    <row r="289" spans="1:15" ht="28.8" x14ac:dyDescent="0.3">
      <c r="A289" s="1" t="s">
        <v>1044</v>
      </c>
      <c r="B289" s="1" t="s">
        <v>1122</v>
      </c>
      <c r="C289" s="1" t="s">
        <v>1121</v>
      </c>
      <c r="D289" s="1" t="s">
        <v>52</v>
      </c>
      <c r="E289" s="1" t="s">
        <v>58</v>
      </c>
      <c r="F289" s="2">
        <v>393305500</v>
      </c>
      <c r="G289" s="2">
        <v>1</v>
      </c>
      <c r="H289" s="1" t="s">
        <v>370</v>
      </c>
      <c r="I289" s="3" t="s">
        <v>71</v>
      </c>
      <c r="J289" s="1"/>
      <c r="K289" s="4" t="s">
        <v>1123</v>
      </c>
      <c r="L289" s="4"/>
      <c r="M289" s="1"/>
      <c r="N289" s="1" t="s">
        <v>27</v>
      </c>
      <c r="O289" s="1" t="s">
        <v>1046</v>
      </c>
    </row>
    <row r="290" spans="1:15" ht="57.6" x14ac:dyDescent="0.3">
      <c r="A290" s="1" t="s">
        <v>1044</v>
      </c>
      <c r="B290" s="1" t="s">
        <v>1125</v>
      </c>
      <c r="C290" s="1" t="s">
        <v>1124</v>
      </c>
      <c r="D290" s="1" t="s">
        <v>52</v>
      </c>
      <c r="E290" s="1" t="s">
        <v>58</v>
      </c>
      <c r="F290" s="2">
        <v>189102600</v>
      </c>
      <c r="G290" s="2">
        <v>10</v>
      </c>
      <c r="H290" s="1" t="s">
        <v>370</v>
      </c>
      <c r="I290" s="3" t="s">
        <v>71</v>
      </c>
      <c r="J290" s="1"/>
      <c r="K290" s="4" t="s">
        <v>1126</v>
      </c>
      <c r="L290" s="4"/>
      <c r="M290" s="1"/>
      <c r="N290" s="1" t="s">
        <v>27</v>
      </c>
      <c r="O290" s="1" t="s">
        <v>1046</v>
      </c>
    </row>
    <row r="291" spans="1:15" ht="57.6" x14ac:dyDescent="0.3">
      <c r="A291" s="1" t="s">
        <v>1044</v>
      </c>
      <c r="B291" s="1" t="s">
        <v>1128</v>
      </c>
      <c r="C291" s="1" t="s">
        <v>1127</v>
      </c>
      <c r="D291" s="1" t="s">
        <v>52</v>
      </c>
      <c r="E291" s="1" t="s">
        <v>58</v>
      </c>
      <c r="F291" s="2">
        <v>290564600</v>
      </c>
      <c r="G291" s="2">
        <v>5</v>
      </c>
      <c r="H291" s="1" t="s">
        <v>1129</v>
      </c>
      <c r="I291" s="3" t="s">
        <v>71</v>
      </c>
      <c r="J291" s="1"/>
      <c r="K291" s="4" t="s">
        <v>1130</v>
      </c>
      <c r="L291" s="4"/>
      <c r="M291" s="1"/>
      <c r="N291" s="1" t="s">
        <v>27</v>
      </c>
      <c r="O291" s="1" t="s">
        <v>1046</v>
      </c>
    </row>
    <row r="292" spans="1:15" ht="86.4" x14ac:dyDescent="0.3">
      <c r="A292" s="1" t="s">
        <v>1044</v>
      </c>
      <c r="B292" s="1" t="s">
        <v>1132</v>
      </c>
      <c r="C292" s="1" t="s">
        <v>1131</v>
      </c>
      <c r="D292" s="1" t="s">
        <v>52</v>
      </c>
      <c r="E292" s="1" t="s">
        <v>58</v>
      </c>
      <c r="F292" s="2">
        <v>10667000</v>
      </c>
      <c r="G292" s="2">
        <v>6</v>
      </c>
      <c r="H292" s="1" t="s">
        <v>463</v>
      </c>
      <c r="I292" s="3" t="s">
        <v>20</v>
      </c>
      <c r="J292" s="1" t="s">
        <v>1133</v>
      </c>
      <c r="K292" s="4" t="s">
        <v>1134</v>
      </c>
      <c r="L292" s="4"/>
      <c r="M292" s="1"/>
      <c r="N292" s="1" t="s">
        <v>27</v>
      </c>
      <c r="O292" s="1" t="s">
        <v>1046</v>
      </c>
    </row>
    <row r="293" spans="1:15" ht="86.4" x14ac:dyDescent="0.3">
      <c r="A293" s="1" t="s">
        <v>1044</v>
      </c>
      <c r="B293" s="1" t="s">
        <v>1136</v>
      </c>
      <c r="C293" s="1" t="s">
        <v>1135</v>
      </c>
      <c r="D293" s="1" t="s">
        <v>52</v>
      </c>
      <c r="E293" s="1" t="s">
        <v>58</v>
      </c>
      <c r="F293" s="2">
        <v>7580000</v>
      </c>
      <c r="G293" s="2">
        <v>3</v>
      </c>
      <c r="H293" s="1" t="s">
        <v>463</v>
      </c>
      <c r="I293" s="3" t="s">
        <v>20</v>
      </c>
      <c r="J293" s="1" t="s">
        <v>1133</v>
      </c>
      <c r="K293" s="4" t="s">
        <v>1137</v>
      </c>
      <c r="L293" s="4"/>
      <c r="M293" s="1"/>
      <c r="N293" s="1" t="s">
        <v>27</v>
      </c>
      <c r="O293" s="1" t="s">
        <v>1046</v>
      </c>
    </row>
    <row r="294" spans="1:15" ht="43.2" x14ac:dyDescent="0.3">
      <c r="A294" s="1" t="s">
        <v>1044</v>
      </c>
      <c r="B294" s="1" t="s">
        <v>1139</v>
      </c>
      <c r="C294" s="1" t="s">
        <v>1138</v>
      </c>
      <c r="D294" s="1" t="s">
        <v>52</v>
      </c>
      <c r="E294" s="1" t="s">
        <v>58</v>
      </c>
      <c r="F294" s="2">
        <v>282000</v>
      </c>
      <c r="G294" s="2">
        <v>1</v>
      </c>
      <c r="H294" s="1" t="s">
        <v>1140</v>
      </c>
      <c r="I294" s="3" t="s">
        <v>20</v>
      </c>
      <c r="J294" s="1" t="s">
        <v>1141</v>
      </c>
      <c r="K294" s="4" t="s">
        <v>1142</v>
      </c>
      <c r="L294" s="4"/>
      <c r="M294" s="1"/>
      <c r="N294" s="1" t="s">
        <v>27</v>
      </c>
      <c r="O294" s="1" t="s">
        <v>1046</v>
      </c>
    </row>
    <row r="295" spans="1:15" ht="28.8" x14ac:dyDescent="0.3">
      <c r="A295" s="1" t="s">
        <v>1044</v>
      </c>
      <c r="B295" s="1" t="s">
        <v>1144</v>
      </c>
      <c r="C295" s="1" t="s">
        <v>1143</v>
      </c>
      <c r="D295" s="1" t="s">
        <v>52</v>
      </c>
      <c r="E295" s="1" t="s">
        <v>58</v>
      </c>
      <c r="F295" s="2">
        <v>6400000</v>
      </c>
      <c r="G295" s="2">
        <v>13</v>
      </c>
      <c r="H295" s="1" t="s">
        <v>743</v>
      </c>
      <c r="I295" s="3" t="s">
        <v>20</v>
      </c>
      <c r="J295" s="1"/>
      <c r="K295" s="4" t="s">
        <v>1145</v>
      </c>
      <c r="L295" s="4"/>
      <c r="M295" s="1"/>
      <c r="N295" s="1" t="s">
        <v>27</v>
      </c>
      <c r="O295" s="1" t="s">
        <v>1046</v>
      </c>
    </row>
    <row r="296" spans="1:15" x14ac:dyDescent="0.3">
      <c r="A296" s="1" t="s">
        <v>1044</v>
      </c>
      <c r="B296" s="1" t="s">
        <v>1147</v>
      </c>
      <c r="C296" s="1" t="s">
        <v>1146</v>
      </c>
      <c r="D296" s="1" t="s">
        <v>18</v>
      </c>
      <c r="E296" s="1" t="s">
        <v>1148</v>
      </c>
      <c r="F296" s="2">
        <v>0</v>
      </c>
      <c r="G296" s="2">
        <v>2</v>
      </c>
      <c r="H296" s="1" t="s">
        <v>731</v>
      </c>
      <c r="I296" s="3" t="s">
        <v>20</v>
      </c>
      <c r="J296" s="1"/>
      <c r="K296" s="4"/>
      <c r="L296" s="4"/>
      <c r="M296" s="1"/>
      <c r="N296" s="1" t="s">
        <v>27</v>
      </c>
      <c r="O296" s="1" t="s">
        <v>1046</v>
      </c>
    </row>
    <row r="297" spans="1:15" x14ac:dyDescent="0.3">
      <c r="A297" s="1" t="s">
        <v>1044</v>
      </c>
      <c r="B297" s="1" t="s">
        <v>1150</v>
      </c>
      <c r="C297" s="1" t="s">
        <v>1149</v>
      </c>
      <c r="D297" s="1" t="s">
        <v>18</v>
      </c>
      <c r="E297" s="1" t="s">
        <v>1151</v>
      </c>
      <c r="F297" s="2">
        <v>0</v>
      </c>
      <c r="G297" s="2">
        <v>1</v>
      </c>
      <c r="H297" s="1" t="s">
        <v>731</v>
      </c>
      <c r="I297" s="3" t="s">
        <v>71</v>
      </c>
      <c r="J297" s="1"/>
      <c r="K297" s="4"/>
      <c r="L297" s="4"/>
      <c r="M297" s="1"/>
      <c r="N297" s="1" t="s">
        <v>27</v>
      </c>
      <c r="O297" s="1" t="s">
        <v>1046</v>
      </c>
    </row>
    <row r="298" spans="1:15" ht="28.8" x14ac:dyDescent="0.3">
      <c r="A298" s="1" t="s">
        <v>1044</v>
      </c>
      <c r="B298" s="1" t="s">
        <v>1153</v>
      </c>
      <c r="C298" s="1" t="s">
        <v>1152</v>
      </c>
      <c r="D298" s="1" t="s">
        <v>52</v>
      </c>
      <c r="E298" s="1" t="s">
        <v>1156</v>
      </c>
      <c r="F298" s="2">
        <v>0</v>
      </c>
      <c r="G298" s="2">
        <v>1</v>
      </c>
      <c r="H298" s="1" t="s">
        <v>1154</v>
      </c>
      <c r="I298" s="3" t="s">
        <v>71</v>
      </c>
      <c r="J298" s="1"/>
      <c r="K298" s="4" t="s">
        <v>1155</v>
      </c>
      <c r="L298" s="4"/>
      <c r="M298" s="1"/>
      <c r="N298" s="1" t="s">
        <v>27</v>
      </c>
      <c r="O298" s="1" t="s">
        <v>1046</v>
      </c>
    </row>
    <row r="299" spans="1:15" x14ac:dyDescent="0.3">
      <c r="A299" s="1" t="s">
        <v>1044</v>
      </c>
      <c r="B299" s="1" t="s">
        <v>1158</v>
      </c>
      <c r="C299" s="1" t="s">
        <v>1157</v>
      </c>
      <c r="D299" s="1" t="s">
        <v>18</v>
      </c>
      <c r="E299" s="1" t="s">
        <v>1159</v>
      </c>
      <c r="F299" s="2">
        <v>0</v>
      </c>
      <c r="G299" s="2">
        <v>1</v>
      </c>
      <c r="H299" s="1" t="s">
        <v>845</v>
      </c>
      <c r="I299" s="3" t="s">
        <v>71</v>
      </c>
      <c r="J299" s="1"/>
      <c r="K299" s="4"/>
      <c r="L299" s="4"/>
      <c r="M299" s="1"/>
      <c r="N299" s="1" t="s">
        <v>27</v>
      </c>
      <c r="O299" s="1" t="s">
        <v>1046</v>
      </c>
    </row>
    <row r="300" spans="1:15" ht="28.8" x14ac:dyDescent="0.3">
      <c r="A300" s="1" t="s">
        <v>1044</v>
      </c>
      <c r="B300" s="1" t="s">
        <v>1161</v>
      </c>
      <c r="C300" s="1" t="s">
        <v>1160</v>
      </c>
      <c r="D300" s="1" t="s">
        <v>52</v>
      </c>
      <c r="E300" s="1" t="s">
        <v>868</v>
      </c>
      <c r="F300" s="2">
        <v>0</v>
      </c>
      <c r="G300" s="2">
        <v>3</v>
      </c>
      <c r="H300" s="1" t="s">
        <v>786</v>
      </c>
      <c r="I300" s="3" t="s">
        <v>71</v>
      </c>
      <c r="J300" s="1"/>
      <c r="K300" s="4" t="s">
        <v>1162</v>
      </c>
      <c r="L300" s="4"/>
      <c r="M300" s="1"/>
      <c r="N300" s="1" t="s">
        <v>27</v>
      </c>
      <c r="O300" s="1" t="s">
        <v>1046</v>
      </c>
    </row>
    <row r="301" spans="1:15" ht="28.8" x14ac:dyDescent="0.3">
      <c r="A301" s="1" t="s">
        <v>1044</v>
      </c>
      <c r="B301" s="1" t="s">
        <v>1164</v>
      </c>
      <c r="C301" s="1" t="s">
        <v>1163</v>
      </c>
      <c r="D301" s="1" t="s">
        <v>52</v>
      </c>
      <c r="E301" s="1" t="s">
        <v>868</v>
      </c>
      <c r="F301" s="2">
        <v>0</v>
      </c>
      <c r="G301" s="2">
        <v>2</v>
      </c>
      <c r="H301" s="1" t="s">
        <v>756</v>
      </c>
      <c r="I301" s="3" t="s">
        <v>71</v>
      </c>
      <c r="J301" s="1"/>
      <c r="K301" s="4" t="s">
        <v>1165</v>
      </c>
      <c r="L301" s="4"/>
      <c r="M301" s="1"/>
      <c r="N301" s="1" t="s">
        <v>27</v>
      </c>
      <c r="O301" s="1" t="s">
        <v>1046</v>
      </c>
    </row>
    <row r="302" spans="1:15" ht="57.6" x14ac:dyDescent="0.3">
      <c r="A302" s="1" t="s">
        <v>1044</v>
      </c>
      <c r="B302" s="1" t="s">
        <v>1167</v>
      </c>
      <c r="C302" s="1" t="s">
        <v>1166</v>
      </c>
      <c r="D302" s="1" t="s">
        <v>92</v>
      </c>
      <c r="E302" s="1" t="s">
        <v>362</v>
      </c>
      <c r="F302" s="2">
        <v>118934</v>
      </c>
      <c r="G302" s="2">
        <v>6</v>
      </c>
      <c r="H302" s="1" t="s">
        <v>691</v>
      </c>
      <c r="I302" s="3" t="s">
        <v>20</v>
      </c>
      <c r="J302" s="1" t="s">
        <v>1168</v>
      </c>
      <c r="K302" s="4" t="s">
        <v>1169</v>
      </c>
      <c r="L302" s="4" t="s">
        <v>1170</v>
      </c>
      <c r="M302" s="1"/>
      <c r="N302" s="1" t="s">
        <v>27</v>
      </c>
      <c r="O302" s="1" t="s">
        <v>1046</v>
      </c>
    </row>
    <row r="303" spans="1:15" ht="57.6" x14ac:dyDescent="0.3">
      <c r="A303" s="1" t="s">
        <v>1044</v>
      </c>
      <c r="B303" s="1" t="s">
        <v>1172</v>
      </c>
      <c r="C303" s="1" t="s">
        <v>1171</v>
      </c>
      <c r="D303" s="1" t="s">
        <v>92</v>
      </c>
      <c r="E303" s="1" t="s">
        <v>362</v>
      </c>
      <c r="F303" s="2">
        <v>45000</v>
      </c>
      <c r="G303" s="2">
        <v>2</v>
      </c>
      <c r="H303" s="1" t="s">
        <v>677</v>
      </c>
      <c r="I303" s="3" t="s">
        <v>20</v>
      </c>
      <c r="J303" s="1" t="s">
        <v>1173</v>
      </c>
      <c r="K303" s="4" t="s">
        <v>1174</v>
      </c>
      <c r="L303" s="4" t="s">
        <v>1175</v>
      </c>
      <c r="M303" s="1"/>
      <c r="N303" s="1" t="s">
        <v>27</v>
      </c>
      <c r="O303" s="1" t="s">
        <v>1046</v>
      </c>
    </row>
    <row r="304" spans="1:15" ht="302.39999999999998" x14ac:dyDescent="0.3">
      <c r="A304" s="1" t="s">
        <v>1044</v>
      </c>
      <c r="B304" s="1" t="s">
        <v>1177</v>
      </c>
      <c r="C304" s="1" t="s">
        <v>1176</v>
      </c>
      <c r="D304" s="1" t="s">
        <v>18</v>
      </c>
      <c r="E304" s="1" t="s">
        <v>25</v>
      </c>
      <c r="F304" s="2">
        <v>200000</v>
      </c>
      <c r="G304" s="2">
        <v>2</v>
      </c>
      <c r="H304" s="1" t="s">
        <v>743</v>
      </c>
      <c r="I304" s="3" t="s">
        <v>71</v>
      </c>
      <c r="J304" s="1" t="s">
        <v>1178</v>
      </c>
      <c r="K304" s="4" t="s">
        <v>1179</v>
      </c>
      <c r="L304" s="4" t="s">
        <v>1180</v>
      </c>
      <c r="M304" s="1"/>
      <c r="N304" s="1" t="s">
        <v>27</v>
      </c>
      <c r="O304" s="1" t="s">
        <v>1046</v>
      </c>
    </row>
    <row r="305" spans="1:15" ht="57.6" x14ac:dyDescent="0.3">
      <c r="A305" s="1" t="s">
        <v>1044</v>
      </c>
      <c r="B305" s="1" t="s">
        <v>1182</v>
      </c>
      <c r="C305" s="1" t="s">
        <v>1181</v>
      </c>
      <c r="D305" s="1" t="s">
        <v>92</v>
      </c>
      <c r="E305" s="1" t="s">
        <v>362</v>
      </c>
      <c r="F305" s="2">
        <v>190000</v>
      </c>
      <c r="G305" s="2">
        <v>4</v>
      </c>
      <c r="H305" s="1" t="s">
        <v>1183</v>
      </c>
      <c r="I305" s="3" t="s">
        <v>71</v>
      </c>
      <c r="J305" s="1" t="s">
        <v>1184</v>
      </c>
      <c r="K305" s="4" t="s">
        <v>1185</v>
      </c>
      <c r="L305" s="4" t="s">
        <v>1186</v>
      </c>
      <c r="M305" s="1"/>
      <c r="N305" s="1" t="s">
        <v>27</v>
      </c>
      <c r="O305" s="1" t="s">
        <v>1046</v>
      </c>
    </row>
    <row r="306" spans="1:15" ht="144" x14ac:dyDescent="0.3">
      <c r="A306" s="1" t="s">
        <v>1044</v>
      </c>
      <c r="B306" s="1" t="s">
        <v>1188</v>
      </c>
      <c r="C306" s="1" t="s">
        <v>1187</v>
      </c>
      <c r="D306" s="1" t="s">
        <v>18</v>
      </c>
      <c r="E306" s="1" t="s">
        <v>25</v>
      </c>
      <c r="F306" s="2">
        <v>102000</v>
      </c>
      <c r="G306" s="2">
        <v>3</v>
      </c>
      <c r="H306" s="1" t="s">
        <v>691</v>
      </c>
      <c r="I306" s="3" t="s">
        <v>71</v>
      </c>
      <c r="J306" s="1" t="s">
        <v>1189</v>
      </c>
      <c r="K306" s="4" t="s">
        <v>1190</v>
      </c>
      <c r="L306" s="4" t="s">
        <v>1191</v>
      </c>
      <c r="M306" s="1"/>
      <c r="N306" s="1" t="s">
        <v>27</v>
      </c>
      <c r="O306" s="1" t="s">
        <v>1046</v>
      </c>
    </row>
    <row r="307" spans="1:15" ht="100.8" x14ac:dyDescent="0.3">
      <c r="A307" s="1" t="s">
        <v>1044</v>
      </c>
      <c r="B307" s="1" t="s">
        <v>1193</v>
      </c>
      <c r="C307" s="1" t="s">
        <v>1192</v>
      </c>
      <c r="D307" s="1" t="s">
        <v>52</v>
      </c>
      <c r="E307" s="1" t="s">
        <v>58</v>
      </c>
      <c r="F307" s="2">
        <v>1615000</v>
      </c>
      <c r="G307" s="2">
        <v>36</v>
      </c>
      <c r="H307" s="1" t="s">
        <v>1183</v>
      </c>
      <c r="I307" s="3" t="s">
        <v>71</v>
      </c>
      <c r="J307" s="1" t="s">
        <v>1194</v>
      </c>
      <c r="K307" s="4" t="s">
        <v>1195</v>
      </c>
      <c r="L307" s="4" t="s">
        <v>1196</v>
      </c>
      <c r="M307" s="1"/>
      <c r="N307" s="1" t="s">
        <v>27</v>
      </c>
      <c r="O307" s="1" t="s">
        <v>1046</v>
      </c>
    </row>
    <row r="308" spans="1:15" ht="72" x14ac:dyDescent="0.3">
      <c r="A308" s="1" t="s">
        <v>1044</v>
      </c>
      <c r="B308" s="1" t="s">
        <v>1197</v>
      </c>
      <c r="C308" s="1" t="s">
        <v>1192</v>
      </c>
      <c r="D308" s="1" t="s">
        <v>52</v>
      </c>
      <c r="E308" s="1" t="s">
        <v>58</v>
      </c>
      <c r="F308" s="2">
        <v>1615000</v>
      </c>
      <c r="G308" s="2">
        <v>36</v>
      </c>
      <c r="H308" s="1" t="s">
        <v>1183</v>
      </c>
      <c r="I308" s="3" t="s">
        <v>71</v>
      </c>
      <c r="J308" s="1" t="s">
        <v>1194</v>
      </c>
      <c r="K308" s="4" t="s">
        <v>1198</v>
      </c>
      <c r="L308" s="4" t="s">
        <v>1199</v>
      </c>
      <c r="M308" s="1"/>
      <c r="N308" s="1" t="s">
        <v>27</v>
      </c>
      <c r="O308" s="1" t="s">
        <v>1046</v>
      </c>
    </row>
    <row r="309" spans="1:15" x14ac:dyDescent="0.3">
      <c r="A309" s="1" t="s">
        <v>1202</v>
      </c>
      <c r="B309" s="1" t="s">
        <v>1201</v>
      </c>
      <c r="C309" s="1" t="s">
        <v>1200</v>
      </c>
      <c r="D309" s="1" t="s">
        <v>29</v>
      </c>
      <c r="E309" s="1" t="s">
        <v>429</v>
      </c>
      <c r="F309" s="2">
        <v>0</v>
      </c>
      <c r="G309" s="2">
        <v>3</v>
      </c>
      <c r="H309" s="1" t="s">
        <v>370</v>
      </c>
      <c r="I309" s="3" t="s">
        <v>20</v>
      </c>
      <c r="J309" s="1"/>
      <c r="K309" s="4"/>
      <c r="L309" s="4"/>
      <c r="M309" s="1"/>
      <c r="N309" s="1" t="s">
        <v>27</v>
      </c>
      <c r="O309" s="1" t="s">
        <v>1203</v>
      </c>
    </row>
    <row r="310" spans="1:15" x14ac:dyDescent="0.3">
      <c r="A310" s="1" t="s">
        <v>1202</v>
      </c>
      <c r="B310" s="1" t="s">
        <v>1205</v>
      </c>
      <c r="C310" s="1" t="s">
        <v>1204</v>
      </c>
      <c r="D310" s="1" t="s">
        <v>52</v>
      </c>
      <c r="E310" s="1" t="s">
        <v>1156</v>
      </c>
      <c r="F310" s="2">
        <v>0</v>
      </c>
      <c r="G310" s="2">
        <v>1</v>
      </c>
      <c r="H310" s="1" t="s">
        <v>786</v>
      </c>
      <c r="I310" s="3" t="s">
        <v>20</v>
      </c>
      <c r="J310" s="1"/>
      <c r="K310" s="4"/>
      <c r="L310" s="4"/>
      <c r="M310" s="1"/>
      <c r="N310" s="1" t="s">
        <v>27</v>
      </c>
      <c r="O310" s="1" t="s">
        <v>1203</v>
      </c>
    </row>
    <row r="311" spans="1:15" x14ac:dyDescent="0.3">
      <c r="A311" s="1" t="s">
        <v>1202</v>
      </c>
      <c r="B311" s="1" t="s">
        <v>1207</v>
      </c>
      <c r="C311" s="1" t="s">
        <v>1206</v>
      </c>
      <c r="D311" s="1" t="s">
        <v>29</v>
      </c>
      <c r="E311" s="1" t="s">
        <v>429</v>
      </c>
      <c r="F311" s="2">
        <v>0</v>
      </c>
      <c r="G311" s="2">
        <v>2</v>
      </c>
      <c r="H311" s="1" t="s">
        <v>1208</v>
      </c>
      <c r="I311" s="3" t="s">
        <v>20</v>
      </c>
      <c r="J311" s="1"/>
      <c r="K311" s="4"/>
      <c r="L311" s="4"/>
      <c r="M311" s="1"/>
      <c r="N311" s="1" t="s">
        <v>27</v>
      </c>
      <c r="O311" s="1" t="s">
        <v>1203</v>
      </c>
    </row>
    <row r="312" spans="1:15" ht="129.6" x14ac:dyDescent="0.3">
      <c r="A312" s="1" t="s">
        <v>1211</v>
      </c>
      <c r="B312" s="1" t="s">
        <v>1210</v>
      </c>
      <c r="C312" s="1" t="s">
        <v>1209</v>
      </c>
      <c r="D312" s="1" t="s">
        <v>18</v>
      </c>
      <c r="E312" s="1" t="s">
        <v>25</v>
      </c>
      <c r="F312" s="2">
        <v>2000</v>
      </c>
      <c r="G312" s="2">
        <v>2</v>
      </c>
      <c r="H312" s="1" t="s">
        <v>140</v>
      </c>
      <c r="I312" s="3" t="s">
        <v>20</v>
      </c>
      <c r="J312" s="1" t="s">
        <v>408</v>
      </c>
      <c r="K312" s="4" t="s">
        <v>1212</v>
      </c>
      <c r="L312" s="4" t="s">
        <v>1213</v>
      </c>
      <c r="M312" s="1" t="s">
        <v>1214</v>
      </c>
      <c r="N312" s="1" t="s">
        <v>27</v>
      </c>
      <c r="O312" s="1" t="s">
        <v>1215</v>
      </c>
    </row>
    <row r="313" spans="1:15" ht="86.4" x14ac:dyDescent="0.3">
      <c r="A313" s="1" t="s">
        <v>1211</v>
      </c>
      <c r="B313" s="1" t="s">
        <v>1217</v>
      </c>
      <c r="C313" s="1" t="s">
        <v>1216</v>
      </c>
      <c r="D313" s="1" t="s">
        <v>18</v>
      </c>
      <c r="E313" s="1" t="s">
        <v>304</v>
      </c>
      <c r="F313" s="2">
        <v>500</v>
      </c>
      <c r="G313" s="2">
        <v>2</v>
      </c>
      <c r="H313" s="1" t="s">
        <v>714</v>
      </c>
      <c r="I313" s="3" t="s">
        <v>20</v>
      </c>
      <c r="J313" s="1" t="s">
        <v>1218</v>
      </c>
      <c r="K313" s="4" t="s">
        <v>1219</v>
      </c>
      <c r="L313" s="4" t="s">
        <v>1220</v>
      </c>
      <c r="M313" s="1" t="s">
        <v>1221</v>
      </c>
      <c r="N313" s="1" t="s">
        <v>27</v>
      </c>
      <c r="O313" s="1" t="s">
        <v>1215</v>
      </c>
    </row>
    <row r="314" spans="1:15" ht="86.4" x14ac:dyDescent="0.3">
      <c r="A314" s="1" t="s">
        <v>1211</v>
      </c>
      <c r="B314" s="1" t="s">
        <v>1223</v>
      </c>
      <c r="C314" s="1" t="s">
        <v>1222</v>
      </c>
      <c r="D314" s="1" t="s">
        <v>18</v>
      </c>
      <c r="E314" s="1" t="s">
        <v>25</v>
      </c>
      <c r="F314" s="2">
        <v>10000</v>
      </c>
      <c r="G314" s="2">
        <v>4</v>
      </c>
      <c r="H314" s="1" t="s">
        <v>677</v>
      </c>
      <c r="I314" s="3" t="s">
        <v>20</v>
      </c>
      <c r="J314" s="1" t="s">
        <v>1224</v>
      </c>
      <c r="K314" s="4" t="s">
        <v>1225</v>
      </c>
      <c r="L314" s="4" t="s">
        <v>1226</v>
      </c>
      <c r="M314" s="1" t="s">
        <v>1227</v>
      </c>
      <c r="N314" s="1" t="s">
        <v>27</v>
      </c>
      <c r="O314" s="1" t="s">
        <v>1215</v>
      </c>
    </row>
    <row r="315" spans="1:15" ht="100.8" x14ac:dyDescent="0.3">
      <c r="A315" s="1" t="s">
        <v>1211</v>
      </c>
      <c r="B315" s="1" t="s">
        <v>1229</v>
      </c>
      <c r="C315" s="1" t="s">
        <v>1228</v>
      </c>
      <c r="D315" s="1" t="s">
        <v>29</v>
      </c>
      <c r="E315" s="1" t="s">
        <v>1234</v>
      </c>
      <c r="F315" s="2">
        <v>18000</v>
      </c>
      <c r="G315" s="2">
        <v>8</v>
      </c>
      <c r="H315" s="1" t="s">
        <v>78</v>
      </c>
      <c r="I315" s="3" t="s">
        <v>20</v>
      </c>
      <c r="J315" s="1" t="s">
        <v>1230</v>
      </c>
      <c r="K315" s="4" t="s">
        <v>1231</v>
      </c>
      <c r="L315" s="4" t="s">
        <v>1232</v>
      </c>
      <c r="M315" s="1" t="s">
        <v>1233</v>
      </c>
      <c r="N315" s="1" t="s">
        <v>27</v>
      </c>
      <c r="O315" s="1" t="s">
        <v>1215</v>
      </c>
    </row>
    <row r="316" spans="1:15" ht="57.6" x14ac:dyDescent="0.3">
      <c r="A316" s="1" t="s">
        <v>1211</v>
      </c>
      <c r="B316" s="1" t="s">
        <v>1236</v>
      </c>
      <c r="C316" s="1" t="s">
        <v>1235</v>
      </c>
      <c r="D316" s="1" t="s">
        <v>18</v>
      </c>
      <c r="E316" s="1" t="s">
        <v>25</v>
      </c>
      <c r="F316" s="2">
        <v>2000</v>
      </c>
      <c r="G316" s="2">
        <v>1</v>
      </c>
      <c r="H316" s="1" t="s">
        <v>177</v>
      </c>
      <c r="I316" s="3" t="s">
        <v>20</v>
      </c>
      <c r="J316" s="1" t="s">
        <v>1237</v>
      </c>
      <c r="K316" s="4" t="s">
        <v>1238</v>
      </c>
      <c r="L316" s="4" t="s">
        <v>1239</v>
      </c>
      <c r="M316" s="1" t="s">
        <v>1240</v>
      </c>
      <c r="N316" s="1" t="s">
        <v>27</v>
      </c>
      <c r="O316" s="1" t="s">
        <v>1215</v>
      </c>
    </row>
    <row r="317" spans="1:15" ht="28.8" x14ac:dyDescent="0.3">
      <c r="A317" s="1" t="s">
        <v>1211</v>
      </c>
      <c r="B317" s="1" t="s">
        <v>1242</v>
      </c>
      <c r="C317" s="1" t="s">
        <v>1241</v>
      </c>
      <c r="D317" s="1" t="s">
        <v>18</v>
      </c>
      <c r="E317" s="1" t="s">
        <v>25</v>
      </c>
      <c r="F317" s="2">
        <v>500</v>
      </c>
      <c r="G317" s="2">
        <v>3</v>
      </c>
      <c r="H317" s="1" t="s">
        <v>204</v>
      </c>
      <c r="I317" s="3" t="s">
        <v>20</v>
      </c>
      <c r="J317" s="1" t="s">
        <v>1243</v>
      </c>
      <c r="K317" s="4" t="s">
        <v>1244</v>
      </c>
      <c r="L317" s="4" t="s">
        <v>1245</v>
      </c>
      <c r="M317" s="1" t="s">
        <v>1246</v>
      </c>
      <c r="N317" s="1" t="s">
        <v>27</v>
      </c>
      <c r="O317" s="1" t="s">
        <v>1215</v>
      </c>
    </row>
    <row r="318" spans="1:15" x14ac:dyDescent="0.3">
      <c r="A318" s="1" t="s">
        <v>1211</v>
      </c>
      <c r="B318" s="1" t="s">
        <v>1248</v>
      </c>
      <c r="C318" s="1" t="s">
        <v>1247</v>
      </c>
      <c r="D318" s="1" t="s">
        <v>18</v>
      </c>
      <c r="E318" s="1" t="s">
        <v>25</v>
      </c>
      <c r="F318" s="2">
        <v>300</v>
      </c>
      <c r="G318" s="2">
        <v>1</v>
      </c>
      <c r="H318" s="1" t="s">
        <v>407</v>
      </c>
      <c r="I318" s="3" t="s">
        <v>20</v>
      </c>
      <c r="J318" s="1"/>
      <c r="K318" s="4"/>
      <c r="L318" s="4"/>
      <c r="M318" s="1"/>
      <c r="N318" s="1" t="s">
        <v>27</v>
      </c>
      <c r="O318" s="1" t="s">
        <v>1215</v>
      </c>
    </row>
    <row r="319" spans="1:15" ht="28.8" x14ac:dyDescent="0.3">
      <c r="A319" s="1" t="s">
        <v>1211</v>
      </c>
      <c r="B319" s="1" t="s">
        <v>1250</v>
      </c>
      <c r="C319" s="1" t="s">
        <v>1249</v>
      </c>
      <c r="D319" s="1" t="s">
        <v>18</v>
      </c>
      <c r="E319" s="1" t="s">
        <v>1254</v>
      </c>
      <c r="F319" s="2">
        <v>5000</v>
      </c>
      <c r="G319" s="2">
        <v>1</v>
      </c>
      <c r="H319" s="1" t="s">
        <v>950</v>
      </c>
      <c r="I319" s="3" t="s">
        <v>20</v>
      </c>
      <c r="J319" s="1"/>
      <c r="K319" s="4" t="s">
        <v>1251</v>
      </c>
      <c r="L319" s="4" t="s">
        <v>1252</v>
      </c>
      <c r="M319" s="1" t="s">
        <v>1253</v>
      </c>
      <c r="N319" s="1" t="s">
        <v>27</v>
      </c>
      <c r="O319" s="1" t="s">
        <v>1215</v>
      </c>
    </row>
    <row r="320" spans="1:15" ht="28.8" x14ac:dyDescent="0.3">
      <c r="A320" s="1" t="s">
        <v>1211</v>
      </c>
      <c r="B320" s="1" t="s">
        <v>28</v>
      </c>
      <c r="C320" s="1" t="s">
        <v>28</v>
      </c>
      <c r="D320" s="1" t="s">
        <v>92</v>
      </c>
      <c r="E320" s="1" t="s">
        <v>99</v>
      </c>
      <c r="F320" s="2">
        <v>6000</v>
      </c>
      <c r="G320" s="2">
        <v>1</v>
      </c>
      <c r="H320" s="1" t="s">
        <v>30</v>
      </c>
      <c r="I320" s="3" t="s">
        <v>20</v>
      </c>
      <c r="J320" s="1" t="s">
        <v>1255</v>
      </c>
      <c r="K320" s="4" t="s">
        <v>1256</v>
      </c>
      <c r="L320" s="4" t="s">
        <v>1257</v>
      </c>
      <c r="M320" s="1" t="s">
        <v>1246</v>
      </c>
      <c r="N320" s="1" t="s">
        <v>27</v>
      </c>
      <c r="O320" s="1" t="s">
        <v>1215</v>
      </c>
    </row>
    <row r="321" spans="1:15" ht="43.2" x14ac:dyDescent="0.3">
      <c r="A321" s="1" t="s">
        <v>1211</v>
      </c>
      <c r="B321" s="1" t="s">
        <v>1258</v>
      </c>
      <c r="C321" s="1" t="s">
        <v>1258</v>
      </c>
      <c r="D321" s="1" t="s">
        <v>29</v>
      </c>
      <c r="E321" s="1" t="s">
        <v>429</v>
      </c>
      <c r="F321" s="2">
        <v>10000</v>
      </c>
      <c r="G321" s="2">
        <v>5</v>
      </c>
      <c r="H321" s="1" t="s">
        <v>30</v>
      </c>
      <c r="I321" s="3" t="s">
        <v>20</v>
      </c>
      <c r="J321" s="1"/>
      <c r="K321" s="4" t="s">
        <v>1259</v>
      </c>
      <c r="L321" s="4" t="s">
        <v>1260</v>
      </c>
      <c r="M321" s="1" t="s">
        <v>1246</v>
      </c>
      <c r="N321" s="1" t="s">
        <v>27</v>
      </c>
      <c r="O321" s="1" t="s">
        <v>1215</v>
      </c>
    </row>
    <row r="322" spans="1:15" ht="28.8" x14ac:dyDescent="0.3">
      <c r="A322" s="1" t="s">
        <v>1211</v>
      </c>
      <c r="B322" s="1" t="s">
        <v>1261</v>
      </c>
      <c r="C322" s="1" t="s">
        <v>1261</v>
      </c>
      <c r="D322" s="1" t="s">
        <v>36</v>
      </c>
      <c r="E322" s="1" t="s">
        <v>137</v>
      </c>
      <c r="F322" s="2">
        <v>0</v>
      </c>
      <c r="G322" s="2">
        <v>9770</v>
      </c>
      <c r="H322" s="1" t="s">
        <v>30</v>
      </c>
      <c r="I322" s="3" t="s">
        <v>20</v>
      </c>
      <c r="J322" s="1"/>
      <c r="K322" s="4" t="s">
        <v>1262</v>
      </c>
      <c r="L322" s="4" t="s">
        <v>1263</v>
      </c>
      <c r="M322" s="1" t="s">
        <v>1264</v>
      </c>
      <c r="N322" s="1" t="s">
        <v>27</v>
      </c>
      <c r="O322" s="1" t="s">
        <v>1215</v>
      </c>
    </row>
    <row r="323" spans="1:15" ht="28.8" x14ac:dyDescent="0.3">
      <c r="A323" s="1" t="s">
        <v>1211</v>
      </c>
      <c r="B323" s="1" t="s">
        <v>1265</v>
      </c>
      <c r="C323" s="1" t="s">
        <v>1265</v>
      </c>
      <c r="D323" s="1" t="s">
        <v>29</v>
      </c>
      <c r="E323" s="1" t="s">
        <v>45</v>
      </c>
      <c r="F323" s="2">
        <v>1600</v>
      </c>
      <c r="G323" s="2">
        <v>1</v>
      </c>
      <c r="H323" s="1" t="s">
        <v>1266</v>
      </c>
      <c r="I323" s="3" t="s">
        <v>20</v>
      </c>
      <c r="J323" s="1" t="s">
        <v>535</v>
      </c>
      <c r="K323" s="4" t="s">
        <v>1267</v>
      </c>
      <c r="L323" s="4" t="s">
        <v>1268</v>
      </c>
      <c r="M323" s="1" t="s">
        <v>1246</v>
      </c>
      <c r="N323" s="1" t="s">
        <v>27</v>
      </c>
      <c r="O323" s="1" t="s">
        <v>1215</v>
      </c>
    </row>
    <row r="324" spans="1:15" ht="28.8" x14ac:dyDescent="0.3">
      <c r="A324" s="1" t="s">
        <v>1211</v>
      </c>
      <c r="B324" s="1" t="s">
        <v>1270</v>
      </c>
      <c r="C324" s="1" t="s">
        <v>1269</v>
      </c>
      <c r="D324" s="1" t="s">
        <v>18</v>
      </c>
      <c r="E324" s="1" t="s">
        <v>304</v>
      </c>
      <c r="F324" s="2">
        <v>8000</v>
      </c>
      <c r="G324" s="2">
        <v>2</v>
      </c>
      <c r="H324" s="1" t="s">
        <v>1271</v>
      </c>
      <c r="I324" s="3" t="s">
        <v>20</v>
      </c>
      <c r="J324" s="1" t="s">
        <v>1272</v>
      </c>
      <c r="K324" s="4" t="s">
        <v>1273</v>
      </c>
      <c r="L324" s="4" t="s">
        <v>1274</v>
      </c>
      <c r="M324" s="1" t="s">
        <v>1246</v>
      </c>
      <c r="N324" s="1" t="s">
        <v>27</v>
      </c>
      <c r="O324" s="1" t="s">
        <v>1215</v>
      </c>
    </row>
    <row r="325" spans="1:15" x14ac:dyDescent="0.3">
      <c r="A325" s="1" t="s">
        <v>1211</v>
      </c>
      <c r="B325" s="1" t="s">
        <v>1275</v>
      </c>
      <c r="C325" s="1" t="s">
        <v>1275</v>
      </c>
      <c r="D325" s="1" t="s">
        <v>36</v>
      </c>
      <c r="E325" s="1" t="s">
        <v>1278</v>
      </c>
      <c r="F325" s="2">
        <v>0</v>
      </c>
      <c r="G325" s="2">
        <v>1</v>
      </c>
      <c r="H325" s="1" t="s">
        <v>78</v>
      </c>
      <c r="I325" s="3" t="s">
        <v>20</v>
      </c>
      <c r="J325" s="1"/>
      <c r="K325" s="4" t="s">
        <v>1276</v>
      </c>
      <c r="L325" s="4" t="s">
        <v>1277</v>
      </c>
      <c r="M325" s="1" t="s">
        <v>1227</v>
      </c>
      <c r="N325" s="1" t="s">
        <v>27</v>
      </c>
      <c r="O325" s="1" t="s">
        <v>1215</v>
      </c>
    </row>
    <row r="326" spans="1:15" x14ac:dyDescent="0.3">
      <c r="A326" s="1" t="s">
        <v>1211</v>
      </c>
      <c r="B326" s="1" t="s">
        <v>28</v>
      </c>
      <c r="C326" s="1" t="s">
        <v>28</v>
      </c>
      <c r="D326" s="1" t="s">
        <v>36</v>
      </c>
      <c r="E326" s="1" t="s">
        <v>1279</v>
      </c>
      <c r="F326" s="2">
        <v>120</v>
      </c>
      <c r="G326" s="2">
        <v>1</v>
      </c>
      <c r="H326" s="1" t="s">
        <v>30</v>
      </c>
      <c r="I326" s="3" t="s">
        <v>71</v>
      </c>
      <c r="J326" s="1" t="s">
        <v>1218</v>
      </c>
      <c r="K326" s="4"/>
      <c r="L326" s="4"/>
      <c r="M326" s="1" t="s">
        <v>1246</v>
      </c>
      <c r="N326" s="1" t="s">
        <v>27</v>
      </c>
      <c r="O326" s="1" t="s">
        <v>1215</v>
      </c>
    </row>
    <row r="327" spans="1:15" x14ac:dyDescent="0.3">
      <c r="A327" s="1" t="s">
        <v>496</v>
      </c>
      <c r="B327" s="1" t="s">
        <v>1281</v>
      </c>
      <c r="C327" s="1" t="s">
        <v>1280</v>
      </c>
      <c r="D327" s="1" t="s">
        <v>52</v>
      </c>
      <c r="E327" s="1" t="s">
        <v>58</v>
      </c>
      <c r="F327" s="2">
        <v>795000</v>
      </c>
      <c r="G327" s="2">
        <v>3</v>
      </c>
      <c r="H327" s="1" t="s">
        <v>529</v>
      </c>
      <c r="I327" s="3" t="s">
        <v>71</v>
      </c>
      <c r="J327" s="1"/>
      <c r="K327" s="4"/>
      <c r="L327" s="4"/>
      <c r="M327" s="1"/>
      <c r="N327" s="1" t="s">
        <v>27</v>
      </c>
      <c r="O327" s="1" t="s">
        <v>501</v>
      </c>
    </row>
    <row r="328" spans="1:15" x14ac:dyDescent="0.3">
      <c r="A328" s="1" t="s">
        <v>496</v>
      </c>
      <c r="B328" s="1" t="s">
        <v>28</v>
      </c>
      <c r="C328" s="1" t="s">
        <v>28</v>
      </c>
      <c r="D328" s="1" t="s">
        <v>52</v>
      </c>
      <c r="E328" s="1" t="s">
        <v>58</v>
      </c>
      <c r="F328" s="2">
        <v>1000</v>
      </c>
      <c r="G328" s="2">
        <v>1</v>
      </c>
      <c r="H328" s="1" t="s">
        <v>30</v>
      </c>
      <c r="I328" s="3" t="s">
        <v>71</v>
      </c>
      <c r="J328" s="1"/>
      <c r="K328" s="4"/>
      <c r="L328" s="4"/>
      <c r="M328" s="1"/>
      <c r="N328" s="1" t="s">
        <v>27</v>
      </c>
      <c r="O328" s="1" t="s">
        <v>501</v>
      </c>
    </row>
    <row r="329" spans="1:15" x14ac:dyDescent="0.3">
      <c r="A329" s="1" t="s">
        <v>496</v>
      </c>
      <c r="B329" s="1" t="s">
        <v>28</v>
      </c>
      <c r="C329" s="1" t="s">
        <v>28</v>
      </c>
      <c r="D329" s="1" t="s">
        <v>92</v>
      </c>
      <c r="E329" s="1" t="s">
        <v>448</v>
      </c>
      <c r="F329" s="2">
        <v>6000</v>
      </c>
      <c r="G329" s="2">
        <v>2</v>
      </c>
      <c r="H329" s="1" t="s">
        <v>114</v>
      </c>
      <c r="I329" s="3" t="s">
        <v>71</v>
      </c>
      <c r="J329" s="1"/>
      <c r="K329" s="4"/>
      <c r="L329" s="4"/>
      <c r="M329" s="1"/>
      <c r="N329" s="1" t="s">
        <v>27</v>
      </c>
      <c r="O329" s="1" t="s">
        <v>501</v>
      </c>
    </row>
    <row r="330" spans="1:15" x14ac:dyDescent="0.3">
      <c r="A330" s="1" t="s">
        <v>496</v>
      </c>
      <c r="B330" s="1" t="s">
        <v>28</v>
      </c>
      <c r="C330" s="1" t="s">
        <v>28</v>
      </c>
      <c r="D330" s="1" t="s">
        <v>52</v>
      </c>
      <c r="E330" s="1" t="s">
        <v>58</v>
      </c>
      <c r="F330" s="2">
        <v>1120</v>
      </c>
      <c r="G330" s="2">
        <v>1</v>
      </c>
      <c r="H330" s="1" t="s">
        <v>30</v>
      </c>
      <c r="I330" s="3" t="s">
        <v>71</v>
      </c>
      <c r="J330" s="1"/>
      <c r="K330" s="4"/>
      <c r="L330" s="4"/>
      <c r="M330" s="1"/>
      <c r="N330" s="1" t="s">
        <v>27</v>
      </c>
      <c r="O330" s="1" t="s">
        <v>501</v>
      </c>
    </row>
    <row r="331" spans="1:15" x14ac:dyDescent="0.3">
      <c r="A331" s="1" t="s">
        <v>496</v>
      </c>
      <c r="B331" s="1" t="s">
        <v>28</v>
      </c>
      <c r="C331" s="1" t="s">
        <v>28</v>
      </c>
      <c r="D331" s="1" t="s">
        <v>52</v>
      </c>
      <c r="E331" s="1" t="s">
        <v>58</v>
      </c>
      <c r="F331" s="2">
        <v>5000</v>
      </c>
      <c r="G331" s="2">
        <v>1</v>
      </c>
      <c r="H331" s="1" t="s">
        <v>30</v>
      </c>
      <c r="I331" s="3" t="s">
        <v>71</v>
      </c>
      <c r="J331" s="1"/>
      <c r="K331" s="4"/>
      <c r="L331" s="4"/>
      <c r="M331" s="1"/>
      <c r="N331" s="1" t="s">
        <v>27</v>
      </c>
      <c r="O331" s="1" t="s">
        <v>501</v>
      </c>
    </row>
    <row r="332" spans="1:15" x14ac:dyDescent="0.3">
      <c r="A332" s="1" t="s">
        <v>496</v>
      </c>
      <c r="B332" s="1" t="s">
        <v>28</v>
      </c>
      <c r="C332" s="1" t="s">
        <v>28</v>
      </c>
      <c r="D332" s="1" t="s">
        <v>36</v>
      </c>
      <c r="E332" s="1" t="s">
        <v>1282</v>
      </c>
      <c r="F332" s="2">
        <v>284</v>
      </c>
      <c r="G332" s="2">
        <v>1</v>
      </c>
      <c r="H332" s="1" t="s">
        <v>30</v>
      </c>
      <c r="I332" s="3" t="s">
        <v>71</v>
      </c>
      <c r="J332" s="1"/>
      <c r="K332" s="4"/>
      <c r="L332" s="4"/>
      <c r="M332" s="1"/>
      <c r="N332" s="1" t="s">
        <v>27</v>
      </c>
      <c r="O332" s="1" t="s">
        <v>501</v>
      </c>
    </row>
    <row r="333" spans="1:15" x14ac:dyDescent="0.3">
      <c r="A333" s="1" t="s">
        <v>496</v>
      </c>
      <c r="B333" s="1" t="s">
        <v>1283</v>
      </c>
      <c r="C333" s="1" t="s">
        <v>1283</v>
      </c>
      <c r="D333" s="1" t="s">
        <v>52</v>
      </c>
      <c r="E333" s="1" t="s">
        <v>58</v>
      </c>
      <c r="F333" s="2">
        <v>650000</v>
      </c>
      <c r="G333" s="2">
        <v>3</v>
      </c>
      <c r="H333" s="1" t="s">
        <v>370</v>
      </c>
      <c r="I333" s="3" t="s">
        <v>71</v>
      </c>
      <c r="J333" s="1"/>
      <c r="K333" s="4"/>
      <c r="L333" s="4"/>
      <c r="M333" s="1"/>
      <c r="N333" s="1" t="s">
        <v>27</v>
      </c>
      <c r="O333" s="1" t="s">
        <v>501</v>
      </c>
    </row>
    <row r="334" spans="1:15" x14ac:dyDescent="0.3">
      <c r="A334" s="1" t="s">
        <v>496</v>
      </c>
      <c r="B334" s="1" t="s">
        <v>1284</v>
      </c>
      <c r="C334" s="1" t="s">
        <v>1284</v>
      </c>
      <c r="D334" s="1" t="s">
        <v>52</v>
      </c>
      <c r="E334" s="1" t="s">
        <v>58</v>
      </c>
      <c r="F334" s="2">
        <v>150000</v>
      </c>
      <c r="G334" s="2">
        <v>3</v>
      </c>
      <c r="H334" s="1" t="s">
        <v>177</v>
      </c>
      <c r="I334" s="3" t="s">
        <v>71</v>
      </c>
      <c r="J334" s="1"/>
      <c r="K334" s="4"/>
      <c r="L334" s="4"/>
      <c r="M334" s="1"/>
      <c r="N334" s="1" t="s">
        <v>27</v>
      </c>
      <c r="O334" s="1" t="s">
        <v>501</v>
      </c>
    </row>
    <row r="335" spans="1:15" ht="72" x14ac:dyDescent="0.3">
      <c r="A335" s="1" t="s">
        <v>1211</v>
      </c>
      <c r="B335" s="1" t="s">
        <v>1286</v>
      </c>
      <c r="C335" s="1" t="s">
        <v>1285</v>
      </c>
      <c r="D335" s="1" t="s">
        <v>18</v>
      </c>
      <c r="E335" s="1" t="s">
        <v>1291</v>
      </c>
      <c r="F335" s="2">
        <v>200</v>
      </c>
      <c r="G335" s="2">
        <v>1</v>
      </c>
      <c r="H335" s="1" t="s">
        <v>669</v>
      </c>
      <c r="I335" s="3" t="s">
        <v>71</v>
      </c>
      <c r="J335" s="1" t="s">
        <v>1287</v>
      </c>
      <c r="K335" s="4" t="s">
        <v>1288</v>
      </c>
      <c r="L335" s="4" t="s">
        <v>1289</v>
      </c>
      <c r="M335" s="1" t="s">
        <v>1290</v>
      </c>
      <c r="N335" s="1" t="s">
        <v>27</v>
      </c>
      <c r="O335" s="1" t="s">
        <v>1215</v>
      </c>
    </row>
    <row r="336" spans="1:15" ht="72" x14ac:dyDescent="0.3">
      <c r="A336" s="1" t="s">
        <v>1211</v>
      </c>
      <c r="B336" s="1" t="s">
        <v>1292</v>
      </c>
      <c r="C336" s="1" t="s">
        <v>1292</v>
      </c>
      <c r="D336" s="1" t="s">
        <v>29</v>
      </c>
      <c r="E336" s="1" t="s">
        <v>429</v>
      </c>
      <c r="F336" s="2">
        <v>400</v>
      </c>
      <c r="G336" s="2">
        <v>1</v>
      </c>
      <c r="H336" s="1" t="s">
        <v>743</v>
      </c>
      <c r="I336" s="3" t="s">
        <v>71</v>
      </c>
      <c r="J336" s="1" t="s">
        <v>1293</v>
      </c>
      <c r="K336" s="4" t="s">
        <v>1294</v>
      </c>
      <c r="L336" s="4" t="s">
        <v>1295</v>
      </c>
      <c r="M336" s="1" t="s">
        <v>1296</v>
      </c>
      <c r="N336" s="1" t="s">
        <v>27</v>
      </c>
      <c r="O336" s="1" t="s">
        <v>1215</v>
      </c>
    </row>
    <row r="337" spans="1:15" ht="100.8" x14ac:dyDescent="0.3">
      <c r="A337" s="1" t="s">
        <v>1211</v>
      </c>
      <c r="B337" s="1" t="s">
        <v>1298</v>
      </c>
      <c r="C337" s="1" t="s">
        <v>1297</v>
      </c>
      <c r="D337" s="1" t="s">
        <v>92</v>
      </c>
      <c r="E337" s="1" t="s">
        <v>1303</v>
      </c>
      <c r="F337" s="2">
        <v>120000</v>
      </c>
      <c r="G337" s="2">
        <v>12</v>
      </c>
      <c r="H337" s="1" t="s">
        <v>78</v>
      </c>
      <c r="I337" s="3" t="s">
        <v>71</v>
      </c>
      <c r="J337" s="1" t="s">
        <v>1299</v>
      </c>
      <c r="K337" s="4" t="s">
        <v>1300</v>
      </c>
      <c r="L337" s="4" t="s">
        <v>1301</v>
      </c>
      <c r="M337" s="1" t="s">
        <v>1302</v>
      </c>
      <c r="N337" s="1" t="s">
        <v>27</v>
      </c>
      <c r="O337" s="1" t="s">
        <v>1215</v>
      </c>
    </row>
    <row r="338" spans="1:15" ht="72" x14ac:dyDescent="0.3">
      <c r="A338" s="1" t="s">
        <v>1211</v>
      </c>
      <c r="B338" s="1" t="s">
        <v>1305</v>
      </c>
      <c r="C338" s="1" t="s">
        <v>1304</v>
      </c>
      <c r="D338" s="1" t="s">
        <v>18</v>
      </c>
      <c r="E338" s="1" t="s">
        <v>1309</v>
      </c>
      <c r="F338" s="2">
        <v>12000</v>
      </c>
      <c r="G338" s="2">
        <v>1</v>
      </c>
      <c r="H338" s="1" t="s">
        <v>78</v>
      </c>
      <c r="I338" s="3" t="s">
        <v>71</v>
      </c>
      <c r="J338" s="1" t="s">
        <v>1306</v>
      </c>
      <c r="K338" s="4" t="s">
        <v>1307</v>
      </c>
      <c r="L338" s="4" t="s">
        <v>1308</v>
      </c>
      <c r="M338" s="1" t="s">
        <v>983</v>
      </c>
      <c r="N338" s="1" t="s">
        <v>27</v>
      </c>
      <c r="O338" s="1" t="s">
        <v>1215</v>
      </c>
    </row>
    <row r="339" spans="1:15" ht="28.8" x14ac:dyDescent="0.3">
      <c r="A339" s="1" t="s">
        <v>1211</v>
      </c>
      <c r="B339" s="1" t="s">
        <v>1311</v>
      </c>
      <c r="C339" s="1" t="s">
        <v>1310</v>
      </c>
      <c r="D339" s="1" t="s">
        <v>29</v>
      </c>
      <c r="E339" s="1" t="s">
        <v>1313</v>
      </c>
      <c r="F339" s="2">
        <v>400</v>
      </c>
      <c r="G339" s="2">
        <v>1</v>
      </c>
      <c r="H339" s="1" t="s">
        <v>30</v>
      </c>
      <c r="I339" s="3" t="s">
        <v>71</v>
      </c>
      <c r="J339" s="1" t="s">
        <v>1243</v>
      </c>
      <c r="K339" s="4" t="s">
        <v>1312</v>
      </c>
      <c r="L339" s="4"/>
      <c r="M339" s="1" t="s">
        <v>1296</v>
      </c>
      <c r="N339" s="1" t="s">
        <v>27</v>
      </c>
      <c r="O339" s="1" t="s">
        <v>1215</v>
      </c>
    </row>
    <row r="340" spans="1:15" x14ac:dyDescent="0.3">
      <c r="A340" s="1" t="s">
        <v>1211</v>
      </c>
      <c r="B340" s="1" t="s">
        <v>1314</v>
      </c>
      <c r="C340" s="1" t="s">
        <v>1314</v>
      </c>
      <c r="D340" s="1" t="s">
        <v>92</v>
      </c>
      <c r="E340" s="1" t="s">
        <v>99</v>
      </c>
      <c r="F340" s="2">
        <v>6000</v>
      </c>
      <c r="G340" s="2">
        <v>1</v>
      </c>
      <c r="H340" s="1" t="s">
        <v>30</v>
      </c>
      <c r="I340" s="3" t="s">
        <v>71</v>
      </c>
      <c r="J340" s="1" t="s">
        <v>274</v>
      </c>
      <c r="K340" s="4" t="s">
        <v>1315</v>
      </c>
      <c r="L340" s="4"/>
      <c r="M340" s="1" t="s">
        <v>1296</v>
      </c>
      <c r="N340" s="1" t="s">
        <v>27</v>
      </c>
      <c r="O340" s="1" t="s">
        <v>1215</v>
      </c>
    </row>
    <row r="341" spans="1:15" ht="43.2" x14ac:dyDescent="0.3">
      <c r="A341" s="1" t="s">
        <v>1211</v>
      </c>
      <c r="B341" s="1" t="s">
        <v>1210</v>
      </c>
      <c r="C341" s="1" t="s">
        <v>1209</v>
      </c>
      <c r="D341" s="1" t="s">
        <v>18</v>
      </c>
      <c r="E341" s="1" t="s">
        <v>25</v>
      </c>
      <c r="F341" s="2">
        <v>100000</v>
      </c>
      <c r="G341" s="2">
        <v>1</v>
      </c>
      <c r="H341" s="1" t="s">
        <v>140</v>
      </c>
      <c r="I341" s="3" t="s">
        <v>71</v>
      </c>
      <c r="J341" s="1" t="s">
        <v>1299</v>
      </c>
      <c r="K341" s="4" t="s">
        <v>1316</v>
      </c>
      <c r="L341" s="4" t="s">
        <v>1317</v>
      </c>
      <c r="M341" s="1" t="s">
        <v>1214</v>
      </c>
      <c r="N341" s="1" t="s">
        <v>27</v>
      </c>
      <c r="O341" s="1" t="s">
        <v>1215</v>
      </c>
    </row>
    <row r="342" spans="1:15" ht="57.6" x14ac:dyDescent="0.3">
      <c r="A342" s="1" t="s">
        <v>1211</v>
      </c>
      <c r="B342" s="1" t="s">
        <v>28</v>
      </c>
      <c r="C342" s="1" t="s">
        <v>28</v>
      </c>
      <c r="D342" s="1" t="s">
        <v>36</v>
      </c>
      <c r="E342" s="1" t="s">
        <v>172</v>
      </c>
      <c r="F342" s="2">
        <v>5000</v>
      </c>
      <c r="G342" s="2">
        <v>1</v>
      </c>
      <c r="H342" s="1" t="s">
        <v>78</v>
      </c>
      <c r="I342" s="3" t="s">
        <v>71</v>
      </c>
      <c r="J342" s="1" t="s">
        <v>1318</v>
      </c>
      <c r="K342" s="4" t="s">
        <v>1319</v>
      </c>
      <c r="L342" s="4" t="s">
        <v>1320</v>
      </c>
      <c r="M342" s="1" t="s">
        <v>1296</v>
      </c>
      <c r="N342" s="1" t="s">
        <v>27</v>
      </c>
      <c r="O342" s="1" t="s">
        <v>1215</v>
      </c>
    </row>
    <row r="343" spans="1:15" x14ac:dyDescent="0.3">
      <c r="A343" s="1" t="s">
        <v>1211</v>
      </c>
      <c r="B343" s="1" t="s">
        <v>28</v>
      </c>
      <c r="C343" s="1" t="s">
        <v>28</v>
      </c>
      <c r="D343" s="1" t="s">
        <v>29</v>
      </c>
      <c r="E343" s="1" t="s">
        <v>1322</v>
      </c>
      <c r="F343" s="2">
        <v>50000</v>
      </c>
      <c r="G343" s="2">
        <v>3</v>
      </c>
      <c r="H343" s="1" t="s">
        <v>30</v>
      </c>
      <c r="I343" s="3" t="s">
        <v>71</v>
      </c>
      <c r="J343" s="1" t="s">
        <v>1321</v>
      </c>
      <c r="K343" s="4"/>
      <c r="L343" s="4"/>
      <c r="M343" s="1" t="s">
        <v>1296</v>
      </c>
      <c r="N343" s="1" t="s">
        <v>27</v>
      </c>
      <c r="O343" s="1" t="s">
        <v>1215</v>
      </c>
    </row>
    <row r="344" spans="1:15" ht="86.4" x14ac:dyDescent="0.3">
      <c r="A344" s="1" t="s">
        <v>115</v>
      </c>
      <c r="B344" s="1" t="s">
        <v>1323</v>
      </c>
      <c r="C344" s="1" t="s">
        <v>1323</v>
      </c>
      <c r="D344" s="1" t="s">
        <v>52</v>
      </c>
      <c r="E344" s="1" t="s">
        <v>58</v>
      </c>
      <c r="F344" s="2">
        <v>800000</v>
      </c>
      <c r="G344" s="2">
        <v>1</v>
      </c>
      <c r="H344" s="1" t="s">
        <v>976</v>
      </c>
      <c r="I344" s="3" t="s">
        <v>71</v>
      </c>
      <c r="J344" s="1" t="s">
        <v>1324</v>
      </c>
      <c r="K344" s="4" t="s">
        <v>1325</v>
      </c>
      <c r="L344" s="4" t="s">
        <v>1326</v>
      </c>
      <c r="M344" s="1" t="s">
        <v>1327</v>
      </c>
      <c r="N344" s="1" t="s">
        <v>27</v>
      </c>
      <c r="O344" s="1" t="s">
        <v>121</v>
      </c>
    </row>
    <row r="345" spans="1:15" x14ac:dyDescent="0.3">
      <c r="A345" s="1" t="s">
        <v>1211</v>
      </c>
      <c r="B345" s="1" t="s">
        <v>28</v>
      </c>
      <c r="C345" s="1" t="s">
        <v>28</v>
      </c>
      <c r="D345" s="1" t="s">
        <v>36</v>
      </c>
      <c r="E345" s="1" t="s">
        <v>1330</v>
      </c>
      <c r="F345" s="2">
        <v>5000</v>
      </c>
      <c r="G345" s="2">
        <v>1</v>
      </c>
      <c r="H345" s="1" t="s">
        <v>1328</v>
      </c>
      <c r="I345" s="3" t="s">
        <v>71</v>
      </c>
      <c r="J345" s="1" t="s">
        <v>747</v>
      </c>
      <c r="K345" s="4" t="s">
        <v>1329</v>
      </c>
      <c r="L345" s="4"/>
      <c r="M345" s="1" t="s">
        <v>1296</v>
      </c>
      <c r="N345" s="1" t="s">
        <v>27</v>
      </c>
      <c r="O345" s="1" t="s">
        <v>1215</v>
      </c>
    </row>
    <row r="346" spans="1:15" ht="57.6" x14ac:dyDescent="0.3">
      <c r="A346" s="1" t="s">
        <v>1211</v>
      </c>
      <c r="B346" s="1" t="s">
        <v>1331</v>
      </c>
      <c r="C346" s="1" t="s">
        <v>1331</v>
      </c>
      <c r="D346" s="1" t="s">
        <v>18</v>
      </c>
      <c r="E346" s="1" t="s">
        <v>1335</v>
      </c>
      <c r="F346" s="2">
        <v>300</v>
      </c>
      <c r="G346" s="2">
        <v>1</v>
      </c>
      <c r="H346" s="1" t="s">
        <v>1266</v>
      </c>
      <c r="I346" s="3" t="s">
        <v>71</v>
      </c>
      <c r="J346" s="1" t="s">
        <v>1332</v>
      </c>
      <c r="K346" s="4" t="s">
        <v>1333</v>
      </c>
      <c r="L346" s="4" t="s">
        <v>1334</v>
      </c>
      <c r="M346" s="1" t="s">
        <v>1296</v>
      </c>
      <c r="N346" s="1" t="s">
        <v>27</v>
      </c>
      <c r="O346" s="1" t="s">
        <v>1215</v>
      </c>
    </row>
    <row r="347" spans="1:15" ht="57.6" x14ac:dyDescent="0.3">
      <c r="A347" s="1" t="s">
        <v>892</v>
      </c>
      <c r="B347" s="1" t="s">
        <v>28</v>
      </c>
      <c r="C347" s="1" t="s">
        <v>28</v>
      </c>
      <c r="D347" s="1" t="s">
        <v>92</v>
      </c>
      <c r="E347" s="1" t="s">
        <v>1339</v>
      </c>
      <c r="F347" s="2">
        <v>50000</v>
      </c>
      <c r="G347" s="2">
        <v>3</v>
      </c>
      <c r="H347" s="1" t="s">
        <v>85</v>
      </c>
      <c r="I347" s="3" t="s">
        <v>71</v>
      </c>
      <c r="J347" s="1"/>
      <c r="K347" s="4" t="s">
        <v>1336</v>
      </c>
      <c r="L347" s="4" t="s">
        <v>1337</v>
      </c>
      <c r="M347" s="1" t="s">
        <v>1338</v>
      </c>
      <c r="N347" s="1" t="s">
        <v>27</v>
      </c>
      <c r="O347" s="1" t="s">
        <v>894</v>
      </c>
    </row>
    <row r="348" spans="1:15" x14ac:dyDescent="0.3">
      <c r="A348" s="1" t="s">
        <v>1211</v>
      </c>
      <c r="B348" s="1" t="s">
        <v>28</v>
      </c>
      <c r="C348" s="1" t="s">
        <v>28</v>
      </c>
      <c r="D348" s="1" t="s">
        <v>36</v>
      </c>
      <c r="E348" s="1" t="s">
        <v>1341</v>
      </c>
      <c r="F348" s="2">
        <v>300</v>
      </c>
      <c r="G348" s="2">
        <v>1</v>
      </c>
      <c r="H348" s="1" t="s">
        <v>1266</v>
      </c>
      <c r="I348" s="3" t="s">
        <v>71</v>
      </c>
      <c r="J348" s="1" t="s">
        <v>1332</v>
      </c>
      <c r="K348" s="4" t="s">
        <v>1340</v>
      </c>
      <c r="L348" s="4"/>
      <c r="M348" s="1" t="s">
        <v>1296</v>
      </c>
      <c r="N348" s="1" t="s">
        <v>27</v>
      </c>
      <c r="O348" s="1" t="s">
        <v>1215</v>
      </c>
    </row>
    <row r="349" spans="1:15" ht="100.8" x14ac:dyDescent="0.3">
      <c r="A349" s="1" t="s">
        <v>1211</v>
      </c>
      <c r="B349" s="1" t="s">
        <v>1343</v>
      </c>
      <c r="C349" s="1" t="s">
        <v>1342</v>
      </c>
      <c r="D349" s="1" t="s">
        <v>18</v>
      </c>
      <c r="E349" s="1" t="s">
        <v>304</v>
      </c>
      <c r="F349" s="2">
        <v>300</v>
      </c>
      <c r="G349" s="2">
        <v>1</v>
      </c>
      <c r="H349" s="1" t="s">
        <v>30</v>
      </c>
      <c r="I349" s="3" t="s">
        <v>71</v>
      </c>
      <c r="J349" s="1" t="s">
        <v>1344</v>
      </c>
      <c r="K349" s="4" t="s">
        <v>1345</v>
      </c>
      <c r="L349" s="4" t="s">
        <v>1346</v>
      </c>
      <c r="M349" s="1" t="s">
        <v>1296</v>
      </c>
      <c r="N349" s="1" t="s">
        <v>27</v>
      </c>
      <c r="O349" s="1" t="s">
        <v>1215</v>
      </c>
    </row>
    <row r="350" spans="1:15" ht="72" x14ac:dyDescent="0.3">
      <c r="A350" s="1" t="s">
        <v>1211</v>
      </c>
      <c r="B350" s="1" t="s">
        <v>1223</v>
      </c>
      <c r="C350" s="1" t="s">
        <v>1222</v>
      </c>
      <c r="D350" s="1" t="s">
        <v>18</v>
      </c>
      <c r="E350" s="1" t="s">
        <v>25</v>
      </c>
      <c r="F350" s="2">
        <v>600</v>
      </c>
      <c r="G350" s="2">
        <v>1</v>
      </c>
      <c r="H350" s="1" t="s">
        <v>1347</v>
      </c>
      <c r="I350" s="3" t="s">
        <v>71</v>
      </c>
      <c r="J350" s="1" t="s">
        <v>1348</v>
      </c>
      <c r="K350" s="4" t="s">
        <v>1349</v>
      </c>
      <c r="L350" s="4" t="s">
        <v>1350</v>
      </c>
      <c r="M350" s="1" t="s">
        <v>1296</v>
      </c>
      <c r="N350" s="1" t="s">
        <v>27</v>
      </c>
      <c r="O350" s="1" t="s">
        <v>1215</v>
      </c>
    </row>
    <row r="351" spans="1:15" ht="28.8" x14ac:dyDescent="0.3">
      <c r="A351" s="1" t="s">
        <v>1211</v>
      </c>
      <c r="B351" s="1" t="s">
        <v>1352</v>
      </c>
      <c r="C351" s="1" t="s">
        <v>1351</v>
      </c>
      <c r="D351" s="1" t="s">
        <v>18</v>
      </c>
      <c r="E351" s="1" t="s">
        <v>25</v>
      </c>
      <c r="F351" s="2">
        <v>8000</v>
      </c>
      <c r="G351" s="2">
        <v>1</v>
      </c>
      <c r="H351" s="1" t="s">
        <v>1353</v>
      </c>
      <c r="I351" s="3" t="s">
        <v>71</v>
      </c>
      <c r="J351" s="1" t="s">
        <v>1354</v>
      </c>
      <c r="K351" s="4" t="s">
        <v>1355</v>
      </c>
      <c r="L351" s="4" t="s">
        <v>1356</v>
      </c>
      <c r="M351" s="1" t="s">
        <v>1357</v>
      </c>
      <c r="N351" s="1" t="s">
        <v>27</v>
      </c>
      <c r="O351" s="1" t="s">
        <v>1215</v>
      </c>
    </row>
    <row r="352" spans="1:15" ht="43.2" x14ac:dyDescent="0.3">
      <c r="A352" s="1" t="s">
        <v>1211</v>
      </c>
      <c r="B352" s="1" t="s">
        <v>1359</v>
      </c>
      <c r="C352" s="1" t="s">
        <v>1358</v>
      </c>
      <c r="D352" s="1" t="s">
        <v>36</v>
      </c>
      <c r="E352" s="1" t="s">
        <v>1365</v>
      </c>
      <c r="F352" s="2">
        <v>2400</v>
      </c>
      <c r="G352" s="2">
        <v>4</v>
      </c>
      <c r="H352" s="1" t="s">
        <v>1360</v>
      </c>
      <c r="I352" s="3" t="s">
        <v>71</v>
      </c>
      <c r="J352" s="1" t="s">
        <v>1361</v>
      </c>
      <c r="K352" s="4" t="s">
        <v>1362</v>
      </c>
      <c r="L352" s="4" t="s">
        <v>1363</v>
      </c>
      <c r="M352" s="1" t="s">
        <v>1364</v>
      </c>
      <c r="N352" s="1" t="s">
        <v>27</v>
      </c>
      <c r="O352" s="1" t="s">
        <v>1215</v>
      </c>
    </row>
    <row r="353" spans="1:15" ht="28.8" x14ac:dyDescent="0.3">
      <c r="A353" s="1" t="s">
        <v>1211</v>
      </c>
      <c r="B353" s="1" t="s">
        <v>28</v>
      </c>
      <c r="C353" s="1" t="s">
        <v>28</v>
      </c>
      <c r="D353" s="1" t="s">
        <v>36</v>
      </c>
      <c r="E353" s="1" t="s">
        <v>1341</v>
      </c>
      <c r="F353" s="2">
        <v>750</v>
      </c>
      <c r="G353" s="2">
        <v>1</v>
      </c>
      <c r="H353" s="1" t="s">
        <v>1266</v>
      </c>
      <c r="I353" s="3" t="s">
        <v>71</v>
      </c>
      <c r="J353" s="1" t="s">
        <v>747</v>
      </c>
      <c r="K353" s="4" t="s">
        <v>1366</v>
      </c>
      <c r="L353" s="4" t="s">
        <v>1367</v>
      </c>
      <c r="M353" s="1" t="s">
        <v>1364</v>
      </c>
      <c r="N353" s="1" t="s">
        <v>27</v>
      </c>
      <c r="O353" s="1" t="s">
        <v>1215</v>
      </c>
    </row>
    <row r="354" spans="1:15" ht="43.2" x14ac:dyDescent="0.3">
      <c r="A354" s="1" t="s">
        <v>1211</v>
      </c>
      <c r="B354" s="1" t="s">
        <v>1270</v>
      </c>
      <c r="C354" s="1" t="s">
        <v>1269</v>
      </c>
      <c r="D354" s="1" t="s">
        <v>18</v>
      </c>
      <c r="E354" s="1" t="s">
        <v>25</v>
      </c>
      <c r="F354" s="2">
        <v>12000</v>
      </c>
      <c r="G354" s="2">
        <v>1</v>
      </c>
      <c r="H354" s="1" t="s">
        <v>1368</v>
      </c>
      <c r="I354" s="3" t="s">
        <v>71</v>
      </c>
      <c r="J354" s="1" t="s">
        <v>1369</v>
      </c>
      <c r="K354" s="4" t="s">
        <v>1370</v>
      </c>
      <c r="L354" s="4" t="s">
        <v>1371</v>
      </c>
      <c r="M354" s="1" t="s">
        <v>1296</v>
      </c>
      <c r="N354" s="1" t="s">
        <v>27</v>
      </c>
      <c r="O354" s="1" t="s">
        <v>1215</v>
      </c>
    </row>
    <row r="355" spans="1:15" ht="115.2" x14ac:dyDescent="0.3">
      <c r="A355" s="1" t="s">
        <v>1211</v>
      </c>
      <c r="B355" s="1" t="s">
        <v>1373</v>
      </c>
      <c r="C355" s="1" t="s">
        <v>1372</v>
      </c>
      <c r="D355" s="1" t="s">
        <v>29</v>
      </c>
      <c r="E355" s="1" t="s">
        <v>1377</v>
      </c>
      <c r="F355" s="2">
        <v>32000</v>
      </c>
      <c r="G355" s="2">
        <v>1</v>
      </c>
      <c r="H355" s="1" t="s">
        <v>744</v>
      </c>
      <c r="I355" s="3" t="s">
        <v>71</v>
      </c>
      <c r="J355" s="1" t="s">
        <v>1243</v>
      </c>
      <c r="K355" s="4" t="s">
        <v>1374</v>
      </c>
      <c r="L355" s="4" t="s">
        <v>1375</v>
      </c>
      <c r="M355" s="1" t="s">
        <v>1376</v>
      </c>
      <c r="N355" s="1" t="s">
        <v>27</v>
      </c>
      <c r="O355" s="1" t="s">
        <v>1215</v>
      </c>
    </row>
    <row r="356" spans="1:15" ht="43.2" x14ac:dyDescent="0.3">
      <c r="A356" s="1" t="s">
        <v>1211</v>
      </c>
      <c r="B356" s="1" t="s">
        <v>1379</v>
      </c>
      <c r="C356" s="1" t="s">
        <v>1378</v>
      </c>
      <c r="D356" s="1" t="s">
        <v>18</v>
      </c>
      <c r="E356" s="1" t="s">
        <v>25</v>
      </c>
      <c r="F356" s="2">
        <v>300</v>
      </c>
      <c r="G356" s="2">
        <v>1</v>
      </c>
      <c r="H356" s="1" t="s">
        <v>177</v>
      </c>
      <c r="I356" s="3" t="s">
        <v>71</v>
      </c>
      <c r="J356" s="1"/>
      <c r="K356" s="4" t="s">
        <v>1380</v>
      </c>
      <c r="L356" s="4" t="s">
        <v>1381</v>
      </c>
      <c r="M356" s="1" t="s">
        <v>1382</v>
      </c>
      <c r="N356" s="1" t="s">
        <v>27</v>
      </c>
      <c r="O356" s="1" t="s">
        <v>1215</v>
      </c>
    </row>
    <row r="357" spans="1:15" x14ac:dyDescent="0.3">
      <c r="A357" s="1" t="s">
        <v>62</v>
      </c>
      <c r="B357" s="1" t="s">
        <v>106</v>
      </c>
      <c r="C357" s="1" t="s">
        <v>106</v>
      </c>
      <c r="D357" s="1" t="s">
        <v>52</v>
      </c>
      <c r="E357" s="1" t="s">
        <v>1383</v>
      </c>
      <c r="F357" s="2">
        <v>3000</v>
      </c>
      <c r="G357" s="2">
        <v>1</v>
      </c>
      <c r="H357" s="1" t="s">
        <v>30</v>
      </c>
      <c r="I357" s="3" t="s">
        <v>71</v>
      </c>
      <c r="J357" s="1"/>
      <c r="K357" s="4"/>
      <c r="L357" s="4"/>
      <c r="M357" s="1"/>
      <c r="N357" s="1" t="s">
        <v>27</v>
      </c>
      <c r="O357" s="1" t="s">
        <v>67</v>
      </c>
    </row>
    <row r="358" spans="1:15" ht="28.8" x14ac:dyDescent="0.3">
      <c r="A358" s="1" t="s">
        <v>1211</v>
      </c>
      <c r="B358" s="1" t="s">
        <v>1384</v>
      </c>
      <c r="C358" s="1" t="s">
        <v>1384</v>
      </c>
      <c r="D358" s="1" t="s">
        <v>18</v>
      </c>
      <c r="E358" s="1" t="s">
        <v>25</v>
      </c>
      <c r="F358" s="2">
        <v>3000</v>
      </c>
      <c r="G358" s="2">
        <v>1</v>
      </c>
      <c r="H358" s="1" t="s">
        <v>78</v>
      </c>
      <c r="I358" s="3" t="s">
        <v>71</v>
      </c>
      <c r="J358" s="1"/>
      <c r="K358" s="4" t="s">
        <v>1385</v>
      </c>
      <c r="L358" s="4"/>
      <c r="M358" s="1" t="s">
        <v>1386</v>
      </c>
      <c r="N358" s="1" t="s">
        <v>27</v>
      </c>
      <c r="O358" s="1" t="s">
        <v>1215</v>
      </c>
    </row>
    <row r="359" spans="1:15" x14ac:dyDescent="0.3">
      <c r="A359" s="1" t="s">
        <v>62</v>
      </c>
      <c r="B359" s="1" t="s">
        <v>1387</v>
      </c>
      <c r="C359" s="1" t="s">
        <v>1387</v>
      </c>
      <c r="D359" s="1" t="s">
        <v>52</v>
      </c>
      <c r="E359" s="1" t="s">
        <v>1388</v>
      </c>
      <c r="F359" s="2">
        <v>1500</v>
      </c>
      <c r="G359" s="2">
        <v>1</v>
      </c>
      <c r="H359" s="1" t="s">
        <v>1328</v>
      </c>
      <c r="I359" s="3" t="s">
        <v>71</v>
      </c>
      <c r="J359" s="1"/>
      <c r="K359" s="4"/>
      <c r="L359" s="4"/>
      <c r="M359" s="1"/>
      <c r="N359" s="1" t="s">
        <v>27</v>
      </c>
      <c r="O359" s="1" t="s">
        <v>67</v>
      </c>
    </row>
    <row r="360" spans="1:15" x14ac:dyDescent="0.3">
      <c r="A360" s="1" t="s">
        <v>62</v>
      </c>
      <c r="B360" s="1" t="s">
        <v>1389</v>
      </c>
      <c r="C360" s="1" t="s">
        <v>1389</v>
      </c>
      <c r="D360" s="1" t="s">
        <v>92</v>
      </c>
      <c r="E360" s="1" t="s">
        <v>1390</v>
      </c>
      <c r="F360" s="2">
        <v>200000</v>
      </c>
      <c r="G360" s="2">
        <v>1</v>
      </c>
      <c r="H360" s="1" t="s">
        <v>30</v>
      </c>
      <c r="I360" s="3" t="s">
        <v>71</v>
      </c>
      <c r="J360" s="1"/>
      <c r="K360" s="4"/>
      <c r="L360" s="4"/>
      <c r="M360" s="1"/>
      <c r="N360" s="1" t="s">
        <v>27</v>
      </c>
      <c r="O360" s="1" t="s">
        <v>67</v>
      </c>
    </row>
    <row r="361" spans="1:15" x14ac:dyDescent="0.3">
      <c r="A361" s="1" t="s">
        <v>62</v>
      </c>
      <c r="B361" s="1" t="s">
        <v>1389</v>
      </c>
      <c r="C361" s="1" t="s">
        <v>1389</v>
      </c>
      <c r="D361" s="1" t="s">
        <v>92</v>
      </c>
      <c r="E361" s="1" t="s">
        <v>1391</v>
      </c>
      <c r="F361" s="2">
        <v>100000</v>
      </c>
      <c r="G361" s="2">
        <v>1</v>
      </c>
      <c r="H361" s="1" t="s">
        <v>30</v>
      </c>
      <c r="I361" s="3" t="s">
        <v>71</v>
      </c>
      <c r="J361" s="1"/>
      <c r="K361" s="4"/>
      <c r="L361" s="4"/>
      <c r="M361" s="1"/>
      <c r="N361" s="1" t="s">
        <v>27</v>
      </c>
      <c r="O361" s="1" t="s">
        <v>67</v>
      </c>
    </row>
    <row r="362" spans="1:15" x14ac:dyDescent="0.3">
      <c r="A362" s="1" t="s">
        <v>62</v>
      </c>
      <c r="B362" s="1" t="s">
        <v>1392</v>
      </c>
      <c r="C362" s="1" t="s">
        <v>1392</v>
      </c>
      <c r="D362" s="1" t="s">
        <v>92</v>
      </c>
      <c r="E362" s="1" t="s">
        <v>1393</v>
      </c>
      <c r="F362" s="2">
        <v>70000</v>
      </c>
      <c r="G362" s="2">
        <v>1</v>
      </c>
      <c r="H362" s="1" t="s">
        <v>30</v>
      </c>
      <c r="I362" s="3" t="s">
        <v>71</v>
      </c>
      <c r="J362" s="1"/>
      <c r="K362" s="4"/>
      <c r="L362" s="4"/>
      <c r="M362" s="1"/>
      <c r="N362" s="1" t="s">
        <v>27</v>
      </c>
      <c r="O362" s="1" t="s">
        <v>67</v>
      </c>
    </row>
    <row r="363" spans="1:15" x14ac:dyDescent="0.3">
      <c r="A363" s="1" t="s">
        <v>62</v>
      </c>
      <c r="B363" s="1" t="s">
        <v>1807</v>
      </c>
      <c r="C363" s="1" t="s">
        <v>1807</v>
      </c>
      <c r="D363" s="1" t="s">
        <v>29</v>
      </c>
      <c r="E363" s="1" t="s">
        <v>45</v>
      </c>
      <c r="F363" s="2">
        <v>3000</v>
      </c>
      <c r="G363" s="2">
        <v>2</v>
      </c>
      <c r="H363" s="1" t="s">
        <v>30</v>
      </c>
      <c r="I363" s="3" t="s">
        <v>20</v>
      </c>
      <c r="J363" s="1"/>
      <c r="K363" s="4"/>
      <c r="L363" s="4"/>
      <c r="M363" s="1"/>
      <c r="N363" s="1" t="s">
        <v>27</v>
      </c>
      <c r="O363" s="1" t="s">
        <v>67</v>
      </c>
    </row>
    <row r="364" spans="1:15" x14ac:dyDescent="0.3">
      <c r="A364" s="1" t="s">
        <v>62</v>
      </c>
      <c r="B364" s="1" t="s">
        <v>1808</v>
      </c>
      <c r="C364" s="1" t="s">
        <v>1808</v>
      </c>
      <c r="D364" s="1" t="s">
        <v>29</v>
      </c>
      <c r="E364" s="1" t="s">
        <v>45</v>
      </c>
      <c r="F364" s="2">
        <v>3000</v>
      </c>
      <c r="G364" s="2">
        <v>2</v>
      </c>
      <c r="H364" s="1" t="s">
        <v>30</v>
      </c>
      <c r="I364" s="3" t="s">
        <v>71</v>
      </c>
      <c r="J364" s="1"/>
      <c r="K364" s="4"/>
      <c r="L364" s="4"/>
      <c r="M364" s="1"/>
      <c r="N364" s="1" t="s">
        <v>27</v>
      </c>
      <c r="O364" s="1" t="s">
        <v>67</v>
      </c>
    </row>
    <row r="365" spans="1:15" ht="86.4" x14ac:dyDescent="0.3">
      <c r="A365" s="1" t="s">
        <v>1211</v>
      </c>
      <c r="B365" s="1" t="s">
        <v>1395</v>
      </c>
      <c r="C365" s="1" t="s">
        <v>1394</v>
      </c>
      <c r="D365" s="1" t="s">
        <v>18</v>
      </c>
      <c r="E365" s="1" t="s">
        <v>25</v>
      </c>
      <c r="F365" s="2">
        <v>6000</v>
      </c>
      <c r="G365" s="2">
        <v>1</v>
      </c>
      <c r="H365" s="1" t="s">
        <v>1006</v>
      </c>
      <c r="I365" s="3" t="s">
        <v>71</v>
      </c>
      <c r="J365" s="1"/>
      <c r="K365" s="4" t="s">
        <v>1396</v>
      </c>
      <c r="L365" s="4" t="s">
        <v>1397</v>
      </c>
      <c r="M365" s="1" t="s">
        <v>1398</v>
      </c>
      <c r="N365" s="1" t="s">
        <v>27</v>
      </c>
      <c r="O365" s="1" t="s">
        <v>1215</v>
      </c>
    </row>
    <row r="366" spans="1:15" ht="57.6" x14ac:dyDescent="0.3">
      <c r="A366" s="1" t="s">
        <v>1211</v>
      </c>
      <c r="B366" s="1" t="s">
        <v>1399</v>
      </c>
      <c r="C366" s="1" t="s">
        <v>1399</v>
      </c>
      <c r="D366" s="1" t="s">
        <v>18</v>
      </c>
      <c r="E366" s="1" t="s">
        <v>1403</v>
      </c>
      <c r="F366" s="2">
        <v>100</v>
      </c>
      <c r="G366" s="2">
        <v>1</v>
      </c>
      <c r="H366" s="1" t="s">
        <v>1266</v>
      </c>
      <c r="I366" s="3" t="s">
        <v>71</v>
      </c>
      <c r="J366" s="1"/>
      <c r="K366" s="4" t="s">
        <v>1400</v>
      </c>
      <c r="L366" s="4" t="s">
        <v>1401</v>
      </c>
      <c r="M366" s="1" t="s">
        <v>1402</v>
      </c>
      <c r="N366" s="1" t="s">
        <v>27</v>
      </c>
      <c r="O366" s="1" t="s">
        <v>1215</v>
      </c>
    </row>
    <row r="367" spans="1:15" x14ac:dyDescent="0.3">
      <c r="A367" s="1" t="s">
        <v>1211</v>
      </c>
      <c r="B367" s="1" t="s">
        <v>1404</v>
      </c>
      <c r="C367" s="1" t="s">
        <v>936</v>
      </c>
      <c r="D367" s="1" t="s">
        <v>92</v>
      </c>
      <c r="E367" s="1" t="s">
        <v>448</v>
      </c>
      <c r="F367" s="2">
        <v>8000</v>
      </c>
      <c r="G367" s="2">
        <v>1</v>
      </c>
      <c r="H367" s="1" t="s">
        <v>85</v>
      </c>
      <c r="I367" s="3" t="s">
        <v>71</v>
      </c>
      <c r="J367" s="1" t="s">
        <v>31</v>
      </c>
      <c r="K367" s="4" t="s">
        <v>1405</v>
      </c>
      <c r="L367" s="4"/>
      <c r="M367" s="1" t="s">
        <v>1406</v>
      </c>
      <c r="N367" s="1" t="s">
        <v>27</v>
      </c>
      <c r="O367" s="1" t="s">
        <v>1215</v>
      </c>
    </row>
    <row r="368" spans="1:15" x14ac:dyDescent="0.3">
      <c r="A368" s="1" t="s">
        <v>422</v>
      </c>
      <c r="B368" s="1" t="s">
        <v>28</v>
      </c>
      <c r="C368" s="1" t="s">
        <v>28</v>
      </c>
      <c r="D368" s="1" t="s">
        <v>29</v>
      </c>
      <c r="E368" s="1" t="s">
        <v>45</v>
      </c>
      <c r="F368" s="2">
        <v>0</v>
      </c>
      <c r="G368" s="2">
        <v>2</v>
      </c>
      <c r="H368" s="1" t="s">
        <v>30</v>
      </c>
      <c r="I368" s="3" t="s">
        <v>71</v>
      </c>
      <c r="J368" s="1"/>
      <c r="K368" s="4"/>
      <c r="L368" s="4"/>
      <c r="M368" s="1"/>
      <c r="N368" s="1" t="s">
        <v>27</v>
      </c>
      <c r="O368" s="1" t="s">
        <v>423</v>
      </c>
    </row>
    <row r="369" spans="1:15" x14ac:dyDescent="0.3">
      <c r="A369" s="1" t="s">
        <v>422</v>
      </c>
      <c r="B369" s="1" t="s">
        <v>1408</v>
      </c>
      <c r="C369" s="1" t="s">
        <v>1407</v>
      </c>
      <c r="D369" s="1" t="s">
        <v>52</v>
      </c>
      <c r="E369" s="1" t="s">
        <v>58</v>
      </c>
      <c r="F369" s="2">
        <v>500000</v>
      </c>
      <c r="G369" s="2">
        <v>1</v>
      </c>
      <c r="H369" s="1" t="s">
        <v>114</v>
      </c>
      <c r="I369" s="3" t="s">
        <v>71</v>
      </c>
      <c r="J369" s="1"/>
      <c r="K369" s="4"/>
      <c r="L369" s="4"/>
      <c r="M369" s="1"/>
      <c r="N369" s="1" t="s">
        <v>27</v>
      </c>
      <c r="O369" s="1" t="s">
        <v>423</v>
      </c>
    </row>
    <row r="370" spans="1:15" ht="43.2" x14ac:dyDescent="0.3">
      <c r="A370" s="1" t="s">
        <v>1211</v>
      </c>
      <c r="B370" s="1" t="s">
        <v>28</v>
      </c>
      <c r="C370" s="1" t="s">
        <v>28</v>
      </c>
      <c r="D370" s="1" t="s">
        <v>29</v>
      </c>
      <c r="E370" s="1" t="s">
        <v>1412</v>
      </c>
      <c r="F370" s="2">
        <v>0</v>
      </c>
      <c r="G370" s="2">
        <v>1</v>
      </c>
      <c r="H370" s="1" t="s">
        <v>474</v>
      </c>
      <c r="I370" s="3" t="s">
        <v>71</v>
      </c>
      <c r="J370" s="1" t="s">
        <v>1409</v>
      </c>
      <c r="K370" s="4" t="s">
        <v>1410</v>
      </c>
      <c r="L370" s="4" t="s">
        <v>1411</v>
      </c>
      <c r="M370" s="1" t="s">
        <v>1296</v>
      </c>
      <c r="N370" s="1" t="s">
        <v>27</v>
      </c>
      <c r="O370" s="1" t="s">
        <v>1215</v>
      </c>
    </row>
    <row r="371" spans="1:15" x14ac:dyDescent="0.3">
      <c r="A371" s="1" t="s">
        <v>422</v>
      </c>
      <c r="B371" s="1" t="s">
        <v>1413</v>
      </c>
      <c r="C371" s="1" t="s">
        <v>83</v>
      </c>
      <c r="D371" s="1" t="s">
        <v>52</v>
      </c>
      <c r="E371" s="1" t="s">
        <v>58</v>
      </c>
      <c r="F371" s="2">
        <v>650000</v>
      </c>
      <c r="G371" s="2">
        <v>1</v>
      </c>
      <c r="H371" s="1" t="s">
        <v>70</v>
      </c>
      <c r="I371" s="3" t="s">
        <v>20</v>
      </c>
      <c r="J371" s="1"/>
      <c r="K371" s="4"/>
      <c r="L371" s="4"/>
      <c r="M371" s="1"/>
      <c r="N371" s="1" t="s">
        <v>27</v>
      </c>
      <c r="O371" s="1" t="s">
        <v>423</v>
      </c>
    </row>
    <row r="372" spans="1:15" ht="43.2" x14ac:dyDescent="0.3">
      <c r="A372" s="1" t="s">
        <v>522</v>
      </c>
      <c r="B372" s="1" t="s">
        <v>28</v>
      </c>
      <c r="C372" s="1" t="s">
        <v>28</v>
      </c>
      <c r="D372" s="1" t="s">
        <v>29</v>
      </c>
      <c r="E372" s="1" t="s">
        <v>45</v>
      </c>
      <c r="F372" s="2">
        <v>2000</v>
      </c>
      <c r="G372" s="2">
        <v>1</v>
      </c>
      <c r="H372" s="1" t="s">
        <v>30</v>
      </c>
      <c r="I372" s="3" t="s">
        <v>71</v>
      </c>
      <c r="J372" s="1" t="s">
        <v>523</v>
      </c>
      <c r="K372" s="4" t="s">
        <v>1414</v>
      </c>
      <c r="L372" s="4" t="s">
        <v>1415</v>
      </c>
      <c r="M372" s="1" t="s">
        <v>1416</v>
      </c>
      <c r="N372" s="1" t="s">
        <v>27</v>
      </c>
      <c r="O372" s="1" t="s">
        <v>526</v>
      </c>
    </row>
    <row r="373" spans="1:15" ht="28.8" x14ac:dyDescent="0.3">
      <c r="A373" s="1" t="s">
        <v>522</v>
      </c>
      <c r="B373" s="1" t="s">
        <v>28</v>
      </c>
      <c r="C373" s="1" t="s">
        <v>28</v>
      </c>
      <c r="D373" s="1" t="s">
        <v>92</v>
      </c>
      <c r="E373" s="1" t="s">
        <v>448</v>
      </c>
      <c r="F373" s="2">
        <v>2000</v>
      </c>
      <c r="G373" s="2">
        <v>1</v>
      </c>
      <c r="H373" s="1" t="s">
        <v>1417</v>
      </c>
      <c r="I373" s="3" t="s">
        <v>71</v>
      </c>
      <c r="J373" s="1" t="s">
        <v>1418</v>
      </c>
      <c r="K373" s="4" t="s">
        <v>1419</v>
      </c>
      <c r="L373" s="4" t="s">
        <v>1420</v>
      </c>
      <c r="M373" s="1" t="s">
        <v>1421</v>
      </c>
      <c r="N373" s="1" t="s">
        <v>27</v>
      </c>
      <c r="O373" s="1" t="s">
        <v>526</v>
      </c>
    </row>
    <row r="374" spans="1:15" x14ac:dyDescent="0.3">
      <c r="A374" s="1" t="s">
        <v>422</v>
      </c>
      <c r="B374" s="1" t="s">
        <v>28</v>
      </c>
      <c r="C374" s="1" t="s">
        <v>28</v>
      </c>
      <c r="D374" s="1" t="s">
        <v>92</v>
      </c>
      <c r="E374" s="1" t="s">
        <v>99</v>
      </c>
      <c r="F374" s="2">
        <v>0</v>
      </c>
      <c r="G374" s="2">
        <v>1</v>
      </c>
      <c r="H374" s="1" t="s">
        <v>30</v>
      </c>
      <c r="I374" s="3" t="s">
        <v>71</v>
      </c>
      <c r="J374" s="1"/>
      <c r="K374" s="4"/>
      <c r="L374" s="4"/>
      <c r="M374" s="1"/>
      <c r="N374" s="1" t="s">
        <v>27</v>
      </c>
      <c r="O374" s="1" t="s">
        <v>423</v>
      </c>
    </row>
    <row r="375" spans="1:15" ht="43.2" x14ac:dyDescent="0.3">
      <c r="A375" s="1" t="s">
        <v>727</v>
      </c>
      <c r="B375" s="1" t="s">
        <v>28</v>
      </c>
      <c r="C375" s="1" t="s">
        <v>28</v>
      </c>
      <c r="D375" s="1" t="s">
        <v>52</v>
      </c>
      <c r="E375" s="1" t="s">
        <v>1424</v>
      </c>
      <c r="F375" s="2">
        <v>28000</v>
      </c>
      <c r="G375" s="2">
        <v>1</v>
      </c>
      <c r="H375" s="1" t="s">
        <v>1422</v>
      </c>
      <c r="I375" s="3" t="s">
        <v>71</v>
      </c>
      <c r="J375" s="1"/>
      <c r="K375" s="4" t="s">
        <v>1423</v>
      </c>
      <c r="L375" s="4"/>
      <c r="M375" s="1"/>
      <c r="N375" s="1" t="s">
        <v>27</v>
      </c>
      <c r="O375" s="1" t="s">
        <v>728</v>
      </c>
    </row>
    <row r="376" spans="1:15" x14ac:dyDescent="0.3">
      <c r="A376" s="1" t="s">
        <v>727</v>
      </c>
      <c r="B376" s="1" t="s">
        <v>28</v>
      </c>
      <c r="C376" s="1" t="s">
        <v>28</v>
      </c>
      <c r="D376" s="1" t="s">
        <v>52</v>
      </c>
      <c r="E376" s="1" t="s">
        <v>1425</v>
      </c>
      <c r="F376" s="2">
        <v>20000</v>
      </c>
      <c r="G376" s="2">
        <v>0</v>
      </c>
      <c r="H376" s="1" t="s">
        <v>744</v>
      </c>
      <c r="I376" s="3" t="s">
        <v>71</v>
      </c>
      <c r="J376" s="1"/>
      <c r="K376" s="4"/>
      <c r="L376" s="4"/>
      <c r="M376" s="1"/>
      <c r="N376" s="1" t="s">
        <v>27</v>
      </c>
      <c r="O376" s="1" t="s">
        <v>728</v>
      </c>
    </row>
    <row r="377" spans="1:15" x14ac:dyDescent="0.3">
      <c r="A377" s="1" t="s">
        <v>727</v>
      </c>
      <c r="B377" s="1" t="s">
        <v>1427</v>
      </c>
      <c r="C377" s="1" t="s">
        <v>1426</v>
      </c>
      <c r="D377" s="1" t="s">
        <v>29</v>
      </c>
      <c r="E377" s="1" t="s">
        <v>45</v>
      </c>
      <c r="F377" s="2">
        <v>0</v>
      </c>
      <c r="G377" s="2">
        <v>0</v>
      </c>
      <c r="H377" s="1" t="s">
        <v>436</v>
      </c>
      <c r="I377" s="3" t="s">
        <v>71</v>
      </c>
      <c r="J377" s="1"/>
      <c r="K377" s="4"/>
      <c r="L377" s="4"/>
      <c r="M377" s="1"/>
      <c r="N377" s="1" t="s">
        <v>27</v>
      </c>
      <c r="O377" s="1" t="s">
        <v>728</v>
      </c>
    </row>
    <row r="378" spans="1:15" x14ac:dyDescent="0.3">
      <c r="A378" s="1" t="s">
        <v>727</v>
      </c>
      <c r="B378" s="1" t="s">
        <v>28</v>
      </c>
      <c r="C378" s="1" t="s">
        <v>28</v>
      </c>
      <c r="D378" s="1" t="s">
        <v>29</v>
      </c>
      <c r="E378" s="1" t="s">
        <v>45</v>
      </c>
      <c r="F378" s="2">
        <v>0</v>
      </c>
      <c r="G378" s="2">
        <v>0</v>
      </c>
      <c r="H378" s="1" t="s">
        <v>976</v>
      </c>
      <c r="I378" s="3" t="s">
        <v>71</v>
      </c>
      <c r="J378" s="1"/>
      <c r="K378" s="4"/>
      <c r="L378" s="4"/>
      <c r="M378" s="1"/>
      <c r="N378" s="1" t="s">
        <v>27</v>
      </c>
      <c r="O378" s="1" t="s">
        <v>728</v>
      </c>
    </row>
    <row r="379" spans="1:15" x14ac:dyDescent="0.3">
      <c r="A379" s="1" t="s">
        <v>727</v>
      </c>
      <c r="B379" s="1" t="s">
        <v>28</v>
      </c>
      <c r="C379" s="1" t="s">
        <v>28</v>
      </c>
      <c r="D379" s="1" t="s">
        <v>36</v>
      </c>
      <c r="E379" s="1" t="s">
        <v>172</v>
      </c>
      <c r="F379" s="2">
        <v>0</v>
      </c>
      <c r="G379" s="2">
        <v>0</v>
      </c>
      <c r="H379" s="1" t="s">
        <v>30</v>
      </c>
      <c r="I379" s="3" t="s">
        <v>71</v>
      </c>
      <c r="J379" s="1"/>
      <c r="K379" s="4"/>
      <c r="L379" s="4"/>
      <c r="M379" s="1"/>
      <c r="N379" s="1" t="s">
        <v>27</v>
      </c>
      <c r="O379" s="1" t="s">
        <v>728</v>
      </c>
    </row>
    <row r="380" spans="1:15" ht="158.4" x14ac:dyDescent="0.3">
      <c r="A380" s="1" t="s">
        <v>737</v>
      </c>
      <c r="B380" s="1" t="s">
        <v>944</v>
      </c>
      <c r="C380" s="1" t="s">
        <v>943</v>
      </c>
      <c r="D380" s="1" t="s">
        <v>52</v>
      </c>
      <c r="E380" s="1" t="s">
        <v>58</v>
      </c>
      <c r="F380" s="2">
        <v>1392000</v>
      </c>
      <c r="G380" s="2">
        <v>4</v>
      </c>
      <c r="H380" s="1" t="s">
        <v>1428</v>
      </c>
      <c r="I380" s="3" t="s">
        <v>20</v>
      </c>
      <c r="J380" s="1" t="s">
        <v>1429</v>
      </c>
      <c r="K380" s="4" t="s">
        <v>1430</v>
      </c>
      <c r="L380" s="4" t="s">
        <v>1431</v>
      </c>
      <c r="M380" s="1" t="s">
        <v>1432</v>
      </c>
      <c r="N380" s="1" t="s">
        <v>27</v>
      </c>
      <c r="O380" s="1" t="s">
        <v>742</v>
      </c>
    </row>
    <row r="381" spans="1:15" x14ac:dyDescent="0.3">
      <c r="A381" s="1" t="s">
        <v>727</v>
      </c>
      <c r="B381" s="1" t="s">
        <v>28</v>
      </c>
      <c r="C381" s="1" t="s">
        <v>28</v>
      </c>
      <c r="D381" s="1" t="s">
        <v>52</v>
      </c>
      <c r="E381" s="1" t="s">
        <v>1433</v>
      </c>
      <c r="F381" s="2">
        <v>20000</v>
      </c>
      <c r="G381" s="2">
        <v>0</v>
      </c>
      <c r="H381" s="1" t="s">
        <v>743</v>
      </c>
      <c r="I381" s="3" t="s">
        <v>71</v>
      </c>
      <c r="J381" s="1"/>
      <c r="K381" s="4"/>
      <c r="L381" s="4"/>
      <c r="M381" s="1"/>
      <c r="N381" s="1" t="s">
        <v>27</v>
      </c>
      <c r="O381" s="1" t="s">
        <v>728</v>
      </c>
    </row>
    <row r="382" spans="1:15" x14ac:dyDescent="0.3">
      <c r="A382" s="1" t="s">
        <v>727</v>
      </c>
      <c r="B382" s="1" t="s">
        <v>28</v>
      </c>
      <c r="C382" s="1" t="s">
        <v>28</v>
      </c>
      <c r="D382" s="1" t="s">
        <v>52</v>
      </c>
      <c r="E382" s="1" t="s">
        <v>58</v>
      </c>
      <c r="F382" s="2">
        <v>5517.5</v>
      </c>
      <c r="G382" s="2">
        <v>0</v>
      </c>
      <c r="H382" s="1" t="s">
        <v>1434</v>
      </c>
      <c r="I382" s="3" t="s">
        <v>71</v>
      </c>
      <c r="J382" s="1"/>
      <c r="K382" s="4"/>
      <c r="L382" s="4"/>
      <c r="M382" s="1"/>
      <c r="N382" s="1" t="s">
        <v>27</v>
      </c>
      <c r="O382" s="1" t="s">
        <v>728</v>
      </c>
    </row>
    <row r="383" spans="1:15" x14ac:dyDescent="0.3">
      <c r="A383" s="1" t="s">
        <v>727</v>
      </c>
      <c r="B383" s="1" t="s">
        <v>28</v>
      </c>
      <c r="C383" s="1" t="s">
        <v>28</v>
      </c>
      <c r="D383" s="1" t="s">
        <v>52</v>
      </c>
      <c r="E383" s="1" t="s">
        <v>58</v>
      </c>
      <c r="F383" s="2">
        <v>40000</v>
      </c>
      <c r="G383" s="2">
        <v>0</v>
      </c>
      <c r="H383" s="1" t="s">
        <v>743</v>
      </c>
      <c r="I383" s="3" t="s">
        <v>71</v>
      </c>
      <c r="J383" s="1"/>
      <c r="K383" s="4"/>
      <c r="L383" s="4"/>
      <c r="M383" s="1"/>
      <c r="N383" s="1" t="s">
        <v>27</v>
      </c>
      <c r="O383" s="1" t="s">
        <v>728</v>
      </c>
    </row>
    <row r="384" spans="1:15" ht="57.6" x14ac:dyDescent="0.3">
      <c r="A384" s="1" t="s">
        <v>218</v>
      </c>
      <c r="B384" s="1" t="s">
        <v>28</v>
      </c>
      <c r="C384" s="1" t="s">
        <v>28</v>
      </c>
      <c r="D384" s="1" t="s">
        <v>92</v>
      </c>
      <c r="E384" s="1" t="s">
        <v>1439</v>
      </c>
      <c r="F384" s="2">
        <v>3200</v>
      </c>
      <c r="G384" s="2">
        <v>1</v>
      </c>
      <c r="H384" s="1" t="s">
        <v>404</v>
      </c>
      <c r="I384" s="3" t="s">
        <v>71</v>
      </c>
      <c r="J384" s="1" t="s">
        <v>1435</v>
      </c>
      <c r="K384" s="4" t="s">
        <v>1436</v>
      </c>
      <c r="L384" s="4" t="s">
        <v>1437</v>
      </c>
      <c r="M384" s="1" t="s">
        <v>1438</v>
      </c>
      <c r="N384" s="1" t="s">
        <v>27</v>
      </c>
      <c r="O384" s="1" t="s">
        <v>223</v>
      </c>
    </row>
    <row r="385" spans="1:15" ht="28.8" x14ac:dyDescent="0.3">
      <c r="A385" s="1" t="s">
        <v>333</v>
      </c>
      <c r="B385" s="1" t="s">
        <v>1440</v>
      </c>
      <c r="C385" s="1" t="s">
        <v>1440</v>
      </c>
      <c r="D385" s="1" t="s">
        <v>92</v>
      </c>
      <c r="E385" s="1" t="s">
        <v>448</v>
      </c>
      <c r="F385" s="2">
        <v>1000</v>
      </c>
      <c r="G385" s="2">
        <v>1</v>
      </c>
      <c r="H385" s="1" t="s">
        <v>1441</v>
      </c>
      <c r="I385" s="3" t="s">
        <v>71</v>
      </c>
      <c r="J385" s="1" t="s">
        <v>72</v>
      </c>
      <c r="K385" s="4" t="s">
        <v>1442</v>
      </c>
      <c r="L385" s="4" t="s">
        <v>1443</v>
      </c>
      <c r="M385" s="1"/>
      <c r="N385" s="1" t="s">
        <v>27</v>
      </c>
      <c r="O385" s="1" t="s">
        <v>338</v>
      </c>
    </row>
    <row r="386" spans="1:15" x14ac:dyDescent="0.3">
      <c r="A386" s="1" t="s">
        <v>333</v>
      </c>
      <c r="B386" s="1" t="s">
        <v>1444</v>
      </c>
      <c r="C386" s="1" t="s">
        <v>1444</v>
      </c>
      <c r="D386" s="1" t="s">
        <v>52</v>
      </c>
      <c r="E386" s="1" t="s">
        <v>1448</v>
      </c>
      <c r="F386" s="2">
        <v>2000</v>
      </c>
      <c r="G386" s="2">
        <v>1</v>
      </c>
      <c r="H386" s="1" t="s">
        <v>30</v>
      </c>
      <c r="I386" s="3" t="s">
        <v>71</v>
      </c>
      <c r="J386" s="1" t="s">
        <v>1445</v>
      </c>
      <c r="K386" s="4" t="s">
        <v>1446</v>
      </c>
      <c r="L386" s="4" t="s">
        <v>1447</v>
      </c>
      <c r="M386" s="1"/>
      <c r="N386" s="1" t="s">
        <v>27</v>
      </c>
      <c r="O386" s="1" t="s">
        <v>338</v>
      </c>
    </row>
    <row r="387" spans="1:15" x14ac:dyDescent="0.3">
      <c r="A387" s="1" t="s">
        <v>218</v>
      </c>
      <c r="B387" s="1" t="s">
        <v>1449</v>
      </c>
      <c r="C387" s="1" t="s">
        <v>1449</v>
      </c>
      <c r="D387" s="1" t="s">
        <v>29</v>
      </c>
      <c r="E387" s="1" t="s">
        <v>45</v>
      </c>
      <c r="F387" s="2">
        <v>0</v>
      </c>
      <c r="G387" s="2">
        <v>1</v>
      </c>
      <c r="H387" s="1" t="s">
        <v>1450</v>
      </c>
      <c r="I387" s="3" t="s">
        <v>71</v>
      </c>
      <c r="J387" s="1"/>
      <c r="K387" s="4"/>
      <c r="L387" s="4"/>
      <c r="M387" s="1"/>
      <c r="N387" s="1" t="s">
        <v>27</v>
      </c>
      <c r="O387" s="1" t="s">
        <v>223</v>
      </c>
    </row>
    <row r="388" spans="1:15" x14ac:dyDescent="0.3">
      <c r="A388" s="1" t="s">
        <v>218</v>
      </c>
      <c r="B388" s="1" t="s">
        <v>1451</v>
      </c>
      <c r="C388" s="1" t="s">
        <v>1451</v>
      </c>
      <c r="D388" s="1" t="s">
        <v>29</v>
      </c>
      <c r="E388" s="1" t="s">
        <v>45</v>
      </c>
      <c r="F388" s="2">
        <v>0</v>
      </c>
      <c r="G388" s="2">
        <v>1</v>
      </c>
      <c r="H388" s="1" t="s">
        <v>204</v>
      </c>
      <c r="I388" s="3" t="s">
        <v>71</v>
      </c>
      <c r="J388" s="1"/>
      <c r="K388" s="4"/>
      <c r="L388" s="4"/>
      <c r="M388" s="1"/>
      <c r="N388" s="1" t="s">
        <v>27</v>
      </c>
      <c r="O388" s="1" t="s">
        <v>223</v>
      </c>
    </row>
    <row r="389" spans="1:15" x14ac:dyDescent="0.3">
      <c r="A389" s="1" t="s">
        <v>218</v>
      </c>
      <c r="B389" s="1" t="s">
        <v>1452</v>
      </c>
      <c r="C389" s="1" t="s">
        <v>1452</v>
      </c>
      <c r="D389" s="1" t="s">
        <v>29</v>
      </c>
      <c r="E389" s="1" t="s">
        <v>45</v>
      </c>
      <c r="F389" s="2">
        <v>0</v>
      </c>
      <c r="G389" s="2">
        <v>1</v>
      </c>
      <c r="H389" s="1" t="s">
        <v>70</v>
      </c>
      <c r="I389" s="3" t="s">
        <v>71</v>
      </c>
      <c r="J389" s="1"/>
      <c r="K389" s="4"/>
      <c r="L389" s="4"/>
      <c r="M389" s="1"/>
      <c r="N389" s="1" t="s">
        <v>27</v>
      </c>
      <c r="O389" s="1" t="s">
        <v>223</v>
      </c>
    </row>
    <row r="390" spans="1:15" ht="57.6" x14ac:dyDescent="0.3">
      <c r="A390" s="1" t="s">
        <v>157</v>
      </c>
      <c r="B390" s="1" t="s">
        <v>28</v>
      </c>
      <c r="C390" s="1" t="s">
        <v>28</v>
      </c>
      <c r="D390" s="1" t="s">
        <v>29</v>
      </c>
      <c r="E390" s="1" t="s">
        <v>45</v>
      </c>
      <c r="F390" s="2">
        <v>84.59</v>
      </c>
      <c r="G390" s="2">
        <v>1</v>
      </c>
      <c r="H390" s="1" t="s">
        <v>30</v>
      </c>
      <c r="I390" s="3" t="s">
        <v>71</v>
      </c>
      <c r="J390" s="1" t="s">
        <v>1453</v>
      </c>
      <c r="K390" s="4" t="s">
        <v>1454</v>
      </c>
      <c r="L390" s="4" t="s">
        <v>1455</v>
      </c>
      <c r="M390" s="1" t="s">
        <v>1456</v>
      </c>
      <c r="N390" s="1" t="s">
        <v>27</v>
      </c>
      <c r="O390" s="1" t="s">
        <v>162</v>
      </c>
    </row>
    <row r="391" spans="1:15" ht="100.8" x14ac:dyDescent="0.3">
      <c r="A391" s="1" t="s">
        <v>157</v>
      </c>
      <c r="B391" s="1" t="s">
        <v>28</v>
      </c>
      <c r="C391" s="1" t="s">
        <v>28</v>
      </c>
      <c r="D391" s="1" t="s">
        <v>29</v>
      </c>
      <c r="E391" s="1" t="s">
        <v>1461</v>
      </c>
      <c r="F391" s="2">
        <v>165.57</v>
      </c>
      <c r="G391" s="2">
        <v>1</v>
      </c>
      <c r="H391" s="1" t="s">
        <v>463</v>
      </c>
      <c r="I391" s="3" t="s">
        <v>71</v>
      </c>
      <c r="J391" s="1" t="s">
        <v>1457</v>
      </c>
      <c r="K391" s="4" t="s">
        <v>1458</v>
      </c>
      <c r="L391" s="4" t="s">
        <v>1459</v>
      </c>
      <c r="M391" s="1" t="s">
        <v>1460</v>
      </c>
      <c r="N391" s="1" t="s">
        <v>27</v>
      </c>
      <c r="O391" s="1" t="s">
        <v>162</v>
      </c>
    </row>
    <row r="392" spans="1:15" ht="43.2" x14ac:dyDescent="0.3">
      <c r="A392" s="1" t="s">
        <v>157</v>
      </c>
      <c r="B392" s="1" t="s">
        <v>28</v>
      </c>
      <c r="C392" s="1" t="s">
        <v>28</v>
      </c>
      <c r="D392" s="1" t="s">
        <v>29</v>
      </c>
      <c r="E392" s="1" t="s">
        <v>45</v>
      </c>
      <c r="F392" s="2">
        <v>100</v>
      </c>
      <c r="G392" s="2">
        <v>1</v>
      </c>
      <c r="H392" s="1" t="s">
        <v>30</v>
      </c>
      <c r="I392" s="3" t="s">
        <v>71</v>
      </c>
      <c r="J392" s="1" t="s">
        <v>1462</v>
      </c>
      <c r="K392" s="4" t="s">
        <v>1463</v>
      </c>
      <c r="L392" s="4" t="s">
        <v>1464</v>
      </c>
      <c r="M392" s="1" t="s">
        <v>171</v>
      </c>
      <c r="N392" s="1" t="s">
        <v>27</v>
      </c>
      <c r="O392" s="1" t="s">
        <v>162</v>
      </c>
    </row>
    <row r="393" spans="1:15" ht="100.8" x14ac:dyDescent="0.3">
      <c r="A393" s="1" t="s">
        <v>157</v>
      </c>
      <c r="B393" s="1" t="s">
        <v>28</v>
      </c>
      <c r="C393" s="1" t="s">
        <v>28</v>
      </c>
      <c r="D393" s="1" t="s">
        <v>29</v>
      </c>
      <c r="E393" s="1" t="s">
        <v>1468</v>
      </c>
      <c r="F393" s="2">
        <v>150</v>
      </c>
      <c r="G393" s="2">
        <v>1</v>
      </c>
      <c r="H393" s="1" t="s">
        <v>114</v>
      </c>
      <c r="I393" s="3" t="s">
        <v>71</v>
      </c>
      <c r="J393" s="1" t="s">
        <v>1457</v>
      </c>
      <c r="K393" s="4" t="s">
        <v>1465</v>
      </c>
      <c r="L393" s="4" t="s">
        <v>1466</v>
      </c>
      <c r="M393" s="1" t="s">
        <v>1467</v>
      </c>
      <c r="N393" s="1" t="s">
        <v>27</v>
      </c>
      <c r="O393" s="1" t="s">
        <v>162</v>
      </c>
    </row>
    <row r="394" spans="1:15" ht="28.8" x14ac:dyDescent="0.3">
      <c r="A394" s="1" t="s">
        <v>157</v>
      </c>
      <c r="B394" s="1" t="s">
        <v>28</v>
      </c>
      <c r="C394" s="1" t="s">
        <v>28</v>
      </c>
      <c r="D394" s="1" t="s">
        <v>29</v>
      </c>
      <c r="E394" s="1" t="s">
        <v>1473</v>
      </c>
      <c r="F394" s="2">
        <v>3400</v>
      </c>
      <c r="G394" s="2">
        <v>1</v>
      </c>
      <c r="H394" s="1" t="s">
        <v>30</v>
      </c>
      <c r="I394" s="3" t="s">
        <v>71</v>
      </c>
      <c r="J394" s="1" t="s">
        <v>1469</v>
      </c>
      <c r="K394" s="4" t="s">
        <v>1470</v>
      </c>
      <c r="L394" s="4" t="s">
        <v>1471</v>
      </c>
      <c r="M394" s="1" t="s">
        <v>1472</v>
      </c>
      <c r="N394" s="1" t="s">
        <v>27</v>
      </c>
      <c r="O394" s="1" t="s">
        <v>162</v>
      </c>
    </row>
    <row r="395" spans="1:15" ht="57.6" x14ac:dyDescent="0.3">
      <c r="A395" s="1" t="s">
        <v>1211</v>
      </c>
      <c r="B395" s="1" t="s">
        <v>1359</v>
      </c>
      <c r="C395" s="1" t="s">
        <v>1358</v>
      </c>
      <c r="D395" s="1" t="s">
        <v>36</v>
      </c>
      <c r="E395" s="1" t="s">
        <v>172</v>
      </c>
      <c r="F395" s="2">
        <v>50</v>
      </c>
      <c r="G395" s="2">
        <v>1</v>
      </c>
      <c r="H395" s="1" t="s">
        <v>30</v>
      </c>
      <c r="I395" s="3" t="s">
        <v>71</v>
      </c>
      <c r="J395" s="1" t="s">
        <v>1474</v>
      </c>
      <c r="K395" s="4" t="s">
        <v>1475</v>
      </c>
      <c r="L395" s="4" t="s">
        <v>1476</v>
      </c>
      <c r="M395" s="1" t="s">
        <v>1364</v>
      </c>
      <c r="N395" s="1" t="s">
        <v>27</v>
      </c>
      <c r="O395" s="1" t="s">
        <v>1215</v>
      </c>
    </row>
    <row r="396" spans="1:15" ht="28.8" x14ac:dyDescent="0.3">
      <c r="A396" s="1" t="s">
        <v>995</v>
      </c>
      <c r="B396" s="1" t="s">
        <v>1477</v>
      </c>
      <c r="C396" s="1" t="s">
        <v>996</v>
      </c>
      <c r="D396" s="1" t="s">
        <v>92</v>
      </c>
      <c r="E396" s="1" t="s">
        <v>448</v>
      </c>
      <c r="F396" s="2">
        <v>15000</v>
      </c>
      <c r="G396" s="2">
        <v>1</v>
      </c>
      <c r="H396" s="1" t="s">
        <v>177</v>
      </c>
      <c r="I396" s="3" t="s">
        <v>20</v>
      </c>
      <c r="J396" s="1" t="s">
        <v>997</v>
      </c>
      <c r="K396" s="4" t="s">
        <v>998</v>
      </c>
      <c r="L396" s="4" t="s">
        <v>1478</v>
      </c>
      <c r="M396" s="1" t="s">
        <v>1479</v>
      </c>
      <c r="N396" s="1" t="s">
        <v>27</v>
      </c>
      <c r="O396" s="1" t="s">
        <v>15</v>
      </c>
    </row>
    <row r="397" spans="1:15" ht="28.8" x14ac:dyDescent="0.3">
      <c r="A397" s="1" t="s">
        <v>995</v>
      </c>
      <c r="B397" s="1" t="s">
        <v>1480</v>
      </c>
      <c r="C397" s="1" t="s">
        <v>1001</v>
      </c>
      <c r="D397" s="1" t="s">
        <v>92</v>
      </c>
      <c r="E397" s="1" t="s">
        <v>448</v>
      </c>
      <c r="F397" s="2">
        <v>15000</v>
      </c>
      <c r="G397" s="2">
        <v>1</v>
      </c>
      <c r="H397" s="1" t="s">
        <v>204</v>
      </c>
      <c r="I397" s="3" t="s">
        <v>20</v>
      </c>
      <c r="J397" s="1" t="s">
        <v>1002</v>
      </c>
      <c r="K397" s="4" t="s">
        <v>1481</v>
      </c>
      <c r="L397" s="4"/>
      <c r="M397" s="1" t="s">
        <v>1004</v>
      </c>
      <c r="N397" s="1" t="s">
        <v>27</v>
      </c>
      <c r="O397" s="1" t="s">
        <v>15</v>
      </c>
    </row>
    <row r="398" spans="1:15" ht="43.2" x14ac:dyDescent="0.3">
      <c r="A398" s="1" t="s">
        <v>995</v>
      </c>
      <c r="B398" s="1" t="s">
        <v>1480</v>
      </c>
      <c r="C398" s="1" t="s">
        <v>1001</v>
      </c>
      <c r="D398" s="1" t="s">
        <v>92</v>
      </c>
      <c r="E398" s="1" t="s">
        <v>448</v>
      </c>
      <c r="F398" s="2">
        <v>20000</v>
      </c>
      <c r="G398" s="2">
        <v>1</v>
      </c>
      <c r="H398" s="1" t="s">
        <v>204</v>
      </c>
      <c r="I398" s="3" t="s">
        <v>71</v>
      </c>
      <c r="J398" s="1" t="s">
        <v>1002</v>
      </c>
      <c r="K398" s="4" t="s">
        <v>1482</v>
      </c>
      <c r="L398" s="4" t="s">
        <v>1483</v>
      </c>
      <c r="M398" s="1" t="s">
        <v>1004</v>
      </c>
      <c r="N398" s="1" t="s">
        <v>27</v>
      </c>
      <c r="O398" s="1" t="s">
        <v>15</v>
      </c>
    </row>
    <row r="399" spans="1:15" ht="43.2" x14ac:dyDescent="0.3">
      <c r="A399" s="1" t="s">
        <v>995</v>
      </c>
      <c r="B399" s="1" t="s">
        <v>1484</v>
      </c>
      <c r="C399" s="1" t="s">
        <v>1005</v>
      </c>
      <c r="D399" s="1" t="s">
        <v>52</v>
      </c>
      <c r="E399" s="1" t="s">
        <v>58</v>
      </c>
      <c r="F399" s="2">
        <v>5244</v>
      </c>
      <c r="G399" s="2">
        <v>1</v>
      </c>
      <c r="H399" s="1" t="s">
        <v>1006</v>
      </c>
      <c r="I399" s="3" t="s">
        <v>20</v>
      </c>
      <c r="J399" s="1" t="s">
        <v>1007</v>
      </c>
      <c r="K399" s="4" t="s">
        <v>1485</v>
      </c>
      <c r="L399" s="4" t="s">
        <v>1486</v>
      </c>
      <c r="M399" s="1" t="s">
        <v>1487</v>
      </c>
      <c r="N399" s="1" t="s">
        <v>27</v>
      </c>
      <c r="O399" s="1" t="s">
        <v>15</v>
      </c>
    </row>
    <row r="400" spans="1:15" ht="28.8" x14ac:dyDescent="0.3">
      <c r="A400" s="1" t="s">
        <v>995</v>
      </c>
      <c r="B400" s="1" t="s">
        <v>1484</v>
      </c>
      <c r="C400" s="1" t="s">
        <v>1005</v>
      </c>
      <c r="D400" s="1" t="s">
        <v>52</v>
      </c>
      <c r="E400" s="1" t="s">
        <v>58</v>
      </c>
      <c r="F400" s="2">
        <v>18000</v>
      </c>
      <c r="G400" s="2">
        <v>1</v>
      </c>
      <c r="H400" s="1" t="s">
        <v>370</v>
      </c>
      <c r="I400" s="3" t="s">
        <v>20</v>
      </c>
      <c r="J400" s="1" t="s">
        <v>1010</v>
      </c>
      <c r="K400" s="4" t="s">
        <v>1011</v>
      </c>
      <c r="L400" s="4" t="s">
        <v>1488</v>
      </c>
      <c r="M400" s="1" t="s">
        <v>1012</v>
      </c>
      <c r="N400" s="1" t="s">
        <v>27</v>
      </c>
      <c r="O400" s="1" t="s">
        <v>15</v>
      </c>
    </row>
    <row r="401" spans="1:15" ht="100.8" x14ac:dyDescent="0.3">
      <c r="A401" s="1" t="s">
        <v>995</v>
      </c>
      <c r="B401" s="1" t="s">
        <v>1489</v>
      </c>
      <c r="C401" s="1" t="s">
        <v>1013</v>
      </c>
      <c r="D401" s="1" t="s">
        <v>92</v>
      </c>
      <c r="E401" s="1" t="s">
        <v>1017</v>
      </c>
      <c r="F401" s="2">
        <v>807344</v>
      </c>
      <c r="G401" s="2">
        <v>1</v>
      </c>
      <c r="H401" s="1" t="s">
        <v>436</v>
      </c>
      <c r="I401" s="3" t="s">
        <v>71</v>
      </c>
      <c r="J401" s="1" t="s">
        <v>1490</v>
      </c>
      <c r="K401" s="4" t="s">
        <v>1015</v>
      </c>
      <c r="L401" s="4" t="s">
        <v>1016</v>
      </c>
      <c r="M401" s="1" t="s">
        <v>1491</v>
      </c>
      <c r="N401" s="1" t="s">
        <v>27</v>
      </c>
      <c r="O401" s="1" t="s">
        <v>15</v>
      </c>
    </row>
    <row r="402" spans="1:15" ht="57.6" x14ac:dyDescent="0.3">
      <c r="A402" s="1" t="s">
        <v>995</v>
      </c>
      <c r="B402" s="1" t="s">
        <v>1492</v>
      </c>
      <c r="C402" s="1" t="s">
        <v>1018</v>
      </c>
      <c r="D402" s="1" t="s">
        <v>92</v>
      </c>
      <c r="E402" s="1" t="s">
        <v>1022</v>
      </c>
      <c r="F402" s="2">
        <v>905000</v>
      </c>
      <c r="G402" s="2">
        <v>3</v>
      </c>
      <c r="H402" s="1" t="s">
        <v>463</v>
      </c>
      <c r="I402" s="3" t="s">
        <v>20</v>
      </c>
      <c r="J402" s="1" t="s">
        <v>1019</v>
      </c>
      <c r="K402" s="4" t="s">
        <v>1493</v>
      </c>
      <c r="L402" s="4" t="s">
        <v>1494</v>
      </c>
      <c r="M402" s="1" t="s">
        <v>1021</v>
      </c>
      <c r="N402" s="1" t="s">
        <v>27</v>
      </c>
      <c r="O402" s="1" t="s">
        <v>15</v>
      </c>
    </row>
    <row r="403" spans="1:15" x14ac:dyDescent="0.3">
      <c r="A403" s="1" t="s">
        <v>995</v>
      </c>
      <c r="B403" s="1" t="s">
        <v>28</v>
      </c>
      <c r="C403" s="1" t="s">
        <v>28</v>
      </c>
      <c r="D403" s="1" t="s">
        <v>29</v>
      </c>
      <c r="E403" s="1" t="s">
        <v>45</v>
      </c>
      <c r="F403" s="2">
        <v>460</v>
      </c>
      <c r="G403" s="2">
        <v>2</v>
      </c>
      <c r="H403" s="1" t="s">
        <v>30</v>
      </c>
      <c r="I403" s="3" t="s">
        <v>20</v>
      </c>
      <c r="J403" s="1" t="s">
        <v>1495</v>
      </c>
      <c r="K403" s="4" t="s">
        <v>1496</v>
      </c>
      <c r="L403" s="4" t="s">
        <v>1497</v>
      </c>
      <c r="M403" s="1" t="s">
        <v>1498</v>
      </c>
      <c r="N403" s="1" t="s">
        <v>27</v>
      </c>
      <c r="O403" s="1" t="s">
        <v>15</v>
      </c>
    </row>
    <row r="404" spans="1:15" ht="28.8" x14ac:dyDescent="0.3">
      <c r="A404" s="1" t="s">
        <v>995</v>
      </c>
      <c r="B404" s="1" t="s">
        <v>28</v>
      </c>
      <c r="C404" s="1" t="s">
        <v>28</v>
      </c>
      <c r="D404" s="1" t="s">
        <v>29</v>
      </c>
      <c r="E404" s="1" t="s">
        <v>1502</v>
      </c>
      <c r="F404" s="2">
        <v>4200</v>
      </c>
      <c r="G404" s="2">
        <v>2</v>
      </c>
      <c r="H404" s="1" t="s">
        <v>30</v>
      </c>
      <c r="I404" s="3" t="s">
        <v>71</v>
      </c>
      <c r="J404" s="1" t="s">
        <v>1499</v>
      </c>
      <c r="K404" s="4" t="s">
        <v>1500</v>
      </c>
      <c r="L404" s="4" t="s">
        <v>1501</v>
      </c>
      <c r="M404" s="1" t="s">
        <v>1498</v>
      </c>
      <c r="N404" s="1" t="s">
        <v>27</v>
      </c>
      <c r="O404" s="1" t="s">
        <v>15</v>
      </c>
    </row>
    <row r="405" spans="1:15" ht="28.8" x14ac:dyDescent="0.3">
      <c r="A405" s="1" t="s">
        <v>995</v>
      </c>
      <c r="B405" s="1" t="s">
        <v>28</v>
      </c>
      <c r="C405" s="1" t="s">
        <v>28</v>
      </c>
      <c r="D405" s="1" t="s">
        <v>29</v>
      </c>
      <c r="E405" s="1" t="s">
        <v>1507</v>
      </c>
      <c r="F405" s="2">
        <v>500</v>
      </c>
      <c r="G405" s="2">
        <v>3</v>
      </c>
      <c r="H405" s="1" t="s">
        <v>1503</v>
      </c>
      <c r="I405" s="3" t="s">
        <v>71</v>
      </c>
      <c r="J405" s="1" t="s">
        <v>1504</v>
      </c>
      <c r="K405" s="4" t="s">
        <v>1505</v>
      </c>
      <c r="L405" s="4" t="s">
        <v>1506</v>
      </c>
      <c r="M405" s="1" t="s">
        <v>1498</v>
      </c>
      <c r="N405" s="1" t="s">
        <v>27</v>
      </c>
      <c r="O405" s="1" t="s">
        <v>15</v>
      </c>
    </row>
    <row r="406" spans="1:15" ht="43.2" x14ac:dyDescent="0.3">
      <c r="A406" s="1" t="s">
        <v>995</v>
      </c>
      <c r="B406" s="1" t="s">
        <v>1484</v>
      </c>
      <c r="C406" s="1" t="s">
        <v>1005</v>
      </c>
      <c r="D406" s="1" t="s">
        <v>18</v>
      </c>
      <c r="E406" s="1" t="s">
        <v>1512</v>
      </c>
      <c r="F406" s="2">
        <v>20000</v>
      </c>
      <c r="G406" s="2">
        <v>1</v>
      </c>
      <c r="H406" s="1" t="s">
        <v>370</v>
      </c>
      <c r="I406" s="3" t="s">
        <v>71</v>
      </c>
      <c r="J406" s="1" t="s">
        <v>1508</v>
      </c>
      <c r="K406" s="4" t="s">
        <v>1509</v>
      </c>
      <c r="L406" s="4" t="s">
        <v>1510</v>
      </c>
      <c r="M406" s="1" t="s">
        <v>1511</v>
      </c>
      <c r="N406" s="1" t="s">
        <v>27</v>
      </c>
      <c r="O406" s="1" t="s">
        <v>15</v>
      </c>
    </row>
    <row r="407" spans="1:15" ht="28.8" x14ac:dyDescent="0.3">
      <c r="A407" s="1" t="s">
        <v>995</v>
      </c>
      <c r="B407" s="1" t="s">
        <v>1484</v>
      </c>
      <c r="C407" s="1" t="s">
        <v>1005</v>
      </c>
      <c r="D407" s="1" t="s">
        <v>18</v>
      </c>
      <c r="E407" s="1" t="s">
        <v>1517</v>
      </c>
      <c r="F407" s="2">
        <v>25000</v>
      </c>
      <c r="G407" s="2">
        <v>1</v>
      </c>
      <c r="H407" s="1" t="s">
        <v>1513</v>
      </c>
      <c r="I407" s="3" t="s">
        <v>71</v>
      </c>
      <c r="J407" s="1" t="s">
        <v>1514</v>
      </c>
      <c r="K407" s="4" t="s">
        <v>1515</v>
      </c>
      <c r="L407" s="4" t="s">
        <v>1516</v>
      </c>
      <c r="M407" s="1" t="s">
        <v>1498</v>
      </c>
      <c r="N407" s="1" t="s">
        <v>27</v>
      </c>
      <c r="O407" s="1" t="s">
        <v>15</v>
      </c>
    </row>
    <row r="408" spans="1:15" ht="57.6" x14ac:dyDescent="0.3">
      <c r="A408" s="1" t="s">
        <v>995</v>
      </c>
      <c r="B408" s="1" t="s">
        <v>1519</v>
      </c>
      <c r="C408" s="1" t="s">
        <v>1518</v>
      </c>
      <c r="D408" s="1" t="s">
        <v>92</v>
      </c>
      <c r="E408" s="1" t="s">
        <v>1524</v>
      </c>
      <c r="F408" s="2">
        <v>1000</v>
      </c>
      <c r="G408" s="2">
        <v>2</v>
      </c>
      <c r="H408" s="1" t="s">
        <v>1520</v>
      </c>
      <c r="I408" s="3" t="s">
        <v>71</v>
      </c>
      <c r="J408" s="1" t="s">
        <v>1521</v>
      </c>
      <c r="K408" s="4" t="s">
        <v>1522</v>
      </c>
      <c r="L408" s="4" t="s">
        <v>1523</v>
      </c>
      <c r="M408" s="1" t="s">
        <v>1498</v>
      </c>
      <c r="N408" s="1" t="s">
        <v>27</v>
      </c>
      <c r="O408" s="1" t="s">
        <v>15</v>
      </c>
    </row>
    <row r="409" spans="1:15" ht="28.8" x14ac:dyDescent="0.3">
      <c r="A409" s="1" t="s">
        <v>995</v>
      </c>
      <c r="B409" s="1" t="s">
        <v>28</v>
      </c>
      <c r="C409" s="1" t="s">
        <v>28</v>
      </c>
      <c r="D409" s="1" t="s">
        <v>92</v>
      </c>
      <c r="E409" s="1" t="s">
        <v>99</v>
      </c>
      <c r="F409" s="2">
        <v>0</v>
      </c>
      <c r="G409" s="2">
        <v>1</v>
      </c>
      <c r="H409" s="1" t="s">
        <v>1525</v>
      </c>
      <c r="I409" s="3" t="s">
        <v>71</v>
      </c>
      <c r="J409" s="1" t="s">
        <v>1526</v>
      </c>
      <c r="K409" s="4" t="s">
        <v>1527</v>
      </c>
      <c r="L409" s="4" t="s">
        <v>1528</v>
      </c>
      <c r="M409" s="1" t="s">
        <v>1498</v>
      </c>
      <c r="N409" s="1" t="s">
        <v>27</v>
      </c>
      <c r="O409" s="1" t="s">
        <v>15</v>
      </c>
    </row>
    <row r="410" spans="1:15" ht="28.8" x14ac:dyDescent="0.3">
      <c r="A410" s="1" t="s">
        <v>995</v>
      </c>
      <c r="B410" s="1" t="s">
        <v>28</v>
      </c>
      <c r="C410" s="1" t="s">
        <v>28</v>
      </c>
      <c r="D410" s="1" t="s">
        <v>92</v>
      </c>
      <c r="E410" s="1" t="s">
        <v>1532</v>
      </c>
      <c r="F410" s="2">
        <v>4000</v>
      </c>
      <c r="G410" s="2">
        <v>1</v>
      </c>
      <c r="H410" s="1" t="s">
        <v>1529</v>
      </c>
      <c r="I410" s="3" t="s">
        <v>71</v>
      </c>
      <c r="J410" s="1" t="s">
        <v>1526</v>
      </c>
      <c r="K410" s="4" t="s">
        <v>1530</v>
      </c>
      <c r="L410" s="4" t="s">
        <v>1531</v>
      </c>
      <c r="M410" s="1" t="s">
        <v>1498</v>
      </c>
      <c r="N410" s="1" t="s">
        <v>27</v>
      </c>
      <c r="O410" s="1" t="s">
        <v>15</v>
      </c>
    </row>
    <row r="411" spans="1:15" x14ac:dyDescent="0.3">
      <c r="A411" s="1" t="s">
        <v>995</v>
      </c>
      <c r="B411" s="1" t="s">
        <v>28</v>
      </c>
      <c r="C411" s="1" t="s">
        <v>28</v>
      </c>
      <c r="D411" s="1" t="s">
        <v>92</v>
      </c>
      <c r="E411" s="1" t="s">
        <v>1536</v>
      </c>
      <c r="F411" s="2">
        <v>500</v>
      </c>
      <c r="G411" s="2">
        <v>1</v>
      </c>
      <c r="H411" s="1" t="s">
        <v>1533</v>
      </c>
      <c r="I411" s="3" t="s">
        <v>71</v>
      </c>
      <c r="J411" s="1" t="s">
        <v>1526</v>
      </c>
      <c r="K411" s="4" t="s">
        <v>1534</v>
      </c>
      <c r="L411" s="4" t="s">
        <v>1535</v>
      </c>
      <c r="M411" s="1" t="s">
        <v>1498</v>
      </c>
      <c r="N411" s="1" t="s">
        <v>27</v>
      </c>
      <c r="O411" s="1" t="s">
        <v>15</v>
      </c>
    </row>
    <row r="412" spans="1:15" x14ac:dyDescent="0.3">
      <c r="A412" s="1" t="s">
        <v>995</v>
      </c>
      <c r="B412" s="1" t="s">
        <v>28</v>
      </c>
      <c r="C412" s="1" t="s">
        <v>28</v>
      </c>
      <c r="D412" s="1" t="s">
        <v>92</v>
      </c>
      <c r="E412" s="1" t="s">
        <v>1540</v>
      </c>
      <c r="F412" s="2">
        <v>500</v>
      </c>
      <c r="G412" s="2">
        <v>1</v>
      </c>
      <c r="H412" s="1" t="s">
        <v>1537</v>
      </c>
      <c r="I412" s="3" t="s">
        <v>71</v>
      </c>
      <c r="J412" s="1" t="s">
        <v>1526</v>
      </c>
      <c r="K412" s="4" t="s">
        <v>1538</v>
      </c>
      <c r="L412" s="4" t="s">
        <v>1539</v>
      </c>
      <c r="M412" s="1" t="s">
        <v>1498</v>
      </c>
      <c r="N412" s="1" t="s">
        <v>27</v>
      </c>
      <c r="O412" s="1" t="s">
        <v>15</v>
      </c>
    </row>
    <row r="413" spans="1:15" x14ac:dyDescent="0.3">
      <c r="A413" s="1" t="s">
        <v>995</v>
      </c>
      <c r="B413" s="1" t="s">
        <v>28</v>
      </c>
      <c r="C413" s="1" t="s">
        <v>28</v>
      </c>
      <c r="D413" s="1" t="s">
        <v>92</v>
      </c>
      <c r="E413" s="1" t="s">
        <v>1543</v>
      </c>
      <c r="F413" s="2">
        <v>4850</v>
      </c>
      <c r="G413" s="2">
        <v>1</v>
      </c>
      <c r="H413" s="1" t="s">
        <v>1541</v>
      </c>
      <c r="I413" s="3" t="s">
        <v>71</v>
      </c>
      <c r="J413" s="1" t="s">
        <v>1526</v>
      </c>
      <c r="K413" s="4" t="s">
        <v>1542</v>
      </c>
      <c r="L413" s="4" t="s">
        <v>1535</v>
      </c>
      <c r="M413" s="1" t="s">
        <v>1498</v>
      </c>
      <c r="N413" s="1" t="s">
        <v>27</v>
      </c>
      <c r="O413" s="1" t="s">
        <v>15</v>
      </c>
    </row>
    <row r="414" spans="1:15" ht="28.8" x14ac:dyDescent="0.3">
      <c r="A414" s="1" t="s">
        <v>115</v>
      </c>
      <c r="B414" s="1" t="s">
        <v>28</v>
      </c>
      <c r="C414" s="1" t="s">
        <v>28</v>
      </c>
      <c r="D414" s="1" t="s">
        <v>29</v>
      </c>
      <c r="E414" s="1" t="s">
        <v>1547</v>
      </c>
      <c r="F414" s="2">
        <v>5000</v>
      </c>
      <c r="G414" s="2">
        <v>6</v>
      </c>
      <c r="H414" s="1" t="s">
        <v>30</v>
      </c>
      <c r="I414" s="3" t="s">
        <v>20</v>
      </c>
      <c r="J414" s="1" t="s">
        <v>1544</v>
      </c>
      <c r="K414" s="4" t="s">
        <v>1545</v>
      </c>
      <c r="L414" s="4" t="s">
        <v>1546</v>
      </c>
      <c r="M414" s="1"/>
      <c r="N414" s="1" t="s">
        <v>27</v>
      </c>
      <c r="O414" s="1" t="s">
        <v>121</v>
      </c>
    </row>
    <row r="415" spans="1:15" ht="28.8" x14ac:dyDescent="0.3">
      <c r="A415" s="1" t="s">
        <v>115</v>
      </c>
      <c r="B415" s="1" t="s">
        <v>28</v>
      </c>
      <c r="C415" s="1" t="s">
        <v>28</v>
      </c>
      <c r="D415" s="1" t="s">
        <v>29</v>
      </c>
      <c r="E415" s="1" t="s">
        <v>1551</v>
      </c>
      <c r="F415" s="2">
        <v>5000</v>
      </c>
      <c r="G415" s="2">
        <v>6</v>
      </c>
      <c r="H415" s="1" t="s">
        <v>30</v>
      </c>
      <c r="I415" s="3" t="s">
        <v>71</v>
      </c>
      <c r="J415" s="1" t="s">
        <v>1548</v>
      </c>
      <c r="K415" s="4" t="s">
        <v>1549</v>
      </c>
      <c r="L415" s="4" t="s">
        <v>1550</v>
      </c>
      <c r="M415" s="1" t="s">
        <v>171</v>
      </c>
      <c r="N415" s="1" t="s">
        <v>27</v>
      </c>
      <c r="O415" s="1" t="s">
        <v>121</v>
      </c>
    </row>
    <row r="416" spans="1:15" ht="28.8" x14ac:dyDescent="0.3">
      <c r="A416" s="1" t="s">
        <v>115</v>
      </c>
      <c r="B416" s="1" t="s">
        <v>28</v>
      </c>
      <c r="C416" s="1" t="s">
        <v>28</v>
      </c>
      <c r="D416" s="1" t="s">
        <v>29</v>
      </c>
      <c r="E416" s="1" t="s">
        <v>45</v>
      </c>
      <c r="F416" s="2">
        <v>3000</v>
      </c>
      <c r="G416" s="2">
        <v>1</v>
      </c>
      <c r="H416" s="1" t="s">
        <v>30</v>
      </c>
      <c r="I416" s="3" t="s">
        <v>71</v>
      </c>
      <c r="J416" s="1" t="s">
        <v>1552</v>
      </c>
      <c r="K416" s="4" t="s">
        <v>1553</v>
      </c>
      <c r="L416" s="4" t="s">
        <v>1554</v>
      </c>
      <c r="M416" s="1" t="s">
        <v>171</v>
      </c>
      <c r="N416" s="1" t="s">
        <v>27</v>
      </c>
      <c r="O416" s="1" t="s">
        <v>121</v>
      </c>
    </row>
    <row r="417" spans="1:15" x14ac:dyDescent="0.3">
      <c r="A417" s="1" t="s">
        <v>115</v>
      </c>
      <c r="B417" s="1" t="s">
        <v>28</v>
      </c>
      <c r="C417" s="1" t="s">
        <v>28</v>
      </c>
      <c r="D417" s="1" t="s">
        <v>29</v>
      </c>
      <c r="E417" s="1" t="s">
        <v>45</v>
      </c>
      <c r="F417" s="2">
        <v>2000</v>
      </c>
      <c r="G417" s="2">
        <v>1</v>
      </c>
      <c r="H417" s="1" t="s">
        <v>30</v>
      </c>
      <c r="I417" s="3" t="s">
        <v>20</v>
      </c>
      <c r="J417" s="1" t="s">
        <v>1555</v>
      </c>
      <c r="K417" s="4" t="s">
        <v>1556</v>
      </c>
      <c r="L417" s="4" t="s">
        <v>1557</v>
      </c>
      <c r="M417" s="1" t="s">
        <v>171</v>
      </c>
      <c r="N417" s="1" t="s">
        <v>27</v>
      </c>
      <c r="O417" s="1" t="s">
        <v>121</v>
      </c>
    </row>
    <row r="418" spans="1:15" ht="28.8" x14ac:dyDescent="0.3">
      <c r="A418" s="1" t="s">
        <v>115</v>
      </c>
      <c r="B418" s="1" t="s">
        <v>1558</v>
      </c>
      <c r="C418" s="1" t="s">
        <v>1558</v>
      </c>
      <c r="D418" s="1" t="s">
        <v>36</v>
      </c>
      <c r="E418" s="1" t="s">
        <v>137</v>
      </c>
      <c r="F418" s="2">
        <v>0</v>
      </c>
      <c r="G418" s="2">
        <v>10</v>
      </c>
      <c r="H418" s="1" t="s">
        <v>30</v>
      </c>
      <c r="I418" s="3" t="s">
        <v>20</v>
      </c>
      <c r="J418" s="1" t="s">
        <v>1559</v>
      </c>
      <c r="K418" s="4" t="s">
        <v>1560</v>
      </c>
      <c r="L418" s="4"/>
      <c r="M418" s="1"/>
      <c r="N418" s="1" t="s">
        <v>27</v>
      </c>
      <c r="O418" s="1" t="s">
        <v>121</v>
      </c>
    </row>
    <row r="419" spans="1:15" x14ac:dyDescent="0.3">
      <c r="A419" s="1" t="s">
        <v>115</v>
      </c>
      <c r="B419" s="1" t="s">
        <v>28</v>
      </c>
      <c r="C419" s="1" t="s">
        <v>28</v>
      </c>
      <c r="D419" s="1" t="s">
        <v>36</v>
      </c>
      <c r="E419" s="1" t="s">
        <v>1562</v>
      </c>
      <c r="F419" s="2">
        <v>0</v>
      </c>
      <c r="G419" s="2">
        <v>12</v>
      </c>
      <c r="H419" s="1" t="s">
        <v>30</v>
      </c>
      <c r="I419" s="3" t="s">
        <v>71</v>
      </c>
      <c r="J419" s="1" t="s">
        <v>1561</v>
      </c>
      <c r="K419" s="4"/>
      <c r="L419" s="4"/>
      <c r="M419" s="1"/>
      <c r="N419" s="1" t="s">
        <v>27</v>
      </c>
      <c r="O419" s="1" t="s">
        <v>121</v>
      </c>
    </row>
    <row r="420" spans="1:15" x14ac:dyDescent="0.3">
      <c r="A420" s="1" t="s">
        <v>115</v>
      </c>
      <c r="B420" s="1" t="s">
        <v>1563</v>
      </c>
      <c r="C420" s="1" t="s">
        <v>1563</v>
      </c>
      <c r="D420" s="1" t="s">
        <v>92</v>
      </c>
      <c r="E420" s="1" t="s">
        <v>99</v>
      </c>
      <c r="F420" s="2">
        <v>0</v>
      </c>
      <c r="G420" s="2">
        <v>1</v>
      </c>
      <c r="H420" s="1" t="s">
        <v>30</v>
      </c>
      <c r="I420" s="3" t="s">
        <v>20</v>
      </c>
      <c r="J420" s="1" t="s">
        <v>1564</v>
      </c>
      <c r="K420" s="4"/>
      <c r="L420" s="4"/>
      <c r="M420" s="1"/>
      <c r="N420" s="1" t="s">
        <v>27</v>
      </c>
      <c r="O420" s="1" t="s">
        <v>121</v>
      </c>
    </row>
    <row r="421" spans="1:15" x14ac:dyDescent="0.3">
      <c r="A421" s="1" t="s">
        <v>115</v>
      </c>
      <c r="B421" s="1" t="s">
        <v>28</v>
      </c>
      <c r="C421" s="1" t="s">
        <v>28</v>
      </c>
      <c r="D421" s="1" t="s">
        <v>92</v>
      </c>
      <c r="E421" s="1" t="s">
        <v>99</v>
      </c>
      <c r="F421" s="2">
        <v>0</v>
      </c>
      <c r="G421" s="2">
        <v>1</v>
      </c>
      <c r="H421" s="1" t="s">
        <v>30</v>
      </c>
      <c r="I421" s="3" t="s">
        <v>71</v>
      </c>
      <c r="J421" s="1" t="s">
        <v>1565</v>
      </c>
      <c r="K421" s="4"/>
      <c r="L421" s="4"/>
      <c r="M421" s="1"/>
      <c r="N421" s="1" t="s">
        <v>27</v>
      </c>
      <c r="O421" s="1" t="s">
        <v>121</v>
      </c>
    </row>
    <row r="422" spans="1:15" ht="28.8" x14ac:dyDescent="0.3">
      <c r="A422" s="1" t="s">
        <v>606</v>
      </c>
      <c r="B422" s="1" t="s">
        <v>28</v>
      </c>
      <c r="C422" s="1" t="s">
        <v>28</v>
      </c>
      <c r="D422" s="1" t="s">
        <v>29</v>
      </c>
      <c r="E422" s="1" t="s">
        <v>45</v>
      </c>
      <c r="F422" s="2">
        <v>2000</v>
      </c>
      <c r="G422" s="2">
        <v>1</v>
      </c>
      <c r="H422" s="1" t="s">
        <v>30</v>
      </c>
      <c r="I422" s="3" t="s">
        <v>71</v>
      </c>
      <c r="J422" s="1"/>
      <c r="K422" s="4" t="s">
        <v>1566</v>
      </c>
      <c r="L422" s="4"/>
      <c r="M422" s="1" t="s">
        <v>983</v>
      </c>
      <c r="N422" s="1" t="s">
        <v>27</v>
      </c>
      <c r="O422" s="1" t="s">
        <v>609</v>
      </c>
    </row>
    <row r="423" spans="1:15" x14ac:dyDescent="0.3">
      <c r="A423" s="1" t="s">
        <v>715</v>
      </c>
      <c r="B423" s="1" t="s">
        <v>859</v>
      </c>
      <c r="C423" s="1" t="s">
        <v>858</v>
      </c>
      <c r="D423" s="1" t="s">
        <v>52</v>
      </c>
      <c r="E423" s="1" t="s">
        <v>1567</v>
      </c>
      <c r="F423" s="2">
        <v>0</v>
      </c>
      <c r="G423" s="2">
        <v>1</v>
      </c>
      <c r="H423" s="1" t="s">
        <v>950</v>
      </c>
      <c r="I423" s="3" t="s">
        <v>71</v>
      </c>
      <c r="J423" s="1"/>
      <c r="K423" s="4"/>
      <c r="L423" s="4"/>
      <c r="M423" s="1"/>
      <c r="N423" s="1" t="s">
        <v>27</v>
      </c>
      <c r="O423" s="1" t="s">
        <v>720</v>
      </c>
    </row>
    <row r="424" spans="1:15" x14ac:dyDescent="0.3">
      <c r="A424" s="1" t="s">
        <v>715</v>
      </c>
      <c r="B424" s="1" t="s">
        <v>28</v>
      </c>
      <c r="C424" s="1" t="s">
        <v>28</v>
      </c>
      <c r="D424" s="1" t="s">
        <v>29</v>
      </c>
      <c r="E424" s="1" t="s">
        <v>45</v>
      </c>
      <c r="F424" s="2">
        <v>300</v>
      </c>
      <c r="G424" s="2">
        <v>1</v>
      </c>
      <c r="H424" s="1" t="s">
        <v>436</v>
      </c>
      <c r="I424" s="3" t="s">
        <v>71</v>
      </c>
      <c r="J424" s="1"/>
      <c r="K424" s="4"/>
      <c r="L424" s="4"/>
      <c r="M424" s="1"/>
      <c r="N424" s="1" t="s">
        <v>27</v>
      </c>
      <c r="O424" s="1" t="s">
        <v>720</v>
      </c>
    </row>
    <row r="425" spans="1:15" x14ac:dyDescent="0.3">
      <c r="A425" s="1" t="s">
        <v>715</v>
      </c>
      <c r="B425" s="1" t="s">
        <v>28</v>
      </c>
      <c r="C425" s="1" t="s">
        <v>28</v>
      </c>
      <c r="D425" s="1" t="s">
        <v>29</v>
      </c>
      <c r="E425" s="1" t="s">
        <v>45</v>
      </c>
      <c r="F425" s="2">
        <v>300</v>
      </c>
      <c r="G425" s="2">
        <v>1</v>
      </c>
      <c r="H425" s="1" t="s">
        <v>830</v>
      </c>
      <c r="I425" s="3" t="s">
        <v>71</v>
      </c>
      <c r="J425" s="1"/>
      <c r="K425" s="4"/>
      <c r="L425" s="4"/>
      <c r="M425" s="1"/>
      <c r="N425" s="1" t="s">
        <v>27</v>
      </c>
      <c r="O425" s="1" t="s">
        <v>720</v>
      </c>
    </row>
    <row r="426" spans="1:15" x14ac:dyDescent="0.3">
      <c r="A426" s="1" t="s">
        <v>715</v>
      </c>
      <c r="B426" s="1" t="s">
        <v>28</v>
      </c>
      <c r="C426" s="1" t="s">
        <v>28</v>
      </c>
      <c r="D426" s="1" t="s">
        <v>29</v>
      </c>
      <c r="E426" s="1" t="s">
        <v>45</v>
      </c>
      <c r="F426" s="2">
        <v>300</v>
      </c>
      <c r="G426" s="2">
        <v>2</v>
      </c>
      <c r="H426" s="1" t="s">
        <v>1568</v>
      </c>
      <c r="I426" s="3" t="s">
        <v>71</v>
      </c>
      <c r="J426" s="1"/>
      <c r="K426" s="4"/>
      <c r="L426" s="4"/>
      <c r="M426" s="1"/>
      <c r="N426" s="1" t="s">
        <v>27</v>
      </c>
      <c r="O426" s="1" t="s">
        <v>720</v>
      </c>
    </row>
    <row r="427" spans="1:15" x14ac:dyDescent="0.3">
      <c r="A427" s="1" t="s">
        <v>715</v>
      </c>
      <c r="B427" s="1" t="s">
        <v>28</v>
      </c>
      <c r="C427" s="1" t="s">
        <v>28</v>
      </c>
      <c r="D427" s="1" t="s">
        <v>29</v>
      </c>
      <c r="E427" s="1" t="s">
        <v>45</v>
      </c>
      <c r="F427" s="2">
        <v>2500</v>
      </c>
      <c r="G427" s="2">
        <v>1</v>
      </c>
      <c r="H427" s="1" t="s">
        <v>976</v>
      </c>
      <c r="I427" s="3" t="s">
        <v>71</v>
      </c>
      <c r="J427" s="1"/>
      <c r="K427" s="4"/>
      <c r="L427" s="4"/>
      <c r="M427" s="1"/>
      <c r="N427" s="1" t="s">
        <v>27</v>
      </c>
      <c r="O427" s="1" t="s">
        <v>720</v>
      </c>
    </row>
    <row r="428" spans="1:15" x14ac:dyDescent="0.3">
      <c r="A428" s="1" t="s">
        <v>715</v>
      </c>
      <c r="B428" s="1" t="s">
        <v>28</v>
      </c>
      <c r="C428" s="1" t="s">
        <v>28</v>
      </c>
      <c r="D428" s="1" t="s">
        <v>29</v>
      </c>
      <c r="E428" s="1" t="s">
        <v>45</v>
      </c>
      <c r="F428" s="2">
        <v>5000</v>
      </c>
      <c r="G428" s="2">
        <v>1</v>
      </c>
      <c r="H428" s="1" t="s">
        <v>976</v>
      </c>
      <c r="I428" s="3" t="s">
        <v>71</v>
      </c>
      <c r="J428" s="1"/>
      <c r="K428" s="4"/>
      <c r="L428" s="4"/>
      <c r="M428" s="1"/>
      <c r="N428" s="1" t="s">
        <v>27</v>
      </c>
      <c r="O428" s="1" t="s">
        <v>720</v>
      </c>
    </row>
    <row r="429" spans="1:15" x14ac:dyDescent="0.3">
      <c r="A429" s="1" t="s">
        <v>715</v>
      </c>
      <c r="B429" s="1" t="s">
        <v>770</v>
      </c>
      <c r="C429" s="1" t="s">
        <v>769</v>
      </c>
      <c r="D429" s="1" t="s">
        <v>52</v>
      </c>
      <c r="E429" s="1" t="s">
        <v>58</v>
      </c>
      <c r="F429" s="2">
        <v>124734</v>
      </c>
      <c r="G429" s="2">
        <v>2</v>
      </c>
      <c r="H429" s="1" t="s">
        <v>114</v>
      </c>
      <c r="I429" s="3" t="s">
        <v>71</v>
      </c>
      <c r="J429" s="1"/>
      <c r="K429" s="4"/>
      <c r="L429" s="4"/>
      <c r="M429" s="1"/>
      <c r="N429" s="1" t="s">
        <v>27</v>
      </c>
      <c r="O429" s="1" t="s">
        <v>720</v>
      </c>
    </row>
    <row r="430" spans="1:15" x14ac:dyDescent="0.3">
      <c r="A430" s="1" t="s">
        <v>715</v>
      </c>
      <c r="B430" s="1" t="s">
        <v>1570</v>
      </c>
      <c r="C430" s="1" t="s">
        <v>1569</v>
      </c>
      <c r="D430" s="1" t="s">
        <v>29</v>
      </c>
      <c r="E430" s="1" t="s">
        <v>45</v>
      </c>
      <c r="F430" s="2">
        <v>0</v>
      </c>
      <c r="G430" s="2">
        <v>1</v>
      </c>
      <c r="H430" s="1" t="s">
        <v>436</v>
      </c>
      <c r="I430" s="3" t="s">
        <v>71</v>
      </c>
      <c r="J430" s="1"/>
      <c r="K430" s="4"/>
      <c r="L430" s="4"/>
      <c r="M430" s="1"/>
      <c r="N430" s="1" t="s">
        <v>27</v>
      </c>
      <c r="O430" s="1" t="s">
        <v>720</v>
      </c>
    </row>
    <row r="431" spans="1:15" x14ac:dyDescent="0.3">
      <c r="A431" s="1" t="s">
        <v>715</v>
      </c>
      <c r="B431" s="1" t="s">
        <v>28</v>
      </c>
      <c r="C431" s="1" t="s">
        <v>28</v>
      </c>
      <c r="D431" s="1" t="s">
        <v>29</v>
      </c>
      <c r="E431" s="1" t="s">
        <v>45</v>
      </c>
      <c r="F431" s="2">
        <v>300</v>
      </c>
      <c r="G431" s="2">
        <v>1</v>
      </c>
      <c r="H431" s="1" t="s">
        <v>70</v>
      </c>
      <c r="I431" s="3" t="s">
        <v>71</v>
      </c>
      <c r="J431" s="1"/>
      <c r="K431" s="4"/>
      <c r="L431" s="4"/>
      <c r="M431" s="1"/>
      <c r="N431" s="1" t="s">
        <v>27</v>
      </c>
      <c r="O431" s="1" t="s">
        <v>720</v>
      </c>
    </row>
    <row r="432" spans="1:15" x14ac:dyDescent="0.3">
      <c r="A432" s="1" t="s">
        <v>715</v>
      </c>
      <c r="B432" s="1" t="s">
        <v>835</v>
      </c>
      <c r="C432" s="1" t="s">
        <v>834</v>
      </c>
      <c r="D432" s="1" t="s">
        <v>18</v>
      </c>
      <c r="E432" s="1" t="s">
        <v>25</v>
      </c>
      <c r="F432" s="2">
        <v>8000</v>
      </c>
      <c r="G432" s="2">
        <v>1</v>
      </c>
      <c r="H432" s="1" t="s">
        <v>714</v>
      </c>
      <c r="I432" s="3" t="s">
        <v>71</v>
      </c>
      <c r="J432" s="1"/>
      <c r="K432" s="4"/>
      <c r="L432" s="4"/>
      <c r="M432" s="1"/>
      <c r="N432" s="1" t="s">
        <v>27</v>
      </c>
      <c r="O432" s="1" t="s">
        <v>720</v>
      </c>
    </row>
    <row r="433" spans="1:15" ht="43.2" x14ac:dyDescent="0.3">
      <c r="A433" s="1" t="s">
        <v>715</v>
      </c>
      <c r="B433" s="1" t="s">
        <v>1572</v>
      </c>
      <c r="C433" s="1" t="s">
        <v>1571</v>
      </c>
      <c r="D433" s="1" t="s">
        <v>52</v>
      </c>
      <c r="E433" s="1" t="s">
        <v>58</v>
      </c>
      <c r="F433" s="2">
        <v>38826</v>
      </c>
      <c r="G433" s="2">
        <v>3</v>
      </c>
      <c r="H433" s="1" t="s">
        <v>913</v>
      </c>
      <c r="I433" s="3" t="s">
        <v>71</v>
      </c>
      <c r="J433" s="1" t="s">
        <v>72</v>
      </c>
      <c r="K433" s="4" t="s">
        <v>1573</v>
      </c>
      <c r="L433" s="4" t="s">
        <v>1574</v>
      </c>
      <c r="M433" s="1" t="s">
        <v>1575</v>
      </c>
      <c r="N433" s="1" t="s">
        <v>27</v>
      </c>
      <c r="O433" s="1" t="s">
        <v>720</v>
      </c>
    </row>
    <row r="434" spans="1:15" x14ac:dyDescent="0.3">
      <c r="A434" s="1" t="s">
        <v>715</v>
      </c>
      <c r="B434" s="1" t="s">
        <v>1577</v>
      </c>
      <c r="C434" s="1" t="s">
        <v>1576</v>
      </c>
      <c r="D434" s="1" t="s">
        <v>52</v>
      </c>
      <c r="E434" s="1" t="s">
        <v>58</v>
      </c>
      <c r="F434" s="2">
        <v>235399</v>
      </c>
      <c r="G434" s="2">
        <v>2</v>
      </c>
      <c r="H434" s="1" t="s">
        <v>280</v>
      </c>
      <c r="I434" s="3" t="s">
        <v>71</v>
      </c>
      <c r="J434" s="1"/>
      <c r="K434" s="4"/>
      <c r="L434" s="4"/>
      <c r="M434" s="1"/>
      <c r="N434" s="1" t="s">
        <v>27</v>
      </c>
      <c r="O434" s="1" t="s">
        <v>720</v>
      </c>
    </row>
    <row r="435" spans="1:15" x14ac:dyDescent="0.3">
      <c r="A435" s="1" t="s">
        <v>715</v>
      </c>
      <c r="B435" s="1" t="s">
        <v>1579</v>
      </c>
      <c r="C435" s="1" t="s">
        <v>1578</v>
      </c>
      <c r="D435" s="1" t="s">
        <v>52</v>
      </c>
      <c r="E435" s="1" t="s">
        <v>58</v>
      </c>
      <c r="F435" s="2">
        <v>94000</v>
      </c>
      <c r="G435" s="2">
        <v>2</v>
      </c>
      <c r="H435" s="1" t="s">
        <v>786</v>
      </c>
      <c r="I435" s="3" t="s">
        <v>71</v>
      </c>
      <c r="J435" s="1"/>
      <c r="K435" s="4"/>
      <c r="L435" s="4"/>
      <c r="M435" s="1"/>
      <c r="N435" s="1" t="s">
        <v>27</v>
      </c>
      <c r="O435" s="1" t="s">
        <v>720</v>
      </c>
    </row>
    <row r="436" spans="1:15" x14ac:dyDescent="0.3">
      <c r="A436" s="1" t="s">
        <v>715</v>
      </c>
      <c r="B436" s="1" t="s">
        <v>1581</v>
      </c>
      <c r="C436" s="1" t="s">
        <v>1580</v>
      </c>
      <c r="D436" s="1" t="s">
        <v>52</v>
      </c>
      <c r="E436" s="1" t="s">
        <v>58</v>
      </c>
      <c r="F436" s="2">
        <v>342217</v>
      </c>
      <c r="G436" s="2">
        <v>4</v>
      </c>
      <c r="H436" s="1" t="s">
        <v>1450</v>
      </c>
      <c r="I436" s="3" t="s">
        <v>71</v>
      </c>
      <c r="J436" s="1"/>
      <c r="K436" s="4"/>
      <c r="L436" s="4"/>
      <c r="M436" s="1"/>
      <c r="N436" s="1" t="s">
        <v>27</v>
      </c>
      <c r="O436" s="1" t="s">
        <v>720</v>
      </c>
    </row>
    <row r="437" spans="1:15" x14ac:dyDescent="0.3">
      <c r="A437" s="1" t="s">
        <v>715</v>
      </c>
      <c r="B437" s="1" t="s">
        <v>859</v>
      </c>
      <c r="C437" s="1" t="s">
        <v>858</v>
      </c>
      <c r="D437" s="1" t="s">
        <v>52</v>
      </c>
      <c r="E437" s="1" t="s">
        <v>1582</v>
      </c>
      <c r="F437" s="2">
        <v>0</v>
      </c>
      <c r="G437" s="2">
        <v>1</v>
      </c>
      <c r="H437" s="1" t="s">
        <v>950</v>
      </c>
      <c r="I437" s="3" t="s">
        <v>71</v>
      </c>
      <c r="J437" s="1"/>
      <c r="K437" s="4"/>
      <c r="L437" s="4"/>
      <c r="M437" s="1"/>
      <c r="N437" s="1" t="s">
        <v>27</v>
      </c>
      <c r="O437" s="1" t="s">
        <v>720</v>
      </c>
    </row>
    <row r="438" spans="1:15" x14ac:dyDescent="0.3">
      <c r="A438" s="1" t="s">
        <v>715</v>
      </c>
      <c r="B438" s="1" t="s">
        <v>1584</v>
      </c>
      <c r="C438" s="1" t="s">
        <v>1583</v>
      </c>
      <c r="D438" s="1" t="s">
        <v>18</v>
      </c>
      <c r="E438" s="1" t="s">
        <v>25</v>
      </c>
      <c r="F438" s="2">
        <v>300</v>
      </c>
      <c r="G438" s="2">
        <v>2</v>
      </c>
      <c r="H438" s="1" t="s">
        <v>347</v>
      </c>
      <c r="I438" s="3" t="s">
        <v>71</v>
      </c>
      <c r="J438" s="1"/>
      <c r="K438" s="4"/>
      <c r="L438" s="4"/>
      <c r="M438" s="1"/>
      <c r="N438" s="1" t="s">
        <v>27</v>
      </c>
      <c r="O438" s="1" t="s">
        <v>720</v>
      </c>
    </row>
    <row r="439" spans="1:15" x14ac:dyDescent="0.3">
      <c r="A439" s="1" t="s">
        <v>715</v>
      </c>
      <c r="B439" s="1" t="s">
        <v>1585</v>
      </c>
      <c r="C439" s="1" t="s">
        <v>1585</v>
      </c>
      <c r="D439" s="1" t="s">
        <v>92</v>
      </c>
      <c r="E439" s="1" t="s">
        <v>1586</v>
      </c>
      <c r="F439" s="2">
        <v>69500</v>
      </c>
      <c r="G439" s="2">
        <v>1</v>
      </c>
      <c r="H439" s="1" t="s">
        <v>714</v>
      </c>
      <c r="I439" s="3" t="s">
        <v>71</v>
      </c>
      <c r="J439" s="1"/>
      <c r="K439" s="4"/>
      <c r="L439" s="4"/>
      <c r="M439" s="1"/>
      <c r="N439" s="1" t="s">
        <v>27</v>
      </c>
      <c r="O439" s="1" t="s">
        <v>720</v>
      </c>
    </row>
    <row r="440" spans="1:15" x14ac:dyDescent="0.3">
      <c r="A440" s="1" t="s">
        <v>715</v>
      </c>
      <c r="B440" s="1" t="s">
        <v>1588</v>
      </c>
      <c r="C440" s="1" t="s">
        <v>1587</v>
      </c>
      <c r="D440" s="1" t="s">
        <v>18</v>
      </c>
      <c r="E440" s="1" t="s">
        <v>25</v>
      </c>
      <c r="F440" s="2">
        <v>0</v>
      </c>
      <c r="G440" s="2">
        <v>1</v>
      </c>
      <c r="H440" s="1" t="s">
        <v>1568</v>
      </c>
      <c r="I440" s="3" t="s">
        <v>71</v>
      </c>
      <c r="J440" s="1"/>
      <c r="K440" s="4"/>
      <c r="L440" s="4"/>
      <c r="M440" s="1"/>
      <c r="N440" s="1" t="s">
        <v>27</v>
      </c>
      <c r="O440" s="1" t="s">
        <v>720</v>
      </c>
    </row>
    <row r="441" spans="1:15" x14ac:dyDescent="0.3">
      <c r="A441" s="1" t="s">
        <v>1028</v>
      </c>
      <c r="B441" s="1" t="s">
        <v>1590</v>
      </c>
      <c r="C441" s="1" t="s">
        <v>1589</v>
      </c>
      <c r="D441" s="1" t="s">
        <v>18</v>
      </c>
      <c r="E441" s="1" t="s">
        <v>1591</v>
      </c>
      <c r="F441" s="2">
        <v>100</v>
      </c>
      <c r="G441" s="2">
        <v>1</v>
      </c>
      <c r="H441" s="1" t="s">
        <v>1450</v>
      </c>
      <c r="I441" s="3" t="s">
        <v>71</v>
      </c>
      <c r="J441" s="1"/>
      <c r="K441" s="4"/>
      <c r="L441" s="4"/>
      <c r="M441" s="1"/>
      <c r="N441" s="1" t="s">
        <v>27</v>
      </c>
      <c r="O441" s="1" t="s">
        <v>1034</v>
      </c>
    </row>
    <row r="442" spans="1:15" x14ac:dyDescent="0.3">
      <c r="A442" s="1" t="s">
        <v>1028</v>
      </c>
      <c r="B442" s="1" t="s">
        <v>1036</v>
      </c>
      <c r="C442" s="1" t="s">
        <v>1035</v>
      </c>
      <c r="D442" s="1" t="s">
        <v>36</v>
      </c>
      <c r="E442" s="1" t="s">
        <v>1592</v>
      </c>
      <c r="F442" s="2">
        <v>100</v>
      </c>
      <c r="G442" s="2">
        <v>1</v>
      </c>
      <c r="H442" s="1" t="s">
        <v>786</v>
      </c>
      <c r="I442" s="3" t="s">
        <v>71</v>
      </c>
      <c r="J442" s="1"/>
      <c r="K442" s="4"/>
      <c r="L442" s="4"/>
      <c r="M442" s="1"/>
      <c r="N442" s="1" t="s">
        <v>27</v>
      </c>
      <c r="O442" s="1" t="s">
        <v>1034</v>
      </c>
    </row>
    <row r="443" spans="1:15" x14ac:dyDescent="0.3">
      <c r="A443" s="1" t="s">
        <v>1028</v>
      </c>
      <c r="B443" s="1" t="s">
        <v>1594</v>
      </c>
      <c r="C443" s="1" t="s">
        <v>1593</v>
      </c>
      <c r="D443" s="1" t="s">
        <v>18</v>
      </c>
      <c r="E443" s="1" t="s">
        <v>304</v>
      </c>
      <c r="F443" s="2">
        <v>200</v>
      </c>
      <c r="G443" s="2">
        <v>1</v>
      </c>
      <c r="H443" s="1" t="s">
        <v>30</v>
      </c>
      <c r="I443" s="3" t="s">
        <v>71</v>
      </c>
      <c r="J443" s="1"/>
      <c r="K443" s="4"/>
      <c r="L443" s="4"/>
      <c r="M443" s="1"/>
      <c r="N443" s="1" t="s">
        <v>27</v>
      </c>
      <c r="O443" s="1" t="s">
        <v>1034</v>
      </c>
    </row>
    <row r="444" spans="1:15" ht="43.2" x14ac:dyDescent="0.3">
      <c r="A444" s="1" t="s">
        <v>892</v>
      </c>
      <c r="B444" s="1" t="s">
        <v>28</v>
      </c>
      <c r="C444" s="1" t="s">
        <v>28</v>
      </c>
      <c r="D444" s="1" t="s">
        <v>29</v>
      </c>
      <c r="E444" s="1" t="s">
        <v>45</v>
      </c>
      <c r="F444" s="2">
        <v>250</v>
      </c>
      <c r="G444" s="2">
        <v>3</v>
      </c>
      <c r="H444" s="1" t="s">
        <v>30</v>
      </c>
      <c r="I444" s="3" t="s">
        <v>20</v>
      </c>
      <c r="J444" s="1" t="s">
        <v>1595</v>
      </c>
      <c r="K444" s="4" t="s">
        <v>1596</v>
      </c>
      <c r="L444" s="4"/>
      <c r="M444" s="1"/>
      <c r="N444" s="1" t="s">
        <v>27</v>
      </c>
      <c r="O444" s="1" t="s">
        <v>894</v>
      </c>
    </row>
    <row r="445" spans="1:15" x14ac:dyDescent="0.3">
      <c r="A445" s="1" t="s">
        <v>1028</v>
      </c>
      <c r="B445" s="1" t="s">
        <v>1598</v>
      </c>
      <c r="C445" s="1" t="s">
        <v>1597</v>
      </c>
      <c r="D445" s="1" t="s">
        <v>36</v>
      </c>
      <c r="E445" s="1" t="s">
        <v>1599</v>
      </c>
      <c r="F445" s="2">
        <v>18000</v>
      </c>
      <c r="G445" s="2">
        <v>2</v>
      </c>
      <c r="H445" s="1" t="s">
        <v>30</v>
      </c>
      <c r="I445" s="3" t="s">
        <v>20</v>
      </c>
      <c r="J445" s="1"/>
      <c r="K445" s="4"/>
      <c r="L445" s="4"/>
      <c r="M445" s="1"/>
      <c r="N445" s="1" t="s">
        <v>27</v>
      </c>
      <c r="O445" s="1" t="s">
        <v>1034</v>
      </c>
    </row>
    <row r="446" spans="1:15" x14ac:dyDescent="0.3">
      <c r="A446" s="1" t="s">
        <v>1028</v>
      </c>
      <c r="B446" s="1" t="s">
        <v>28</v>
      </c>
      <c r="C446" s="1" t="s">
        <v>28</v>
      </c>
      <c r="D446" s="1" t="s">
        <v>92</v>
      </c>
      <c r="E446" s="1" t="s">
        <v>99</v>
      </c>
      <c r="F446" s="2">
        <v>0</v>
      </c>
      <c r="G446" s="2">
        <v>1</v>
      </c>
      <c r="H446" s="1" t="s">
        <v>204</v>
      </c>
      <c r="I446" s="3" t="s">
        <v>20</v>
      </c>
      <c r="J446" s="1"/>
      <c r="K446" s="4"/>
      <c r="L446" s="4"/>
      <c r="M446" s="1"/>
      <c r="N446" s="1" t="s">
        <v>27</v>
      </c>
      <c r="O446" s="1" t="s">
        <v>1034</v>
      </c>
    </row>
    <row r="447" spans="1:15" x14ac:dyDescent="0.3">
      <c r="A447" s="1" t="s">
        <v>1028</v>
      </c>
      <c r="B447" s="1" t="s">
        <v>28</v>
      </c>
      <c r="C447" s="1" t="s">
        <v>28</v>
      </c>
      <c r="D447" s="1" t="s">
        <v>92</v>
      </c>
      <c r="E447" s="1" t="s">
        <v>448</v>
      </c>
      <c r="F447" s="2">
        <v>4900</v>
      </c>
      <c r="G447" s="2">
        <v>1</v>
      </c>
      <c r="H447" s="1" t="s">
        <v>204</v>
      </c>
      <c r="I447" s="3" t="s">
        <v>71</v>
      </c>
      <c r="J447" s="1"/>
      <c r="K447" s="4"/>
      <c r="L447" s="4"/>
      <c r="M447" s="1"/>
      <c r="N447" s="1" t="s">
        <v>27</v>
      </c>
      <c r="O447" s="1" t="s">
        <v>1034</v>
      </c>
    </row>
    <row r="448" spans="1:15" x14ac:dyDescent="0.3">
      <c r="A448" s="1" t="s">
        <v>1028</v>
      </c>
      <c r="B448" s="1" t="s">
        <v>28</v>
      </c>
      <c r="C448" s="1" t="s">
        <v>28</v>
      </c>
      <c r="D448" s="1" t="s">
        <v>29</v>
      </c>
      <c r="E448" s="1" t="s">
        <v>45</v>
      </c>
      <c r="F448" s="2">
        <v>8136</v>
      </c>
      <c r="G448" s="2">
        <v>1</v>
      </c>
      <c r="H448" s="1" t="s">
        <v>30</v>
      </c>
      <c r="I448" s="3" t="s">
        <v>71</v>
      </c>
      <c r="J448" s="1"/>
      <c r="K448" s="4"/>
      <c r="L448" s="4"/>
      <c r="M448" s="1"/>
      <c r="N448" s="1" t="s">
        <v>27</v>
      </c>
      <c r="O448" s="1" t="s">
        <v>1034</v>
      </c>
    </row>
    <row r="449" spans="1:15" x14ac:dyDescent="0.3">
      <c r="A449" s="1" t="s">
        <v>1028</v>
      </c>
      <c r="B449" s="1" t="s">
        <v>28</v>
      </c>
      <c r="C449" s="1" t="s">
        <v>28</v>
      </c>
      <c r="D449" s="1" t="s">
        <v>29</v>
      </c>
      <c r="E449" s="1" t="s">
        <v>45</v>
      </c>
      <c r="F449" s="2">
        <v>4500</v>
      </c>
      <c r="G449" s="2">
        <v>0</v>
      </c>
      <c r="H449" s="1" t="s">
        <v>30</v>
      </c>
      <c r="I449" s="3" t="s">
        <v>71</v>
      </c>
      <c r="J449" s="1"/>
      <c r="K449" s="4"/>
      <c r="L449" s="4"/>
      <c r="M449" s="1"/>
      <c r="N449" s="1" t="s">
        <v>27</v>
      </c>
      <c r="O449" s="1" t="s">
        <v>1034</v>
      </c>
    </row>
    <row r="450" spans="1:15" x14ac:dyDescent="0.3">
      <c r="A450" s="1" t="s">
        <v>1028</v>
      </c>
      <c r="B450" s="1" t="s">
        <v>28</v>
      </c>
      <c r="C450" s="1" t="s">
        <v>28</v>
      </c>
      <c r="D450" s="1" t="s">
        <v>29</v>
      </c>
      <c r="E450" s="1" t="s">
        <v>45</v>
      </c>
      <c r="F450" s="2">
        <v>8500</v>
      </c>
      <c r="G450" s="2">
        <v>0</v>
      </c>
      <c r="H450" s="1" t="s">
        <v>30</v>
      </c>
      <c r="I450" s="3" t="s">
        <v>20</v>
      </c>
      <c r="J450" s="1"/>
      <c r="K450" s="4"/>
      <c r="L450" s="4"/>
      <c r="M450" s="1"/>
      <c r="N450" s="1" t="s">
        <v>27</v>
      </c>
      <c r="O450" s="1" t="s">
        <v>1034</v>
      </c>
    </row>
    <row r="451" spans="1:15" x14ac:dyDescent="0.3">
      <c r="A451" s="1" t="s">
        <v>1028</v>
      </c>
      <c r="B451" s="1" t="s">
        <v>28</v>
      </c>
      <c r="C451" s="1" t="s">
        <v>28</v>
      </c>
      <c r="D451" s="1" t="s">
        <v>29</v>
      </c>
      <c r="E451" s="1" t="s">
        <v>45</v>
      </c>
      <c r="F451" s="2">
        <v>5000</v>
      </c>
      <c r="G451" s="2">
        <v>0</v>
      </c>
      <c r="H451" s="1" t="s">
        <v>30</v>
      </c>
      <c r="I451" s="3" t="s">
        <v>20</v>
      </c>
      <c r="J451" s="1"/>
      <c r="K451" s="4"/>
      <c r="L451" s="4"/>
      <c r="M451" s="1"/>
      <c r="N451" s="1" t="s">
        <v>27</v>
      </c>
      <c r="O451" s="1" t="s">
        <v>1034</v>
      </c>
    </row>
    <row r="452" spans="1:15" ht="57.6" x14ac:dyDescent="0.3">
      <c r="A452" s="1" t="s">
        <v>1028</v>
      </c>
      <c r="B452" s="1" t="s">
        <v>1036</v>
      </c>
      <c r="C452" s="1" t="s">
        <v>1035</v>
      </c>
      <c r="D452" s="1" t="s">
        <v>52</v>
      </c>
      <c r="E452" s="1" t="s">
        <v>58</v>
      </c>
      <c r="F452" s="2">
        <v>150000</v>
      </c>
      <c r="G452" s="2">
        <v>3</v>
      </c>
      <c r="H452" s="1" t="s">
        <v>786</v>
      </c>
      <c r="I452" s="3" t="s">
        <v>20</v>
      </c>
      <c r="J452" s="1" t="s">
        <v>1600</v>
      </c>
      <c r="K452" s="4" t="s">
        <v>1601</v>
      </c>
      <c r="L452" s="4" t="s">
        <v>1602</v>
      </c>
      <c r="M452" s="1" t="s">
        <v>1603</v>
      </c>
      <c r="N452" s="1" t="s">
        <v>27</v>
      </c>
      <c r="O452" s="1" t="s">
        <v>1034</v>
      </c>
    </row>
    <row r="453" spans="1:15" x14ac:dyDescent="0.3">
      <c r="A453" s="1" t="s">
        <v>1028</v>
      </c>
      <c r="B453" s="1" t="s">
        <v>1605</v>
      </c>
      <c r="C453" s="1" t="s">
        <v>1604</v>
      </c>
      <c r="D453" s="1" t="s">
        <v>52</v>
      </c>
      <c r="E453" s="1" t="s">
        <v>58</v>
      </c>
      <c r="F453" s="2">
        <v>500960</v>
      </c>
      <c r="G453" s="2">
        <v>0</v>
      </c>
      <c r="H453" s="1" t="s">
        <v>786</v>
      </c>
      <c r="I453" s="3" t="s">
        <v>71</v>
      </c>
      <c r="J453" s="1"/>
      <c r="K453" s="4"/>
      <c r="L453" s="4"/>
      <c r="M453" s="1"/>
      <c r="N453" s="1" t="s">
        <v>27</v>
      </c>
      <c r="O453" s="1" t="s">
        <v>1034</v>
      </c>
    </row>
    <row r="454" spans="1:15" x14ac:dyDescent="0.3">
      <c r="A454" s="1" t="s">
        <v>606</v>
      </c>
      <c r="B454" s="1" t="s">
        <v>28</v>
      </c>
      <c r="C454" s="1" t="s">
        <v>28</v>
      </c>
      <c r="D454" s="1" t="s">
        <v>92</v>
      </c>
      <c r="E454" s="1" t="s">
        <v>1607</v>
      </c>
      <c r="F454" s="2">
        <v>15000</v>
      </c>
      <c r="G454" s="2">
        <v>2</v>
      </c>
      <c r="H454" s="1" t="s">
        <v>30</v>
      </c>
      <c r="I454" s="3" t="s">
        <v>71</v>
      </c>
      <c r="J454" s="1" t="s">
        <v>1606</v>
      </c>
      <c r="K454" s="4"/>
      <c r="L454" s="4"/>
      <c r="M454" s="1"/>
      <c r="N454" s="1" t="s">
        <v>27</v>
      </c>
      <c r="O454" s="1" t="s">
        <v>609</v>
      </c>
    </row>
    <row r="455" spans="1:15" x14ac:dyDescent="0.3">
      <c r="A455" s="1" t="s">
        <v>606</v>
      </c>
      <c r="B455" s="1" t="s">
        <v>1609</v>
      </c>
      <c r="C455" s="1" t="s">
        <v>1608</v>
      </c>
      <c r="D455" s="1" t="s">
        <v>36</v>
      </c>
      <c r="E455" s="1" t="s">
        <v>172</v>
      </c>
      <c r="F455" s="2">
        <v>30000</v>
      </c>
      <c r="G455" s="2">
        <v>1</v>
      </c>
      <c r="H455" s="1" t="s">
        <v>743</v>
      </c>
      <c r="I455" s="3" t="s">
        <v>71</v>
      </c>
      <c r="J455" s="1"/>
      <c r="K455" s="4"/>
      <c r="L455" s="4"/>
      <c r="M455" s="1"/>
      <c r="N455" s="1" t="s">
        <v>27</v>
      </c>
      <c r="O455" s="1" t="s">
        <v>609</v>
      </c>
    </row>
    <row r="456" spans="1:15" x14ac:dyDescent="0.3">
      <c r="A456" s="1" t="s">
        <v>606</v>
      </c>
      <c r="B456" s="1" t="s">
        <v>1610</v>
      </c>
      <c r="C456" s="1" t="s">
        <v>1610</v>
      </c>
      <c r="D456" s="1" t="s">
        <v>36</v>
      </c>
      <c r="E456" s="1" t="s">
        <v>172</v>
      </c>
      <c r="F456" s="2">
        <v>30000</v>
      </c>
      <c r="G456" s="2">
        <v>1</v>
      </c>
      <c r="H456" s="1" t="s">
        <v>743</v>
      </c>
      <c r="I456" s="3" t="s">
        <v>71</v>
      </c>
      <c r="J456" s="1"/>
      <c r="K456" s="4"/>
      <c r="L456" s="4"/>
      <c r="M456" s="1"/>
      <c r="N456" s="1" t="s">
        <v>27</v>
      </c>
      <c r="O456" s="1" t="s">
        <v>609</v>
      </c>
    </row>
    <row r="457" spans="1:15" x14ac:dyDescent="0.3">
      <c r="A457" s="1" t="s">
        <v>606</v>
      </c>
      <c r="B457" s="1" t="s">
        <v>1611</v>
      </c>
      <c r="C457" s="1" t="s">
        <v>1611</v>
      </c>
      <c r="D457" s="1" t="s">
        <v>36</v>
      </c>
      <c r="E457" s="1" t="s">
        <v>172</v>
      </c>
      <c r="F457" s="2">
        <v>30000</v>
      </c>
      <c r="G457" s="2">
        <v>1</v>
      </c>
      <c r="H457" s="1" t="s">
        <v>743</v>
      </c>
      <c r="I457" s="3" t="s">
        <v>71</v>
      </c>
      <c r="J457" s="1"/>
      <c r="K457" s="4"/>
      <c r="L457" s="4"/>
      <c r="M457" s="1"/>
      <c r="N457" s="1" t="s">
        <v>27</v>
      </c>
      <c r="O457" s="1" t="s">
        <v>609</v>
      </c>
    </row>
    <row r="458" spans="1:15" x14ac:dyDescent="0.3">
      <c r="A458" s="1" t="s">
        <v>606</v>
      </c>
      <c r="B458" s="1" t="s">
        <v>632</v>
      </c>
      <c r="C458" s="1" t="s">
        <v>631</v>
      </c>
      <c r="D458" s="1" t="s">
        <v>52</v>
      </c>
      <c r="E458" s="1" t="s">
        <v>58</v>
      </c>
      <c r="F458" s="2">
        <v>300000</v>
      </c>
      <c r="G458" s="2">
        <v>4</v>
      </c>
      <c r="H458" s="1" t="s">
        <v>347</v>
      </c>
      <c r="I458" s="3" t="s">
        <v>71</v>
      </c>
      <c r="J458" s="1"/>
      <c r="K458" s="4"/>
      <c r="L458" s="4"/>
      <c r="M458" s="1" t="s">
        <v>1612</v>
      </c>
      <c r="N458" s="1" t="s">
        <v>27</v>
      </c>
      <c r="O458" s="1" t="s">
        <v>609</v>
      </c>
    </row>
    <row r="459" spans="1:15" x14ac:dyDescent="0.3">
      <c r="A459" s="1" t="s">
        <v>606</v>
      </c>
      <c r="B459" s="1" t="s">
        <v>634</v>
      </c>
      <c r="C459" s="1" t="s">
        <v>633</v>
      </c>
      <c r="D459" s="1" t="s">
        <v>52</v>
      </c>
      <c r="E459" s="1" t="s">
        <v>58</v>
      </c>
      <c r="F459" s="2">
        <v>250000</v>
      </c>
      <c r="G459" s="2">
        <v>2</v>
      </c>
      <c r="H459" s="1" t="s">
        <v>347</v>
      </c>
      <c r="I459" s="3" t="s">
        <v>71</v>
      </c>
      <c r="J459" s="1" t="s">
        <v>1613</v>
      </c>
      <c r="K459" s="4"/>
      <c r="L459" s="4"/>
      <c r="M459" s="1"/>
      <c r="N459" s="1" t="s">
        <v>27</v>
      </c>
      <c r="O459" s="1" t="s">
        <v>609</v>
      </c>
    </row>
    <row r="460" spans="1:15" ht="43.2" x14ac:dyDescent="0.3">
      <c r="A460" s="1" t="s">
        <v>606</v>
      </c>
      <c r="B460" s="1" t="s">
        <v>1615</v>
      </c>
      <c r="C460" s="1" t="s">
        <v>1614</v>
      </c>
      <c r="D460" s="1" t="s">
        <v>18</v>
      </c>
      <c r="E460" s="1" t="s">
        <v>25</v>
      </c>
      <c r="F460" s="2">
        <v>1000</v>
      </c>
      <c r="G460" s="2">
        <v>1</v>
      </c>
      <c r="H460" s="1" t="s">
        <v>743</v>
      </c>
      <c r="I460" s="3" t="s">
        <v>71</v>
      </c>
      <c r="J460" s="1"/>
      <c r="K460" s="4" t="s">
        <v>1616</v>
      </c>
      <c r="L460" s="4"/>
      <c r="M460" s="1"/>
      <c r="N460" s="1" t="s">
        <v>27</v>
      </c>
      <c r="O460" s="1" t="s">
        <v>609</v>
      </c>
    </row>
    <row r="461" spans="1:15" ht="43.2" x14ac:dyDescent="0.3">
      <c r="A461" s="1" t="s">
        <v>606</v>
      </c>
      <c r="B461" s="1" t="s">
        <v>1615</v>
      </c>
      <c r="C461" s="1" t="s">
        <v>1614</v>
      </c>
      <c r="D461" s="1" t="s">
        <v>18</v>
      </c>
      <c r="E461" s="1" t="s">
        <v>25</v>
      </c>
      <c r="F461" s="2">
        <v>1000</v>
      </c>
      <c r="G461" s="2">
        <v>1</v>
      </c>
      <c r="H461" s="1" t="s">
        <v>743</v>
      </c>
      <c r="I461" s="3" t="s">
        <v>71</v>
      </c>
      <c r="J461" s="1"/>
      <c r="K461" s="4" t="s">
        <v>1617</v>
      </c>
      <c r="L461" s="4"/>
      <c r="M461" s="1"/>
      <c r="N461" s="1" t="s">
        <v>27</v>
      </c>
      <c r="O461" s="1" t="s">
        <v>609</v>
      </c>
    </row>
    <row r="462" spans="1:15" ht="28.8" x14ac:dyDescent="0.3">
      <c r="A462" s="1" t="s">
        <v>606</v>
      </c>
      <c r="B462" s="1" t="s">
        <v>1619</v>
      </c>
      <c r="C462" s="1" t="s">
        <v>1618</v>
      </c>
      <c r="D462" s="1" t="s">
        <v>18</v>
      </c>
      <c r="E462" s="1" t="s">
        <v>25</v>
      </c>
      <c r="F462" s="2">
        <v>1000</v>
      </c>
      <c r="G462" s="2">
        <v>1</v>
      </c>
      <c r="H462" s="1" t="s">
        <v>743</v>
      </c>
      <c r="I462" s="3" t="s">
        <v>71</v>
      </c>
      <c r="J462" s="1"/>
      <c r="K462" s="4" t="s">
        <v>1620</v>
      </c>
      <c r="L462" s="4"/>
      <c r="M462" s="1"/>
      <c r="N462" s="1" t="s">
        <v>27</v>
      </c>
      <c r="O462" s="1" t="s">
        <v>609</v>
      </c>
    </row>
    <row r="463" spans="1:15" ht="28.8" x14ac:dyDescent="0.3">
      <c r="A463" s="1" t="s">
        <v>606</v>
      </c>
      <c r="B463" s="1" t="s">
        <v>1622</v>
      </c>
      <c r="C463" s="1" t="s">
        <v>1621</v>
      </c>
      <c r="D463" s="1" t="s">
        <v>18</v>
      </c>
      <c r="E463" s="1" t="s">
        <v>25</v>
      </c>
      <c r="F463" s="2">
        <v>1000</v>
      </c>
      <c r="G463" s="2">
        <v>1</v>
      </c>
      <c r="H463" s="1" t="s">
        <v>743</v>
      </c>
      <c r="I463" s="3" t="s">
        <v>71</v>
      </c>
      <c r="J463" s="1"/>
      <c r="K463" s="4" t="s">
        <v>1623</v>
      </c>
      <c r="L463" s="4"/>
      <c r="M463" s="1"/>
      <c r="N463" s="1" t="s">
        <v>27</v>
      </c>
      <c r="O463" s="1" t="s">
        <v>609</v>
      </c>
    </row>
    <row r="464" spans="1:15" ht="28.8" x14ac:dyDescent="0.3">
      <c r="A464" s="1" t="s">
        <v>606</v>
      </c>
      <c r="B464" s="1" t="s">
        <v>28</v>
      </c>
      <c r="C464" s="1" t="s">
        <v>28</v>
      </c>
      <c r="D464" s="1" t="s">
        <v>18</v>
      </c>
      <c r="E464" s="1" t="s">
        <v>25</v>
      </c>
      <c r="F464" s="2">
        <v>1000</v>
      </c>
      <c r="G464" s="2">
        <v>1</v>
      </c>
      <c r="H464" s="1" t="s">
        <v>743</v>
      </c>
      <c r="I464" s="3" t="s">
        <v>71</v>
      </c>
      <c r="J464" s="1"/>
      <c r="K464" s="4" t="s">
        <v>1624</v>
      </c>
      <c r="L464" s="4"/>
      <c r="M464" s="1"/>
      <c r="N464" s="1" t="s">
        <v>27</v>
      </c>
      <c r="O464" s="1" t="s">
        <v>609</v>
      </c>
    </row>
    <row r="465" spans="1:15" ht="28.8" x14ac:dyDescent="0.3">
      <c r="A465" s="1" t="s">
        <v>606</v>
      </c>
      <c r="B465" s="1" t="s">
        <v>28</v>
      </c>
      <c r="C465" s="1" t="s">
        <v>28</v>
      </c>
      <c r="D465" s="1" t="s">
        <v>18</v>
      </c>
      <c r="E465" s="1" t="s">
        <v>25</v>
      </c>
      <c r="F465" s="2">
        <v>1000</v>
      </c>
      <c r="G465" s="2">
        <v>1</v>
      </c>
      <c r="H465" s="1" t="s">
        <v>743</v>
      </c>
      <c r="I465" s="3" t="s">
        <v>71</v>
      </c>
      <c r="J465" s="1"/>
      <c r="K465" s="4" t="s">
        <v>1625</v>
      </c>
      <c r="L465" s="4"/>
      <c r="M465" s="1"/>
      <c r="N465" s="1" t="s">
        <v>27</v>
      </c>
      <c r="O465" s="1" t="s">
        <v>609</v>
      </c>
    </row>
    <row r="466" spans="1:15" x14ac:dyDescent="0.3">
      <c r="A466" s="1" t="s">
        <v>737</v>
      </c>
      <c r="B466" s="1" t="s">
        <v>28</v>
      </c>
      <c r="C466" s="1" t="s">
        <v>28</v>
      </c>
      <c r="D466" s="1" t="s">
        <v>29</v>
      </c>
      <c r="E466" s="1" t="s">
        <v>45</v>
      </c>
      <c r="F466" s="2">
        <v>3000</v>
      </c>
      <c r="G466" s="2">
        <v>1</v>
      </c>
      <c r="H466" s="1" t="s">
        <v>30</v>
      </c>
      <c r="I466" s="3" t="s">
        <v>20</v>
      </c>
      <c r="J466" s="1"/>
      <c r="K466" s="4"/>
      <c r="L466" s="4"/>
      <c r="M466" s="1" t="s">
        <v>1626</v>
      </c>
      <c r="N466" s="1" t="s">
        <v>27</v>
      </c>
      <c r="O466" s="1" t="s">
        <v>742</v>
      </c>
    </row>
    <row r="467" spans="1:15" x14ac:dyDescent="0.3">
      <c r="A467" s="1" t="s">
        <v>737</v>
      </c>
      <c r="B467" s="1" t="s">
        <v>28</v>
      </c>
      <c r="C467" s="1" t="s">
        <v>28</v>
      </c>
      <c r="D467" s="1" t="s">
        <v>29</v>
      </c>
      <c r="E467" s="1" t="s">
        <v>45</v>
      </c>
      <c r="F467" s="2">
        <v>2000</v>
      </c>
      <c r="G467" s="2">
        <v>2</v>
      </c>
      <c r="H467" s="1" t="s">
        <v>30</v>
      </c>
      <c r="I467" s="3" t="s">
        <v>71</v>
      </c>
      <c r="J467" s="1"/>
      <c r="K467" s="4"/>
      <c r="L467" s="4"/>
      <c r="M467" s="1" t="s">
        <v>1627</v>
      </c>
      <c r="N467" s="1" t="s">
        <v>27</v>
      </c>
      <c r="O467" s="1" t="s">
        <v>742</v>
      </c>
    </row>
    <row r="468" spans="1:15" x14ac:dyDescent="0.3">
      <c r="A468" s="1" t="s">
        <v>737</v>
      </c>
      <c r="B468" s="1" t="s">
        <v>28</v>
      </c>
      <c r="C468" s="1" t="s">
        <v>28</v>
      </c>
      <c r="D468" s="1" t="s">
        <v>29</v>
      </c>
      <c r="E468" s="1" t="s">
        <v>429</v>
      </c>
      <c r="F468" s="2">
        <v>600</v>
      </c>
      <c r="G468" s="2">
        <v>7</v>
      </c>
      <c r="H468" s="1" t="s">
        <v>30</v>
      </c>
      <c r="I468" s="3" t="s">
        <v>71</v>
      </c>
      <c r="J468" s="1"/>
      <c r="K468" s="4"/>
      <c r="L468" s="4"/>
      <c r="M468" s="1"/>
      <c r="N468" s="1" t="s">
        <v>27</v>
      </c>
      <c r="O468" s="1" t="s">
        <v>742</v>
      </c>
    </row>
    <row r="469" spans="1:15" x14ac:dyDescent="0.3">
      <c r="A469" s="1" t="s">
        <v>737</v>
      </c>
      <c r="B469" s="1" t="s">
        <v>28</v>
      </c>
      <c r="C469" s="1" t="s">
        <v>28</v>
      </c>
      <c r="D469" s="1" t="s">
        <v>29</v>
      </c>
      <c r="E469" s="1" t="s">
        <v>429</v>
      </c>
      <c r="F469" s="2">
        <v>600</v>
      </c>
      <c r="G469" s="2">
        <v>6</v>
      </c>
      <c r="H469" s="1" t="s">
        <v>30</v>
      </c>
      <c r="I469" s="3" t="s">
        <v>20</v>
      </c>
      <c r="J469" s="1"/>
      <c r="K469" s="4"/>
      <c r="L469" s="4"/>
      <c r="M469" s="1"/>
      <c r="N469" s="1" t="s">
        <v>27</v>
      </c>
      <c r="O469" s="1" t="s">
        <v>742</v>
      </c>
    </row>
    <row r="470" spans="1:15" x14ac:dyDescent="0.3">
      <c r="A470" s="1" t="s">
        <v>737</v>
      </c>
      <c r="B470" s="1" t="s">
        <v>28</v>
      </c>
      <c r="C470" s="1" t="s">
        <v>28</v>
      </c>
      <c r="D470" s="1" t="s">
        <v>92</v>
      </c>
      <c r="E470" s="1" t="s">
        <v>1628</v>
      </c>
      <c r="F470" s="2">
        <v>20000</v>
      </c>
      <c r="G470" s="2">
        <v>5</v>
      </c>
      <c r="H470" s="1" t="s">
        <v>30</v>
      </c>
      <c r="I470" s="3" t="s">
        <v>71</v>
      </c>
      <c r="J470" s="1"/>
      <c r="K470" s="4"/>
      <c r="L470" s="4"/>
      <c r="M470" s="1"/>
      <c r="N470" s="1" t="s">
        <v>27</v>
      </c>
      <c r="O470" s="1" t="s">
        <v>742</v>
      </c>
    </row>
    <row r="471" spans="1:15" ht="28.8" x14ac:dyDescent="0.3">
      <c r="A471" s="1" t="s">
        <v>1202</v>
      </c>
      <c r="B471" s="1" t="s">
        <v>1630</v>
      </c>
      <c r="C471" s="1" t="s">
        <v>1629</v>
      </c>
      <c r="D471" s="1" t="s">
        <v>29</v>
      </c>
      <c r="E471" s="1" t="s">
        <v>45</v>
      </c>
      <c r="F471" s="2">
        <v>200</v>
      </c>
      <c r="G471" s="2">
        <v>2</v>
      </c>
      <c r="H471" s="1" t="s">
        <v>140</v>
      </c>
      <c r="I471" s="3" t="s">
        <v>71</v>
      </c>
      <c r="J471" s="1" t="s">
        <v>1631</v>
      </c>
      <c r="K471" s="4" t="s">
        <v>1632</v>
      </c>
      <c r="L471" s="4" t="s">
        <v>1633</v>
      </c>
      <c r="M471" s="1" t="s">
        <v>1634</v>
      </c>
      <c r="N471" s="1" t="s">
        <v>27</v>
      </c>
      <c r="O471" s="1" t="s">
        <v>1203</v>
      </c>
    </row>
    <row r="472" spans="1:15" ht="28.8" x14ac:dyDescent="0.3">
      <c r="A472" s="1" t="s">
        <v>1202</v>
      </c>
      <c r="B472" s="1" t="s">
        <v>1636</v>
      </c>
      <c r="C472" s="1" t="s">
        <v>1635</v>
      </c>
      <c r="D472" s="1" t="s">
        <v>36</v>
      </c>
      <c r="E472" s="1" t="s">
        <v>1641</v>
      </c>
      <c r="F472" s="2">
        <v>300</v>
      </c>
      <c r="G472" s="2">
        <v>1</v>
      </c>
      <c r="H472" s="1" t="s">
        <v>1450</v>
      </c>
      <c r="I472" s="3" t="s">
        <v>71</v>
      </c>
      <c r="J472" s="1" t="s">
        <v>1637</v>
      </c>
      <c r="K472" s="4" t="s">
        <v>1638</v>
      </c>
      <c r="L472" s="4" t="s">
        <v>1639</v>
      </c>
      <c r="M472" s="1" t="s">
        <v>1640</v>
      </c>
      <c r="N472" s="1" t="s">
        <v>27</v>
      </c>
      <c r="O472" s="1" t="s">
        <v>1203</v>
      </c>
    </row>
    <row r="473" spans="1:15" x14ac:dyDescent="0.3">
      <c r="A473" s="1" t="s">
        <v>1202</v>
      </c>
      <c r="B473" s="1" t="s">
        <v>1643</v>
      </c>
      <c r="C473" s="1" t="s">
        <v>1642</v>
      </c>
      <c r="D473" s="1" t="s">
        <v>29</v>
      </c>
      <c r="E473" s="1" t="s">
        <v>45</v>
      </c>
      <c r="F473" s="2">
        <v>200</v>
      </c>
      <c r="G473" s="2">
        <v>1</v>
      </c>
      <c r="H473" s="1" t="s">
        <v>744</v>
      </c>
      <c r="I473" s="3" t="s">
        <v>71</v>
      </c>
      <c r="J473" s="1" t="s">
        <v>1631</v>
      </c>
      <c r="K473" s="4" t="s">
        <v>1644</v>
      </c>
      <c r="L473" s="4" t="s">
        <v>1645</v>
      </c>
      <c r="M473" s="1" t="s">
        <v>1646</v>
      </c>
      <c r="N473" s="1" t="s">
        <v>27</v>
      </c>
      <c r="O473" s="1" t="s">
        <v>1203</v>
      </c>
    </row>
    <row r="474" spans="1:15" ht="28.8" x14ac:dyDescent="0.3">
      <c r="A474" s="1" t="s">
        <v>1202</v>
      </c>
      <c r="B474" s="1" t="s">
        <v>1647</v>
      </c>
      <c r="C474" s="1" t="s">
        <v>1647</v>
      </c>
      <c r="D474" s="1" t="s">
        <v>52</v>
      </c>
      <c r="E474" s="1" t="s">
        <v>1156</v>
      </c>
      <c r="F474" s="2">
        <v>7700</v>
      </c>
      <c r="G474" s="2">
        <v>1</v>
      </c>
      <c r="H474" s="1" t="s">
        <v>474</v>
      </c>
      <c r="I474" s="3" t="s">
        <v>71</v>
      </c>
      <c r="J474" s="1" t="s">
        <v>102</v>
      </c>
      <c r="K474" s="4" t="s">
        <v>1648</v>
      </c>
      <c r="L474" s="4" t="s">
        <v>1649</v>
      </c>
      <c r="M474" s="1" t="s">
        <v>1650</v>
      </c>
      <c r="N474" s="1" t="s">
        <v>27</v>
      </c>
      <c r="O474" s="1" t="s">
        <v>1203</v>
      </c>
    </row>
    <row r="475" spans="1:15" x14ac:dyDescent="0.3">
      <c r="A475" s="1" t="s">
        <v>1202</v>
      </c>
      <c r="B475" s="1" t="s">
        <v>1651</v>
      </c>
      <c r="C475" s="1" t="s">
        <v>1651</v>
      </c>
      <c r="D475" s="1" t="s">
        <v>52</v>
      </c>
      <c r="E475" s="1" t="s">
        <v>1156</v>
      </c>
      <c r="F475" s="2">
        <v>5000</v>
      </c>
      <c r="G475" s="2">
        <v>1</v>
      </c>
      <c r="H475" s="1" t="s">
        <v>1652</v>
      </c>
      <c r="I475" s="3" t="s">
        <v>20</v>
      </c>
      <c r="J475" s="1" t="s">
        <v>747</v>
      </c>
      <c r="K475" s="4" t="s">
        <v>1653</v>
      </c>
      <c r="L475" s="4" t="s">
        <v>1654</v>
      </c>
      <c r="M475" s="1" t="s">
        <v>1655</v>
      </c>
      <c r="N475" s="1" t="s">
        <v>27</v>
      </c>
      <c r="O475" s="1" t="s">
        <v>1203</v>
      </c>
    </row>
    <row r="476" spans="1:15" ht="28.8" x14ac:dyDescent="0.3">
      <c r="A476" s="1" t="s">
        <v>1202</v>
      </c>
      <c r="B476" s="1" t="s">
        <v>1656</v>
      </c>
      <c r="C476" s="1" t="s">
        <v>1656</v>
      </c>
      <c r="D476" s="1" t="s">
        <v>52</v>
      </c>
      <c r="E476" s="1" t="s">
        <v>1660</v>
      </c>
      <c r="F476" s="2">
        <v>5000</v>
      </c>
      <c r="G476" s="2">
        <v>2</v>
      </c>
      <c r="H476" s="1" t="s">
        <v>1140</v>
      </c>
      <c r="I476" s="3" t="s">
        <v>71</v>
      </c>
      <c r="J476" s="1" t="s">
        <v>188</v>
      </c>
      <c r="K476" s="4" t="s">
        <v>1657</v>
      </c>
      <c r="L476" s="4" t="s">
        <v>1658</v>
      </c>
      <c r="M476" s="1" t="s">
        <v>1659</v>
      </c>
      <c r="N476" s="1" t="s">
        <v>27</v>
      </c>
      <c r="O476" s="1" t="s">
        <v>1203</v>
      </c>
    </row>
    <row r="477" spans="1:15" x14ac:dyDescent="0.3">
      <c r="A477" s="1" t="s">
        <v>1202</v>
      </c>
      <c r="B477" s="1" t="s">
        <v>1661</v>
      </c>
      <c r="C477" s="1" t="s">
        <v>1661</v>
      </c>
      <c r="D477" s="1" t="s">
        <v>52</v>
      </c>
      <c r="E477" s="1" t="s">
        <v>1665</v>
      </c>
      <c r="F477" s="2">
        <v>10000</v>
      </c>
      <c r="G477" s="2">
        <v>1</v>
      </c>
      <c r="H477" s="1" t="s">
        <v>1662</v>
      </c>
      <c r="I477" s="3" t="s">
        <v>71</v>
      </c>
      <c r="J477" s="1" t="s">
        <v>535</v>
      </c>
      <c r="K477" s="4" t="s">
        <v>1663</v>
      </c>
      <c r="L477" s="4" t="s">
        <v>1664</v>
      </c>
      <c r="M477" s="1"/>
      <c r="N477" s="1" t="s">
        <v>27</v>
      </c>
      <c r="O477" s="1" t="s">
        <v>1203</v>
      </c>
    </row>
    <row r="478" spans="1:15" ht="72" x14ac:dyDescent="0.3">
      <c r="A478" s="1" t="s">
        <v>561</v>
      </c>
      <c r="B478" s="1" t="s">
        <v>28</v>
      </c>
      <c r="C478" s="1" t="s">
        <v>28</v>
      </c>
      <c r="D478" s="1" t="s">
        <v>18</v>
      </c>
      <c r="E478" s="1" t="s">
        <v>1669</v>
      </c>
      <c r="F478" s="2">
        <v>5000</v>
      </c>
      <c r="G478" s="2">
        <v>1</v>
      </c>
      <c r="H478" s="1" t="s">
        <v>30</v>
      </c>
      <c r="I478" s="3" t="s">
        <v>71</v>
      </c>
      <c r="J478" s="1" t="s">
        <v>490</v>
      </c>
      <c r="K478" s="4" t="s">
        <v>1666</v>
      </c>
      <c r="L478" s="4" t="s">
        <v>1667</v>
      </c>
      <c r="M478" s="1" t="s">
        <v>1668</v>
      </c>
      <c r="N478" s="1" t="s">
        <v>27</v>
      </c>
      <c r="O478" s="1" t="s">
        <v>565</v>
      </c>
    </row>
    <row r="479" spans="1:15" ht="43.2" x14ac:dyDescent="0.3">
      <c r="A479" s="1" t="s">
        <v>561</v>
      </c>
      <c r="B479" s="1" t="s">
        <v>28</v>
      </c>
      <c r="C479" s="1" t="s">
        <v>28</v>
      </c>
      <c r="D479" s="1" t="s">
        <v>29</v>
      </c>
      <c r="E479" s="1" t="s">
        <v>45</v>
      </c>
      <c r="F479" s="2">
        <v>3000</v>
      </c>
      <c r="G479" s="2">
        <v>1</v>
      </c>
      <c r="H479" s="1" t="s">
        <v>30</v>
      </c>
      <c r="I479" s="3" t="s">
        <v>20</v>
      </c>
      <c r="J479" s="1" t="s">
        <v>188</v>
      </c>
      <c r="K479" s="4" t="s">
        <v>1670</v>
      </c>
      <c r="L479" s="4" t="s">
        <v>1671</v>
      </c>
      <c r="M479" s="1" t="s">
        <v>1672</v>
      </c>
      <c r="N479" s="1" t="s">
        <v>27</v>
      </c>
      <c r="O479" s="1" t="s">
        <v>565</v>
      </c>
    </row>
    <row r="480" spans="1:15" ht="43.2" x14ac:dyDescent="0.3">
      <c r="A480" s="1" t="s">
        <v>561</v>
      </c>
      <c r="B480" s="1" t="s">
        <v>28</v>
      </c>
      <c r="C480" s="1" t="s">
        <v>28</v>
      </c>
      <c r="D480" s="1" t="s">
        <v>29</v>
      </c>
      <c r="E480" s="1" t="s">
        <v>45</v>
      </c>
      <c r="F480" s="2">
        <v>3500</v>
      </c>
      <c r="G480" s="2">
        <v>1</v>
      </c>
      <c r="H480" s="1" t="s">
        <v>30</v>
      </c>
      <c r="I480" s="3" t="s">
        <v>71</v>
      </c>
      <c r="J480" s="1" t="s">
        <v>1673</v>
      </c>
      <c r="K480" s="4" t="s">
        <v>1674</v>
      </c>
      <c r="L480" s="4" t="s">
        <v>1675</v>
      </c>
      <c r="M480" s="1" t="s">
        <v>1676</v>
      </c>
      <c r="N480" s="1" t="s">
        <v>27</v>
      </c>
      <c r="O480" s="1" t="s">
        <v>565</v>
      </c>
    </row>
    <row r="481" spans="1:15" x14ac:dyDescent="0.3">
      <c r="A481" s="1" t="s">
        <v>561</v>
      </c>
      <c r="B481" s="1" t="s">
        <v>28</v>
      </c>
      <c r="C481" s="1" t="s">
        <v>28</v>
      </c>
      <c r="D481" s="1" t="s">
        <v>29</v>
      </c>
      <c r="E481" s="1" t="s">
        <v>45</v>
      </c>
      <c r="F481" s="2">
        <v>1000</v>
      </c>
      <c r="G481" s="2">
        <v>4</v>
      </c>
      <c r="H481" s="1" t="s">
        <v>30</v>
      </c>
      <c r="I481" s="3" t="s">
        <v>20</v>
      </c>
      <c r="J481" s="1" t="s">
        <v>1677</v>
      </c>
      <c r="K481" s="4" t="s">
        <v>1678</v>
      </c>
      <c r="L481" s="4" t="s">
        <v>1679</v>
      </c>
      <c r="M481" s="1" t="s">
        <v>1680</v>
      </c>
      <c r="N481" s="1" t="s">
        <v>27</v>
      </c>
      <c r="O481" s="1" t="s">
        <v>565</v>
      </c>
    </row>
    <row r="482" spans="1:15" ht="43.2" x14ac:dyDescent="0.3">
      <c r="A482" s="1" t="s">
        <v>561</v>
      </c>
      <c r="B482" s="1" t="s">
        <v>28</v>
      </c>
      <c r="C482" s="1" t="s">
        <v>28</v>
      </c>
      <c r="D482" s="1" t="s">
        <v>18</v>
      </c>
      <c r="E482" s="1" t="s">
        <v>304</v>
      </c>
      <c r="F482" s="2">
        <v>1000</v>
      </c>
      <c r="G482" s="2">
        <v>3</v>
      </c>
      <c r="H482" s="1" t="s">
        <v>30</v>
      </c>
      <c r="I482" s="3" t="s">
        <v>71</v>
      </c>
      <c r="J482" s="1" t="s">
        <v>1681</v>
      </c>
      <c r="K482" s="4" t="s">
        <v>1682</v>
      </c>
      <c r="L482" s="4" t="s">
        <v>1683</v>
      </c>
      <c r="M482" s="1" t="s">
        <v>1684</v>
      </c>
      <c r="N482" s="1" t="s">
        <v>27</v>
      </c>
      <c r="O482" s="1" t="s">
        <v>565</v>
      </c>
    </row>
    <row r="483" spans="1:15" x14ac:dyDescent="0.3">
      <c r="A483" s="1" t="s">
        <v>966</v>
      </c>
      <c r="B483" s="1" t="s">
        <v>1685</v>
      </c>
      <c r="C483" s="1" t="s">
        <v>1685</v>
      </c>
      <c r="D483" s="1" t="s">
        <v>18</v>
      </c>
      <c r="E483" s="1" t="s">
        <v>1689</v>
      </c>
      <c r="F483" s="2">
        <v>0</v>
      </c>
      <c r="G483" s="2">
        <v>1</v>
      </c>
      <c r="H483" s="1" t="s">
        <v>163</v>
      </c>
      <c r="I483" s="3" t="s">
        <v>71</v>
      </c>
      <c r="J483" s="1" t="s">
        <v>1686</v>
      </c>
      <c r="K483" s="4" t="s">
        <v>1687</v>
      </c>
      <c r="L483" s="4"/>
      <c r="M483" s="1" t="s">
        <v>1688</v>
      </c>
      <c r="N483" s="1" t="s">
        <v>27</v>
      </c>
      <c r="O483" s="1" t="s">
        <v>970</v>
      </c>
    </row>
    <row r="484" spans="1:15" x14ac:dyDescent="0.3">
      <c r="A484" s="1" t="s">
        <v>966</v>
      </c>
      <c r="B484" s="1" t="s">
        <v>1691</v>
      </c>
      <c r="C484" s="1" t="s">
        <v>1690</v>
      </c>
      <c r="D484" s="1" t="s">
        <v>52</v>
      </c>
      <c r="E484" s="1" t="s">
        <v>868</v>
      </c>
      <c r="F484" s="2">
        <v>0</v>
      </c>
      <c r="G484" s="2">
        <v>1</v>
      </c>
      <c r="H484" s="1" t="s">
        <v>140</v>
      </c>
      <c r="I484" s="3" t="s">
        <v>71</v>
      </c>
      <c r="J484" s="1" t="s">
        <v>1692</v>
      </c>
      <c r="K484" s="4" t="s">
        <v>1693</v>
      </c>
      <c r="L484" s="4" t="s">
        <v>1694</v>
      </c>
      <c r="M484" s="1" t="s">
        <v>1695</v>
      </c>
      <c r="N484" s="1" t="s">
        <v>27</v>
      </c>
      <c r="O484" s="1" t="s">
        <v>970</v>
      </c>
    </row>
    <row r="485" spans="1:15" x14ac:dyDescent="0.3">
      <c r="A485" s="1" t="s">
        <v>966</v>
      </c>
      <c r="B485" s="1" t="s">
        <v>28</v>
      </c>
      <c r="C485" s="1" t="s">
        <v>28</v>
      </c>
      <c r="D485" s="1" t="s">
        <v>18</v>
      </c>
      <c r="E485" s="1" t="s">
        <v>1698</v>
      </c>
      <c r="F485" s="2">
        <v>0</v>
      </c>
      <c r="G485" s="2">
        <v>1</v>
      </c>
      <c r="H485" s="1" t="s">
        <v>163</v>
      </c>
      <c r="I485" s="3" t="s">
        <v>71</v>
      </c>
      <c r="J485" s="1" t="s">
        <v>747</v>
      </c>
      <c r="K485" s="4" t="s">
        <v>1696</v>
      </c>
      <c r="L485" s="4"/>
      <c r="M485" s="1" t="s">
        <v>1697</v>
      </c>
      <c r="N485" s="1" t="s">
        <v>27</v>
      </c>
      <c r="O485" s="1" t="s">
        <v>970</v>
      </c>
    </row>
    <row r="486" spans="1:15" x14ac:dyDescent="0.3">
      <c r="A486" s="1" t="s">
        <v>966</v>
      </c>
      <c r="B486" s="1" t="s">
        <v>28</v>
      </c>
      <c r="C486" s="1" t="s">
        <v>28</v>
      </c>
      <c r="D486" s="1" t="s">
        <v>18</v>
      </c>
      <c r="E486" s="1" t="s">
        <v>304</v>
      </c>
      <c r="F486" s="2">
        <v>0</v>
      </c>
      <c r="G486" s="2">
        <v>1</v>
      </c>
      <c r="H486" s="1" t="s">
        <v>743</v>
      </c>
      <c r="I486" s="3" t="s">
        <v>71</v>
      </c>
      <c r="J486" s="1" t="s">
        <v>1699</v>
      </c>
      <c r="K486" s="4"/>
      <c r="L486" s="4" t="s">
        <v>1700</v>
      </c>
      <c r="M486" s="1"/>
      <c r="N486" s="1" t="s">
        <v>27</v>
      </c>
      <c r="O486" s="1" t="s">
        <v>970</v>
      </c>
    </row>
    <row r="487" spans="1:15" x14ac:dyDescent="0.3">
      <c r="A487" s="1" t="s">
        <v>966</v>
      </c>
      <c r="B487" s="1" t="s">
        <v>1702</v>
      </c>
      <c r="C487" s="1" t="s">
        <v>1701</v>
      </c>
      <c r="D487" s="1" t="s">
        <v>18</v>
      </c>
      <c r="E487" s="1" t="s">
        <v>25</v>
      </c>
      <c r="F487" s="2">
        <v>80</v>
      </c>
      <c r="G487" s="2">
        <v>1</v>
      </c>
      <c r="H487" s="1" t="s">
        <v>140</v>
      </c>
      <c r="I487" s="3" t="s">
        <v>71</v>
      </c>
      <c r="J487" s="1" t="s">
        <v>490</v>
      </c>
      <c r="K487" s="4"/>
      <c r="L487" s="4" t="s">
        <v>1703</v>
      </c>
      <c r="M487" s="1" t="s">
        <v>1704</v>
      </c>
      <c r="N487" s="1" t="s">
        <v>27</v>
      </c>
      <c r="O487" s="1" t="s">
        <v>970</v>
      </c>
    </row>
    <row r="488" spans="1:15" ht="28.8" x14ac:dyDescent="0.3">
      <c r="A488" s="1" t="s">
        <v>966</v>
      </c>
      <c r="B488" s="1" t="s">
        <v>28</v>
      </c>
      <c r="C488" s="1" t="s">
        <v>28</v>
      </c>
      <c r="D488" s="1" t="s">
        <v>18</v>
      </c>
      <c r="E488" s="1" t="s">
        <v>304</v>
      </c>
      <c r="F488" s="2">
        <v>0</v>
      </c>
      <c r="G488" s="2">
        <v>1</v>
      </c>
      <c r="H488" s="1" t="s">
        <v>114</v>
      </c>
      <c r="I488" s="3" t="s">
        <v>71</v>
      </c>
      <c r="J488" s="1" t="s">
        <v>31</v>
      </c>
      <c r="K488" s="4" t="s">
        <v>1705</v>
      </c>
      <c r="L488" s="4" t="s">
        <v>1706</v>
      </c>
      <c r="M488" s="1" t="s">
        <v>790</v>
      </c>
      <c r="N488" s="1" t="s">
        <v>27</v>
      </c>
      <c r="O488" s="1" t="s">
        <v>970</v>
      </c>
    </row>
    <row r="489" spans="1:15" x14ac:dyDescent="0.3">
      <c r="A489" s="1" t="s">
        <v>966</v>
      </c>
      <c r="B489" s="1" t="s">
        <v>28</v>
      </c>
      <c r="C489" s="1" t="s">
        <v>28</v>
      </c>
      <c r="D489" s="1" t="s">
        <v>18</v>
      </c>
      <c r="E489" s="1" t="s">
        <v>304</v>
      </c>
      <c r="F489" s="2">
        <v>0</v>
      </c>
      <c r="G489" s="2">
        <v>1</v>
      </c>
      <c r="H489" s="1" t="s">
        <v>163</v>
      </c>
      <c r="I489" s="3" t="s">
        <v>71</v>
      </c>
      <c r="J489" s="1" t="s">
        <v>1707</v>
      </c>
      <c r="K489" s="4" t="s">
        <v>1708</v>
      </c>
      <c r="L489" s="4" t="s">
        <v>1709</v>
      </c>
      <c r="M489" s="1" t="s">
        <v>1697</v>
      </c>
      <c r="N489" s="1" t="s">
        <v>27</v>
      </c>
      <c r="O489" s="1" t="s">
        <v>970</v>
      </c>
    </row>
    <row r="490" spans="1:15" ht="57.6" x14ac:dyDescent="0.3">
      <c r="A490" s="1" t="s">
        <v>21</v>
      </c>
      <c r="B490" s="1" t="s">
        <v>28</v>
      </c>
      <c r="C490" s="1" t="s">
        <v>28</v>
      </c>
      <c r="D490" s="1" t="s">
        <v>29</v>
      </c>
      <c r="E490" s="1" t="s">
        <v>45</v>
      </c>
      <c r="F490" s="2">
        <v>250</v>
      </c>
      <c r="G490" s="2">
        <v>1</v>
      </c>
      <c r="H490" s="1" t="s">
        <v>30</v>
      </c>
      <c r="I490" s="3" t="s">
        <v>71</v>
      </c>
      <c r="J490" s="1" t="s">
        <v>490</v>
      </c>
      <c r="K490" s="4" t="s">
        <v>1710</v>
      </c>
      <c r="L490" s="4" t="s">
        <v>1711</v>
      </c>
      <c r="M490" s="1" t="s">
        <v>40</v>
      </c>
      <c r="N490" s="1" t="s">
        <v>27</v>
      </c>
      <c r="O490" s="1" t="s">
        <v>26</v>
      </c>
    </row>
    <row r="491" spans="1:15" ht="57.6" x14ac:dyDescent="0.3">
      <c r="A491" s="1" t="s">
        <v>21</v>
      </c>
      <c r="B491" s="1" t="s">
        <v>28</v>
      </c>
      <c r="C491" s="1" t="s">
        <v>28</v>
      </c>
      <c r="D491" s="1" t="s">
        <v>36</v>
      </c>
      <c r="E491" s="1" t="s">
        <v>137</v>
      </c>
      <c r="F491" s="2">
        <v>0</v>
      </c>
      <c r="G491" s="2">
        <v>90</v>
      </c>
      <c r="H491" s="1" t="s">
        <v>30</v>
      </c>
      <c r="I491" s="3" t="s">
        <v>71</v>
      </c>
      <c r="J491" s="1" t="s">
        <v>1712</v>
      </c>
      <c r="K491" s="4" t="s">
        <v>1713</v>
      </c>
      <c r="L491" s="4" t="s">
        <v>1714</v>
      </c>
      <c r="M491" s="1" t="s">
        <v>40</v>
      </c>
      <c r="N491" s="1" t="s">
        <v>27</v>
      </c>
      <c r="O491" s="1" t="s">
        <v>26</v>
      </c>
    </row>
    <row r="492" spans="1:15" ht="57.6" x14ac:dyDescent="0.3">
      <c r="A492" s="1" t="s">
        <v>21</v>
      </c>
      <c r="B492" s="1" t="s">
        <v>1716</v>
      </c>
      <c r="C492" s="1" t="s">
        <v>1715</v>
      </c>
      <c r="D492" s="1" t="s">
        <v>18</v>
      </c>
      <c r="E492" s="1" t="s">
        <v>25</v>
      </c>
      <c r="F492" s="2">
        <v>200</v>
      </c>
      <c r="G492" s="2">
        <v>1</v>
      </c>
      <c r="H492" s="1" t="s">
        <v>140</v>
      </c>
      <c r="I492" s="3" t="s">
        <v>71</v>
      </c>
      <c r="J492" s="1" t="s">
        <v>1717</v>
      </c>
      <c r="K492" s="4" t="s">
        <v>1718</v>
      </c>
      <c r="L492" s="4" t="s">
        <v>1719</v>
      </c>
      <c r="M492" s="1" t="s">
        <v>40</v>
      </c>
      <c r="N492" s="1" t="s">
        <v>27</v>
      </c>
      <c r="O492" s="1" t="s">
        <v>26</v>
      </c>
    </row>
    <row r="493" spans="1:15" ht="86.4" x14ac:dyDescent="0.3">
      <c r="A493" s="1" t="s">
        <v>21</v>
      </c>
      <c r="B493" s="1" t="s">
        <v>28</v>
      </c>
      <c r="C493" s="1" t="s">
        <v>28</v>
      </c>
      <c r="D493" s="1" t="s">
        <v>92</v>
      </c>
      <c r="E493" s="1" t="s">
        <v>448</v>
      </c>
      <c r="F493" s="2">
        <v>0</v>
      </c>
      <c r="G493" s="2">
        <v>1</v>
      </c>
      <c r="H493" s="1" t="s">
        <v>114</v>
      </c>
      <c r="I493" s="3" t="s">
        <v>71</v>
      </c>
      <c r="J493" s="1" t="s">
        <v>22</v>
      </c>
      <c r="K493" s="4" t="s">
        <v>1720</v>
      </c>
      <c r="L493" s="4" t="s">
        <v>1721</v>
      </c>
      <c r="M493" s="1" t="s">
        <v>22</v>
      </c>
      <c r="N493" s="1" t="s">
        <v>27</v>
      </c>
      <c r="O493" s="1" t="s">
        <v>26</v>
      </c>
    </row>
    <row r="494" spans="1:15" ht="144" x14ac:dyDescent="0.3">
      <c r="A494" s="1" t="s">
        <v>21</v>
      </c>
      <c r="B494" s="1" t="s">
        <v>1722</v>
      </c>
      <c r="C494" s="1" t="s">
        <v>1722</v>
      </c>
      <c r="D494" s="1" t="s">
        <v>29</v>
      </c>
      <c r="E494" s="1" t="s">
        <v>1725</v>
      </c>
      <c r="F494" s="2">
        <v>400</v>
      </c>
      <c r="G494" s="2">
        <v>1</v>
      </c>
      <c r="H494" s="1" t="s">
        <v>30</v>
      </c>
      <c r="I494" s="3" t="s">
        <v>71</v>
      </c>
      <c r="J494" s="1" t="s">
        <v>22</v>
      </c>
      <c r="K494" s="4" t="s">
        <v>1723</v>
      </c>
      <c r="L494" s="4" t="s">
        <v>1724</v>
      </c>
      <c r="M494" s="1" t="s">
        <v>22</v>
      </c>
      <c r="N494" s="1" t="s">
        <v>27</v>
      </c>
      <c r="O494" s="1" t="s">
        <v>26</v>
      </c>
    </row>
    <row r="495" spans="1:15" ht="100.8" x14ac:dyDescent="0.3">
      <c r="A495" s="1" t="s">
        <v>21</v>
      </c>
      <c r="B495" s="1" t="s">
        <v>28</v>
      </c>
      <c r="C495" s="1" t="s">
        <v>28</v>
      </c>
      <c r="D495" s="1" t="s">
        <v>92</v>
      </c>
      <c r="E495" s="1" t="s">
        <v>448</v>
      </c>
      <c r="F495" s="2">
        <v>400</v>
      </c>
      <c r="G495" s="2">
        <v>1</v>
      </c>
      <c r="H495" s="1" t="s">
        <v>30</v>
      </c>
      <c r="I495" s="3" t="s">
        <v>71</v>
      </c>
      <c r="J495" s="1" t="s">
        <v>1272</v>
      </c>
      <c r="K495" s="4" t="s">
        <v>1726</v>
      </c>
      <c r="L495" s="4" t="s">
        <v>1727</v>
      </c>
      <c r="M495" s="1" t="s">
        <v>40</v>
      </c>
      <c r="N495" s="1" t="s">
        <v>27</v>
      </c>
      <c r="O495" s="1" t="s">
        <v>26</v>
      </c>
    </row>
    <row r="496" spans="1:15" ht="273.60000000000002" x14ac:dyDescent="0.3">
      <c r="A496" s="1" t="s">
        <v>21</v>
      </c>
      <c r="B496" s="1" t="s">
        <v>28</v>
      </c>
      <c r="C496" s="1" t="s">
        <v>28</v>
      </c>
      <c r="D496" s="1" t="s">
        <v>92</v>
      </c>
      <c r="E496" s="1" t="s">
        <v>1731</v>
      </c>
      <c r="F496" s="2">
        <v>4000</v>
      </c>
      <c r="G496" s="2">
        <v>1</v>
      </c>
      <c r="H496" s="1" t="s">
        <v>30</v>
      </c>
      <c r="I496" s="3" t="s">
        <v>71</v>
      </c>
      <c r="J496" s="1" t="s">
        <v>1728</v>
      </c>
      <c r="K496" s="4" t="s">
        <v>1729</v>
      </c>
      <c r="L496" s="4" t="s">
        <v>1730</v>
      </c>
      <c r="M496" s="1" t="s">
        <v>40</v>
      </c>
      <c r="N496" s="1" t="s">
        <v>27</v>
      </c>
      <c r="O496" s="1" t="s">
        <v>26</v>
      </c>
    </row>
    <row r="497" spans="1:15" ht="72" x14ac:dyDescent="0.3">
      <c r="A497" s="1" t="s">
        <v>21</v>
      </c>
      <c r="B497" s="1" t="s">
        <v>28</v>
      </c>
      <c r="C497" s="1" t="s">
        <v>28</v>
      </c>
      <c r="D497" s="1" t="s">
        <v>18</v>
      </c>
      <c r="E497" s="1" t="s">
        <v>1736</v>
      </c>
      <c r="F497" s="2">
        <v>0</v>
      </c>
      <c r="G497" s="2">
        <v>1</v>
      </c>
      <c r="H497" s="1" t="s">
        <v>30</v>
      </c>
      <c r="I497" s="3" t="s">
        <v>71</v>
      </c>
      <c r="J497" s="1" t="s">
        <v>1732</v>
      </c>
      <c r="K497" s="4" t="s">
        <v>1733</v>
      </c>
      <c r="L497" s="4" t="s">
        <v>1734</v>
      </c>
      <c r="M497" s="1" t="s">
        <v>1735</v>
      </c>
      <c r="N497" s="1" t="s">
        <v>27</v>
      </c>
      <c r="O497" s="1" t="s">
        <v>26</v>
      </c>
    </row>
    <row r="498" spans="1:15" ht="86.4" x14ac:dyDescent="0.3">
      <c r="A498" s="1" t="s">
        <v>21</v>
      </c>
      <c r="B498" s="1" t="s">
        <v>28</v>
      </c>
      <c r="C498" s="1" t="s">
        <v>28</v>
      </c>
      <c r="D498" s="1" t="s">
        <v>18</v>
      </c>
      <c r="E498" s="1" t="s">
        <v>1740</v>
      </c>
      <c r="F498" s="2">
        <v>0</v>
      </c>
      <c r="G498" s="2">
        <v>1</v>
      </c>
      <c r="H498" s="1" t="s">
        <v>30</v>
      </c>
      <c r="I498" s="3" t="s">
        <v>71</v>
      </c>
      <c r="J498" s="1" t="s">
        <v>1732</v>
      </c>
      <c r="K498" s="4" t="s">
        <v>1737</v>
      </c>
      <c r="L498" s="4" t="s">
        <v>1738</v>
      </c>
      <c r="M498" s="1" t="s">
        <v>1739</v>
      </c>
      <c r="N498" s="1" t="s">
        <v>27</v>
      </c>
      <c r="O498" s="1" t="s">
        <v>26</v>
      </c>
    </row>
    <row r="499" spans="1:15" ht="86.4" x14ac:dyDescent="0.3">
      <c r="A499" s="1" t="s">
        <v>210</v>
      </c>
      <c r="B499" s="1" t="s">
        <v>1742</v>
      </c>
      <c r="C499" s="1" t="s">
        <v>1741</v>
      </c>
      <c r="D499" s="1" t="s">
        <v>52</v>
      </c>
      <c r="E499" s="1" t="s">
        <v>58</v>
      </c>
      <c r="F499" s="2">
        <v>225000</v>
      </c>
      <c r="G499" s="2">
        <v>2</v>
      </c>
      <c r="H499" s="1" t="s">
        <v>848</v>
      </c>
      <c r="I499" s="3" t="s">
        <v>71</v>
      </c>
      <c r="J499" s="1" t="s">
        <v>1743</v>
      </c>
      <c r="K499" s="4" t="s">
        <v>1744</v>
      </c>
      <c r="L499" s="4" t="s">
        <v>1745</v>
      </c>
      <c r="M499" s="1" t="s">
        <v>1746</v>
      </c>
      <c r="N499" s="1" t="s">
        <v>27</v>
      </c>
      <c r="O499" s="1" t="s">
        <v>215</v>
      </c>
    </row>
    <row r="500" spans="1:15" ht="86.4" x14ac:dyDescent="0.3">
      <c r="A500" s="1" t="s">
        <v>210</v>
      </c>
      <c r="B500" s="1" t="s">
        <v>1747</v>
      </c>
      <c r="C500" s="1" t="s">
        <v>1747</v>
      </c>
      <c r="D500" s="1" t="s">
        <v>29</v>
      </c>
      <c r="E500" s="1" t="s">
        <v>429</v>
      </c>
      <c r="F500" s="2">
        <v>1200</v>
      </c>
      <c r="G500" s="2">
        <v>3</v>
      </c>
      <c r="H500" s="1" t="s">
        <v>30</v>
      </c>
      <c r="I500" s="3" t="s">
        <v>71</v>
      </c>
      <c r="J500" s="1" t="s">
        <v>1748</v>
      </c>
      <c r="K500" s="4" t="s">
        <v>1749</v>
      </c>
      <c r="L500" s="4"/>
      <c r="M500" s="1" t="s">
        <v>1750</v>
      </c>
      <c r="N500" s="1" t="s">
        <v>27</v>
      </c>
      <c r="O500" s="1" t="s">
        <v>215</v>
      </c>
    </row>
    <row r="501" spans="1:15" ht="43.2" x14ac:dyDescent="0.3">
      <c r="A501" s="1" t="s">
        <v>210</v>
      </c>
      <c r="B501" s="1" t="s">
        <v>1751</v>
      </c>
      <c r="C501" s="1" t="s">
        <v>1751</v>
      </c>
      <c r="D501" s="1" t="s">
        <v>29</v>
      </c>
      <c r="E501" s="1" t="s">
        <v>45</v>
      </c>
      <c r="F501" s="2">
        <v>200</v>
      </c>
      <c r="G501" s="2">
        <v>2</v>
      </c>
      <c r="H501" s="1" t="s">
        <v>30</v>
      </c>
      <c r="I501" s="3" t="s">
        <v>71</v>
      </c>
      <c r="J501" s="1" t="s">
        <v>1752</v>
      </c>
      <c r="K501" s="4" t="s">
        <v>1753</v>
      </c>
      <c r="L501" s="4" t="s">
        <v>1754</v>
      </c>
      <c r="M501" s="1" t="s">
        <v>1755</v>
      </c>
      <c r="N501" s="1" t="s">
        <v>27</v>
      </c>
      <c r="O501" s="1" t="s">
        <v>215</v>
      </c>
    </row>
    <row r="502" spans="1:15" ht="43.2" x14ac:dyDescent="0.3">
      <c r="A502" s="1" t="s">
        <v>210</v>
      </c>
      <c r="B502" s="1" t="s">
        <v>1756</v>
      </c>
      <c r="C502" s="1" t="s">
        <v>1756</v>
      </c>
      <c r="D502" s="1" t="s">
        <v>92</v>
      </c>
      <c r="E502" s="1" t="s">
        <v>448</v>
      </c>
      <c r="F502" s="2">
        <v>3500</v>
      </c>
      <c r="G502" s="2">
        <v>1</v>
      </c>
      <c r="H502" s="1" t="s">
        <v>30</v>
      </c>
      <c r="I502" s="3" t="s">
        <v>71</v>
      </c>
      <c r="J502" s="1" t="s">
        <v>1757</v>
      </c>
      <c r="K502" s="4" t="s">
        <v>1758</v>
      </c>
      <c r="L502" s="4" t="s">
        <v>1759</v>
      </c>
      <c r="M502" s="1" t="s">
        <v>1760</v>
      </c>
      <c r="N502" s="1" t="s">
        <v>27</v>
      </c>
      <c r="O502" s="1" t="s">
        <v>215</v>
      </c>
    </row>
    <row r="503" spans="1:15" ht="100.8" x14ac:dyDescent="0.3">
      <c r="A503" s="1" t="s">
        <v>210</v>
      </c>
      <c r="B503" s="1" t="s">
        <v>1761</v>
      </c>
      <c r="C503" s="1" t="s">
        <v>1761</v>
      </c>
      <c r="D503" s="1" t="s">
        <v>18</v>
      </c>
      <c r="E503" s="1" t="s">
        <v>304</v>
      </c>
      <c r="F503" s="2">
        <v>54000</v>
      </c>
      <c r="G503" s="2">
        <v>2</v>
      </c>
      <c r="H503" s="1" t="s">
        <v>30</v>
      </c>
      <c r="I503" s="3" t="s">
        <v>71</v>
      </c>
      <c r="J503" s="1" t="s">
        <v>1762</v>
      </c>
      <c r="K503" s="4" t="s">
        <v>1763</v>
      </c>
      <c r="L503" s="4" t="s">
        <v>1764</v>
      </c>
      <c r="M503" s="1" t="s">
        <v>1765</v>
      </c>
      <c r="N503" s="1" t="s">
        <v>27</v>
      </c>
      <c r="O503" s="1" t="s">
        <v>215</v>
      </c>
    </row>
    <row r="504" spans="1:15" x14ac:dyDescent="0.3">
      <c r="A504" s="1" t="s">
        <v>496</v>
      </c>
      <c r="B504" s="1" t="s">
        <v>28</v>
      </c>
      <c r="C504" s="1" t="s">
        <v>28</v>
      </c>
      <c r="D504" s="1" t="s">
        <v>29</v>
      </c>
      <c r="E504" s="1" t="s">
        <v>45</v>
      </c>
      <c r="F504" s="2">
        <v>5000</v>
      </c>
      <c r="G504" s="2">
        <v>1</v>
      </c>
      <c r="H504" s="1" t="s">
        <v>30</v>
      </c>
      <c r="I504" s="3" t="s">
        <v>71</v>
      </c>
      <c r="J504" s="1"/>
      <c r="K504" s="4"/>
      <c r="L504" s="4"/>
      <c r="M504" s="1"/>
      <c r="N504" s="1" t="s">
        <v>27</v>
      </c>
      <c r="O504" s="1" t="s">
        <v>501</v>
      </c>
    </row>
    <row r="505" spans="1:15" x14ac:dyDescent="0.3">
      <c r="A505" s="1" t="s">
        <v>1044</v>
      </c>
      <c r="B505" s="1" t="s">
        <v>28</v>
      </c>
      <c r="C505" s="1" t="s">
        <v>28</v>
      </c>
      <c r="D505" s="1" t="s">
        <v>29</v>
      </c>
      <c r="E505" s="1" t="s">
        <v>45</v>
      </c>
      <c r="F505" s="2">
        <v>5000</v>
      </c>
      <c r="G505" s="2">
        <v>1</v>
      </c>
      <c r="H505" s="1" t="s">
        <v>30</v>
      </c>
      <c r="I505" s="3" t="s">
        <v>20</v>
      </c>
      <c r="J505" s="1"/>
      <c r="K505" s="4"/>
      <c r="L505" s="4"/>
      <c r="M505" s="1"/>
      <c r="N505" s="1" t="s">
        <v>27</v>
      </c>
      <c r="O505" s="1" t="s">
        <v>1046</v>
      </c>
    </row>
    <row r="506" spans="1:15" x14ac:dyDescent="0.3">
      <c r="A506" s="1" t="s">
        <v>1044</v>
      </c>
      <c r="B506" s="1" t="s">
        <v>28</v>
      </c>
      <c r="C506" s="1" t="s">
        <v>28</v>
      </c>
      <c r="D506" s="1" t="s">
        <v>29</v>
      </c>
      <c r="E506" s="1" t="s">
        <v>45</v>
      </c>
      <c r="F506" s="2">
        <v>5000</v>
      </c>
      <c r="G506" s="2">
        <v>1</v>
      </c>
      <c r="H506" s="1" t="s">
        <v>30</v>
      </c>
      <c r="I506" s="3" t="s">
        <v>71</v>
      </c>
      <c r="J506" s="1"/>
      <c r="K506" s="4"/>
      <c r="L506" s="4"/>
      <c r="M506" s="1"/>
      <c r="N506" s="1" t="s">
        <v>27</v>
      </c>
      <c r="O506" s="1" t="s">
        <v>1046</v>
      </c>
    </row>
    <row r="507" spans="1:15" ht="100.8" x14ac:dyDescent="0.3">
      <c r="A507" s="1" t="s">
        <v>210</v>
      </c>
      <c r="B507" s="1" t="s">
        <v>1766</v>
      </c>
      <c r="C507" s="1" t="s">
        <v>1766</v>
      </c>
      <c r="D507" s="1" t="s">
        <v>92</v>
      </c>
      <c r="E507" s="1" t="s">
        <v>1771</v>
      </c>
      <c r="F507" s="2">
        <v>2000</v>
      </c>
      <c r="G507" s="2">
        <v>4</v>
      </c>
      <c r="H507" s="1" t="s">
        <v>30</v>
      </c>
      <c r="I507" s="3" t="s">
        <v>20</v>
      </c>
      <c r="J507" s="1" t="s">
        <v>1767</v>
      </c>
      <c r="K507" s="4" t="s">
        <v>1768</v>
      </c>
      <c r="L507" s="4" t="s">
        <v>1769</v>
      </c>
      <c r="M507" s="1" t="s">
        <v>1770</v>
      </c>
      <c r="N507" s="1" t="s">
        <v>27</v>
      </c>
      <c r="O507" s="1" t="s">
        <v>215</v>
      </c>
    </row>
    <row r="508" spans="1:15" ht="28.8" x14ac:dyDescent="0.3">
      <c r="A508" s="1" t="s">
        <v>210</v>
      </c>
      <c r="B508" s="1" t="s">
        <v>1772</v>
      </c>
      <c r="C508" s="1" t="s">
        <v>1772</v>
      </c>
      <c r="D508" s="1" t="s">
        <v>92</v>
      </c>
      <c r="E508" s="1" t="s">
        <v>362</v>
      </c>
      <c r="F508" s="2">
        <v>200</v>
      </c>
      <c r="G508" s="2">
        <v>1</v>
      </c>
      <c r="H508" s="1" t="s">
        <v>30</v>
      </c>
      <c r="I508" s="3" t="s">
        <v>20</v>
      </c>
      <c r="J508" s="1" t="s">
        <v>1773</v>
      </c>
      <c r="K508" s="4" t="s">
        <v>1774</v>
      </c>
      <c r="L508" s="4" t="s">
        <v>1775</v>
      </c>
      <c r="M508" s="1" t="s">
        <v>171</v>
      </c>
      <c r="N508" s="1" t="s">
        <v>27</v>
      </c>
      <c r="O508" s="1" t="s">
        <v>215</v>
      </c>
    </row>
    <row r="509" spans="1:15" ht="57.6" x14ac:dyDescent="0.3">
      <c r="A509" s="1" t="s">
        <v>210</v>
      </c>
      <c r="B509" s="1" t="s">
        <v>1776</v>
      </c>
      <c r="C509" s="1" t="s">
        <v>1776</v>
      </c>
      <c r="D509" s="1" t="s">
        <v>29</v>
      </c>
      <c r="E509" s="1" t="s">
        <v>45</v>
      </c>
      <c r="F509" s="2">
        <v>2000</v>
      </c>
      <c r="G509" s="2">
        <v>2</v>
      </c>
      <c r="H509" s="1" t="s">
        <v>30</v>
      </c>
      <c r="I509" s="3" t="s">
        <v>20</v>
      </c>
      <c r="J509" s="1" t="s">
        <v>1777</v>
      </c>
      <c r="K509" s="4" t="s">
        <v>1778</v>
      </c>
      <c r="L509" s="4" t="s">
        <v>1779</v>
      </c>
      <c r="M509" s="1" t="s">
        <v>1732</v>
      </c>
      <c r="N509" s="1" t="s">
        <v>27</v>
      </c>
      <c r="O509" s="1" t="s">
        <v>215</v>
      </c>
    </row>
    <row r="510" spans="1:15" ht="43.2" x14ac:dyDescent="0.3">
      <c r="A510" s="1" t="s">
        <v>240</v>
      </c>
      <c r="B510" s="1" t="s">
        <v>1780</v>
      </c>
      <c r="C510" s="1" t="s">
        <v>1780</v>
      </c>
      <c r="D510" s="1" t="s">
        <v>36</v>
      </c>
      <c r="E510" s="1" t="s">
        <v>137</v>
      </c>
      <c r="F510" s="2">
        <v>1</v>
      </c>
      <c r="G510" s="2">
        <v>6</v>
      </c>
      <c r="H510" s="1" t="s">
        <v>30</v>
      </c>
      <c r="I510" s="3" t="s">
        <v>71</v>
      </c>
      <c r="J510" s="1" t="s">
        <v>1781</v>
      </c>
      <c r="K510" s="4" t="s">
        <v>1782</v>
      </c>
      <c r="L510" s="4" t="s">
        <v>1783</v>
      </c>
      <c r="M510" s="1" t="s">
        <v>1784</v>
      </c>
      <c r="N510" s="1" t="s">
        <v>27</v>
      </c>
      <c r="O510" s="1" t="s">
        <v>245</v>
      </c>
    </row>
    <row r="511" spans="1:15" ht="43.2" x14ac:dyDescent="0.3">
      <c r="A511" s="1" t="s">
        <v>240</v>
      </c>
      <c r="B511" s="1" t="s">
        <v>1785</v>
      </c>
      <c r="C511" s="1" t="s">
        <v>1785</v>
      </c>
      <c r="D511" s="1" t="s">
        <v>29</v>
      </c>
      <c r="E511" s="1" t="s">
        <v>45</v>
      </c>
      <c r="F511" s="2">
        <v>1</v>
      </c>
      <c r="G511" s="2">
        <v>11</v>
      </c>
      <c r="H511" s="1" t="s">
        <v>30</v>
      </c>
      <c r="I511" s="3" t="s">
        <v>71</v>
      </c>
      <c r="J511" s="1" t="s">
        <v>1786</v>
      </c>
      <c r="K511" s="4" t="s">
        <v>1787</v>
      </c>
      <c r="L511" s="4" t="s">
        <v>1788</v>
      </c>
      <c r="M511" s="1" t="s">
        <v>1789</v>
      </c>
      <c r="N511" s="1" t="s">
        <v>27</v>
      </c>
      <c r="O511" s="1" t="s">
        <v>245</v>
      </c>
    </row>
    <row r="512" spans="1:15" ht="28.8" x14ac:dyDescent="0.3">
      <c r="A512" s="1" t="s">
        <v>240</v>
      </c>
      <c r="B512" s="1" t="s">
        <v>1790</v>
      </c>
      <c r="C512" s="1" t="s">
        <v>1790</v>
      </c>
      <c r="D512" s="1" t="s">
        <v>18</v>
      </c>
      <c r="E512" s="1" t="s">
        <v>304</v>
      </c>
      <c r="F512" s="2">
        <v>1</v>
      </c>
      <c r="G512" s="2">
        <v>10</v>
      </c>
      <c r="H512" s="1" t="s">
        <v>30</v>
      </c>
      <c r="I512" s="3" t="s">
        <v>71</v>
      </c>
      <c r="J512" s="1" t="s">
        <v>1791</v>
      </c>
      <c r="K512" s="4" t="s">
        <v>1792</v>
      </c>
      <c r="L512" s="4" t="s">
        <v>1793</v>
      </c>
      <c r="M512" s="1" t="s">
        <v>1784</v>
      </c>
      <c r="N512" s="1" t="s">
        <v>27</v>
      </c>
      <c r="O512" s="1" t="s">
        <v>245</v>
      </c>
    </row>
    <row r="513" spans="1:15" ht="43.2" x14ac:dyDescent="0.3">
      <c r="A513" s="1" t="s">
        <v>240</v>
      </c>
      <c r="B513" s="1" t="s">
        <v>1794</v>
      </c>
      <c r="C513" s="1" t="s">
        <v>1794</v>
      </c>
      <c r="D513" s="1" t="s">
        <v>29</v>
      </c>
      <c r="E513" s="1" t="s">
        <v>45</v>
      </c>
      <c r="F513" s="2">
        <v>5000</v>
      </c>
      <c r="G513" s="2">
        <v>1</v>
      </c>
      <c r="H513" s="1" t="s">
        <v>30</v>
      </c>
      <c r="I513" s="3" t="s">
        <v>71</v>
      </c>
      <c r="J513" s="1" t="s">
        <v>188</v>
      </c>
      <c r="K513" s="4" t="s">
        <v>1795</v>
      </c>
      <c r="L513" s="4"/>
      <c r="M513" s="1" t="s">
        <v>1732</v>
      </c>
      <c r="N513" s="1" t="s">
        <v>27</v>
      </c>
      <c r="O513" s="1" t="s">
        <v>245</v>
      </c>
    </row>
    <row r="514" spans="1:15" ht="28.8" x14ac:dyDescent="0.3">
      <c r="A514" s="1" t="s">
        <v>240</v>
      </c>
      <c r="B514" s="1" t="s">
        <v>1796</v>
      </c>
      <c r="C514" s="1" t="s">
        <v>1796</v>
      </c>
      <c r="D514" s="1" t="s">
        <v>29</v>
      </c>
      <c r="E514" s="1" t="s">
        <v>45</v>
      </c>
      <c r="F514" s="2">
        <v>5000</v>
      </c>
      <c r="G514" s="2">
        <v>1</v>
      </c>
      <c r="H514" s="1" t="s">
        <v>30</v>
      </c>
      <c r="I514" s="3" t="s">
        <v>71</v>
      </c>
      <c r="J514" s="1" t="s">
        <v>188</v>
      </c>
      <c r="K514" s="4" t="s">
        <v>1797</v>
      </c>
      <c r="L514" s="4" t="s">
        <v>1798</v>
      </c>
      <c r="M514" s="1" t="s">
        <v>1732</v>
      </c>
      <c r="N514" s="1" t="s">
        <v>27</v>
      </c>
      <c r="O514" s="1" t="s">
        <v>245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3"/>
  <sheetViews>
    <sheetView topLeftCell="A116" workbookViewId="0">
      <selection activeCell="A131" sqref="A131:D133"/>
    </sheetView>
  </sheetViews>
  <sheetFormatPr defaultRowHeight="14.4" x14ac:dyDescent="0.3"/>
  <cols>
    <col min="1" max="1" width="26.88671875" bestFit="1" customWidth="1"/>
    <col min="2" max="2" width="15.5546875" bestFit="1" customWidth="1"/>
    <col min="3" max="3" width="5" bestFit="1" customWidth="1"/>
    <col min="4" max="4" width="10.77734375" bestFit="1" customWidth="1"/>
  </cols>
  <sheetData>
    <row r="1" spans="1:4" x14ac:dyDescent="0.3">
      <c r="A1" s="5" t="s">
        <v>1802</v>
      </c>
      <c r="B1" s="5" t="s">
        <v>1801</v>
      </c>
    </row>
    <row r="2" spans="1:4" x14ac:dyDescent="0.3">
      <c r="A2" s="5" t="s">
        <v>1799</v>
      </c>
      <c r="B2" t="s">
        <v>20</v>
      </c>
      <c r="C2" t="s">
        <v>71</v>
      </c>
      <c r="D2" t="s">
        <v>1800</v>
      </c>
    </row>
    <row r="3" spans="1:4" x14ac:dyDescent="0.3">
      <c r="A3" s="6" t="s">
        <v>606</v>
      </c>
      <c r="B3" s="2">
        <v>7</v>
      </c>
      <c r="C3" s="2">
        <v>13</v>
      </c>
      <c r="D3" s="2">
        <v>20</v>
      </c>
    </row>
    <row r="4" spans="1:4" x14ac:dyDescent="0.3">
      <c r="A4" s="7" t="s">
        <v>92</v>
      </c>
      <c r="B4" s="2"/>
      <c r="C4" s="2">
        <v>1</v>
      </c>
      <c r="D4" s="2">
        <v>1</v>
      </c>
    </row>
    <row r="5" spans="1:4" x14ac:dyDescent="0.3">
      <c r="A5" s="7" t="s">
        <v>18</v>
      </c>
      <c r="B5" s="2">
        <v>1</v>
      </c>
      <c r="C5" s="2">
        <v>6</v>
      </c>
      <c r="D5" s="2">
        <v>7</v>
      </c>
    </row>
    <row r="6" spans="1:4" x14ac:dyDescent="0.3">
      <c r="A6" s="7" t="s">
        <v>29</v>
      </c>
      <c r="B6" s="2">
        <v>4</v>
      </c>
      <c r="C6" s="2">
        <v>1</v>
      </c>
      <c r="D6" s="2">
        <v>5</v>
      </c>
    </row>
    <row r="7" spans="1:4" x14ac:dyDescent="0.3">
      <c r="A7" s="7" t="s">
        <v>36</v>
      </c>
      <c r="B7" s="2">
        <v>2</v>
      </c>
      <c r="C7" s="2">
        <v>3</v>
      </c>
      <c r="D7" s="2">
        <v>5</v>
      </c>
    </row>
    <row r="8" spans="1:4" x14ac:dyDescent="0.3">
      <c r="A8" s="7" t="s">
        <v>52</v>
      </c>
      <c r="B8" s="2"/>
      <c r="C8" s="2">
        <v>2</v>
      </c>
      <c r="D8" s="2">
        <v>2</v>
      </c>
    </row>
    <row r="9" spans="1:4" x14ac:dyDescent="0.3">
      <c r="A9" s="6" t="s">
        <v>218</v>
      </c>
      <c r="B9" s="2">
        <v>8</v>
      </c>
      <c r="C9" s="2">
        <v>8</v>
      </c>
      <c r="D9" s="2">
        <v>16</v>
      </c>
    </row>
    <row r="10" spans="1:4" x14ac:dyDescent="0.3">
      <c r="A10" s="7" t="s">
        <v>92</v>
      </c>
      <c r="B10" s="2">
        <v>1</v>
      </c>
      <c r="C10" s="2">
        <v>3</v>
      </c>
      <c r="D10" s="2">
        <v>4</v>
      </c>
    </row>
    <row r="11" spans="1:4" x14ac:dyDescent="0.3">
      <c r="A11" s="7" t="s">
        <v>18</v>
      </c>
      <c r="B11" s="2">
        <v>2</v>
      </c>
      <c r="C11" s="2"/>
      <c r="D11" s="2">
        <v>2</v>
      </c>
    </row>
    <row r="12" spans="1:4" x14ac:dyDescent="0.3">
      <c r="A12" s="7" t="s">
        <v>29</v>
      </c>
      <c r="B12" s="2">
        <v>4</v>
      </c>
      <c r="C12" s="2">
        <v>4</v>
      </c>
      <c r="D12" s="2">
        <v>8</v>
      </c>
    </row>
    <row r="13" spans="1:4" x14ac:dyDescent="0.3">
      <c r="A13" s="7" t="s">
        <v>52</v>
      </c>
      <c r="B13" s="2">
        <v>1</v>
      </c>
      <c r="C13" s="2">
        <v>1</v>
      </c>
      <c r="D13" s="2">
        <v>2</v>
      </c>
    </row>
    <row r="14" spans="1:4" x14ac:dyDescent="0.3">
      <c r="A14" s="6" t="s">
        <v>1202</v>
      </c>
      <c r="B14" s="2">
        <v>4</v>
      </c>
      <c r="C14" s="2">
        <v>6</v>
      </c>
      <c r="D14" s="2">
        <v>10</v>
      </c>
    </row>
    <row r="15" spans="1:4" x14ac:dyDescent="0.3">
      <c r="A15" s="7" t="s">
        <v>29</v>
      </c>
      <c r="B15" s="2">
        <v>2</v>
      </c>
      <c r="C15" s="2">
        <v>2</v>
      </c>
      <c r="D15" s="2">
        <v>4</v>
      </c>
    </row>
    <row r="16" spans="1:4" x14ac:dyDescent="0.3">
      <c r="A16" s="7" t="s">
        <v>36</v>
      </c>
      <c r="B16" s="2"/>
      <c r="C16" s="2">
        <v>1</v>
      </c>
      <c r="D16" s="2">
        <v>1</v>
      </c>
    </row>
    <row r="17" spans="1:5" x14ac:dyDescent="0.3">
      <c r="A17" s="7" t="s">
        <v>52</v>
      </c>
      <c r="B17" s="2">
        <v>2</v>
      </c>
      <c r="C17" s="2">
        <v>3</v>
      </c>
      <c r="D17" s="2">
        <v>5</v>
      </c>
      <c r="E17" s="2"/>
    </row>
    <row r="18" spans="1:5" x14ac:dyDescent="0.3">
      <c r="A18" s="6" t="s">
        <v>428</v>
      </c>
      <c r="B18" s="2">
        <v>10</v>
      </c>
      <c r="C18" s="2">
        <v>2</v>
      </c>
      <c r="D18" s="2">
        <v>12</v>
      </c>
    </row>
    <row r="19" spans="1:5" x14ac:dyDescent="0.3">
      <c r="A19" s="7" t="s">
        <v>92</v>
      </c>
      <c r="B19" s="2">
        <v>2</v>
      </c>
      <c r="C19" s="2"/>
      <c r="D19" s="2">
        <v>2</v>
      </c>
    </row>
    <row r="20" spans="1:5" x14ac:dyDescent="0.3">
      <c r="A20" s="7" t="s">
        <v>18</v>
      </c>
      <c r="B20" s="2">
        <v>3</v>
      </c>
      <c r="C20" s="2"/>
      <c r="D20" s="2">
        <v>3</v>
      </c>
    </row>
    <row r="21" spans="1:5" x14ac:dyDescent="0.3">
      <c r="A21" s="7" t="s">
        <v>29</v>
      </c>
      <c r="B21" s="2">
        <v>3</v>
      </c>
      <c r="C21" s="2">
        <v>1</v>
      </c>
      <c r="D21" s="2">
        <v>4</v>
      </c>
    </row>
    <row r="22" spans="1:5" x14ac:dyDescent="0.3">
      <c r="A22" s="7" t="s">
        <v>36</v>
      </c>
      <c r="B22" s="2">
        <v>1</v>
      </c>
      <c r="C22" s="2"/>
      <c r="D22" s="2">
        <v>1</v>
      </c>
    </row>
    <row r="23" spans="1:5" x14ac:dyDescent="0.3">
      <c r="A23" s="7" t="s">
        <v>52</v>
      </c>
      <c r="B23" s="2">
        <v>1</v>
      </c>
      <c r="C23" s="2">
        <v>1</v>
      </c>
      <c r="D23" s="2">
        <v>2</v>
      </c>
    </row>
    <row r="24" spans="1:5" x14ac:dyDescent="0.3">
      <c r="A24" s="6" t="s">
        <v>262</v>
      </c>
      <c r="B24" s="2">
        <v>12</v>
      </c>
      <c r="C24" s="2">
        <v>2</v>
      </c>
      <c r="D24" s="2">
        <v>14</v>
      </c>
    </row>
    <row r="25" spans="1:5" x14ac:dyDescent="0.3">
      <c r="A25" s="7" t="s">
        <v>92</v>
      </c>
      <c r="B25" s="2">
        <v>3</v>
      </c>
      <c r="C25" s="2"/>
      <c r="D25" s="2">
        <v>3</v>
      </c>
    </row>
    <row r="26" spans="1:5" x14ac:dyDescent="0.3">
      <c r="A26" s="7" t="s">
        <v>18</v>
      </c>
      <c r="B26" s="2">
        <v>3</v>
      </c>
      <c r="C26" s="2">
        <v>1</v>
      </c>
      <c r="D26" s="2">
        <v>4</v>
      </c>
    </row>
    <row r="27" spans="1:5" x14ac:dyDescent="0.3">
      <c r="A27" s="7" t="s">
        <v>29</v>
      </c>
      <c r="B27" s="2">
        <v>4</v>
      </c>
      <c r="C27" s="2">
        <v>1</v>
      </c>
      <c r="D27" s="2">
        <v>5</v>
      </c>
    </row>
    <row r="28" spans="1:5" x14ac:dyDescent="0.3">
      <c r="A28" s="7" t="s">
        <v>36</v>
      </c>
      <c r="B28" s="2">
        <v>1</v>
      </c>
      <c r="C28" s="2"/>
      <c r="D28" s="2">
        <v>1</v>
      </c>
    </row>
    <row r="29" spans="1:5" x14ac:dyDescent="0.3">
      <c r="A29" s="7" t="s">
        <v>52</v>
      </c>
      <c r="B29" s="2">
        <v>1</v>
      </c>
      <c r="C29" s="2"/>
      <c r="D29" s="2">
        <v>1</v>
      </c>
    </row>
    <row r="30" spans="1:5" x14ac:dyDescent="0.3">
      <c r="A30" s="6" t="s">
        <v>1044</v>
      </c>
      <c r="B30" s="2">
        <v>9</v>
      </c>
      <c r="C30" s="2">
        <v>36</v>
      </c>
      <c r="D30" s="2">
        <v>45</v>
      </c>
    </row>
    <row r="31" spans="1:5" x14ac:dyDescent="0.3">
      <c r="A31" s="7" t="s">
        <v>92</v>
      </c>
      <c r="B31" s="2">
        <v>3</v>
      </c>
      <c r="C31" s="2">
        <v>3</v>
      </c>
      <c r="D31" s="2">
        <v>6</v>
      </c>
    </row>
    <row r="32" spans="1:5" x14ac:dyDescent="0.3">
      <c r="A32" s="7" t="s">
        <v>18</v>
      </c>
      <c r="B32" s="2">
        <v>1</v>
      </c>
      <c r="C32" s="2">
        <v>6</v>
      </c>
      <c r="D32" s="2">
        <v>7</v>
      </c>
    </row>
    <row r="33" spans="1:4" x14ac:dyDescent="0.3">
      <c r="A33" s="7" t="s">
        <v>29</v>
      </c>
      <c r="B33" s="2">
        <v>1</v>
      </c>
      <c r="C33" s="2">
        <v>1</v>
      </c>
      <c r="D33" s="2">
        <v>2</v>
      </c>
    </row>
    <row r="34" spans="1:4" x14ac:dyDescent="0.3">
      <c r="A34" s="7" t="s">
        <v>52</v>
      </c>
      <c r="B34" s="2">
        <v>4</v>
      </c>
      <c r="C34" s="2">
        <v>26</v>
      </c>
      <c r="D34" s="2">
        <v>30</v>
      </c>
    </row>
    <row r="35" spans="1:4" x14ac:dyDescent="0.3">
      <c r="A35" s="6" t="s">
        <v>62</v>
      </c>
      <c r="B35" s="2">
        <v>6</v>
      </c>
      <c r="C35" s="2">
        <v>7</v>
      </c>
      <c r="D35" s="2">
        <v>13</v>
      </c>
    </row>
    <row r="36" spans="1:4" x14ac:dyDescent="0.3">
      <c r="A36" s="7" t="s">
        <v>92</v>
      </c>
      <c r="B36" s="2">
        <v>1</v>
      </c>
      <c r="C36" s="2">
        <v>3</v>
      </c>
      <c r="D36" s="2">
        <v>4</v>
      </c>
    </row>
    <row r="37" spans="1:4" x14ac:dyDescent="0.3">
      <c r="A37" s="7" t="s">
        <v>29</v>
      </c>
      <c r="B37" s="2">
        <v>1</v>
      </c>
      <c r="C37" s="2">
        <v>1</v>
      </c>
      <c r="D37" s="2">
        <v>2</v>
      </c>
    </row>
    <row r="38" spans="1:4" x14ac:dyDescent="0.3">
      <c r="A38" s="7" t="s">
        <v>52</v>
      </c>
      <c r="B38" s="2">
        <v>4</v>
      </c>
      <c r="C38" s="2">
        <v>3</v>
      </c>
      <c r="D38" s="2">
        <v>7</v>
      </c>
    </row>
    <row r="39" spans="1:4" x14ac:dyDescent="0.3">
      <c r="A39" s="6" t="s">
        <v>522</v>
      </c>
      <c r="B39" s="2">
        <v>4</v>
      </c>
      <c r="C39" s="2">
        <v>4</v>
      </c>
      <c r="D39" s="2">
        <v>8</v>
      </c>
    </row>
    <row r="40" spans="1:4" x14ac:dyDescent="0.3">
      <c r="A40" s="7" t="s">
        <v>92</v>
      </c>
      <c r="B40" s="2"/>
      <c r="C40" s="2">
        <v>1</v>
      </c>
      <c r="D40" s="2">
        <v>1</v>
      </c>
    </row>
    <row r="41" spans="1:4" x14ac:dyDescent="0.3">
      <c r="A41" s="7" t="s">
        <v>29</v>
      </c>
      <c r="B41" s="2">
        <v>4</v>
      </c>
      <c r="C41" s="2">
        <v>3</v>
      </c>
      <c r="D41" s="2">
        <v>7</v>
      </c>
    </row>
    <row r="42" spans="1:4" x14ac:dyDescent="0.3">
      <c r="A42" s="6" t="s">
        <v>892</v>
      </c>
      <c r="B42" s="2">
        <v>1</v>
      </c>
      <c r="C42" s="2">
        <v>5</v>
      </c>
      <c r="D42" s="2">
        <v>6</v>
      </c>
    </row>
    <row r="43" spans="1:4" x14ac:dyDescent="0.3">
      <c r="A43" s="7" t="s">
        <v>92</v>
      </c>
      <c r="B43" s="2"/>
      <c r="C43" s="2">
        <v>1</v>
      </c>
      <c r="D43" s="2">
        <v>1</v>
      </c>
    </row>
    <row r="44" spans="1:4" x14ac:dyDescent="0.3">
      <c r="A44" s="7" t="s">
        <v>29</v>
      </c>
      <c r="B44" s="2">
        <v>1</v>
      </c>
      <c r="C44" s="2">
        <v>3</v>
      </c>
      <c r="D44" s="2">
        <v>4</v>
      </c>
    </row>
    <row r="45" spans="1:4" x14ac:dyDescent="0.3">
      <c r="A45" s="7" t="s">
        <v>36</v>
      </c>
      <c r="B45" s="2"/>
      <c r="C45" s="2">
        <v>1</v>
      </c>
      <c r="D45" s="2">
        <v>1</v>
      </c>
    </row>
    <row r="46" spans="1:4" x14ac:dyDescent="0.3">
      <c r="A46" s="6" t="s">
        <v>94</v>
      </c>
      <c r="B46" s="2">
        <v>5</v>
      </c>
      <c r="C46" s="2">
        <v>5</v>
      </c>
      <c r="D46" s="2">
        <v>10</v>
      </c>
    </row>
    <row r="47" spans="1:4" x14ac:dyDescent="0.3">
      <c r="A47" s="7" t="s">
        <v>92</v>
      </c>
      <c r="B47" s="2">
        <v>3</v>
      </c>
      <c r="C47" s="2">
        <v>1</v>
      </c>
      <c r="D47" s="2">
        <v>4</v>
      </c>
    </row>
    <row r="48" spans="1:4" x14ac:dyDescent="0.3">
      <c r="A48" s="7" t="s">
        <v>18</v>
      </c>
      <c r="B48" s="2">
        <v>1</v>
      </c>
      <c r="C48" s="2">
        <v>1</v>
      </c>
      <c r="D48" s="2">
        <v>2</v>
      </c>
    </row>
    <row r="49" spans="1:4" x14ac:dyDescent="0.3">
      <c r="A49" s="7" t="s">
        <v>29</v>
      </c>
      <c r="B49" s="2">
        <v>1</v>
      </c>
      <c r="C49" s="2">
        <v>1</v>
      </c>
      <c r="D49" s="2">
        <v>2</v>
      </c>
    </row>
    <row r="50" spans="1:4" x14ac:dyDescent="0.3">
      <c r="A50" s="7" t="s">
        <v>36</v>
      </c>
      <c r="B50" s="2"/>
      <c r="C50" s="2">
        <v>2</v>
      </c>
      <c r="D50" s="2">
        <v>2</v>
      </c>
    </row>
    <row r="51" spans="1:4" x14ac:dyDescent="0.3">
      <c r="A51" s="6" t="s">
        <v>496</v>
      </c>
      <c r="B51" s="2">
        <v>26</v>
      </c>
      <c r="C51" s="2">
        <v>12</v>
      </c>
      <c r="D51" s="2">
        <v>38</v>
      </c>
    </row>
    <row r="52" spans="1:4" x14ac:dyDescent="0.3">
      <c r="A52" s="7" t="s">
        <v>92</v>
      </c>
      <c r="B52" s="2">
        <v>8</v>
      </c>
      <c r="C52" s="2">
        <v>4</v>
      </c>
      <c r="D52" s="2">
        <v>12</v>
      </c>
    </row>
    <row r="53" spans="1:4" x14ac:dyDescent="0.3">
      <c r="A53" s="7" t="s">
        <v>29</v>
      </c>
      <c r="B53" s="2">
        <v>3</v>
      </c>
      <c r="C53" s="2">
        <v>1</v>
      </c>
      <c r="D53" s="2">
        <v>4</v>
      </c>
    </row>
    <row r="54" spans="1:4" x14ac:dyDescent="0.3">
      <c r="A54" s="7" t="s">
        <v>36</v>
      </c>
      <c r="B54" s="2">
        <v>3</v>
      </c>
      <c r="C54" s="2">
        <v>1</v>
      </c>
      <c r="D54" s="2">
        <v>4</v>
      </c>
    </row>
    <row r="55" spans="1:4" x14ac:dyDescent="0.3">
      <c r="A55" s="7" t="s">
        <v>52</v>
      </c>
      <c r="B55" s="2">
        <v>12</v>
      </c>
      <c r="C55" s="2">
        <v>6</v>
      </c>
      <c r="D55" s="2">
        <v>18</v>
      </c>
    </row>
    <row r="56" spans="1:4" x14ac:dyDescent="0.3">
      <c r="A56" s="6" t="s">
        <v>115</v>
      </c>
      <c r="B56" s="2">
        <v>27</v>
      </c>
      <c r="C56" s="2">
        <v>18</v>
      </c>
      <c r="D56" s="2">
        <v>45</v>
      </c>
    </row>
    <row r="57" spans="1:4" x14ac:dyDescent="0.3">
      <c r="A57" s="7" t="s">
        <v>92</v>
      </c>
      <c r="B57" s="2">
        <v>2</v>
      </c>
      <c r="C57" s="2">
        <v>7</v>
      </c>
      <c r="D57" s="2">
        <v>9</v>
      </c>
    </row>
    <row r="58" spans="1:4" x14ac:dyDescent="0.3">
      <c r="A58" s="7" t="s">
        <v>18</v>
      </c>
      <c r="B58" s="2"/>
      <c r="C58" s="2">
        <v>1</v>
      </c>
      <c r="D58" s="2">
        <v>1</v>
      </c>
    </row>
    <row r="59" spans="1:4" x14ac:dyDescent="0.3">
      <c r="A59" s="7" t="s">
        <v>29</v>
      </c>
      <c r="B59" s="2">
        <v>5</v>
      </c>
      <c r="C59" s="2">
        <v>2</v>
      </c>
      <c r="D59" s="2">
        <v>7</v>
      </c>
    </row>
    <row r="60" spans="1:4" x14ac:dyDescent="0.3">
      <c r="A60" s="7" t="s">
        <v>36</v>
      </c>
      <c r="B60" s="2">
        <v>10</v>
      </c>
      <c r="C60" s="2">
        <v>1</v>
      </c>
      <c r="D60" s="2">
        <v>11</v>
      </c>
    </row>
    <row r="61" spans="1:4" x14ac:dyDescent="0.3">
      <c r="A61" s="7" t="s">
        <v>52</v>
      </c>
      <c r="B61" s="2">
        <v>10</v>
      </c>
      <c r="C61" s="2">
        <v>7</v>
      </c>
      <c r="D61" s="2">
        <v>17</v>
      </c>
    </row>
    <row r="62" spans="1:4" x14ac:dyDescent="0.3">
      <c r="A62" s="6" t="s">
        <v>561</v>
      </c>
      <c r="B62" s="2">
        <v>2</v>
      </c>
      <c r="C62" s="2">
        <v>12</v>
      </c>
      <c r="D62" s="2">
        <v>14</v>
      </c>
    </row>
    <row r="63" spans="1:4" x14ac:dyDescent="0.3">
      <c r="A63" s="7" t="s">
        <v>18</v>
      </c>
      <c r="B63" s="2"/>
      <c r="C63" s="2">
        <v>2</v>
      </c>
      <c r="D63" s="2">
        <v>2</v>
      </c>
    </row>
    <row r="64" spans="1:4" x14ac:dyDescent="0.3">
      <c r="A64" s="7" t="s">
        <v>29</v>
      </c>
      <c r="B64" s="2">
        <v>2</v>
      </c>
      <c r="C64" s="2">
        <v>1</v>
      </c>
      <c r="D64" s="2">
        <v>3</v>
      </c>
    </row>
    <row r="65" spans="1:4" x14ac:dyDescent="0.3">
      <c r="A65" s="7" t="s">
        <v>52</v>
      </c>
      <c r="B65" s="2"/>
      <c r="C65" s="2">
        <v>9</v>
      </c>
      <c r="D65" s="2">
        <v>9</v>
      </c>
    </row>
    <row r="66" spans="1:4" x14ac:dyDescent="0.3">
      <c r="A66" s="6" t="s">
        <v>1211</v>
      </c>
      <c r="B66" s="2">
        <v>14</v>
      </c>
      <c r="C66" s="2">
        <v>27</v>
      </c>
      <c r="D66" s="2">
        <v>41</v>
      </c>
    </row>
    <row r="67" spans="1:4" x14ac:dyDescent="0.3">
      <c r="A67" s="7" t="s">
        <v>92</v>
      </c>
      <c r="B67" s="2">
        <v>1</v>
      </c>
      <c r="C67" s="2">
        <v>3</v>
      </c>
      <c r="D67" s="2">
        <v>4</v>
      </c>
    </row>
    <row r="68" spans="1:4" x14ac:dyDescent="0.3">
      <c r="A68" s="7" t="s">
        <v>18</v>
      </c>
      <c r="B68" s="2">
        <v>8</v>
      </c>
      <c r="C68" s="2">
        <v>12</v>
      </c>
      <c r="D68" s="2">
        <v>20</v>
      </c>
    </row>
    <row r="69" spans="1:4" x14ac:dyDescent="0.3">
      <c r="A69" s="7" t="s">
        <v>29</v>
      </c>
      <c r="B69" s="2">
        <v>3</v>
      </c>
      <c r="C69" s="2">
        <v>5</v>
      </c>
      <c r="D69" s="2">
        <v>8</v>
      </c>
    </row>
    <row r="70" spans="1:4" x14ac:dyDescent="0.3">
      <c r="A70" s="7" t="s">
        <v>36</v>
      </c>
      <c r="B70" s="2">
        <v>2</v>
      </c>
      <c r="C70" s="2">
        <v>7</v>
      </c>
      <c r="D70" s="2">
        <v>9</v>
      </c>
    </row>
    <row r="71" spans="1:4" x14ac:dyDescent="0.3">
      <c r="A71" s="6" t="s">
        <v>240</v>
      </c>
      <c r="B71" s="2">
        <v>8</v>
      </c>
      <c r="C71" s="2">
        <v>5</v>
      </c>
      <c r="D71" s="2">
        <v>13</v>
      </c>
    </row>
    <row r="72" spans="1:4" x14ac:dyDescent="0.3">
      <c r="A72" s="7" t="s">
        <v>18</v>
      </c>
      <c r="B72" s="2">
        <v>3</v>
      </c>
      <c r="C72" s="2">
        <v>1</v>
      </c>
      <c r="D72" s="2">
        <v>4</v>
      </c>
    </row>
    <row r="73" spans="1:4" x14ac:dyDescent="0.3">
      <c r="A73" s="7" t="s">
        <v>29</v>
      </c>
      <c r="B73" s="2">
        <v>1</v>
      </c>
      <c r="C73" s="2">
        <v>3</v>
      </c>
      <c r="D73" s="2">
        <v>4</v>
      </c>
    </row>
    <row r="74" spans="1:4" x14ac:dyDescent="0.3">
      <c r="A74" s="7" t="s">
        <v>36</v>
      </c>
      <c r="B74" s="2"/>
      <c r="C74" s="2">
        <v>1</v>
      </c>
      <c r="D74" s="2">
        <v>1</v>
      </c>
    </row>
    <row r="75" spans="1:4" x14ac:dyDescent="0.3">
      <c r="A75" s="7" t="s">
        <v>52</v>
      </c>
      <c r="B75" s="2">
        <v>4</v>
      </c>
      <c r="C75" s="2"/>
      <c r="D75" s="2">
        <v>4</v>
      </c>
    </row>
    <row r="76" spans="1:4" x14ac:dyDescent="0.3">
      <c r="A76" s="6" t="s">
        <v>210</v>
      </c>
      <c r="B76" s="2">
        <v>4</v>
      </c>
      <c r="C76" s="2">
        <v>5</v>
      </c>
      <c r="D76" s="2">
        <v>9</v>
      </c>
    </row>
    <row r="77" spans="1:4" x14ac:dyDescent="0.3">
      <c r="A77" s="7" t="s">
        <v>92</v>
      </c>
      <c r="B77" s="2">
        <v>2</v>
      </c>
      <c r="C77" s="2">
        <v>1</v>
      </c>
      <c r="D77" s="2">
        <v>3</v>
      </c>
    </row>
    <row r="78" spans="1:4" x14ac:dyDescent="0.3">
      <c r="A78" s="7" t="s">
        <v>18</v>
      </c>
      <c r="B78" s="2"/>
      <c r="C78" s="2">
        <v>1</v>
      </c>
      <c r="D78" s="2">
        <v>1</v>
      </c>
    </row>
    <row r="79" spans="1:4" x14ac:dyDescent="0.3">
      <c r="A79" s="7" t="s">
        <v>29</v>
      </c>
      <c r="B79" s="2">
        <v>1</v>
      </c>
      <c r="C79" s="2">
        <v>2</v>
      </c>
      <c r="D79" s="2">
        <v>3</v>
      </c>
    </row>
    <row r="80" spans="1:4" x14ac:dyDescent="0.3">
      <c r="A80" s="7" t="s">
        <v>52</v>
      </c>
      <c r="B80" s="2">
        <v>1</v>
      </c>
      <c r="C80" s="2">
        <v>1</v>
      </c>
      <c r="D80" s="2">
        <v>2</v>
      </c>
    </row>
    <row r="81" spans="1:4" x14ac:dyDescent="0.3">
      <c r="A81" s="6" t="s">
        <v>966</v>
      </c>
      <c r="B81" s="2">
        <v>5</v>
      </c>
      <c r="C81" s="2">
        <v>7</v>
      </c>
      <c r="D81" s="2">
        <v>12</v>
      </c>
    </row>
    <row r="82" spans="1:4" x14ac:dyDescent="0.3">
      <c r="A82" s="7" t="s">
        <v>18</v>
      </c>
      <c r="B82" s="2">
        <v>2</v>
      </c>
      <c r="C82" s="2">
        <v>6</v>
      </c>
      <c r="D82" s="2">
        <v>8</v>
      </c>
    </row>
    <row r="83" spans="1:4" x14ac:dyDescent="0.3">
      <c r="A83" s="7" t="s">
        <v>29</v>
      </c>
      <c r="B83" s="2">
        <v>3</v>
      </c>
      <c r="C83" s="2"/>
      <c r="D83" s="2">
        <v>3</v>
      </c>
    </row>
    <row r="84" spans="1:4" x14ac:dyDescent="0.3">
      <c r="A84" s="7" t="s">
        <v>52</v>
      </c>
      <c r="B84" s="2"/>
      <c r="C84" s="2">
        <v>1</v>
      </c>
      <c r="D84" s="2">
        <v>1</v>
      </c>
    </row>
    <row r="85" spans="1:4" x14ac:dyDescent="0.3">
      <c r="A85" s="6" t="s">
        <v>21</v>
      </c>
      <c r="B85" s="2">
        <v>6</v>
      </c>
      <c r="C85" s="2">
        <v>9</v>
      </c>
      <c r="D85" s="2">
        <v>15</v>
      </c>
    </row>
    <row r="86" spans="1:4" x14ac:dyDescent="0.3">
      <c r="A86" s="7" t="s">
        <v>92</v>
      </c>
      <c r="B86" s="2"/>
      <c r="C86" s="2">
        <v>3</v>
      </c>
      <c r="D86" s="2">
        <v>3</v>
      </c>
    </row>
    <row r="87" spans="1:4" x14ac:dyDescent="0.3">
      <c r="A87" s="7" t="s">
        <v>18</v>
      </c>
      <c r="B87" s="2">
        <v>1</v>
      </c>
      <c r="C87" s="2">
        <v>3</v>
      </c>
      <c r="D87" s="2">
        <v>4</v>
      </c>
    </row>
    <row r="88" spans="1:4" x14ac:dyDescent="0.3">
      <c r="A88" s="7" t="s">
        <v>29</v>
      </c>
      <c r="B88" s="2">
        <v>2</v>
      </c>
      <c r="C88" s="2">
        <v>2</v>
      </c>
      <c r="D88" s="2">
        <v>4</v>
      </c>
    </row>
    <row r="89" spans="1:4" x14ac:dyDescent="0.3">
      <c r="A89" s="7" t="s">
        <v>36</v>
      </c>
      <c r="B89" s="2">
        <v>2</v>
      </c>
      <c r="C89" s="2">
        <v>1</v>
      </c>
      <c r="D89" s="2">
        <v>3</v>
      </c>
    </row>
    <row r="90" spans="1:4" x14ac:dyDescent="0.3">
      <c r="A90" s="7" t="s">
        <v>52</v>
      </c>
      <c r="B90" s="2">
        <v>1</v>
      </c>
      <c r="C90" s="2"/>
      <c r="D90" s="2">
        <v>1</v>
      </c>
    </row>
    <row r="91" spans="1:4" x14ac:dyDescent="0.3">
      <c r="A91" s="6" t="s">
        <v>157</v>
      </c>
      <c r="B91" s="2">
        <v>11</v>
      </c>
      <c r="C91" s="2">
        <v>8</v>
      </c>
      <c r="D91" s="2">
        <v>19</v>
      </c>
    </row>
    <row r="92" spans="1:4" x14ac:dyDescent="0.3">
      <c r="A92" s="7" t="s">
        <v>92</v>
      </c>
      <c r="B92" s="2">
        <v>5</v>
      </c>
      <c r="C92" s="2">
        <v>1</v>
      </c>
      <c r="D92" s="2">
        <v>6</v>
      </c>
    </row>
    <row r="93" spans="1:4" x14ac:dyDescent="0.3">
      <c r="A93" s="7" t="s">
        <v>29</v>
      </c>
      <c r="B93" s="2">
        <v>3</v>
      </c>
      <c r="C93" s="2">
        <v>7</v>
      </c>
      <c r="D93" s="2">
        <v>10</v>
      </c>
    </row>
    <row r="94" spans="1:4" x14ac:dyDescent="0.3">
      <c r="A94" s="7" t="s">
        <v>36</v>
      </c>
      <c r="B94" s="2">
        <v>3</v>
      </c>
      <c r="C94" s="2"/>
      <c r="D94" s="2">
        <v>3</v>
      </c>
    </row>
    <row r="95" spans="1:4" x14ac:dyDescent="0.3">
      <c r="A95" s="6" t="s">
        <v>422</v>
      </c>
      <c r="B95" s="2">
        <v>9</v>
      </c>
      <c r="C95" s="2">
        <v>14</v>
      </c>
      <c r="D95" s="2">
        <v>23</v>
      </c>
    </row>
    <row r="96" spans="1:4" x14ac:dyDescent="0.3">
      <c r="A96" s="7" t="s">
        <v>92</v>
      </c>
      <c r="B96" s="2">
        <v>1</v>
      </c>
      <c r="C96" s="2">
        <v>2</v>
      </c>
      <c r="D96" s="2">
        <v>3</v>
      </c>
    </row>
    <row r="97" spans="1:4" x14ac:dyDescent="0.3">
      <c r="A97" s="7" t="s">
        <v>18</v>
      </c>
      <c r="B97" s="2">
        <v>1</v>
      </c>
      <c r="C97" s="2"/>
      <c r="D97" s="2">
        <v>1</v>
      </c>
    </row>
    <row r="98" spans="1:4" x14ac:dyDescent="0.3">
      <c r="A98" s="7" t="s">
        <v>29</v>
      </c>
      <c r="B98" s="2">
        <v>2</v>
      </c>
      <c r="C98" s="2">
        <v>2</v>
      </c>
      <c r="D98" s="2">
        <v>4</v>
      </c>
    </row>
    <row r="99" spans="1:4" x14ac:dyDescent="0.3">
      <c r="A99" s="7" t="s">
        <v>36</v>
      </c>
      <c r="B99" s="2">
        <v>2</v>
      </c>
      <c r="C99" s="2"/>
      <c r="D99" s="2">
        <v>2</v>
      </c>
    </row>
    <row r="100" spans="1:4" x14ac:dyDescent="0.3">
      <c r="A100" s="7" t="s">
        <v>52</v>
      </c>
      <c r="B100" s="2">
        <v>3</v>
      </c>
      <c r="C100" s="2">
        <v>10</v>
      </c>
      <c r="D100" s="2">
        <v>13</v>
      </c>
    </row>
    <row r="101" spans="1:4" x14ac:dyDescent="0.3">
      <c r="A101" s="6" t="s">
        <v>727</v>
      </c>
      <c r="B101" s="2">
        <v>7</v>
      </c>
      <c r="C101" s="2">
        <v>10</v>
      </c>
      <c r="D101" s="2">
        <v>17</v>
      </c>
    </row>
    <row r="102" spans="1:4" x14ac:dyDescent="0.3">
      <c r="A102" s="7" t="s">
        <v>92</v>
      </c>
      <c r="B102" s="2">
        <v>1</v>
      </c>
      <c r="C102" s="2">
        <v>1</v>
      </c>
      <c r="D102" s="2">
        <v>2</v>
      </c>
    </row>
    <row r="103" spans="1:4" x14ac:dyDescent="0.3">
      <c r="A103" s="7" t="s">
        <v>29</v>
      </c>
      <c r="B103" s="2">
        <v>2</v>
      </c>
      <c r="C103" s="2">
        <v>2</v>
      </c>
      <c r="D103" s="2">
        <v>4</v>
      </c>
    </row>
    <row r="104" spans="1:4" x14ac:dyDescent="0.3">
      <c r="A104" s="7" t="s">
        <v>36</v>
      </c>
      <c r="B104" s="2">
        <v>1</v>
      </c>
      <c r="C104" s="2">
        <v>2</v>
      </c>
      <c r="D104" s="2">
        <v>3</v>
      </c>
    </row>
    <row r="105" spans="1:4" x14ac:dyDescent="0.3">
      <c r="A105" s="7" t="s">
        <v>52</v>
      </c>
      <c r="B105" s="2">
        <v>3</v>
      </c>
      <c r="C105" s="2">
        <v>5</v>
      </c>
      <c r="D105" s="2">
        <v>8</v>
      </c>
    </row>
    <row r="106" spans="1:4" x14ac:dyDescent="0.3">
      <c r="A106" s="6" t="s">
        <v>737</v>
      </c>
      <c r="B106" s="2">
        <v>3</v>
      </c>
      <c r="C106" s="2">
        <v>7</v>
      </c>
      <c r="D106" s="2">
        <v>10</v>
      </c>
    </row>
    <row r="107" spans="1:4" x14ac:dyDescent="0.3">
      <c r="A107" s="7" t="s">
        <v>92</v>
      </c>
      <c r="B107" s="2"/>
      <c r="C107" s="2">
        <v>1</v>
      </c>
      <c r="D107" s="2">
        <v>1</v>
      </c>
    </row>
    <row r="108" spans="1:4" x14ac:dyDescent="0.3">
      <c r="A108" s="7" t="s">
        <v>29</v>
      </c>
      <c r="B108" s="2">
        <v>2</v>
      </c>
      <c r="C108" s="2">
        <v>2</v>
      </c>
      <c r="D108" s="2">
        <v>4</v>
      </c>
    </row>
    <row r="109" spans="1:4" x14ac:dyDescent="0.3">
      <c r="A109" s="7" t="s">
        <v>52</v>
      </c>
      <c r="B109" s="2">
        <v>1</v>
      </c>
      <c r="C109" s="2">
        <v>4</v>
      </c>
      <c r="D109" s="2">
        <v>5</v>
      </c>
    </row>
    <row r="110" spans="1:4" x14ac:dyDescent="0.3">
      <c r="A110" s="6" t="s">
        <v>1028</v>
      </c>
      <c r="B110" s="2">
        <v>7</v>
      </c>
      <c r="C110" s="2">
        <v>7</v>
      </c>
      <c r="D110" s="2">
        <v>14</v>
      </c>
    </row>
    <row r="111" spans="1:4" x14ac:dyDescent="0.3">
      <c r="A111" s="7" t="s">
        <v>92</v>
      </c>
      <c r="B111" s="2">
        <v>1</v>
      </c>
      <c r="C111" s="2">
        <v>1</v>
      </c>
      <c r="D111" s="2">
        <v>2</v>
      </c>
    </row>
    <row r="112" spans="1:4" x14ac:dyDescent="0.3">
      <c r="A112" s="7" t="s">
        <v>18</v>
      </c>
      <c r="B112" s="2"/>
      <c r="C112" s="2">
        <v>2</v>
      </c>
      <c r="D112" s="2">
        <v>2</v>
      </c>
    </row>
    <row r="113" spans="1:4" x14ac:dyDescent="0.3">
      <c r="A113" s="7" t="s">
        <v>29</v>
      </c>
      <c r="B113" s="2">
        <v>2</v>
      </c>
      <c r="C113" s="2">
        <v>2</v>
      </c>
      <c r="D113" s="2">
        <v>4</v>
      </c>
    </row>
    <row r="114" spans="1:4" x14ac:dyDescent="0.3">
      <c r="A114" s="7" t="s">
        <v>36</v>
      </c>
      <c r="B114" s="2">
        <v>3</v>
      </c>
      <c r="C114" s="2">
        <v>1</v>
      </c>
      <c r="D114" s="2">
        <v>4</v>
      </c>
    </row>
    <row r="115" spans="1:4" x14ac:dyDescent="0.3">
      <c r="A115" s="7" t="s">
        <v>52</v>
      </c>
      <c r="B115" s="2">
        <v>1</v>
      </c>
      <c r="C115" s="2">
        <v>1</v>
      </c>
      <c r="D115" s="2">
        <v>2</v>
      </c>
    </row>
    <row r="116" spans="1:4" x14ac:dyDescent="0.3">
      <c r="A116" s="6" t="s">
        <v>715</v>
      </c>
      <c r="B116" s="2">
        <v>18</v>
      </c>
      <c r="C116" s="2">
        <v>23</v>
      </c>
      <c r="D116" s="2">
        <v>41</v>
      </c>
    </row>
    <row r="117" spans="1:4" x14ac:dyDescent="0.3">
      <c r="A117" s="7" t="s">
        <v>92</v>
      </c>
      <c r="B117" s="2">
        <v>2</v>
      </c>
      <c r="C117" s="2">
        <v>2</v>
      </c>
      <c r="D117" s="2">
        <v>4</v>
      </c>
    </row>
    <row r="118" spans="1:4" x14ac:dyDescent="0.3">
      <c r="A118" s="7" t="s">
        <v>18</v>
      </c>
      <c r="B118" s="2">
        <v>7</v>
      </c>
      <c r="C118" s="2">
        <v>3</v>
      </c>
      <c r="D118" s="2">
        <v>10</v>
      </c>
    </row>
    <row r="119" spans="1:4" x14ac:dyDescent="0.3">
      <c r="A119" s="7" t="s">
        <v>29</v>
      </c>
      <c r="B119" s="2">
        <v>4</v>
      </c>
      <c r="C119" s="2">
        <v>7</v>
      </c>
      <c r="D119" s="2">
        <v>11</v>
      </c>
    </row>
    <row r="120" spans="1:4" x14ac:dyDescent="0.3">
      <c r="A120" s="7" t="s">
        <v>36</v>
      </c>
      <c r="B120" s="2">
        <v>1</v>
      </c>
      <c r="C120" s="2">
        <v>3</v>
      </c>
      <c r="D120" s="2">
        <v>4</v>
      </c>
    </row>
    <row r="121" spans="1:4" x14ac:dyDescent="0.3">
      <c r="A121" s="7" t="s">
        <v>52</v>
      </c>
      <c r="B121" s="2">
        <v>4</v>
      </c>
      <c r="C121" s="2">
        <v>8</v>
      </c>
      <c r="D121" s="2">
        <v>12</v>
      </c>
    </row>
    <row r="122" spans="1:4" x14ac:dyDescent="0.3">
      <c r="A122" s="6" t="s">
        <v>333</v>
      </c>
      <c r="B122" s="2">
        <v>14</v>
      </c>
      <c r="C122" s="2">
        <v>9</v>
      </c>
      <c r="D122" s="2">
        <v>23</v>
      </c>
    </row>
    <row r="123" spans="1:4" x14ac:dyDescent="0.3">
      <c r="A123" s="7" t="s">
        <v>92</v>
      </c>
      <c r="B123" s="2">
        <v>4</v>
      </c>
      <c r="C123" s="2">
        <v>5</v>
      </c>
      <c r="D123" s="2">
        <v>9</v>
      </c>
    </row>
    <row r="124" spans="1:4" x14ac:dyDescent="0.3">
      <c r="A124" s="7" t="s">
        <v>18</v>
      </c>
      <c r="B124" s="2">
        <v>1</v>
      </c>
      <c r="C124" s="2"/>
      <c r="D124" s="2">
        <v>1</v>
      </c>
    </row>
    <row r="125" spans="1:4" x14ac:dyDescent="0.3">
      <c r="A125" s="7" t="s">
        <v>29</v>
      </c>
      <c r="B125" s="2">
        <v>2</v>
      </c>
      <c r="C125" s="2">
        <v>2</v>
      </c>
      <c r="D125" s="2">
        <v>4</v>
      </c>
    </row>
    <row r="126" spans="1:4" x14ac:dyDescent="0.3">
      <c r="A126" s="7" t="s">
        <v>36</v>
      </c>
      <c r="B126" s="2">
        <v>1</v>
      </c>
      <c r="C126" s="2"/>
      <c r="D126" s="2">
        <v>1</v>
      </c>
    </row>
    <row r="127" spans="1:4" x14ac:dyDescent="0.3">
      <c r="A127" s="7" t="s">
        <v>52</v>
      </c>
      <c r="B127" s="2">
        <v>6</v>
      </c>
      <c r="C127" s="2">
        <v>2</v>
      </c>
      <c r="D127" s="2">
        <v>8</v>
      </c>
    </row>
    <row r="128" spans="1:4" x14ac:dyDescent="0.3">
      <c r="A128" s="6" t="s">
        <v>995</v>
      </c>
      <c r="B128" s="2">
        <v>11</v>
      </c>
      <c r="C128" s="2">
        <v>14</v>
      </c>
      <c r="D128" s="2">
        <v>25</v>
      </c>
    </row>
    <row r="129" spans="1:4" x14ac:dyDescent="0.3">
      <c r="A129" s="7" t="s">
        <v>92</v>
      </c>
      <c r="B129" s="2">
        <v>6</v>
      </c>
      <c r="C129" s="2">
        <v>9</v>
      </c>
      <c r="D129" s="2">
        <v>15</v>
      </c>
    </row>
    <row r="130" spans="1:4" x14ac:dyDescent="0.3">
      <c r="A130" s="7" t="s">
        <v>18</v>
      </c>
      <c r="B130" s="2"/>
      <c r="C130" s="2">
        <v>2</v>
      </c>
      <c r="D130" s="2">
        <v>2</v>
      </c>
    </row>
    <row r="131" spans="1:4" x14ac:dyDescent="0.3">
      <c r="A131" s="7" t="s">
        <v>29</v>
      </c>
      <c r="B131" s="2">
        <v>1</v>
      </c>
      <c r="C131" s="2">
        <v>3</v>
      </c>
      <c r="D131" s="2">
        <v>4</v>
      </c>
    </row>
    <row r="132" spans="1:4" x14ac:dyDescent="0.3">
      <c r="A132" s="7" t="s">
        <v>52</v>
      </c>
      <c r="B132" s="2">
        <v>4</v>
      </c>
      <c r="C132" s="2"/>
      <c r="D132" s="2">
        <v>4</v>
      </c>
    </row>
    <row r="133" spans="1:4" x14ac:dyDescent="0.3">
      <c r="A133" s="6" t="s">
        <v>1800</v>
      </c>
      <c r="B133" s="2">
        <v>238</v>
      </c>
      <c r="C133" s="2">
        <v>275</v>
      </c>
      <c r="D133" s="2">
        <v>513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3"/>
  <sheetViews>
    <sheetView showGridLines="0" topLeftCell="A127" workbookViewId="0">
      <selection activeCell="O121" sqref="O121"/>
    </sheetView>
  </sheetViews>
  <sheetFormatPr defaultRowHeight="14.4" x14ac:dyDescent="0.3"/>
  <cols>
    <col min="1" max="1" width="16.6640625" bestFit="1" customWidth="1"/>
    <col min="2" max="2" width="8.88671875" style="9"/>
    <col min="3" max="3" width="9.109375" style="9" customWidth="1"/>
    <col min="4" max="4" width="10.77734375" style="9" bestFit="1" customWidth="1"/>
    <col min="5" max="5" width="10.77734375" style="9" customWidth="1"/>
    <col min="6" max="6" width="4.44140625" style="9" customWidth="1"/>
    <col min="7" max="7" width="7.44140625" style="10" bestFit="1" customWidth="1"/>
    <col min="8" max="8" width="8.109375" style="10" bestFit="1" customWidth="1"/>
    <col min="9" max="9" width="8.88671875" customWidth="1"/>
  </cols>
  <sheetData>
    <row r="1" spans="1:9" s="4" customFormat="1" ht="43.2" x14ac:dyDescent="0.3">
      <c r="A1" s="13" t="str">
        <f>Pivot!A1</f>
        <v>Count of Engagement Product</v>
      </c>
      <c r="B1" s="13" t="str">
        <f>Pivot!B1</f>
        <v>Column Labels</v>
      </c>
      <c r="C1" s="13">
        <f>Pivot!C1</f>
        <v>0</v>
      </c>
      <c r="D1" s="13">
        <f>Pivot!D1</f>
        <v>0</v>
      </c>
      <c r="E1" s="13"/>
      <c r="F1" s="13" t="s">
        <v>1816</v>
      </c>
      <c r="G1" s="13" t="s">
        <v>1803</v>
      </c>
      <c r="H1" s="13" t="s">
        <v>1804</v>
      </c>
    </row>
    <row r="2" spans="1:9" x14ac:dyDescent="0.3">
      <c r="A2" s="14" t="str">
        <f>Pivot!A2</f>
        <v>Row Labels</v>
      </c>
      <c r="B2" s="15" t="str">
        <f>Pivot!B2</f>
        <v>2016</v>
      </c>
      <c r="C2" s="15" t="str">
        <f>Pivot!C2</f>
        <v>2017</v>
      </c>
      <c r="D2" s="15" t="str">
        <f>Pivot!D2</f>
        <v>Grand Total</v>
      </c>
      <c r="E2" s="15" t="s">
        <v>1821</v>
      </c>
      <c r="F2" s="15"/>
      <c r="G2" s="11"/>
      <c r="H2" s="11"/>
    </row>
    <row r="3" spans="1:9" x14ac:dyDescent="0.3">
      <c r="A3" s="16" t="str">
        <f>Pivot!A3</f>
        <v>AR</v>
      </c>
      <c r="B3" s="17">
        <f>Pivot!B3</f>
        <v>7</v>
      </c>
      <c r="C3" s="17">
        <f>Pivot!C3</f>
        <v>13</v>
      </c>
      <c r="D3" s="17">
        <f>Pivot!D3</f>
        <v>20</v>
      </c>
      <c r="E3" s="76">
        <f>SUM(E4:E8)</f>
        <v>0.99999999999999989</v>
      </c>
      <c r="F3" s="52" t="s">
        <v>1817</v>
      </c>
      <c r="G3" s="101" t="s">
        <v>1806</v>
      </c>
      <c r="H3" s="95" t="s">
        <v>1806</v>
      </c>
    </row>
    <row r="4" spans="1:9" x14ac:dyDescent="0.3">
      <c r="A4" s="18" t="str">
        <f>Pivot!A4</f>
        <v>COLLABORATION</v>
      </c>
      <c r="B4" s="19">
        <f>Pivot!B4</f>
        <v>0</v>
      </c>
      <c r="C4" s="19">
        <f>Pivot!C4</f>
        <v>1</v>
      </c>
      <c r="D4" s="19">
        <f>Pivot!D4</f>
        <v>1</v>
      </c>
      <c r="E4" s="75">
        <f>D4/$D$3</f>
        <v>0.05</v>
      </c>
      <c r="F4" s="53"/>
      <c r="G4" s="102"/>
      <c r="H4" s="96"/>
    </row>
    <row r="5" spans="1:9" x14ac:dyDescent="0.3">
      <c r="A5" s="18" t="str">
        <f>Pivot!A5</f>
        <v>CONSULTATION</v>
      </c>
      <c r="B5" s="19">
        <f>Pivot!B5</f>
        <v>1</v>
      </c>
      <c r="C5" s="19">
        <f>Pivot!C5</f>
        <v>6</v>
      </c>
      <c r="D5" s="19">
        <f>Pivot!D5</f>
        <v>7</v>
      </c>
      <c r="E5" s="75">
        <f t="shared" ref="E5:E8" si="0">D5/$D$3</f>
        <v>0.35</v>
      </c>
      <c r="F5" s="53"/>
      <c r="G5" s="102"/>
      <c r="H5" s="96"/>
    </row>
    <row r="6" spans="1:9" x14ac:dyDescent="0.3">
      <c r="A6" s="18" t="str">
        <f>Pivot!A6</f>
        <v>DIALOGUE</v>
      </c>
      <c r="B6" s="19">
        <f>Pivot!B6</f>
        <v>4</v>
      </c>
      <c r="C6" s="19">
        <f>Pivot!C6</f>
        <v>1</v>
      </c>
      <c r="D6" s="19">
        <f>Pivot!D6</f>
        <v>5</v>
      </c>
      <c r="E6" s="75">
        <f t="shared" si="0"/>
        <v>0.25</v>
      </c>
      <c r="F6" s="53"/>
      <c r="G6" s="102"/>
      <c r="H6" s="96"/>
    </row>
    <row r="7" spans="1:9" x14ac:dyDescent="0.3">
      <c r="A7" s="18" t="str">
        <f>Pivot!A7</f>
        <v>INFORMATION</v>
      </c>
      <c r="B7" s="19">
        <f>Pivot!B7</f>
        <v>2</v>
      </c>
      <c r="C7" s="19">
        <f>Pivot!C7</f>
        <v>3</v>
      </c>
      <c r="D7" s="19">
        <f>Pivot!D7</f>
        <v>5</v>
      </c>
      <c r="E7" s="75">
        <f t="shared" si="0"/>
        <v>0.25</v>
      </c>
      <c r="F7" s="53"/>
      <c r="G7" s="102"/>
      <c r="H7" s="96"/>
    </row>
    <row r="8" spans="1:9" x14ac:dyDescent="0.3">
      <c r="A8" s="18" t="str">
        <f>Pivot!A8</f>
        <v>PARTNERSHIP</v>
      </c>
      <c r="B8" s="19">
        <f>Pivot!B8</f>
        <v>0</v>
      </c>
      <c r="C8" s="19">
        <f>Pivot!C8</f>
        <v>2</v>
      </c>
      <c r="D8" s="19">
        <f>Pivot!D8</f>
        <v>2</v>
      </c>
      <c r="E8" s="75">
        <f t="shared" si="0"/>
        <v>0.1</v>
      </c>
      <c r="F8" s="54"/>
      <c r="G8" s="103"/>
      <c r="H8" s="97"/>
    </row>
    <row r="9" spans="1:9" x14ac:dyDescent="0.3">
      <c r="A9" s="20" t="str">
        <f>Pivot!A9</f>
        <v>BA</v>
      </c>
      <c r="B9" s="21">
        <f>Pivot!B9</f>
        <v>8</v>
      </c>
      <c r="C9" s="21">
        <f>Pivot!C9</f>
        <v>8</v>
      </c>
      <c r="D9" s="21">
        <f>Pivot!D9</f>
        <v>16</v>
      </c>
      <c r="E9" s="78">
        <f>SUM(E10:E13)</f>
        <v>1</v>
      </c>
      <c r="F9" s="55" t="s">
        <v>1818</v>
      </c>
      <c r="G9" s="95" t="s">
        <v>1806</v>
      </c>
      <c r="H9" s="95" t="s">
        <v>1806</v>
      </c>
    </row>
    <row r="10" spans="1:9" x14ac:dyDescent="0.3">
      <c r="A10" s="22" t="str">
        <f>Pivot!A10</f>
        <v>COLLABORATION</v>
      </c>
      <c r="B10" s="23">
        <f>Pivot!B10</f>
        <v>1</v>
      </c>
      <c r="C10" s="23">
        <f>Pivot!C10</f>
        <v>3</v>
      </c>
      <c r="D10" s="23">
        <f>Pivot!D10</f>
        <v>4</v>
      </c>
      <c r="E10" s="77">
        <f>D10/$D$9</f>
        <v>0.25</v>
      </c>
      <c r="F10" s="56"/>
      <c r="G10" s="96"/>
      <c r="H10" s="96"/>
    </row>
    <row r="11" spans="1:9" x14ac:dyDescent="0.3">
      <c r="A11" s="22" t="str">
        <f>Pivot!A11</f>
        <v>CONSULTATION</v>
      </c>
      <c r="B11" s="23">
        <f>Pivot!B11</f>
        <v>2</v>
      </c>
      <c r="C11" s="23">
        <f>Pivot!C11</f>
        <v>0</v>
      </c>
      <c r="D11" s="23">
        <f>Pivot!D11</f>
        <v>2</v>
      </c>
      <c r="E11" s="77">
        <f t="shared" ref="E11:E13" si="1">D11/$D$9</f>
        <v>0.125</v>
      </c>
      <c r="F11" s="56"/>
      <c r="G11" s="96"/>
      <c r="H11" s="96"/>
    </row>
    <row r="12" spans="1:9" x14ac:dyDescent="0.3">
      <c r="A12" s="22" t="str">
        <f>Pivot!A12</f>
        <v>DIALOGUE</v>
      </c>
      <c r="B12" s="23">
        <f>Pivot!B12</f>
        <v>4</v>
      </c>
      <c r="C12" s="23">
        <f>Pivot!C12</f>
        <v>4</v>
      </c>
      <c r="D12" s="23">
        <f>Pivot!D12</f>
        <v>8</v>
      </c>
      <c r="E12" s="77">
        <f t="shared" si="1"/>
        <v>0.5</v>
      </c>
      <c r="F12" s="56"/>
      <c r="G12" s="96"/>
      <c r="H12" s="96"/>
    </row>
    <row r="13" spans="1:9" x14ac:dyDescent="0.3">
      <c r="A13" s="22" t="str">
        <f>Pivot!A13</f>
        <v>PARTNERSHIP</v>
      </c>
      <c r="B13" s="23">
        <f>Pivot!B13</f>
        <v>1</v>
      </c>
      <c r="C13" s="23">
        <f>Pivot!C13</f>
        <v>1</v>
      </c>
      <c r="D13" s="23">
        <f>Pivot!D13</f>
        <v>2</v>
      </c>
      <c r="E13" s="77">
        <f t="shared" si="1"/>
        <v>0.125</v>
      </c>
      <c r="F13" s="57"/>
      <c r="G13" s="97"/>
      <c r="H13" s="97"/>
    </row>
    <row r="14" spans="1:9" x14ac:dyDescent="0.3">
      <c r="A14" s="16" t="str">
        <f>Pivot!A14</f>
        <v>BH</v>
      </c>
      <c r="B14" s="24">
        <f>Pivot!B14</f>
        <v>4</v>
      </c>
      <c r="C14" s="24">
        <f>Pivot!C14</f>
        <v>6</v>
      </c>
      <c r="D14" s="24">
        <f>Pivot!D14</f>
        <v>10</v>
      </c>
      <c r="E14" s="76">
        <f>SUM(E15:E17)</f>
        <v>1</v>
      </c>
      <c r="F14" s="55" t="s">
        <v>1818</v>
      </c>
      <c r="G14" s="98" t="s">
        <v>1805</v>
      </c>
      <c r="H14" s="95" t="s">
        <v>1806</v>
      </c>
      <c r="I14" s="8"/>
    </row>
    <row r="15" spans="1:9" x14ac:dyDescent="0.3">
      <c r="A15" s="18" t="str">
        <f>Pivot!A15</f>
        <v>DIALOGUE</v>
      </c>
      <c r="B15" s="25">
        <f>Pivot!B15</f>
        <v>2</v>
      </c>
      <c r="C15" s="25">
        <f>Pivot!C15</f>
        <v>2</v>
      </c>
      <c r="D15" s="25">
        <f>Pivot!D15</f>
        <v>4</v>
      </c>
      <c r="E15" s="75">
        <f>D15/$D$14</f>
        <v>0.4</v>
      </c>
      <c r="F15" s="59"/>
      <c r="G15" s="99"/>
      <c r="H15" s="96"/>
    </row>
    <row r="16" spans="1:9" x14ac:dyDescent="0.3">
      <c r="A16" s="18" t="str">
        <f>Pivot!A16</f>
        <v>INFORMATION</v>
      </c>
      <c r="B16" s="25">
        <f>Pivot!B16</f>
        <v>0</v>
      </c>
      <c r="C16" s="25">
        <f>Pivot!C16</f>
        <v>1</v>
      </c>
      <c r="D16" s="25">
        <f>Pivot!D16</f>
        <v>1</v>
      </c>
      <c r="E16" s="75">
        <f t="shared" ref="E16:E17" si="2">D16/$D$14</f>
        <v>0.1</v>
      </c>
      <c r="F16" s="59"/>
      <c r="G16" s="99"/>
      <c r="H16" s="96"/>
    </row>
    <row r="17" spans="1:8" x14ac:dyDescent="0.3">
      <c r="A17" s="18" t="str">
        <f>Pivot!A17</f>
        <v>PARTNERSHIP</v>
      </c>
      <c r="B17" s="25">
        <f>Pivot!B17</f>
        <v>2</v>
      </c>
      <c r="C17" s="25">
        <f>Pivot!C17</f>
        <v>3</v>
      </c>
      <c r="D17" s="25">
        <f>Pivot!D17</f>
        <v>5</v>
      </c>
      <c r="E17" s="75">
        <f t="shared" si="2"/>
        <v>0.5</v>
      </c>
      <c r="F17" s="60"/>
      <c r="G17" s="100"/>
      <c r="H17" s="97"/>
    </row>
    <row r="18" spans="1:8" x14ac:dyDescent="0.3">
      <c r="A18" s="20" t="str">
        <f>Pivot!A18</f>
        <v>BL</v>
      </c>
      <c r="B18" s="21">
        <f>Pivot!B18</f>
        <v>10</v>
      </c>
      <c r="C18" s="21">
        <f>Pivot!C18</f>
        <v>2</v>
      </c>
      <c r="D18" s="21">
        <f>Pivot!D18</f>
        <v>12</v>
      </c>
      <c r="E18" s="78">
        <f>SUM(E19:E23)</f>
        <v>1</v>
      </c>
      <c r="F18" s="55" t="s">
        <v>1819</v>
      </c>
      <c r="G18" s="98" t="s">
        <v>1805</v>
      </c>
      <c r="H18" s="95" t="s">
        <v>1806</v>
      </c>
    </row>
    <row r="19" spans="1:8" x14ac:dyDescent="0.3">
      <c r="A19" s="22" t="str">
        <f>Pivot!A19</f>
        <v>COLLABORATION</v>
      </c>
      <c r="B19" s="23">
        <f>Pivot!B19</f>
        <v>2</v>
      </c>
      <c r="C19" s="23">
        <f>Pivot!C19</f>
        <v>0</v>
      </c>
      <c r="D19" s="23">
        <f>Pivot!D19</f>
        <v>2</v>
      </c>
      <c r="E19" s="77">
        <f>D19/$D$18</f>
        <v>0.16666666666666666</v>
      </c>
      <c r="F19" s="56"/>
      <c r="G19" s="99"/>
      <c r="H19" s="96"/>
    </row>
    <row r="20" spans="1:8" x14ac:dyDescent="0.3">
      <c r="A20" s="22" t="str">
        <f>Pivot!A20</f>
        <v>CONSULTATION</v>
      </c>
      <c r="B20" s="23">
        <f>Pivot!B20</f>
        <v>3</v>
      </c>
      <c r="C20" s="23">
        <f>Pivot!C20</f>
        <v>0</v>
      </c>
      <c r="D20" s="23">
        <f>Pivot!D20</f>
        <v>3</v>
      </c>
      <c r="E20" s="77">
        <f t="shared" ref="E20:E23" si="3">D20/$D$18</f>
        <v>0.25</v>
      </c>
      <c r="F20" s="56"/>
      <c r="G20" s="99"/>
      <c r="H20" s="96"/>
    </row>
    <row r="21" spans="1:8" x14ac:dyDescent="0.3">
      <c r="A21" s="22" t="str">
        <f>Pivot!A21</f>
        <v>DIALOGUE</v>
      </c>
      <c r="B21" s="23">
        <f>Pivot!B21</f>
        <v>3</v>
      </c>
      <c r="C21" s="23">
        <f>Pivot!C21</f>
        <v>1</v>
      </c>
      <c r="D21" s="23">
        <f>Pivot!D21</f>
        <v>4</v>
      </c>
      <c r="E21" s="77">
        <f t="shared" si="3"/>
        <v>0.33333333333333331</v>
      </c>
      <c r="F21" s="56"/>
      <c r="G21" s="99"/>
      <c r="H21" s="96"/>
    </row>
    <row r="22" spans="1:8" x14ac:dyDescent="0.3">
      <c r="A22" s="22" t="str">
        <f>Pivot!A22</f>
        <v>INFORMATION</v>
      </c>
      <c r="B22" s="23">
        <f>Pivot!B22</f>
        <v>1</v>
      </c>
      <c r="C22" s="23">
        <f>Pivot!C22</f>
        <v>0</v>
      </c>
      <c r="D22" s="23">
        <f>Pivot!D22</f>
        <v>1</v>
      </c>
      <c r="E22" s="77">
        <f t="shared" si="3"/>
        <v>8.3333333333333329E-2</v>
      </c>
      <c r="F22" s="56"/>
      <c r="G22" s="99"/>
      <c r="H22" s="96"/>
    </row>
    <row r="23" spans="1:8" x14ac:dyDescent="0.3">
      <c r="A23" s="22" t="str">
        <f>Pivot!A23</f>
        <v>PARTNERSHIP</v>
      </c>
      <c r="B23" s="23">
        <f>Pivot!B23</f>
        <v>1</v>
      </c>
      <c r="C23" s="23">
        <f>Pivot!C23</f>
        <v>1</v>
      </c>
      <c r="D23" s="23">
        <f>Pivot!D23</f>
        <v>2</v>
      </c>
      <c r="E23" s="77">
        <f t="shared" si="3"/>
        <v>0.16666666666666666</v>
      </c>
      <c r="F23" s="57"/>
      <c r="G23" s="100"/>
      <c r="H23" s="97"/>
    </row>
    <row r="24" spans="1:8" x14ac:dyDescent="0.3">
      <c r="A24" s="16" t="str">
        <f>Pivot!A24</f>
        <v>BO</v>
      </c>
      <c r="B24" s="24">
        <f>Pivot!B24</f>
        <v>12</v>
      </c>
      <c r="C24" s="24">
        <f>Pivot!C24</f>
        <v>2</v>
      </c>
      <c r="D24" s="24">
        <f>Pivot!D24</f>
        <v>14</v>
      </c>
      <c r="E24" s="76">
        <f>SUM(E25:E29)</f>
        <v>1</v>
      </c>
      <c r="F24" s="58" t="s">
        <v>1820</v>
      </c>
      <c r="G24" s="98" t="s">
        <v>1805</v>
      </c>
      <c r="H24" s="98" t="s">
        <v>1805</v>
      </c>
    </row>
    <row r="25" spans="1:8" x14ac:dyDescent="0.3">
      <c r="A25" s="18" t="str">
        <f>Pivot!A25</f>
        <v>COLLABORATION</v>
      </c>
      <c r="B25" s="25">
        <f>Pivot!B25</f>
        <v>3</v>
      </c>
      <c r="C25" s="25">
        <f>Pivot!C25</f>
        <v>0</v>
      </c>
      <c r="D25" s="25">
        <f>Pivot!D25</f>
        <v>3</v>
      </c>
      <c r="E25" s="75">
        <f>D25/$D$24</f>
        <v>0.21428571428571427</v>
      </c>
      <c r="F25" s="59"/>
      <c r="G25" s="99"/>
      <c r="H25" s="99"/>
    </row>
    <row r="26" spans="1:8" x14ac:dyDescent="0.3">
      <c r="A26" s="18" t="str">
        <f>Pivot!A26</f>
        <v>CONSULTATION</v>
      </c>
      <c r="B26" s="25">
        <f>Pivot!B26</f>
        <v>3</v>
      </c>
      <c r="C26" s="25">
        <f>Pivot!C26</f>
        <v>1</v>
      </c>
      <c r="D26" s="25">
        <f>Pivot!D26</f>
        <v>4</v>
      </c>
      <c r="E26" s="75">
        <f t="shared" ref="E26:E29" si="4">D26/$D$24</f>
        <v>0.2857142857142857</v>
      </c>
      <c r="F26" s="59"/>
      <c r="G26" s="99"/>
      <c r="H26" s="99"/>
    </row>
    <row r="27" spans="1:8" x14ac:dyDescent="0.3">
      <c r="A27" s="18" t="str">
        <f>Pivot!A27</f>
        <v>DIALOGUE</v>
      </c>
      <c r="B27" s="25">
        <f>Pivot!B27</f>
        <v>4</v>
      </c>
      <c r="C27" s="25">
        <f>Pivot!C27</f>
        <v>1</v>
      </c>
      <c r="D27" s="25">
        <f>Pivot!D27</f>
        <v>5</v>
      </c>
      <c r="E27" s="75">
        <f t="shared" si="4"/>
        <v>0.35714285714285715</v>
      </c>
      <c r="F27" s="59"/>
      <c r="G27" s="99"/>
      <c r="H27" s="99"/>
    </row>
    <row r="28" spans="1:8" x14ac:dyDescent="0.3">
      <c r="A28" s="18" t="str">
        <f>Pivot!A28</f>
        <v>INFORMATION</v>
      </c>
      <c r="B28" s="25">
        <f>Pivot!B28</f>
        <v>1</v>
      </c>
      <c r="C28" s="25">
        <f>Pivot!C28</f>
        <v>0</v>
      </c>
      <c r="D28" s="25">
        <f>Pivot!D28</f>
        <v>1</v>
      </c>
      <c r="E28" s="75">
        <f t="shared" si="4"/>
        <v>7.1428571428571425E-2</v>
      </c>
      <c r="F28" s="59"/>
      <c r="G28" s="99"/>
      <c r="H28" s="99"/>
    </row>
    <row r="29" spans="1:8" x14ac:dyDescent="0.3">
      <c r="A29" s="18" t="str">
        <f>Pivot!A29</f>
        <v>PARTNERSHIP</v>
      </c>
      <c r="B29" s="25">
        <f>Pivot!B29</f>
        <v>1</v>
      </c>
      <c r="C29" s="25">
        <f>Pivot!C29</f>
        <v>0</v>
      </c>
      <c r="D29" s="25">
        <f>Pivot!D29</f>
        <v>1</v>
      </c>
      <c r="E29" s="75">
        <f t="shared" si="4"/>
        <v>7.1428571428571425E-2</v>
      </c>
      <c r="F29" s="60"/>
      <c r="G29" s="100"/>
      <c r="H29" s="100"/>
    </row>
    <row r="30" spans="1:8" x14ac:dyDescent="0.3">
      <c r="A30" s="20" t="str">
        <f>Pivot!A30</f>
        <v>BR</v>
      </c>
      <c r="B30" s="21">
        <f>Pivot!B30</f>
        <v>9</v>
      </c>
      <c r="C30" s="21">
        <f>Pivot!C30</f>
        <v>36</v>
      </c>
      <c r="D30" s="21">
        <f>Pivot!D30</f>
        <v>45</v>
      </c>
      <c r="E30" s="78">
        <f>SUM(E31:E34)</f>
        <v>1</v>
      </c>
      <c r="F30" s="55" t="s">
        <v>1817</v>
      </c>
      <c r="G30" s="98" t="s">
        <v>1805</v>
      </c>
      <c r="H30" s="95" t="s">
        <v>1806</v>
      </c>
    </row>
    <row r="31" spans="1:8" x14ac:dyDescent="0.3">
      <c r="A31" s="22" t="str">
        <f>Pivot!A31</f>
        <v>COLLABORATION</v>
      </c>
      <c r="B31" s="23">
        <f>Pivot!B31</f>
        <v>3</v>
      </c>
      <c r="C31" s="23">
        <f>Pivot!C31</f>
        <v>3</v>
      </c>
      <c r="D31" s="23">
        <f>Pivot!D31</f>
        <v>6</v>
      </c>
      <c r="E31" s="77">
        <f>D31/$D$30</f>
        <v>0.13333333333333333</v>
      </c>
      <c r="F31" s="56"/>
      <c r="G31" s="99"/>
      <c r="H31" s="96"/>
    </row>
    <row r="32" spans="1:8" x14ac:dyDescent="0.3">
      <c r="A32" s="22" t="str">
        <f>Pivot!A32</f>
        <v>CONSULTATION</v>
      </c>
      <c r="B32" s="23">
        <f>Pivot!B32</f>
        <v>1</v>
      </c>
      <c r="C32" s="23">
        <f>Pivot!C32</f>
        <v>6</v>
      </c>
      <c r="D32" s="23">
        <f>Pivot!D32</f>
        <v>7</v>
      </c>
      <c r="E32" s="77">
        <f t="shared" ref="E32:E34" si="5">D32/$D$30</f>
        <v>0.15555555555555556</v>
      </c>
      <c r="F32" s="56"/>
      <c r="G32" s="99"/>
      <c r="H32" s="96"/>
    </row>
    <row r="33" spans="1:8" x14ac:dyDescent="0.3">
      <c r="A33" s="22" t="str">
        <f>Pivot!A33</f>
        <v>DIALOGUE</v>
      </c>
      <c r="B33" s="23">
        <f>Pivot!B33</f>
        <v>1</v>
      </c>
      <c r="C33" s="23">
        <f>Pivot!C33</f>
        <v>1</v>
      </c>
      <c r="D33" s="23">
        <f>Pivot!D33</f>
        <v>2</v>
      </c>
      <c r="E33" s="77">
        <f t="shared" si="5"/>
        <v>4.4444444444444446E-2</v>
      </c>
      <c r="F33" s="56"/>
      <c r="G33" s="99"/>
      <c r="H33" s="96"/>
    </row>
    <row r="34" spans="1:8" x14ac:dyDescent="0.3">
      <c r="A34" s="22" t="str">
        <f>Pivot!A34</f>
        <v>PARTNERSHIP</v>
      </c>
      <c r="B34" s="23">
        <f>Pivot!B34</f>
        <v>4</v>
      </c>
      <c r="C34" s="23">
        <f>Pivot!C34</f>
        <v>26</v>
      </c>
      <c r="D34" s="23">
        <f>Pivot!D34</f>
        <v>30</v>
      </c>
      <c r="E34" s="77">
        <f t="shared" si="5"/>
        <v>0.66666666666666663</v>
      </c>
      <c r="F34" s="57"/>
      <c r="G34" s="100"/>
      <c r="H34" s="97"/>
    </row>
    <row r="35" spans="1:8" x14ac:dyDescent="0.3">
      <c r="A35" s="16" t="str">
        <f>Pivot!A35</f>
        <v>CH</v>
      </c>
      <c r="B35" s="24">
        <f>Pivot!B35</f>
        <v>6</v>
      </c>
      <c r="C35" s="24">
        <f>Pivot!C35</f>
        <v>7</v>
      </c>
      <c r="D35" s="24">
        <f>Pivot!D35</f>
        <v>13</v>
      </c>
      <c r="E35" s="76">
        <f>SUM(E36:E38)</f>
        <v>1</v>
      </c>
      <c r="F35" s="58" t="s">
        <v>1817</v>
      </c>
      <c r="G35" s="98" t="s">
        <v>1805</v>
      </c>
      <c r="H35" s="98" t="s">
        <v>1805</v>
      </c>
    </row>
    <row r="36" spans="1:8" x14ac:dyDescent="0.3">
      <c r="A36" s="18" t="str">
        <f>Pivot!A36</f>
        <v>COLLABORATION</v>
      </c>
      <c r="B36" s="25">
        <f>Pivot!B36</f>
        <v>1</v>
      </c>
      <c r="C36" s="25">
        <f>Pivot!C36</f>
        <v>3</v>
      </c>
      <c r="D36" s="25">
        <f>Pivot!D36</f>
        <v>4</v>
      </c>
      <c r="E36" s="75">
        <f>D36/$D$35</f>
        <v>0.30769230769230771</v>
      </c>
      <c r="F36" s="59"/>
      <c r="G36" s="99"/>
      <c r="H36" s="99"/>
    </row>
    <row r="37" spans="1:8" x14ac:dyDescent="0.3">
      <c r="A37" s="18" t="str">
        <f>Pivot!A37</f>
        <v>DIALOGUE</v>
      </c>
      <c r="B37" s="25">
        <f>Pivot!B37</f>
        <v>1</v>
      </c>
      <c r="C37" s="25">
        <f>Pivot!C37</f>
        <v>1</v>
      </c>
      <c r="D37" s="25">
        <f>Pivot!D37</f>
        <v>2</v>
      </c>
      <c r="E37" s="75">
        <f t="shared" ref="E37:E38" si="6">D37/$D$35</f>
        <v>0.15384615384615385</v>
      </c>
      <c r="F37" s="60"/>
      <c r="G37" s="99"/>
      <c r="H37" s="99"/>
    </row>
    <row r="38" spans="1:8" x14ac:dyDescent="0.3">
      <c r="A38" s="38" t="str">
        <f>Pivot!A38</f>
        <v>PARTNERSHIP</v>
      </c>
      <c r="B38" s="24">
        <f>Pivot!B38</f>
        <v>4</v>
      </c>
      <c r="C38" s="24">
        <f>Pivot!C38</f>
        <v>3</v>
      </c>
      <c r="D38" s="51">
        <f>Pivot!D38</f>
        <v>7</v>
      </c>
      <c r="E38" s="75">
        <f t="shared" si="6"/>
        <v>0.53846153846153844</v>
      </c>
      <c r="F38" s="61"/>
      <c r="G38" s="100"/>
      <c r="H38" s="100"/>
    </row>
    <row r="39" spans="1:8" x14ac:dyDescent="0.3">
      <c r="A39" s="43" t="str">
        <f>Pivot!A39</f>
        <v>CO</v>
      </c>
      <c r="B39" s="44">
        <f>Pivot!B39</f>
        <v>4</v>
      </c>
      <c r="C39" s="44">
        <f>Pivot!C39</f>
        <v>4</v>
      </c>
      <c r="D39" s="40">
        <f>Pivot!D39</f>
        <v>8</v>
      </c>
      <c r="E39" s="80">
        <f>SUM(E40:E41)</f>
        <v>1</v>
      </c>
      <c r="F39" s="58" t="s">
        <v>1820</v>
      </c>
      <c r="G39" s="26" t="s">
        <v>1806</v>
      </c>
      <c r="H39" s="26" t="s">
        <v>1806</v>
      </c>
    </row>
    <row r="40" spans="1:8" x14ac:dyDescent="0.3">
      <c r="A40" s="45" t="str">
        <f>Pivot!A40</f>
        <v>COLLABORATION</v>
      </c>
      <c r="B40" s="44">
        <f>Pivot!B40</f>
        <v>0</v>
      </c>
      <c r="C40" s="44">
        <f>Pivot!C40</f>
        <v>1</v>
      </c>
      <c r="D40" s="44">
        <f>Pivot!D40</f>
        <v>1</v>
      </c>
      <c r="E40" s="79">
        <f>D40/$D$39</f>
        <v>0.125</v>
      </c>
      <c r="F40" s="62"/>
      <c r="G40" s="27"/>
      <c r="H40" s="27"/>
    </row>
    <row r="41" spans="1:8" x14ac:dyDescent="0.3">
      <c r="A41" s="39" t="str">
        <f>Pivot!A41</f>
        <v>DIALOGUE</v>
      </c>
      <c r="B41" s="40">
        <f>Pivot!B41</f>
        <v>4</v>
      </c>
      <c r="C41" s="40">
        <f>Pivot!C41</f>
        <v>3</v>
      </c>
      <c r="D41" s="40">
        <f>Pivot!D41</f>
        <v>7</v>
      </c>
      <c r="E41" s="79">
        <f>D41/$D$39</f>
        <v>0.875</v>
      </c>
      <c r="F41" s="63"/>
      <c r="G41" s="28"/>
      <c r="H41" s="28"/>
    </row>
    <row r="42" spans="1:8" x14ac:dyDescent="0.3">
      <c r="A42" s="16" t="str">
        <f>Pivot!A42</f>
        <v>CR</v>
      </c>
      <c r="B42" s="25">
        <f>Pivot!B42</f>
        <v>1</v>
      </c>
      <c r="C42" s="25">
        <f>Pivot!C42</f>
        <v>5</v>
      </c>
      <c r="D42" s="24">
        <f>Pivot!D42</f>
        <v>6</v>
      </c>
      <c r="E42" s="76">
        <f>SUM(E43:E45)</f>
        <v>0.99999999999999989</v>
      </c>
      <c r="F42" s="55" t="s">
        <v>1819</v>
      </c>
      <c r="G42" s="26" t="s">
        <v>1806</v>
      </c>
      <c r="H42" s="26" t="s">
        <v>1806</v>
      </c>
    </row>
    <row r="43" spans="1:8" x14ac:dyDescent="0.3">
      <c r="A43" s="18" t="str">
        <f>Pivot!A43</f>
        <v>COLLABORATION</v>
      </c>
      <c r="B43" s="25">
        <f>Pivot!B43</f>
        <v>0</v>
      </c>
      <c r="C43" s="25">
        <f>Pivot!C43</f>
        <v>1</v>
      </c>
      <c r="D43" s="25">
        <f>Pivot!D43</f>
        <v>1</v>
      </c>
      <c r="E43" s="75">
        <f>D43/$D$42</f>
        <v>0.16666666666666666</v>
      </c>
      <c r="F43" s="59"/>
      <c r="G43" s="27"/>
      <c r="H43" s="27"/>
    </row>
    <row r="44" spans="1:8" x14ac:dyDescent="0.3">
      <c r="A44" s="18" t="str">
        <f>Pivot!A44</f>
        <v>DIALOGUE</v>
      </c>
      <c r="B44" s="25">
        <f>Pivot!B44</f>
        <v>1</v>
      </c>
      <c r="C44" s="25">
        <f>Pivot!C44</f>
        <v>3</v>
      </c>
      <c r="D44" s="25">
        <f>Pivot!D44</f>
        <v>4</v>
      </c>
      <c r="E44" s="75">
        <f t="shared" ref="E44:E45" si="7">D44/$D$42</f>
        <v>0.66666666666666663</v>
      </c>
      <c r="F44" s="59"/>
      <c r="G44" s="27"/>
      <c r="H44" s="27"/>
    </row>
    <row r="45" spans="1:8" x14ac:dyDescent="0.3">
      <c r="A45" s="38" t="str">
        <f>Pivot!A45</f>
        <v>INFORMATION</v>
      </c>
      <c r="B45" s="24">
        <f>Pivot!B45</f>
        <v>0</v>
      </c>
      <c r="C45" s="24">
        <f>Pivot!C45</f>
        <v>1</v>
      </c>
      <c r="D45" s="51">
        <f>Pivot!D45</f>
        <v>1</v>
      </c>
      <c r="E45" s="75">
        <f t="shared" si="7"/>
        <v>0.16666666666666666</v>
      </c>
      <c r="F45" s="61"/>
      <c r="G45" s="28"/>
      <c r="H45" s="28"/>
    </row>
    <row r="46" spans="1:8" x14ac:dyDescent="0.3">
      <c r="A46" s="43" t="str">
        <f>Pivot!A46</f>
        <v>DR</v>
      </c>
      <c r="B46" s="44">
        <f>Pivot!B46</f>
        <v>5</v>
      </c>
      <c r="C46" s="44">
        <f>Pivot!C46</f>
        <v>5</v>
      </c>
      <c r="D46" s="40">
        <f>Pivot!D46</f>
        <v>10</v>
      </c>
      <c r="E46" s="80">
        <f>SUM(E47:E50)</f>
        <v>1</v>
      </c>
      <c r="F46" s="55" t="s">
        <v>1819</v>
      </c>
      <c r="G46" s="95" t="s">
        <v>1806</v>
      </c>
      <c r="H46" s="95" t="s">
        <v>1806</v>
      </c>
    </row>
    <row r="47" spans="1:8" x14ac:dyDescent="0.3">
      <c r="A47" s="45" t="str">
        <f>Pivot!A47</f>
        <v>COLLABORATION</v>
      </c>
      <c r="B47" s="44">
        <f>Pivot!B47</f>
        <v>3</v>
      </c>
      <c r="C47" s="44">
        <f>Pivot!C47</f>
        <v>1</v>
      </c>
      <c r="D47" s="44">
        <f>Pivot!D47</f>
        <v>4</v>
      </c>
      <c r="E47" s="79">
        <f>D47/$D$46</f>
        <v>0.4</v>
      </c>
      <c r="F47" s="62"/>
      <c r="G47" s="96"/>
      <c r="H47" s="96"/>
    </row>
    <row r="48" spans="1:8" x14ac:dyDescent="0.3">
      <c r="A48" s="39" t="str">
        <f>Pivot!A48</f>
        <v>CONSULTATION</v>
      </c>
      <c r="B48" s="40">
        <f>Pivot!B48</f>
        <v>1</v>
      </c>
      <c r="C48" s="40">
        <f>Pivot!C48</f>
        <v>1</v>
      </c>
      <c r="D48" s="81">
        <f>Pivot!D48</f>
        <v>2</v>
      </c>
      <c r="E48" s="79">
        <f t="shared" ref="E48:E50" si="8">D48/$D$46</f>
        <v>0.2</v>
      </c>
      <c r="F48" s="64"/>
      <c r="G48" s="96"/>
      <c r="H48" s="96"/>
    </row>
    <row r="49" spans="1:8" x14ac:dyDescent="0.3">
      <c r="A49" s="39" t="str">
        <f>Pivot!A49</f>
        <v>DIALOGUE</v>
      </c>
      <c r="B49" s="44">
        <f>Pivot!B49</f>
        <v>1</v>
      </c>
      <c r="C49" s="44">
        <f>Pivot!C49</f>
        <v>1</v>
      </c>
      <c r="D49" s="44">
        <f>Pivot!D49</f>
        <v>2</v>
      </c>
      <c r="E49" s="79">
        <f t="shared" si="8"/>
        <v>0.2</v>
      </c>
      <c r="F49" s="62"/>
      <c r="G49" s="96"/>
      <c r="H49" s="96"/>
    </row>
    <row r="50" spans="1:8" x14ac:dyDescent="0.3">
      <c r="A50" s="45" t="str">
        <f>Pivot!A50</f>
        <v>INFORMATION</v>
      </c>
      <c r="B50" s="44">
        <f>Pivot!B50</f>
        <v>0</v>
      </c>
      <c r="C50" s="44">
        <f>Pivot!C50</f>
        <v>2</v>
      </c>
      <c r="D50" s="44">
        <f>Pivot!D50</f>
        <v>2</v>
      </c>
      <c r="E50" s="79">
        <f t="shared" si="8"/>
        <v>0.2</v>
      </c>
      <c r="F50" s="65"/>
      <c r="G50" s="97"/>
      <c r="H50" s="97"/>
    </row>
    <row r="51" spans="1:8" x14ac:dyDescent="0.3">
      <c r="A51" s="16" t="str">
        <f>Pivot!A51</f>
        <v>EC</v>
      </c>
      <c r="B51" s="25">
        <f>Pivot!B51</f>
        <v>26</v>
      </c>
      <c r="C51" s="25">
        <f>Pivot!C51</f>
        <v>12</v>
      </c>
      <c r="D51" s="24">
        <f>Pivot!D51</f>
        <v>38</v>
      </c>
      <c r="E51" s="76">
        <f>SUM(E52:E55)</f>
        <v>1</v>
      </c>
      <c r="F51" s="58" t="s">
        <v>1820</v>
      </c>
      <c r="G51" s="29" t="s">
        <v>1805</v>
      </c>
      <c r="H51" s="26" t="s">
        <v>1806</v>
      </c>
    </row>
    <row r="52" spans="1:8" x14ac:dyDescent="0.3">
      <c r="A52" s="18" t="str">
        <f>Pivot!A52</f>
        <v>COLLABORATION</v>
      </c>
      <c r="B52" s="25">
        <f>Pivot!B52</f>
        <v>8</v>
      </c>
      <c r="C52" s="25">
        <f>Pivot!C52</f>
        <v>4</v>
      </c>
      <c r="D52" s="25">
        <f>Pivot!D52</f>
        <v>12</v>
      </c>
      <c r="E52" s="75">
        <f>D52/$D$51</f>
        <v>0.31578947368421051</v>
      </c>
      <c r="F52" s="59"/>
      <c r="G52" s="30"/>
      <c r="H52" s="27"/>
    </row>
    <row r="53" spans="1:8" x14ac:dyDescent="0.3">
      <c r="A53" s="38" t="str">
        <f>Pivot!A53</f>
        <v>DIALOGUE</v>
      </c>
      <c r="B53" s="24">
        <f>Pivot!B53</f>
        <v>3</v>
      </c>
      <c r="C53" s="24">
        <f>Pivot!C53</f>
        <v>1</v>
      </c>
      <c r="D53" s="51">
        <f>Pivot!D53</f>
        <v>4</v>
      </c>
      <c r="E53" s="75">
        <f t="shared" ref="E53:E55" si="9">D53/$D$51</f>
        <v>0.10526315789473684</v>
      </c>
      <c r="F53" s="66"/>
      <c r="G53" s="30"/>
      <c r="H53" s="27"/>
    </row>
    <row r="54" spans="1:8" x14ac:dyDescent="0.3">
      <c r="A54" s="18" t="str">
        <f>Pivot!A54</f>
        <v>INFORMATION</v>
      </c>
      <c r="B54" s="25">
        <f>Pivot!B54</f>
        <v>3</v>
      </c>
      <c r="C54" s="25">
        <f>Pivot!C54</f>
        <v>1</v>
      </c>
      <c r="D54" s="25">
        <f>Pivot!D54</f>
        <v>4</v>
      </c>
      <c r="E54" s="75">
        <f t="shared" si="9"/>
        <v>0.10526315789473684</v>
      </c>
      <c r="F54" s="59"/>
      <c r="G54" s="30"/>
      <c r="H54" s="27"/>
    </row>
    <row r="55" spans="1:8" x14ac:dyDescent="0.3">
      <c r="A55" s="18" t="str">
        <f>Pivot!A55</f>
        <v>PARTNERSHIP</v>
      </c>
      <c r="B55" s="25">
        <f>Pivot!B55</f>
        <v>12</v>
      </c>
      <c r="C55" s="25">
        <f>Pivot!C55</f>
        <v>6</v>
      </c>
      <c r="D55" s="25">
        <f>Pivot!D55</f>
        <v>18</v>
      </c>
      <c r="E55" s="75">
        <f t="shared" si="9"/>
        <v>0.47368421052631576</v>
      </c>
      <c r="F55" s="60"/>
      <c r="G55" s="31"/>
      <c r="H55" s="28"/>
    </row>
    <row r="56" spans="1:8" x14ac:dyDescent="0.3">
      <c r="A56" s="46" t="str">
        <f>Pivot!A56</f>
        <v>ES</v>
      </c>
      <c r="B56" s="47">
        <f>Pivot!B56</f>
        <v>27</v>
      </c>
      <c r="C56" s="47">
        <f>Pivot!C56</f>
        <v>18</v>
      </c>
      <c r="D56" s="50">
        <f>Pivot!D56</f>
        <v>45</v>
      </c>
      <c r="E56" s="84">
        <f>SUM(E57:E61)</f>
        <v>1</v>
      </c>
      <c r="F56" s="55" t="s">
        <v>1819</v>
      </c>
      <c r="G56" s="29" t="s">
        <v>1805</v>
      </c>
      <c r="H56" s="29" t="s">
        <v>1805</v>
      </c>
    </row>
    <row r="57" spans="1:8" x14ac:dyDescent="0.3">
      <c r="A57" s="48" t="str">
        <f>Pivot!A57</f>
        <v>COLLABORATION</v>
      </c>
      <c r="B57" s="47">
        <f>Pivot!B57</f>
        <v>2</v>
      </c>
      <c r="C57" s="47">
        <f>Pivot!C57</f>
        <v>7</v>
      </c>
      <c r="D57" s="47">
        <f>Pivot!D57</f>
        <v>9</v>
      </c>
      <c r="E57" s="83">
        <f>D57/$D$56</f>
        <v>0.2</v>
      </c>
      <c r="F57" s="67"/>
      <c r="G57" s="30"/>
      <c r="H57" s="30"/>
    </row>
    <row r="58" spans="1:8" x14ac:dyDescent="0.3">
      <c r="A58" s="48" t="str">
        <f>Pivot!A58</f>
        <v>CONSULTATION</v>
      </c>
      <c r="B58" s="47">
        <f>Pivot!B58</f>
        <v>0</v>
      </c>
      <c r="C58" s="47">
        <f>Pivot!C58</f>
        <v>1</v>
      </c>
      <c r="D58" s="47">
        <f>Pivot!D58</f>
        <v>1</v>
      </c>
      <c r="E58" s="83">
        <f t="shared" ref="E58:E61" si="10">D58/$D$56</f>
        <v>2.2222222222222223E-2</v>
      </c>
      <c r="F58" s="67"/>
      <c r="G58" s="30"/>
      <c r="H58" s="30"/>
    </row>
    <row r="59" spans="1:8" x14ac:dyDescent="0.3">
      <c r="A59" s="49" t="str">
        <f>Pivot!A59</f>
        <v>DIALOGUE</v>
      </c>
      <c r="B59" s="50">
        <f>Pivot!B59</f>
        <v>5</v>
      </c>
      <c r="C59" s="50">
        <f>Pivot!C59</f>
        <v>2</v>
      </c>
      <c r="D59" s="82">
        <f>Pivot!D59</f>
        <v>7</v>
      </c>
      <c r="E59" s="83">
        <f t="shared" si="10"/>
        <v>0.15555555555555556</v>
      </c>
      <c r="F59" s="68"/>
      <c r="G59" s="30"/>
      <c r="H59" s="30"/>
    </row>
    <row r="60" spans="1:8" x14ac:dyDescent="0.3">
      <c r="A60" s="48" t="str">
        <f>Pivot!A60</f>
        <v>INFORMATION</v>
      </c>
      <c r="B60" s="47">
        <f>Pivot!B60</f>
        <v>10</v>
      </c>
      <c r="C60" s="47">
        <f>Pivot!C60</f>
        <v>1</v>
      </c>
      <c r="D60" s="47">
        <f>Pivot!D60</f>
        <v>11</v>
      </c>
      <c r="E60" s="83">
        <f t="shared" si="10"/>
        <v>0.24444444444444444</v>
      </c>
      <c r="F60" s="67"/>
      <c r="G60" s="30"/>
      <c r="H60" s="30"/>
    </row>
    <row r="61" spans="1:8" x14ac:dyDescent="0.3">
      <c r="A61" s="48" t="str">
        <f>Pivot!A61</f>
        <v>PARTNERSHIP</v>
      </c>
      <c r="B61" s="47">
        <f>Pivot!B61</f>
        <v>10</v>
      </c>
      <c r="C61" s="47">
        <f>Pivot!C61</f>
        <v>7</v>
      </c>
      <c r="D61" s="47">
        <f>Pivot!D61</f>
        <v>17</v>
      </c>
      <c r="E61" s="83">
        <f t="shared" si="10"/>
        <v>0.37777777777777777</v>
      </c>
      <c r="F61" s="69"/>
      <c r="G61" s="31"/>
      <c r="H61" s="31"/>
    </row>
    <row r="62" spans="1:8" x14ac:dyDescent="0.3">
      <c r="A62" s="16" t="str">
        <f>Pivot!A62</f>
        <v>GU</v>
      </c>
      <c r="B62" s="25">
        <f>Pivot!B62</f>
        <v>2</v>
      </c>
      <c r="C62" s="25">
        <f>Pivot!C62</f>
        <v>12</v>
      </c>
      <c r="D62" s="24">
        <f>Pivot!D62</f>
        <v>14</v>
      </c>
      <c r="E62" s="76">
        <f>SUM(E63:E65)</f>
        <v>1</v>
      </c>
      <c r="F62" s="55" t="s">
        <v>1819</v>
      </c>
      <c r="G62" s="29" t="s">
        <v>1805</v>
      </c>
      <c r="H62" s="29" t="s">
        <v>1805</v>
      </c>
    </row>
    <row r="63" spans="1:8" x14ac:dyDescent="0.3">
      <c r="A63" s="38" t="str">
        <f>Pivot!A63</f>
        <v>CONSULTATION</v>
      </c>
      <c r="B63" s="24">
        <f>Pivot!B63</f>
        <v>0</v>
      </c>
      <c r="C63" s="24">
        <f>Pivot!C63</f>
        <v>2</v>
      </c>
      <c r="D63" s="51">
        <f>Pivot!D63</f>
        <v>2</v>
      </c>
      <c r="E63" s="75">
        <f>D63/$D$62</f>
        <v>0.14285714285714285</v>
      </c>
      <c r="F63" s="66"/>
      <c r="G63" s="30"/>
      <c r="H63" s="30"/>
    </row>
    <row r="64" spans="1:8" x14ac:dyDescent="0.3">
      <c r="A64" s="18" t="str">
        <f>Pivot!A64</f>
        <v>DIALOGUE</v>
      </c>
      <c r="B64" s="25">
        <f>Pivot!B64</f>
        <v>2</v>
      </c>
      <c r="C64" s="25">
        <f>Pivot!C64</f>
        <v>1</v>
      </c>
      <c r="D64" s="25">
        <f>Pivot!D64</f>
        <v>3</v>
      </c>
      <c r="E64" s="75">
        <f t="shared" ref="E64:E65" si="11">D64/$D$62</f>
        <v>0.21428571428571427</v>
      </c>
      <c r="F64" s="59"/>
      <c r="G64" s="30"/>
      <c r="H64" s="30"/>
    </row>
    <row r="65" spans="1:8" x14ac:dyDescent="0.3">
      <c r="A65" s="18" t="str">
        <f>Pivot!A65</f>
        <v>PARTNERSHIP</v>
      </c>
      <c r="B65" s="25">
        <f>Pivot!B65</f>
        <v>0</v>
      </c>
      <c r="C65" s="25">
        <f>Pivot!C65</f>
        <v>9</v>
      </c>
      <c r="D65" s="25">
        <f>Pivot!D65</f>
        <v>9</v>
      </c>
      <c r="E65" s="75">
        <f t="shared" si="11"/>
        <v>0.6428571428571429</v>
      </c>
      <c r="F65" s="60"/>
      <c r="G65" s="31"/>
      <c r="H65" s="31"/>
    </row>
    <row r="66" spans="1:8" x14ac:dyDescent="0.3">
      <c r="A66" s="46" t="str">
        <f>Pivot!A66</f>
        <v>GY</v>
      </c>
      <c r="B66" s="47">
        <f>Pivot!B66</f>
        <v>14</v>
      </c>
      <c r="C66" s="47">
        <f>Pivot!C66</f>
        <v>27</v>
      </c>
      <c r="D66" s="50">
        <f>Pivot!D66</f>
        <v>41</v>
      </c>
      <c r="E66" s="84">
        <f>SUM(E67:E70)</f>
        <v>1</v>
      </c>
      <c r="F66" s="55" t="s">
        <v>1818</v>
      </c>
      <c r="G66" s="26" t="s">
        <v>1806</v>
      </c>
      <c r="H66" s="26" t="s">
        <v>1806</v>
      </c>
    </row>
    <row r="67" spans="1:8" x14ac:dyDescent="0.3">
      <c r="A67" s="48" t="str">
        <f>Pivot!A67</f>
        <v>COLLABORATION</v>
      </c>
      <c r="B67" s="47">
        <f>Pivot!B67</f>
        <v>1</v>
      </c>
      <c r="C67" s="47">
        <f>Pivot!C67</f>
        <v>3</v>
      </c>
      <c r="D67" s="47">
        <f>Pivot!D67</f>
        <v>4</v>
      </c>
      <c r="E67" s="83">
        <f>D67/$D$66</f>
        <v>9.7560975609756101E-2</v>
      </c>
      <c r="F67" s="67"/>
      <c r="G67" s="27"/>
      <c r="H67" s="27"/>
    </row>
    <row r="68" spans="1:8" x14ac:dyDescent="0.3">
      <c r="A68" s="49" t="str">
        <f>Pivot!A68</f>
        <v>CONSULTATION</v>
      </c>
      <c r="B68" s="50">
        <f>Pivot!B68</f>
        <v>8</v>
      </c>
      <c r="C68" s="50">
        <f>Pivot!C68</f>
        <v>12</v>
      </c>
      <c r="D68" s="82">
        <f>Pivot!D68</f>
        <v>20</v>
      </c>
      <c r="E68" s="83">
        <f t="shared" ref="E68:E70" si="12">D68/$D$66</f>
        <v>0.48780487804878048</v>
      </c>
      <c r="F68" s="68"/>
      <c r="G68" s="27"/>
      <c r="H68" s="27"/>
    </row>
    <row r="69" spans="1:8" x14ac:dyDescent="0.3">
      <c r="A69" s="48" t="str">
        <f>Pivot!A69</f>
        <v>DIALOGUE</v>
      </c>
      <c r="B69" s="47">
        <f>Pivot!B69</f>
        <v>3</v>
      </c>
      <c r="C69" s="47">
        <f>Pivot!C69</f>
        <v>5</v>
      </c>
      <c r="D69" s="47">
        <f>Pivot!D69</f>
        <v>8</v>
      </c>
      <c r="E69" s="83">
        <f t="shared" si="12"/>
        <v>0.1951219512195122</v>
      </c>
      <c r="F69" s="67"/>
      <c r="G69" s="27"/>
      <c r="H69" s="27"/>
    </row>
    <row r="70" spans="1:8" x14ac:dyDescent="0.3">
      <c r="A70" s="48" t="str">
        <f>Pivot!A70</f>
        <v>INFORMATION</v>
      </c>
      <c r="B70" s="47">
        <f>Pivot!B70</f>
        <v>2</v>
      </c>
      <c r="C70" s="47">
        <f>Pivot!C70</f>
        <v>7</v>
      </c>
      <c r="D70" s="47">
        <f>Pivot!D70</f>
        <v>9</v>
      </c>
      <c r="E70" s="83">
        <f t="shared" si="12"/>
        <v>0.21951219512195122</v>
      </c>
      <c r="F70" s="69"/>
      <c r="G70" s="28"/>
      <c r="H70" s="28"/>
    </row>
    <row r="71" spans="1:8" x14ac:dyDescent="0.3">
      <c r="A71" s="16" t="str">
        <f>Pivot!A71</f>
        <v>HA</v>
      </c>
      <c r="B71" s="25">
        <f>Pivot!B71</f>
        <v>8</v>
      </c>
      <c r="C71" s="25">
        <f>Pivot!C71</f>
        <v>5</v>
      </c>
      <c r="D71" s="24">
        <f>Pivot!D71</f>
        <v>13</v>
      </c>
      <c r="E71" s="76">
        <f>SUM(E72:E75)</f>
        <v>1</v>
      </c>
      <c r="F71" s="58" t="s">
        <v>1819</v>
      </c>
      <c r="G71" s="29" t="s">
        <v>1805</v>
      </c>
      <c r="H71" s="26" t="s">
        <v>1806</v>
      </c>
    </row>
    <row r="72" spans="1:8" x14ac:dyDescent="0.3">
      <c r="A72" s="18" t="str">
        <f>Pivot!A72</f>
        <v>CONSULTATION</v>
      </c>
      <c r="B72" s="25">
        <f>Pivot!B72</f>
        <v>3</v>
      </c>
      <c r="C72" s="25">
        <f>Pivot!C72</f>
        <v>1</v>
      </c>
      <c r="D72" s="25">
        <f>Pivot!D72</f>
        <v>4</v>
      </c>
      <c r="E72" s="75">
        <f>D72/$D$71</f>
        <v>0.30769230769230771</v>
      </c>
      <c r="F72" s="59"/>
      <c r="G72" s="30"/>
      <c r="H72" s="27"/>
    </row>
    <row r="73" spans="1:8" x14ac:dyDescent="0.3">
      <c r="A73" s="38" t="str">
        <f>Pivot!A73</f>
        <v>DIALOGUE</v>
      </c>
      <c r="B73" s="24">
        <f>Pivot!B73</f>
        <v>1</v>
      </c>
      <c r="C73" s="24">
        <f>Pivot!C73</f>
        <v>3</v>
      </c>
      <c r="D73" s="51">
        <f>Pivot!D73</f>
        <v>4</v>
      </c>
      <c r="E73" s="75">
        <f t="shared" ref="E73:E75" si="13">D73/$D$71</f>
        <v>0.30769230769230771</v>
      </c>
      <c r="F73" s="66"/>
      <c r="G73" s="30"/>
      <c r="H73" s="27"/>
    </row>
    <row r="74" spans="1:8" x14ac:dyDescent="0.3">
      <c r="A74" s="18" t="str">
        <f>Pivot!A74</f>
        <v>INFORMATION</v>
      </c>
      <c r="B74" s="25">
        <f>Pivot!B74</f>
        <v>0</v>
      </c>
      <c r="C74" s="25">
        <f>Pivot!C74</f>
        <v>1</v>
      </c>
      <c r="D74" s="25">
        <f>Pivot!D74</f>
        <v>1</v>
      </c>
      <c r="E74" s="75">
        <f t="shared" si="13"/>
        <v>7.6923076923076927E-2</v>
      </c>
      <c r="F74" s="59"/>
      <c r="G74" s="30"/>
      <c r="H74" s="27"/>
    </row>
    <row r="75" spans="1:8" x14ac:dyDescent="0.3">
      <c r="A75" s="18" t="str">
        <f>Pivot!A75</f>
        <v>PARTNERSHIP</v>
      </c>
      <c r="B75" s="25">
        <f>Pivot!B75</f>
        <v>4</v>
      </c>
      <c r="C75" s="25">
        <f>Pivot!C75</f>
        <v>0</v>
      </c>
      <c r="D75" s="25">
        <f>Pivot!D75</f>
        <v>4</v>
      </c>
      <c r="E75" s="75">
        <f t="shared" si="13"/>
        <v>0.30769230769230771</v>
      </c>
      <c r="F75" s="60"/>
      <c r="G75" s="31"/>
      <c r="H75" s="28"/>
    </row>
    <row r="76" spans="1:8" x14ac:dyDescent="0.3">
      <c r="A76" s="46" t="str">
        <f>Pivot!A76</f>
        <v>HO</v>
      </c>
      <c r="B76" s="47">
        <f>Pivot!B76</f>
        <v>4</v>
      </c>
      <c r="C76" s="47">
        <f>Pivot!C76</f>
        <v>5</v>
      </c>
      <c r="D76" s="50">
        <f>Pivot!D76</f>
        <v>9</v>
      </c>
      <c r="E76" s="84">
        <f>SUM(E77:E80)</f>
        <v>0.99999999999999989</v>
      </c>
      <c r="F76" s="55" t="s">
        <v>1819</v>
      </c>
      <c r="G76" s="26" t="s">
        <v>1806</v>
      </c>
      <c r="H76" s="26" t="s">
        <v>1806</v>
      </c>
    </row>
    <row r="77" spans="1:8" x14ac:dyDescent="0.3">
      <c r="A77" s="48" t="str">
        <f>Pivot!A77</f>
        <v>COLLABORATION</v>
      </c>
      <c r="B77" s="47">
        <f>Pivot!B77</f>
        <v>2</v>
      </c>
      <c r="C77" s="47">
        <f>Pivot!C77</f>
        <v>1</v>
      </c>
      <c r="D77" s="47">
        <f>Pivot!D77</f>
        <v>3</v>
      </c>
      <c r="E77" s="83">
        <f>D77/$D$76</f>
        <v>0.33333333333333331</v>
      </c>
      <c r="F77" s="67"/>
      <c r="G77" s="27"/>
      <c r="H77" s="27"/>
    </row>
    <row r="78" spans="1:8" x14ac:dyDescent="0.3">
      <c r="A78" s="49" t="str">
        <f>Pivot!A78</f>
        <v>CONSULTATION</v>
      </c>
      <c r="B78" s="50">
        <f>Pivot!B78</f>
        <v>0</v>
      </c>
      <c r="C78" s="50">
        <f>Pivot!C78</f>
        <v>1</v>
      </c>
      <c r="D78" s="82">
        <f>Pivot!D78</f>
        <v>1</v>
      </c>
      <c r="E78" s="83">
        <f t="shared" ref="E78:E80" si="14">D78/$D$76</f>
        <v>0.1111111111111111</v>
      </c>
      <c r="F78" s="68"/>
      <c r="G78" s="27"/>
      <c r="H78" s="27"/>
    </row>
    <row r="79" spans="1:8" x14ac:dyDescent="0.3">
      <c r="A79" s="48" t="str">
        <f>Pivot!A79</f>
        <v>DIALOGUE</v>
      </c>
      <c r="B79" s="47">
        <f>Pivot!B79</f>
        <v>1</v>
      </c>
      <c r="C79" s="47">
        <f>Pivot!C79</f>
        <v>2</v>
      </c>
      <c r="D79" s="47">
        <f>Pivot!D79</f>
        <v>3</v>
      </c>
      <c r="E79" s="83">
        <f t="shared" si="14"/>
        <v>0.33333333333333331</v>
      </c>
      <c r="F79" s="67"/>
      <c r="G79" s="27"/>
      <c r="H79" s="27"/>
    </row>
    <row r="80" spans="1:8" x14ac:dyDescent="0.3">
      <c r="A80" s="48" t="str">
        <f>Pivot!A80</f>
        <v>PARTNERSHIP</v>
      </c>
      <c r="B80" s="47">
        <f>Pivot!B80</f>
        <v>1</v>
      </c>
      <c r="C80" s="47">
        <f>Pivot!C80</f>
        <v>1</v>
      </c>
      <c r="D80" s="47">
        <f>Pivot!D80</f>
        <v>2</v>
      </c>
      <c r="E80" s="83">
        <f t="shared" si="14"/>
        <v>0.22222222222222221</v>
      </c>
      <c r="F80" s="69"/>
      <c r="G80" s="28"/>
      <c r="H80" s="28"/>
    </row>
    <row r="81" spans="1:9" x14ac:dyDescent="0.3">
      <c r="A81" s="16" t="str">
        <f>Pivot!A81</f>
        <v>JA</v>
      </c>
      <c r="B81" s="25">
        <f>Pivot!B81</f>
        <v>5</v>
      </c>
      <c r="C81" s="25">
        <f>Pivot!C81</f>
        <v>7</v>
      </c>
      <c r="D81" s="24">
        <f>Pivot!D81</f>
        <v>12</v>
      </c>
      <c r="E81" s="76">
        <f>SUM(E82:E84)</f>
        <v>1</v>
      </c>
      <c r="F81" s="58" t="s">
        <v>1818</v>
      </c>
      <c r="G81" s="26" t="s">
        <v>1806</v>
      </c>
      <c r="H81" s="26" t="s">
        <v>1806</v>
      </c>
    </row>
    <row r="82" spans="1:9" x14ac:dyDescent="0.3">
      <c r="A82" s="38" t="str">
        <f>Pivot!A82</f>
        <v>CONSULTATION</v>
      </c>
      <c r="B82" s="24">
        <f>Pivot!B82</f>
        <v>2</v>
      </c>
      <c r="C82" s="24">
        <f>Pivot!C82</f>
        <v>6</v>
      </c>
      <c r="D82" s="51">
        <f>Pivot!D82</f>
        <v>8</v>
      </c>
      <c r="E82" s="75">
        <f>D82/$D$81</f>
        <v>0.66666666666666663</v>
      </c>
      <c r="F82" s="66"/>
      <c r="G82" s="27"/>
      <c r="H82" s="27"/>
    </row>
    <row r="83" spans="1:9" x14ac:dyDescent="0.3">
      <c r="A83" s="18" t="str">
        <f>Pivot!A83</f>
        <v>DIALOGUE</v>
      </c>
      <c r="B83" s="25">
        <f>Pivot!B83</f>
        <v>3</v>
      </c>
      <c r="C83" s="25">
        <f>Pivot!C83</f>
        <v>0</v>
      </c>
      <c r="D83" s="25">
        <f>Pivot!D83</f>
        <v>3</v>
      </c>
      <c r="E83" s="75">
        <f t="shared" ref="E83:E84" si="15">D83/$D$81</f>
        <v>0.25</v>
      </c>
      <c r="F83" s="59"/>
      <c r="G83" s="27"/>
      <c r="H83" s="27"/>
    </row>
    <row r="84" spans="1:9" x14ac:dyDescent="0.3">
      <c r="A84" s="18" t="str">
        <f>Pivot!A84</f>
        <v>PARTNERSHIP</v>
      </c>
      <c r="B84" s="25">
        <f>Pivot!B84</f>
        <v>0</v>
      </c>
      <c r="C84" s="25">
        <f>Pivot!C84</f>
        <v>1</v>
      </c>
      <c r="D84" s="25">
        <f>Pivot!D84</f>
        <v>1</v>
      </c>
      <c r="E84" s="75">
        <f t="shared" si="15"/>
        <v>8.3333333333333329E-2</v>
      </c>
      <c r="F84" s="60"/>
      <c r="G84" s="28"/>
      <c r="H84" s="28"/>
    </row>
    <row r="85" spans="1:9" x14ac:dyDescent="0.3">
      <c r="A85" s="46" t="str">
        <f>Pivot!A85</f>
        <v>ME</v>
      </c>
      <c r="B85" s="47">
        <f>Pivot!B85</f>
        <v>6</v>
      </c>
      <c r="C85" s="47">
        <f>Pivot!C85</f>
        <v>9</v>
      </c>
      <c r="D85" s="50">
        <f>Pivot!D85</f>
        <v>15</v>
      </c>
      <c r="E85" s="84">
        <f>SUM(E86:E90)</f>
        <v>1</v>
      </c>
      <c r="F85" s="55" t="s">
        <v>1819</v>
      </c>
      <c r="G85" s="26" t="s">
        <v>1806</v>
      </c>
      <c r="H85" s="26" t="s">
        <v>1806</v>
      </c>
    </row>
    <row r="86" spans="1:9" x14ac:dyDescent="0.3">
      <c r="A86" s="48" t="str">
        <f>Pivot!A86</f>
        <v>COLLABORATION</v>
      </c>
      <c r="B86" s="47">
        <f>Pivot!B86</f>
        <v>0</v>
      </c>
      <c r="C86" s="47">
        <f>Pivot!C86</f>
        <v>3</v>
      </c>
      <c r="D86" s="47">
        <f>Pivot!D86</f>
        <v>3</v>
      </c>
      <c r="E86" s="83">
        <f>D86/$D$85</f>
        <v>0.2</v>
      </c>
      <c r="F86" s="67"/>
      <c r="G86" s="27"/>
      <c r="H86" s="27"/>
    </row>
    <row r="87" spans="1:9" x14ac:dyDescent="0.3">
      <c r="A87" s="48" t="str">
        <f>Pivot!A87</f>
        <v>CONSULTATION</v>
      </c>
      <c r="B87" s="47">
        <f>Pivot!B87</f>
        <v>1</v>
      </c>
      <c r="C87" s="47">
        <f>Pivot!C87</f>
        <v>3</v>
      </c>
      <c r="D87" s="47">
        <f>Pivot!D87</f>
        <v>4</v>
      </c>
      <c r="E87" s="83">
        <f t="shared" ref="E87:E90" si="16">D87/$D$85</f>
        <v>0.26666666666666666</v>
      </c>
      <c r="F87" s="67"/>
      <c r="G87" s="27"/>
      <c r="H87" s="27"/>
    </row>
    <row r="88" spans="1:9" x14ac:dyDescent="0.3">
      <c r="A88" s="49" t="str">
        <f>Pivot!A88</f>
        <v>DIALOGUE</v>
      </c>
      <c r="B88" s="50">
        <f>Pivot!B88</f>
        <v>2</v>
      </c>
      <c r="C88" s="50">
        <f>Pivot!C88</f>
        <v>2</v>
      </c>
      <c r="D88" s="82">
        <f>Pivot!D88</f>
        <v>4</v>
      </c>
      <c r="E88" s="83">
        <f t="shared" si="16"/>
        <v>0.26666666666666666</v>
      </c>
      <c r="F88" s="68"/>
      <c r="G88" s="27"/>
      <c r="H88" s="27"/>
      <c r="I88" s="12"/>
    </row>
    <row r="89" spans="1:9" x14ac:dyDescent="0.3">
      <c r="A89" s="48" t="str">
        <f>Pivot!A89</f>
        <v>INFORMATION</v>
      </c>
      <c r="B89" s="47">
        <f>Pivot!B89</f>
        <v>2</v>
      </c>
      <c r="C89" s="47">
        <f>Pivot!C89</f>
        <v>1</v>
      </c>
      <c r="D89" s="47">
        <f>Pivot!D89</f>
        <v>3</v>
      </c>
      <c r="E89" s="83">
        <f t="shared" si="16"/>
        <v>0.2</v>
      </c>
      <c r="F89" s="67"/>
      <c r="G89" s="27"/>
      <c r="H89" s="27"/>
      <c r="I89" s="12"/>
    </row>
    <row r="90" spans="1:9" x14ac:dyDescent="0.3">
      <c r="A90" s="48" t="str">
        <f>Pivot!A90</f>
        <v>PARTNERSHIP</v>
      </c>
      <c r="B90" s="47">
        <f>Pivot!B90</f>
        <v>1</v>
      </c>
      <c r="C90" s="47">
        <f>Pivot!C90</f>
        <v>0</v>
      </c>
      <c r="D90" s="47">
        <f>Pivot!D90</f>
        <v>1</v>
      </c>
      <c r="E90" s="83">
        <f t="shared" si="16"/>
        <v>6.6666666666666666E-2</v>
      </c>
      <c r="F90" s="69"/>
      <c r="G90" s="28"/>
      <c r="H90" s="28"/>
      <c r="I90" s="12"/>
    </row>
    <row r="91" spans="1:9" x14ac:dyDescent="0.3">
      <c r="A91" s="16" t="str">
        <f>Pivot!A91</f>
        <v>NI</v>
      </c>
      <c r="B91" s="25">
        <f>Pivot!B91</f>
        <v>11</v>
      </c>
      <c r="C91" s="25">
        <f>Pivot!C91</f>
        <v>8</v>
      </c>
      <c r="D91" s="24">
        <f>Pivot!D91</f>
        <v>19</v>
      </c>
      <c r="E91" s="76">
        <f>SUM(E92:E94)</f>
        <v>1</v>
      </c>
      <c r="F91" s="55" t="s">
        <v>1819</v>
      </c>
      <c r="G91" s="26" t="s">
        <v>1806</v>
      </c>
      <c r="H91" s="26" t="s">
        <v>1806</v>
      </c>
      <c r="I91" s="12"/>
    </row>
    <row r="92" spans="1:9" x14ac:dyDescent="0.3">
      <c r="A92" s="38" t="str">
        <f>Pivot!A92</f>
        <v>COLLABORATION</v>
      </c>
      <c r="B92" s="24">
        <f>Pivot!B92</f>
        <v>5</v>
      </c>
      <c r="C92" s="24">
        <f>Pivot!C92</f>
        <v>1</v>
      </c>
      <c r="D92" s="51">
        <f>Pivot!D92</f>
        <v>6</v>
      </c>
      <c r="E92" s="85">
        <f>D92/$D$91</f>
        <v>0.31578947368421051</v>
      </c>
      <c r="F92" s="66"/>
      <c r="G92" s="27"/>
      <c r="H92" s="27"/>
    </row>
    <row r="93" spans="1:9" x14ac:dyDescent="0.3">
      <c r="A93" s="18" t="str">
        <f>Pivot!A93</f>
        <v>DIALOGUE</v>
      </c>
      <c r="B93" s="25">
        <f>Pivot!B93</f>
        <v>3</v>
      </c>
      <c r="C93" s="25">
        <f>Pivot!C93</f>
        <v>7</v>
      </c>
      <c r="D93" s="25">
        <f>Pivot!D93</f>
        <v>10</v>
      </c>
      <c r="E93" s="85">
        <f t="shared" ref="E93:E94" si="17">D93/$D$91</f>
        <v>0.52631578947368418</v>
      </c>
      <c r="F93" s="59"/>
      <c r="G93" s="27"/>
      <c r="H93" s="27"/>
    </row>
    <row r="94" spans="1:9" x14ac:dyDescent="0.3">
      <c r="A94" s="18" t="str">
        <f>Pivot!A94</f>
        <v>INFORMATION</v>
      </c>
      <c r="B94" s="25">
        <f>Pivot!B94</f>
        <v>3</v>
      </c>
      <c r="C94" s="25">
        <f>Pivot!C94</f>
        <v>0</v>
      </c>
      <c r="D94" s="25">
        <f>Pivot!D94</f>
        <v>3</v>
      </c>
      <c r="E94" s="85">
        <f t="shared" si="17"/>
        <v>0.15789473684210525</v>
      </c>
      <c r="F94" s="60"/>
      <c r="G94" s="28"/>
      <c r="H94" s="28"/>
    </row>
    <row r="95" spans="1:9" x14ac:dyDescent="0.3">
      <c r="A95" s="46" t="str">
        <f>Pivot!A95</f>
        <v>PE</v>
      </c>
      <c r="B95" s="47">
        <f>Pivot!B95</f>
        <v>9</v>
      </c>
      <c r="C95" s="47">
        <f>Pivot!C95</f>
        <v>14</v>
      </c>
      <c r="D95" s="50">
        <f>Pivot!D95</f>
        <v>23</v>
      </c>
      <c r="E95" s="84">
        <f>SUM(E96:E100)</f>
        <v>1</v>
      </c>
      <c r="F95" s="58" t="s">
        <v>1820</v>
      </c>
      <c r="G95" s="26" t="s">
        <v>1806</v>
      </c>
      <c r="H95" s="26" t="s">
        <v>1806</v>
      </c>
    </row>
    <row r="96" spans="1:9" x14ac:dyDescent="0.3">
      <c r="A96" s="48" t="str">
        <f>Pivot!A96</f>
        <v>COLLABORATION</v>
      </c>
      <c r="B96" s="47">
        <f>Pivot!B96</f>
        <v>1</v>
      </c>
      <c r="C96" s="47">
        <f>Pivot!C96</f>
        <v>2</v>
      </c>
      <c r="D96" s="47">
        <f>Pivot!D96</f>
        <v>3</v>
      </c>
      <c r="E96" s="83">
        <f>D96/$D$95</f>
        <v>0.13043478260869565</v>
      </c>
      <c r="F96" s="67"/>
      <c r="G96" s="27"/>
      <c r="H96" s="27"/>
    </row>
    <row r="97" spans="1:8" x14ac:dyDescent="0.3">
      <c r="A97" s="48" t="str">
        <f>Pivot!A97</f>
        <v>CONSULTATION</v>
      </c>
      <c r="B97" s="47">
        <f>Pivot!B97</f>
        <v>1</v>
      </c>
      <c r="C97" s="47">
        <f>Pivot!C97</f>
        <v>0</v>
      </c>
      <c r="D97" s="47">
        <f>Pivot!D97</f>
        <v>1</v>
      </c>
      <c r="E97" s="83">
        <f t="shared" ref="E97:E100" si="18">D97/$D$95</f>
        <v>4.3478260869565216E-2</v>
      </c>
      <c r="F97" s="67"/>
      <c r="G97" s="27"/>
      <c r="H97" s="27"/>
    </row>
    <row r="98" spans="1:8" x14ac:dyDescent="0.3">
      <c r="A98" s="49" t="str">
        <f>Pivot!A98</f>
        <v>DIALOGUE</v>
      </c>
      <c r="B98" s="50">
        <f>Pivot!B98</f>
        <v>2</v>
      </c>
      <c r="C98" s="50">
        <f>Pivot!C98</f>
        <v>2</v>
      </c>
      <c r="D98" s="82">
        <f>Pivot!D98</f>
        <v>4</v>
      </c>
      <c r="E98" s="83">
        <f t="shared" si="18"/>
        <v>0.17391304347826086</v>
      </c>
      <c r="F98" s="68"/>
      <c r="G98" s="27"/>
      <c r="H98" s="27"/>
    </row>
    <row r="99" spans="1:8" x14ac:dyDescent="0.3">
      <c r="A99" s="48" t="str">
        <f>Pivot!A99</f>
        <v>INFORMATION</v>
      </c>
      <c r="B99" s="47">
        <f>Pivot!B99</f>
        <v>2</v>
      </c>
      <c r="C99" s="47">
        <f>Pivot!C99</f>
        <v>0</v>
      </c>
      <c r="D99" s="47">
        <f>Pivot!D99</f>
        <v>2</v>
      </c>
      <c r="E99" s="83">
        <f t="shared" si="18"/>
        <v>8.6956521739130432E-2</v>
      </c>
      <c r="F99" s="67"/>
      <c r="G99" s="27"/>
      <c r="H99" s="27"/>
    </row>
    <row r="100" spans="1:8" x14ac:dyDescent="0.3">
      <c r="A100" s="48" t="str">
        <f>Pivot!A100</f>
        <v>PARTNERSHIP</v>
      </c>
      <c r="B100" s="47">
        <f>Pivot!B100</f>
        <v>3</v>
      </c>
      <c r="C100" s="47">
        <f>Pivot!C100</f>
        <v>10</v>
      </c>
      <c r="D100" s="47">
        <f>Pivot!D100</f>
        <v>13</v>
      </c>
      <c r="E100" s="83">
        <f t="shared" si="18"/>
        <v>0.56521739130434778</v>
      </c>
      <c r="F100" s="69"/>
      <c r="G100" s="28"/>
      <c r="H100" s="28"/>
    </row>
    <row r="101" spans="1:8" x14ac:dyDescent="0.3">
      <c r="A101" s="16" t="str">
        <f>Pivot!A101</f>
        <v>PN</v>
      </c>
      <c r="B101" s="25">
        <f>Pivot!B101</f>
        <v>7</v>
      </c>
      <c r="C101" s="25">
        <f>Pivot!C101</f>
        <v>10</v>
      </c>
      <c r="D101" s="24">
        <f>Pivot!D101</f>
        <v>17</v>
      </c>
      <c r="E101" s="76">
        <f>SUM(E102:E105)</f>
        <v>1</v>
      </c>
      <c r="F101" s="55" t="s">
        <v>1819</v>
      </c>
      <c r="G101" s="29" t="s">
        <v>1805</v>
      </c>
      <c r="H101" s="26" t="s">
        <v>1806</v>
      </c>
    </row>
    <row r="102" spans="1:8" x14ac:dyDescent="0.3">
      <c r="A102" s="18" t="str">
        <f>Pivot!A102</f>
        <v>COLLABORATION</v>
      </c>
      <c r="B102" s="25">
        <f>Pivot!B102</f>
        <v>1</v>
      </c>
      <c r="C102" s="25">
        <f>Pivot!C102</f>
        <v>1</v>
      </c>
      <c r="D102" s="25">
        <f>Pivot!D102</f>
        <v>2</v>
      </c>
      <c r="E102" s="75">
        <f>D102/$D$101</f>
        <v>0.11764705882352941</v>
      </c>
      <c r="F102" s="59"/>
      <c r="G102" s="30"/>
      <c r="H102" s="27"/>
    </row>
    <row r="103" spans="1:8" x14ac:dyDescent="0.3">
      <c r="A103" s="38" t="str">
        <f>Pivot!A103</f>
        <v>DIALOGUE</v>
      </c>
      <c r="B103" s="24">
        <f>Pivot!B103</f>
        <v>2</v>
      </c>
      <c r="C103" s="24">
        <f>Pivot!C103</f>
        <v>2</v>
      </c>
      <c r="D103" s="51">
        <f>Pivot!D103</f>
        <v>4</v>
      </c>
      <c r="E103" s="75">
        <f t="shared" ref="E103:E105" si="19">D103/$D$101</f>
        <v>0.23529411764705882</v>
      </c>
      <c r="F103" s="66"/>
      <c r="G103" s="30"/>
      <c r="H103" s="27"/>
    </row>
    <row r="104" spans="1:8" x14ac:dyDescent="0.3">
      <c r="A104" s="18" t="str">
        <f>Pivot!A104</f>
        <v>INFORMATION</v>
      </c>
      <c r="B104" s="25">
        <f>Pivot!B104</f>
        <v>1</v>
      </c>
      <c r="C104" s="25">
        <f>Pivot!C104</f>
        <v>2</v>
      </c>
      <c r="D104" s="25">
        <f>Pivot!D104</f>
        <v>3</v>
      </c>
      <c r="E104" s="75">
        <f t="shared" si="19"/>
        <v>0.17647058823529413</v>
      </c>
      <c r="F104" s="59"/>
      <c r="G104" s="30"/>
      <c r="H104" s="27"/>
    </row>
    <row r="105" spans="1:8" x14ac:dyDescent="0.3">
      <c r="A105" s="18" t="str">
        <f>Pivot!A105</f>
        <v>PARTNERSHIP</v>
      </c>
      <c r="B105" s="25">
        <f>Pivot!B105</f>
        <v>3</v>
      </c>
      <c r="C105" s="25">
        <f>Pivot!C105</f>
        <v>5</v>
      </c>
      <c r="D105" s="25">
        <f>Pivot!D105</f>
        <v>8</v>
      </c>
      <c r="E105" s="75">
        <f t="shared" si="19"/>
        <v>0.47058823529411764</v>
      </c>
      <c r="F105" s="60"/>
      <c r="G105" s="31"/>
      <c r="H105" s="28"/>
    </row>
    <row r="106" spans="1:8" x14ac:dyDescent="0.3">
      <c r="A106" s="46" t="str">
        <f>Pivot!A106</f>
        <v>PR</v>
      </c>
      <c r="B106" s="47">
        <f>Pivot!B106</f>
        <v>3</v>
      </c>
      <c r="C106" s="47">
        <f>Pivot!C106</f>
        <v>7</v>
      </c>
      <c r="D106" s="50">
        <f>Pivot!D106</f>
        <v>10</v>
      </c>
      <c r="E106" s="84">
        <f>SUM(E107:E109)</f>
        <v>1</v>
      </c>
      <c r="F106" s="74" t="s">
        <v>1817</v>
      </c>
      <c r="G106" s="26" t="s">
        <v>1806</v>
      </c>
      <c r="H106" s="26" t="s">
        <v>1806</v>
      </c>
    </row>
    <row r="107" spans="1:8" x14ac:dyDescent="0.3">
      <c r="A107" s="49" t="str">
        <f>Pivot!A107</f>
        <v>COLLABORATION</v>
      </c>
      <c r="B107" s="50">
        <f>Pivot!B107</f>
        <v>0</v>
      </c>
      <c r="C107" s="50">
        <f>Pivot!C107</f>
        <v>1</v>
      </c>
      <c r="D107" s="82">
        <f>Pivot!D107</f>
        <v>1</v>
      </c>
      <c r="E107" s="86">
        <f>D107/$D$106</f>
        <v>0.1</v>
      </c>
      <c r="F107" s="68"/>
      <c r="G107" s="27"/>
      <c r="H107" s="27"/>
    </row>
    <row r="108" spans="1:8" x14ac:dyDescent="0.3">
      <c r="A108" s="48" t="str">
        <f>Pivot!A108</f>
        <v>DIALOGUE</v>
      </c>
      <c r="B108" s="47">
        <f>Pivot!B108</f>
        <v>2</v>
      </c>
      <c r="C108" s="47">
        <f>Pivot!C108</f>
        <v>2</v>
      </c>
      <c r="D108" s="47">
        <f>Pivot!D108</f>
        <v>4</v>
      </c>
      <c r="E108" s="86">
        <f t="shared" ref="E108:E109" si="20">D108/$D$106</f>
        <v>0.4</v>
      </c>
      <c r="F108" s="67"/>
      <c r="G108" s="27"/>
      <c r="H108" s="27"/>
    </row>
    <row r="109" spans="1:8" x14ac:dyDescent="0.3">
      <c r="A109" s="48" t="str">
        <f>Pivot!A109</f>
        <v>PARTNERSHIP</v>
      </c>
      <c r="B109" s="47">
        <f>Pivot!B109</f>
        <v>1</v>
      </c>
      <c r="C109" s="47">
        <f>Pivot!C109</f>
        <v>4</v>
      </c>
      <c r="D109" s="47">
        <f>Pivot!D109</f>
        <v>5</v>
      </c>
      <c r="E109" s="86">
        <f t="shared" si="20"/>
        <v>0.5</v>
      </c>
      <c r="F109" s="69"/>
      <c r="G109" s="28"/>
      <c r="H109" s="28"/>
    </row>
    <row r="110" spans="1:8" x14ac:dyDescent="0.3">
      <c r="A110" s="16" t="str">
        <f>Pivot!A110</f>
        <v>SU</v>
      </c>
      <c r="B110" s="25">
        <f>Pivot!B110</f>
        <v>7</v>
      </c>
      <c r="C110" s="25">
        <f>Pivot!C110</f>
        <v>7</v>
      </c>
      <c r="D110" s="24">
        <f>Pivot!D110</f>
        <v>14</v>
      </c>
      <c r="E110" s="76">
        <f>SUM(E111:E115)</f>
        <v>1</v>
      </c>
      <c r="F110" s="58" t="s">
        <v>1818</v>
      </c>
      <c r="G110" s="29" t="s">
        <v>1805</v>
      </c>
      <c r="H110" s="29" t="s">
        <v>1805</v>
      </c>
    </row>
    <row r="111" spans="1:8" x14ac:dyDescent="0.3">
      <c r="A111" s="18" t="str">
        <f>Pivot!A111</f>
        <v>COLLABORATION</v>
      </c>
      <c r="B111" s="25">
        <f>Pivot!B111</f>
        <v>1</v>
      </c>
      <c r="C111" s="25">
        <f>Pivot!C111</f>
        <v>1</v>
      </c>
      <c r="D111" s="25">
        <f>Pivot!D111</f>
        <v>2</v>
      </c>
      <c r="E111" s="75">
        <f>D111/$D$110</f>
        <v>0.14285714285714285</v>
      </c>
      <c r="F111" s="59"/>
      <c r="G111" s="30"/>
      <c r="H111" s="30"/>
    </row>
    <row r="112" spans="1:8" x14ac:dyDescent="0.3">
      <c r="A112" s="18" t="str">
        <f>Pivot!A112</f>
        <v>CONSULTATION</v>
      </c>
      <c r="B112" s="25">
        <f>Pivot!B112</f>
        <v>0</v>
      </c>
      <c r="C112" s="25">
        <f>Pivot!C112</f>
        <v>2</v>
      </c>
      <c r="D112" s="25">
        <f>Pivot!D112</f>
        <v>2</v>
      </c>
      <c r="E112" s="75">
        <f t="shared" ref="E112:E115" si="21">D112/$D$110</f>
        <v>0.14285714285714285</v>
      </c>
      <c r="F112" s="59"/>
      <c r="G112" s="30"/>
      <c r="H112" s="30"/>
    </row>
    <row r="113" spans="1:8" x14ac:dyDescent="0.3">
      <c r="A113" s="38" t="str">
        <f>Pivot!A113</f>
        <v>DIALOGUE</v>
      </c>
      <c r="B113" s="24">
        <f>Pivot!B113</f>
        <v>2</v>
      </c>
      <c r="C113" s="24">
        <f>Pivot!C113</f>
        <v>2</v>
      </c>
      <c r="D113" s="51">
        <f>Pivot!D113</f>
        <v>4</v>
      </c>
      <c r="E113" s="75">
        <f t="shared" si="21"/>
        <v>0.2857142857142857</v>
      </c>
      <c r="F113" s="66"/>
      <c r="G113" s="30"/>
      <c r="H113" s="30"/>
    </row>
    <row r="114" spans="1:8" x14ac:dyDescent="0.3">
      <c r="A114" s="18" t="str">
        <f>Pivot!A114</f>
        <v>INFORMATION</v>
      </c>
      <c r="B114" s="25">
        <f>Pivot!B114</f>
        <v>3</v>
      </c>
      <c r="C114" s="25">
        <f>Pivot!C114</f>
        <v>1</v>
      </c>
      <c r="D114" s="25">
        <f>Pivot!D114</f>
        <v>4</v>
      </c>
      <c r="E114" s="75">
        <f t="shared" si="21"/>
        <v>0.2857142857142857</v>
      </c>
      <c r="F114" s="59"/>
      <c r="G114" s="30"/>
      <c r="H114" s="30"/>
    </row>
    <row r="115" spans="1:8" x14ac:dyDescent="0.3">
      <c r="A115" s="18" t="str">
        <f>Pivot!A115</f>
        <v>PARTNERSHIP</v>
      </c>
      <c r="B115" s="25">
        <f>Pivot!B115</f>
        <v>1</v>
      </c>
      <c r="C115" s="25">
        <f>Pivot!C115</f>
        <v>1</v>
      </c>
      <c r="D115" s="25">
        <f>Pivot!D115</f>
        <v>2</v>
      </c>
      <c r="E115" s="75">
        <f t="shared" si="21"/>
        <v>0.14285714285714285</v>
      </c>
      <c r="F115" s="60"/>
      <c r="G115" s="31"/>
      <c r="H115" s="31"/>
    </row>
    <row r="116" spans="1:8" x14ac:dyDescent="0.3">
      <c r="A116" s="16" t="str">
        <f>Pivot!A116</f>
        <v>TT</v>
      </c>
      <c r="B116" s="25">
        <f>Pivot!B116</f>
        <v>18</v>
      </c>
      <c r="C116" s="25">
        <f>Pivot!C116</f>
        <v>23</v>
      </c>
      <c r="D116" s="24">
        <f>Pivot!D116</f>
        <v>41</v>
      </c>
      <c r="E116" s="76">
        <f>SUM(E117:E121)</f>
        <v>1</v>
      </c>
      <c r="F116" s="58" t="s">
        <v>1818</v>
      </c>
      <c r="G116" s="26" t="s">
        <v>1806</v>
      </c>
      <c r="H116" s="26" t="s">
        <v>1806</v>
      </c>
    </row>
    <row r="117" spans="1:8" x14ac:dyDescent="0.3">
      <c r="A117" s="18" t="str">
        <f>Pivot!A117</f>
        <v>COLLABORATION</v>
      </c>
      <c r="B117" s="25">
        <f>Pivot!B117</f>
        <v>2</v>
      </c>
      <c r="C117" s="25">
        <f>Pivot!C117</f>
        <v>2</v>
      </c>
      <c r="D117" s="25">
        <f>Pivot!D117</f>
        <v>4</v>
      </c>
      <c r="E117" s="75">
        <f>D117/$D$116</f>
        <v>9.7560975609756101E-2</v>
      </c>
      <c r="F117" s="59"/>
      <c r="G117" s="27"/>
      <c r="H117" s="27"/>
    </row>
    <row r="118" spans="1:8" x14ac:dyDescent="0.3">
      <c r="A118" s="18" t="str">
        <f>Pivot!A118</f>
        <v>CONSULTATION</v>
      </c>
      <c r="B118" s="25">
        <f>Pivot!B118</f>
        <v>7</v>
      </c>
      <c r="C118" s="25">
        <f>Pivot!C118</f>
        <v>3</v>
      </c>
      <c r="D118" s="25">
        <f>Pivot!D118</f>
        <v>10</v>
      </c>
      <c r="E118" s="75">
        <f t="shared" ref="E118:E121" si="22">D118/$D$116</f>
        <v>0.24390243902439024</v>
      </c>
      <c r="F118" s="59"/>
      <c r="G118" s="27"/>
      <c r="H118" s="27"/>
    </row>
    <row r="119" spans="1:8" x14ac:dyDescent="0.3">
      <c r="A119" s="38" t="str">
        <f>Pivot!A119</f>
        <v>DIALOGUE</v>
      </c>
      <c r="B119" s="24">
        <f>Pivot!B119</f>
        <v>4</v>
      </c>
      <c r="C119" s="24">
        <f>Pivot!C119</f>
        <v>7</v>
      </c>
      <c r="D119" s="51">
        <f>Pivot!D119</f>
        <v>11</v>
      </c>
      <c r="E119" s="75">
        <f t="shared" si="22"/>
        <v>0.26829268292682928</v>
      </c>
      <c r="F119" s="66"/>
      <c r="G119" s="27"/>
      <c r="H119" s="27"/>
    </row>
    <row r="120" spans="1:8" x14ac:dyDescent="0.3">
      <c r="A120" s="18" t="str">
        <f>Pivot!A120</f>
        <v>INFORMATION</v>
      </c>
      <c r="B120" s="25">
        <f>Pivot!B120</f>
        <v>1</v>
      </c>
      <c r="C120" s="25">
        <f>Pivot!C120</f>
        <v>3</v>
      </c>
      <c r="D120" s="25">
        <f>Pivot!D120</f>
        <v>4</v>
      </c>
      <c r="E120" s="75">
        <f t="shared" si="22"/>
        <v>9.7560975609756101E-2</v>
      </c>
      <c r="F120" s="59"/>
      <c r="G120" s="27"/>
      <c r="H120" s="27"/>
    </row>
    <row r="121" spans="1:8" x14ac:dyDescent="0.3">
      <c r="A121" s="18" t="str">
        <f>Pivot!A121</f>
        <v>PARTNERSHIP</v>
      </c>
      <c r="B121" s="25">
        <f>Pivot!B121</f>
        <v>4</v>
      </c>
      <c r="C121" s="25">
        <f>Pivot!C121</f>
        <v>8</v>
      </c>
      <c r="D121" s="25">
        <f>Pivot!D121</f>
        <v>12</v>
      </c>
      <c r="E121" s="75">
        <f t="shared" si="22"/>
        <v>0.29268292682926828</v>
      </c>
      <c r="F121" s="60"/>
      <c r="G121" s="28"/>
      <c r="H121" s="28"/>
    </row>
    <row r="122" spans="1:8" x14ac:dyDescent="0.3">
      <c r="A122" s="46" t="str">
        <f>Pivot!A122</f>
        <v>UR</v>
      </c>
      <c r="B122" s="47">
        <f>Pivot!B122</f>
        <v>14</v>
      </c>
      <c r="C122" s="47">
        <f>Pivot!C122</f>
        <v>9</v>
      </c>
      <c r="D122" s="50">
        <f>Pivot!D122</f>
        <v>23</v>
      </c>
      <c r="E122" s="84">
        <f>SUM(E123:E127)</f>
        <v>1</v>
      </c>
      <c r="F122" s="74" t="s">
        <v>1817</v>
      </c>
      <c r="G122" s="26" t="s">
        <v>1805</v>
      </c>
      <c r="H122" s="26" t="s">
        <v>1806</v>
      </c>
    </row>
    <row r="123" spans="1:8" x14ac:dyDescent="0.3">
      <c r="A123" s="48" t="str">
        <f>Pivot!A123</f>
        <v>COLLABORATION</v>
      </c>
      <c r="B123" s="47">
        <f>Pivot!B123</f>
        <v>4</v>
      </c>
      <c r="C123" s="47">
        <f>Pivot!C123</f>
        <v>5</v>
      </c>
      <c r="D123" s="47">
        <f>Pivot!D123</f>
        <v>9</v>
      </c>
      <c r="E123" s="83">
        <f>D123/$D$122</f>
        <v>0.39130434782608697</v>
      </c>
      <c r="F123" s="67"/>
      <c r="G123" s="27"/>
      <c r="H123" s="27"/>
    </row>
    <row r="124" spans="1:8" x14ac:dyDescent="0.3">
      <c r="A124" s="48" t="str">
        <f>Pivot!A124</f>
        <v>CONSULTATION</v>
      </c>
      <c r="B124" s="47">
        <f>Pivot!B124</f>
        <v>1</v>
      </c>
      <c r="C124" s="47">
        <f>Pivot!C124</f>
        <v>0</v>
      </c>
      <c r="D124" s="47">
        <f>Pivot!D124</f>
        <v>1</v>
      </c>
      <c r="E124" s="83">
        <f t="shared" ref="E124:E127" si="23">D124/$D$122</f>
        <v>4.3478260869565216E-2</v>
      </c>
      <c r="F124" s="67"/>
      <c r="G124" s="27"/>
      <c r="H124" s="27"/>
    </row>
    <row r="125" spans="1:8" x14ac:dyDescent="0.3">
      <c r="A125" s="49" t="str">
        <f>Pivot!A125</f>
        <v>DIALOGUE</v>
      </c>
      <c r="B125" s="50">
        <f>Pivot!B125</f>
        <v>2</v>
      </c>
      <c r="C125" s="50">
        <f>Pivot!C125</f>
        <v>2</v>
      </c>
      <c r="D125" s="82">
        <f>Pivot!D125</f>
        <v>4</v>
      </c>
      <c r="E125" s="83">
        <f t="shared" si="23"/>
        <v>0.17391304347826086</v>
      </c>
      <c r="F125" s="68"/>
      <c r="G125" s="27"/>
      <c r="H125" s="27"/>
    </row>
    <row r="126" spans="1:8" x14ac:dyDescent="0.3">
      <c r="A126" s="48" t="str">
        <f>Pivot!A126</f>
        <v>INFORMATION</v>
      </c>
      <c r="B126" s="47">
        <f>Pivot!B126</f>
        <v>1</v>
      </c>
      <c r="C126" s="47">
        <f>Pivot!C126</f>
        <v>0</v>
      </c>
      <c r="D126" s="47">
        <f>Pivot!D126</f>
        <v>1</v>
      </c>
      <c r="E126" s="83">
        <f t="shared" si="23"/>
        <v>4.3478260869565216E-2</v>
      </c>
      <c r="F126" s="67"/>
      <c r="G126" s="27"/>
      <c r="H126" s="27"/>
    </row>
    <row r="127" spans="1:8" x14ac:dyDescent="0.3">
      <c r="A127" s="48" t="str">
        <f>Pivot!A127</f>
        <v>PARTNERSHIP</v>
      </c>
      <c r="B127" s="47">
        <f>Pivot!B127</f>
        <v>6</v>
      </c>
      <c r="C127" s="47">
        <f>Pivot!C127</f>
        <v>2</v>
      </c>
      <c r="D127" s="47">
        <f>Pivot!D127</f>
        <v>8</v>
      </c>
      <c r="E127" s="83">
        <f t="shared" si="23"/>
        <v>0.34782608695652173</v>
      </c>
      <c r="F127" s="69"/>
      <c r="G127" s="28"/>
      <c r="H127" s="28"/>
    </row>
    <row r="128" spans="1:8" x14ac:dyDescent="0.3">
      <c r="A128" s="16" t="str">
        <f>Pivot!A128</f>
        <v>VE</v>
      </c>
      <c r="B128" s="25">
        <f>Pivot!B128</f>
        <v>11</v>
      </c>
      <c r="C128" s="25">
        <f>Pivot!C128</f>
        <v>14</v>
      </c>
      <c r="D128" s="24">
        <f>Pivot!D128</f>
        <v>25</v>
      </c>
      <c r="E128" s="76">
        <f>SUM(E129:E132)</f>
        <v>1</v>
      </c>
      <c r="F128" s="58" t="s">
        <v>1820</v>
      </c>
      <c r="G128" s="26" t="s">
        <v>1805</v>
      </c>
      <c r="H128" s="26" t="s">
        <v>1806</v>
      </c>
    </row>
    <row r="129" spans="1:8" x14ac:dyDescent="0.3">
      <c r="A129" s="18" t="str">
        <f>Pivot!A129</f>
        <v>COLLABORATION</v>
      </c>
      <c r="B129" s="25">
        <f>Pivot!B129</f>
        <v>6</v>
      </c>
      <c r="C129" s="25">
        <f>Pivot!C129</f>
        <v>9</v>
      </c>
      <c r="D129" s="25">
        <f>Pivot!D129</f>
        <v>15</v>
      </c>
      <c r="E129" s="75">
        <f>D129/$D$128</f>
        <v>0.6</v>
      </c>
      <c r="F129" s="59"/>
      <c r="G129" s="27"/>
      <c r="H129" s="27"/>
    </row>
    <row r="130" spans="1:8" x14ac:dyDescent="0.3">
      <c r="A130" s="38" t="str">
        <f>Pivot!A130</f>
        <v>CONSULTATION</v>
      </c>
      <c r="B130" s="51">
        <f>Pivot!B130</f>
        <v>0</v>
      </c>
      <c r="C130" s="51">
        <f>Pivot!C130</f>
        <v>2</v>
      </c>
      <c r="D130" s="51">
        <f>Pivot!D130</f>
        <v>2</v>
      </c>
      <c r="E130" s="75">
        <f t="shared" ref="E130:E132" si="24">D130/$D$128</f>
        <v>0.08</v>
      </c>
      <c r="F130" s="70"/>
      <c r="G130" s="27"/>
      <c r="H130" s="27"/>
    </row>
    <row r="131" spans="1:8" x14ac:dyDescent="0.3">
      <c r="A131" s="38" t="str">
        <f>Pivot!A131</f>
        <v>DIALOGUE</v>
      </c>
      <c r="B131" s="51">
        <f>Pivot!B131</f>
        <v>1</v>
      </c>
      <c r="C131" s="51">
        <f>Pivot!C131</f>
        <v>3</v>
      </c>
      <c r="D131" s="51">
        <f>Pivot!D131</f>
        <v>4</v>
      </c>
      <c r="E131" s="75">
        <f t="shared" si="24"/>
        <v>0.16</v>
      </c>
      <c r="F131" s="70"/>
      <c r="G131" s="27"/>
      <c r="H131" s="27"/>
    </row>
    <row r="132" spans="1:8" x14ac:dyDescent="0.3">
      <c r="A132" s="38" t="str">
        <f>Pivot!A132</f>
        <v>PARTNERSHIP</v>
      </c>
      <c r="B132" s="51">
        <f>Pivot!B132</f>
        <v>4</v>
      </c>
      <c r="C132" s="51">
        <f>Pivot!C132</f>
        <v>0</v>
      </c>
      <c r="D132" s="51">
        <f>Pivot!D132</f>
        <v>4</v>
      </c>
      <c r="E132" s="75">
        <f t="shared" si="24"/>
        <v>0.16</v>
      </c>
      <c r="F132" s="71"/>
      <c r="G132" s="28"/>
      <c r="H132" s="28"/>
    </row>
    <row r="133" spans="1:8" x14ac:dyDescent="0.3">
      <c r="A133" s="41" t="str">
        <f>Pivot!A133</f>
        <v>Grand Total</v>
      </c>
      <c r="B133" s="42">
        <f>Pivot!B133</f>
        <v>238</v>
      </c>
      <c r="C133" s="42">
        <f>Pivot!C133</f>
        <v>275</v>
      </c>
      <c r="D133" s="42">
        <f>Pivot!D133</f>
        <v>513</v>
      </c>
      <c r="E133" s="42"/>
      <c r="F133" s="42"/>
      <c r="G133" s="72"/>
      <c r="H133" s="73"/>
    </row>
  </sheetData>
  <mergeCells count="16">
    <mergeCell ref="G46:G50"/>
    <mergeCell ref="H46:H50"/>
    <mergeCell ref="H35:H38"/>
    <mergeCell ref="G3:G8"/>
    <mergeCell ref="H3:H8"/>
    <mergeCell ref="G9:G13"/>
    <mergeCell ref="H9:H13"/>
    <mergeCell ref="G14:G17"/>
    <mergeCell ref="H14:H17"/>
    <mergeCell ref="G18:G23"/>
    <mergeCell ref="H18:H23"/>
    <mergeCell ref="G24:G29"/>
    <mergeCell ref="H24:H29"/>
    <mergeCell ref="G30:G34"/>
    <mergeCell ref="H30:H34"/>
    <mergeCell ref="G35:G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73C68-A069-416E-BEEA-C825C5127E35}">
  <dimension ref="A1:U133"/>
  <sheetViews>
    <sheetView tabSelected="1" topLeftCell="C58" workbookViewId="0">
      <selection activeCell="U64" sqref="U64"/>
    </sheetView>
  </sheetViews>
  <sheetFormatPr defaultRowHeight="14.4" x14ac:dyDescent="0.3"/>
  <cols>
    <col min="1" max="1" width="16.6640625" bestFit="1" customWidth="1"/>
    <col min="2" max="2" width="8.88671875" style="9"/>
    <col min="3" max="3" width="9.109375" style="9" customWidth="1"/>
    <col min="4" max="4" width="10.77734375" style="9" bestFit="1" customWidth="1"/>
    <col min="5" max="5" width="4.44140625" style="92" customWidth="1"/>
    <col min="6" max="6" width="7.44140625" style="10" bestFit="1" customWidth="1"/>
    <col min="7" max="7" width="8.109375" style="10" bestFit="1" customWidth="1"/>
    <col min="9" max="9" width="15.33203125" bestFit="1" customWidth="1"/>
    <col min="10" max="10" width="8.6640625" customWidth="1"/>
    <col min="15" max="15" width="15.33203125" bestFit="1" customWidth="1"/>
  </cols>
  <sheetData>
    <row r="1" spans="1:21" s="4" customFormat="1" ht="43.2" x14ac:dyDescent="0.3">
      <c r="A1" s="13" t="str">
        <f>Pivot!A1</f>
        <v>Count of Engagement Product</v>
      </c>
      <c r="B1" s="13" t="str">
        <f>Pivot!B1</f>
        <v>Column Labels</v>
      </c>
      <c r="C1" s="13">
        <f>Pivot!C1</f>
        <v>0</v>
      </c>
      <c r="D1" s="13">
        <f>Pivot!D1</f>
        <v>0</v>
      </c>
      <c r="E1" s="13" t="s">
        <v>1816</v>
      </c>
      <c r="F1" s="13" t="s">
        <v>1803</v>
      </c>
      <c r="G1" s="13" t="s">
        <v>1804</v>
      </c>
    </row>
    <row r="2" spans="1:21" x14ac:dyDescent="0.3">
      <c r="A2" s="14" t="str">
        <f>Pivot!A2</f>
        <v>Row Labels</v>
      </c>
      <c r="B2" s="15" t="str">
        <f>Pivot!B2</f>
        <v>2016</v>
      </c>
      <c r="C2" s="15" t="str">
        <f>Pivot!C2</f>
        <v>2017</v>
      </c>
      <c r="D2" s="15" t="str">
        <f>Pivot!D2</f>
        <v>Grand Total</v>
      </c>
      <c r="E2" s="87"/>
      <c r="F2" s="11"/>
      <c r="G2" s="11"/>
      <c r="I2" s="22"/>
      <c r="J2" s="23" t="s">
        <v>1820</v>
      </c>
      <c r="K2" s="23" t="s">
        <v>1818</v>
      </c>
      <c r="L2" s="23" t="s">
        <v>1819</v>
      </c>
      <c r="M2" s="23" t="s">
        <v>1817</v>
      </c>
      <c r="N2" s="44" t="s">
        <v>983</v>
      </c>
      <c r="P2" s="23" t="s">
        <v>1823</v>
      </c>
      <c r="Q2" s="23" t="s">
        <v>1820</v>
      </c>
      <c r="R2" s="23" t="s">
        <v>1818</v>
      </c>
      <c r="S2" s="23" t="s">
        <v>1819</v>
      </c>
      <c r="T2" s="23" t="s">
        <v>1817</v>
      </c>
      <c r="U2" s="44" t="s">
        <v>983</v>
      </c>
    </row>
    <row r="3" spans="1:21" x14ac:dyDescent="0.3">
      <c r="A3" s="16" t="str">
        <f>Pivot!A3</f>
        <v>AR</v>
      </c>
      <c r="B3" s="17">
        <f>Pivot!B3</f>
        <v>7</v>
      </c>
      <c r="C3" s="17">
        <f>Pivot!C3</f>
        <v>13</v>
      </c>
      <c r="D3" s="17">
        <f>Pivot!D3</f>
        <v>20</v>
      </c>
      <c r="E3" s="88" t="s">
        <v>1817</v>
      </c>
      <c r="F3" s="101" t="s">
        <v>1806</v>
      </c>
      <c r="G3" s="95" t="s">
        <v>1806</v>
      </c>
      <c r="I3" s="22" t="s">
        <v>92</v>
      </c>
      <c r="J3" s="23">
        <f>SUMIFS($D$3:$D$132, $E$3:$E$132, "CAN", $A$3:$A$132, "Collaboration")</f>
        <v>34</v>
      </c>
      <c r="K3" s="23">
        <f>SUMIFS($D$3:$D$132, $E$3:$E$132, "CCB", $A$3:$A$132, "Collaboration")</f>
        <v>14</v>
      </c>
      <c r="L3" s="23">
        <f>SUMIFS($D$3:$D$132, $E$3:$E$132, "CID", $A$3:$A$132, "Collaboration")</f>
        <v>30</v>
      </c>
      <c r="M3" s="23">
        <f>SUMIFS($D$3:$D$132, $E$3:$E$132, "CSC", $A$3:$A$132, "Collaboration")</f>
        <v>21</v>
      </c>
      <c r="N3" s="22">
        <f>SUM(J3:M3)</f>
        <v>99</v>
      </c>
      <c r="P3" s="22" t="s">
        <v>92</v>
      </c>
      <c r="Q3" s="93">
        <f t="shared" ref="Q3:Q8" si="0">J3/$J$8</f>
        <v>0.31481481481481483</v>
      </c>
      <c r="R3" s="93">
        <f t="shared" ref="R3:R8" si="1">K3/$K$8</f>
        <v>0.1044776119402985</v>
      </c>
      <c r="S3" s="93">
        <f t="shared" ref="S3:S8" si="2">L3/$L$8</f>
        <v>0.1875</v>
      </c>
      <c r="T3" s="93">
        <f t="shared" ref="T3:T8" si="3">M3/$M$8</f>
        <v>0.1891891891891892</v>
      </c>
      <c r="U3" s="93">
        <f>N3/$N$8</f>
        <v>0.19298245614035087</v>
      </c>
    </row>
    <row r="4" spans="1:21" x14ac:dyDescent="0.3">
      <c r="A4" s="18" t="str">
        <f>Pivot!A4</f>
        <v>COLLABORATION</v>
      </c>
      <c r="B4" s="19">
        <f>Pivot!B4</f>
        <v>0</v>
      </c>
      <c r="C4" s="19">
        <f>Pivot!C4</f>
        <v>1</v>
      </c>
      <c r="D4" s="19">
        <f>Pivot!D4</f>
        <v>1</v>
      </c>
      <c r="E4" s="88" t="s">
        <v>1817</v>
      </c>
      <c r="F4" s="102"/>
      <c r="G4" s="96"/>
      <c r="I4" s="22" t="s">
        <v>18</v>
      </c>
      <c r="J4" s="23">
        <f>SUMIFS($D$3:$D$132, $E$3:$E$132, "CAN", $A$3:$A$132, "Consultation")</f>
        <v>7</v>
      </c>
      <c r="K4" s="23">
        <f>SUMIFS($D$3:$D$132, $E$3:$E$132, "CCB", $A$3:$A$132, "Consultation")</f>
        <v>42</v>
      </c>
      <c r="L4" s="23">
        <f>SUMIFS($D$3:$D$132, $E$3:$E$132, "CID", $A$3:$A$132, "Consultation")</f>
        <v>17</v>
      </c>
      <c r="M4" s="23">
        <f>SUMIFS($D$3:$D$132, $E$3:$E$132, "CSC", $A$3:$A$132, "Consultation")</f>
        <v>15</v>
      </c>
      <c r="N4" s="22">
        <f t="shared" ref="N4:N7" si="4">SUM(J4:M4)</f>
        <v>81</v>
      </c>
      <c r="P4" s="22" t="s">
        <v>18</v>
      </c>
      <c r="Q4" s="93">
        <f t="shared" si="0"/>
        <v>6.4814814814814811E-2</v>
      </c>
      <c r="R4" s="93">
        <f t="shared" si="1"/>
        <v>0.31343283582089554</v>
      </c>
      <c r="S4" s="93">
        <f t="shared" si="2"/>
        <v>0.10625</v>
      </c>
      <c r="T4" s="93">
        <f t="shared" si="3"/>
        <v>0.13513513513513514</v>
      </c>
      <c r="U4" s="93">
        <f t="shared" ref="U4:U8" si="5">N4/$N$8</f>
        <v>0.15789473684210525</v>
      </c>
    </row>
    <row r="5" spans="1:21" x14ac:dyDescent="0.3">
      <c r="A5" s="18" t="str">
        <f>Pivot!A5</f>
        <v>CONSULTATION</v>
      </c>
      <c r="B5" s="19">
        <f>Pivot!B5</f>
        <v>1</v>
      </c>
      <c r="C5" s="19">
        <f>Pivot!C5</f>
        <v>6</v>
      </c>
      <c r="D5" s="19">
        <f>Pivot!D5</f>
        <v>7</v>
      </c>
      <c r="E5" s="88" t="s">
        <v>1817</v>
      </c>
      <c r="F5" s="102"/>
      <c r="G5" s="96"/>
      <c r="I5" s="22" t="s">
        <v>29</v>
      </c>
      <c r="J5" s="23">
        <f>SUMIFS($D$3:$D$132, $E$3:$E$132, "CAN", $A$3:$A$132, "Dialogue")</f>
        <v>24</v>
      </c>
      <c r="K5" s="23">
        <f>SUMIFS($D$3:$D$132, $E$3:$E$132, "CCB", $A$3:$A$132, "Dialogue")</f>
        <v>38</v>
      </c>
      <c r="L5" s="23">
        <f>SUMIFS($D$3:$D$132, $E$3:$E$132, "CID", $A$3:$A$132, "Dialogue")</f>
        <v>45</v>
      </c>
      <c r="M5" s="23">
        <f>SUMIFS($D$3:$D$132, $E$3:$E$132, "CSC", $A$3:$A$132, "Dialogue")</f>
        <v>17</v>
      </c>
      <c r="N5" s="22">
        <f t="shared" si="4"/>
        <v>124</v>
      </c>
      <c r="P5" s="22" t="s">
        <v>29</v>
      </c>
      <c r="Q5" s="93">
        <f t="shared" si="0"/>
        <v>0.22222222222222221</v>
      </c>
      <c r="R5" s="93">
        <f t="shared" si="1"/>
        <v>0.28358208955223879</v>
      </c>
      <c r="S5" s="93">
        <f t="shared" si="2"/>
        <v>0.28125</v>
      </c>
      <c r="T5" s="93">
        <f t="shared" si="3"/>
        <v>0.15315315315315314</v>
      </c>
      <c r="U5" s="93">
        <f t="shared" si="5"/>
        <v>0.24171539961013644</v>
      </c>
    </row>
    <row r="6" spans="1:21" x14ac:dyDescent="0.3">
      <c r="A6" s="18" t="str">
        <f>Pivot!A6</f>
        <v>DIALOGUE</v>
      </c>
      <c r="B6" s="19">
        <f>Pivot!B6</f>
        <v>4</v>
      </c>
      <c r="C6" s="19">
        <f>Pivot!C6</f>
        <v>1</v>
      </c>
      <c r="D6" s="19">
        <f>Pivot!D6</f>
        <v>5</v>
      </c>
      <c r="E6" s="88" t="s">
        <v>1817</v>
      </c>
      <c r="F6" s="102"/>
      <c r="G6" s="96"/>
      <c r="I6" s="22" t="s">
        <v>36</v>
      </c>
      <c r="J6" s="23">
        <f>SUMIFS($D$3:$D$132, $E$3:$E$132, "CAN", $A$3:$A$132, "Information")</f>
        <v>7</v>
      </c>
      <c r="K6" s="23">
        <f>SUMIFS($D$3:$D$132, $E$3:$E$132, "CCB", $A$3:$A$132, "Information")</f>
        <v>18</v>
      </c>
      <c r="L6" s="23">
        <f>SUMIFS($D$3:$D$132, $E$3:$E$132, "CID", $A$3:$A$132, "Information")</f>
        <v>25</v>
      </c>
      <c r="M6" s="23">
        <f>SUMIFS($D$3:$D$132, $E$3:$E$132, "CSC", $A$3:$A$132, "Information")</f>
        <v>6</v>
      </c>
      <c r="N6" s="22">
        <f t="shared" si="4"/>
        <v>56</v>
      </c>
      <c r="P6" s="22" t="s">
        <v>36</v>
      </c>
      <c r="Q6" s="93">
        <f t="shared" si="0"/>
        <v>6.4814814814814811E-2</v>
      </c>
      <c r="R6" s="93">
        <f t="shared" si="1"/>
        <v>0.13432835820895522</v>
      </c>
      <c r="S6" s="93">
        <f t="shared" si="2"/>
        <v>0.15625</v>
      </c>
      <c r="T6" s="93">
        <f t="shared" si="3"/>
        <v>5.4054054054054057E-2</v>
      </c>
      <c r="U6" s="93">
        <f t="shared" si="5"/>
        <v>0.10916179337231968</v>
      </c>
    </row>
    <row r="7" spans="1:21" x14ac:dyDescent="0.3">
      <c r="A7" s="18" t="str">
        <f>Pivot!A7</f>
        <v>INFORMATION</v>
      </c>
      <c r="B7" s="19">
        <f>Pivot!B7</f>
        <v>2</v>
      </c>
      <c r="C7" s="19">
        <f>Pivot!C7</f>
        <v>3</v>
      </c>
      <c r="D7" s="19">
        <f>Pivot!D7</f>
        <v>5</v>
      </c>
      <c r="E7" s="88" t="s">
        <v>1817</v>
      </c>
      <c r="F7" s="102"/>
      <c r="G7" s="96"/>
      <c r="I7" s="22" t="s">
        <v>52</v>
      </c>
      <c r="J7" s="23">
        <f>SUMIFS($D$3:$D$132, $E$3:$E$132, "CAN", $A$3:$A$132, "Partnership")</f>
        <v>36</v>
      </c>
      <c r="K7" s="23">
        <f>SUMIFS($D$3:$D$132, $E$3:$E$132, "CCB", $A$3:$A$132, "Partnership")</f>
        <v>22</v>
      </c>
      <c r="L7" s="23">
        <f>SUMIFS($D$3:$D$132, $E$3:$E$132, "CID", $A$3:$A$132, "Partnership")</f>
        <v>43</v>
      </c>
      <c r="M7" s="23">
        <f>SUMIFS($D$3:$D$132, $E$3:$E$132, "CSC", $A$3:$A$132, "Partnership")</f>
        <v>52</v>
      </c>
      <c r="N7" s="22">
        <f t="shared" si="4"/>
        <v>153</v>
      </c>
      <c r="P7" s="22" t="s">
        <v>52</v>
      </c>
      <c r="Q7" s="93">
        <f t="shared" si="0"/>
        <v>0.33333333333333331</v>
      </c>
      <c r="R7" s="93">
        <f t="shared" si="1"/>
        <v>0.16417910447761194</v>
      </c>
      <c r="S7" s="93">
        <f t="shared" si="2"/>
        <v>0.26874999999999999</v>
      </c>
      <c r="T7" s="93">
        <f t="shared" si="3"/>
        <v>0.46846846846846846</v>
      </c>
      <c r="U7" s="93">
        <f t="shared" si="5"/>
        <v>0.2982456140350877</v>
      </c>
    </row>
    <row r="8" spans="1:21" x14ac:dyDescent="0.3">
      <c r="A8" s="18" t="str">
        <f>Pivot!A8</f>
        <v>PARTNERSHIP</v>
      </c>
      <c r="B8" s="19">
        <f>Pivot!B8</f>
        <v>0</v>
      </c>
      <c r="C8" s="19">
        <f>Pivot!C8</f>
        <v>2</v>
      </c>
      <c r="D8" s="19">
        <f>Pivot!D8</f>
        <v>2</v>
      </c>
      <c r="E8" s="88" t="s">
        <v>1817</v>
      </c>
      <c r="F8" s="103"/>
      <c r="G8" s="97"/>
      <c r="I8" s="45" t="s">
        <v>1822</v>
      </c>
      <c r="J8" s="23">
        <f>SUM(J3:J7)</f>
        <v>108</v>
      </c>
      <c r="K8" s="23">
        <f t="shared" ref="K8:M8" si="6">SUM(K3:K7)</f>
        <v>134</v>
      </c>
      <c r="L8" s="23">
        <f t="shared" si="6"/>
        <v>160</v>
      </c>
      <c r="M8" s="23">
        <f t="shared" si="6"/>
        <v>111</v>
      </c>
      <c r="N8" s="22">
        <f>SUM(J8:M8)</f>
        <v>513</v>
      </c>
      <c r="P8" s="45" t="s">
        <v>1822</v>
      </c>
      <c r="Q8" s="93">
        <f t="shared" si="0"/>
        <v>1</v>
      </c>
      <c r="R8" s="93">
        <f t="shared" si="1"/>
        <v>1</v>
      </c>
      <c r="S8" s="93">
        <f t="shared" si="2"/>
        <v>1</v>
      </c>
      <c r="T8" s="93">
        <f t="shared" si="3"/>
        <v>1</v>
      </c>
      <c r="U8" s="93">
        <f t="shared" si="5"/>
        <v>1</v>
      </c>
    </row>
    <row r="9" spans="1:21" x14ac:dyDescent="0.3">
      <c r="A9" s="20" t="str">
        <f>Pivot!A9</f>
        <v>BA</v>
      </c>
      <c r="B9" s="21">
        <f>Pivot!B9</f>
        <v>8</v>
      </c>
      <c r="C9" s="21">
        <f>Pivot!C9</f>
        <v>8</v>
      </c>
      <c r="D9" s="21">
        <f>Pivot!D9</f>
        <v>16</v>
      </c>
      <c r="E9" s="89" t="s">
        <v>1818</v>
      </c>
      <c r="F9" s="95" t="s">
        <v>1806</v>
      </c>
      <c r="G9" s="95" t="s">
        <v>1806</v>
      </c>
    </row>
    <row r="10" spans="1:21" x14ac:dyDescent="0.3">
      <c r="A10" s="22" t="str">
        <f>Pivot!A10</f>
        <v>COLLABORATION</v>
      </c>
      <c r="B10" s="23">
        <f>Pivot!B10</f>
        <v>1</v>
      </c>
      <c r="C10" s="23">
        <f>Pivot!C10</f>
        <v>3</v>
      </c>
      <c r="D10" s="23">
        <f>Pivot!D10</f>
        <v>4</v>
      </c>
      <c r="E10" s="89" t="s">
        <v>1818</v>
      </c>
      <c r="F10" s="96"/>
      <c r="G10" s="96"/>
    </row>
    <row r="11" spans="1:21" x14ac:dyDescent="0.3">
      <c r="A11" s="22" t="str">
        <f>Pivot!A11</f>
        <v>CONSULTATION</v>
      </c>
      <c r="B11" s="23">
        <f>Pivot!B11</f>
        <v>2</v>
      </c>
      <c r="C11" s="23">
        <f>Pivot!C11</f>
        <v>0</v>
      </c>
      <c r="D11" s="23">
        <f>Pivot!D11</f>
        <v>2</v>
      </c>
      <c r="E11" s="89" t="s">
        <v>1818</v>
      </c>
      <c r="F11" s="96"/>
      <c r="G11" s="96"/>
    </row>
    <row r="12" spans="1:21" x14ac:dyDescent="0.3">
      <c r="A12" s="22" t="str">
        <f>Pivot!A12</f>
        <v>DIALOGUE</v>
      </c>
      <c r="B12" s="23">
        <f>Pivot!B12</f>
        <v>4</v>
      </c>
      <c r="C12" s="23">
        <f>Pivot!C12</f>
        <v>4</v>
      </c>
      <c r="D12" s="23">
        <f>Pivot!D12</f>
        <v>8</v>
      </c>
      <c r="E12" s="89" t="s">
        <v>1818</v>
      </c>
      <c r="F12" s="96"/>
      <c r="G12" s="96"/>
      <c r="I12" s="20"/>
      <c r="J12" s="20" t="s">
        <v>1820</v>
      </c>
    </row>
    <row r="13" spans="1:21" x14ac:dyDescent="0.3">
      <c r="A13" s="22" t="str">
        <f>Pivot!A13</f>
        <v>PARTNERSHIP</v>
      </c>
      <c r="B13" s="23">
        <f>Pivot!B13</f>
        <v>1</v>
      </c>
      <c r="C13" s="23">
        <f>Pivot!C13</f>
        <v>1</v>
      </c>
      <c r="D13" s="23">
        <f>Pivot!D13</f>
        <v>2</v>
      </c>
      <c r="E13" s="89" t="s">
        <v>1818</v>
      </c>
      <c r="F13" s="97"/>
      <c r="G13" s="97"/>
      <c r="I13" s="22" t="s">
        <v>92</v>
      </c>
      <c r="J13" s="94">
        <f>Q3</f>
        <v>0.31481481481481483</v>
      </c>
    </row>
    <row r="14" spans="1:21" x14ac:dyDescent="0.3">
      <c r="A14" s="16" t="str">
        <f>Pivot!A14</f>
        <v>BH</v>
      </c>
      <c r="B14" s="24">
        <f>Pivot!B14</f>
        <v>4</v>
      </c>
      <c r="C14" s="24">
        <f>Pivot!C14</f>
        <v>6</v>
      </c>
      <c r="D14" s="24">
        <f>Pivot!D14</f>
        <v>10</v>
      </c>
      <c r="E14" s="89" t="s">
        <v>1818</v>
      </c>
      <c r="F14" s="98" t="s">
        <v>1805</v>
      </c>
      <c r="G14" s="95" t="s">
        <v>1806</v>
      </c>
      <c r="H14" s="8"/>
      <c r="I14" s="22" t="s">
        <v>18</v>
      </c>
      <c r="J14" s="94">
        <f>Q4</f>
        <v>6.4814814814814811E-2</v>
      </c>
    </row>
    <row r="15" spans="1:21" x14ac:dyDescent="0.3">
      <c r="A15" s="18" t="str">
        <f>Pivot!A15</f>
        <v>DIALOGUE</v>
      </c>
      <c r="B15" s="25">
        <f>Pivot!B15</f>
        <v>2</v>
      </c>
      <c r="C15" s="25">
        <f>Pivot!C15</f>
        <v>2</v>
      </c>
      <c r="D15" s="25">
        <f>Pivot!D15</f>
        <v>4</v>
      </c>
      <c r="E15" s="89" t="s">
        <v>1818</v>
      </c>
      <c r="F15" s="99"/>
      <c r="G15" s="96"/>
      <c r="I15" s="22" t="s">
        <v>29</v>
      </c>
      <c r="J15" s="94">
        <f>Q5</f>
        <v>0.22222222222222221</v>
      </c>
    </row>
    <row r="16" spans="1:21" x14ac:dyDescent="0.3">
      <c r="A16" s="18" t="str">
        <f>Pivot!A16</f>
        <v>INFORMATION</v>
      </c>
      <c r="B16" s="25">
        <f>Pivot!B16</f>
        <v>0</v>
      </c>
      <c r="C16" s="25">
        <f>Pivot!C16</f>
        <v>1</v>
      </c>
      <c r="D16" s="25">
        <f>Pivot!D16</f>
        <v>1</v>
      </c>
      <c r="E16" s="89" t="s">
        <v>1818</v>
      </c>
      <c r="F16" s="99"/>
      <c r="G16" s="96"/>
      <c r="I16" s="22" t="s">
        <v>36</v>
      </c>
      <c r="J16" s="94">
        <f>Q6</f>
        <v>6.4814814814814811E-2</v>
      </c>
    </row>
    <row r="17" spans="1:10" x14ac:dyDescent="0.3">
      <c r="A17" s="18" t="str">
        <f>Pivot!A17</f>
        <v>PARTNERSHIP</v>
      </c>
      <c r="B17" s="25">
        <f>Pivot!B17</f>
        <v>2</v>
      </c>
      <c r="C17" s="25">
        <f>Pivot!C17</f>
        <v>3</v>
      </c>
      <c r="D17" s="25">
        <f>Pivot!D17</f>
        <v>5</v>
      </c>
      <c r="E17" s="89" t="s">
        <v>1818</v>
      </c>
      <c r="F17" s="100"/>
      <c r="G17" s="97"/>
      <c r="I17" s="22" t="s">
        <v>52</v>
      </c>
      <c r="J17" s="94">
        <f>Q7</f>
        <v>0.33333333333333331</v>
      </c>
    </row>
    <row r="18" spans="1:10" x14ac:dyDescent="0.3">
      <c r="A18" s="20" t="str">
        <f>Pivot!A18</f>
        <v>BL</v>
      </c>
      <c r="B18" s="21">
        <f>Pivot!B18</f>
        <v>10</v>
      </c>
      <c r="C18" s="21">
        <f>Pivot!C18</f>
        <v>2</v>
      </c>
      <c r="D18" s="21">
        <f>Pivot!D18</f>
        <v>12</v>
      </c>
      <c r="E18" s="89" t="s">
        <v>1819</v>
      </c>
      <c r="F18" s="98" t="s">
        <v>1805</v>
      </c>
      <c r="G18" s="95" t="s">
        <v>1806</v>
      </c>
    </row>
    <row r="19" spans="1:10" x14ac:dyDescent="0.3">
      <c r="A19" s="22" t="str">
        <f>Pivot!A19</f>
        <v>COLLABORATION</v>
      </c>
      <c r="B19" s="23">
        <f>Pivot!B19</f>
        <v>2</v>
      </c>
      <c r="C19" s="23">
        <f>Pivot!C19</f>
        <v>0</v>
      </c>
      <c r="D19" s="23">
        <f>Pivot!D19</f>
        <v>2</v>
      </c>
      <c r="E19" s="89" t="s">
        <v>1819</v>
      </c>
      <c r="F19" s="99"/>
      <c r="G19" s="96"/>
      <c r="I19" s="20"/>
      <c r="J19" s="20" t="s">
        <v>1818</v>
      </c>
    </row>
    <row r="20" spans="1:10" x14ac:dyDescent="0.3">
      <c r="A20" s="22" t="str">
        <f>Pivot!A20</f>
        <v>CONSULTATION</v>
      </c>
      <c r="B20" s="23">
        <f>Pivot!B20</f>
        <v>3</v>
      </c>
      <c r="C20" s="23">
        <f>Pivot!C20</f>
        <v>0</v>
      </c>
      <c r="D20" s="23">
        <f>Pivot!D20</f>
        <v>3</v>
      </c>
      <c r="E20" s="89" t="s">
        <v>1819</v>
      </c>
      <c r="F20" s="99"/>
      <c r="G20" s="96"/>
      <c r="I20" s="22" t="s">
        <v>92</v>
      </c>
      <c r="J20" s="94">
        <f>R3</f>
        <v>0.1044776119402985</v>
      </c>
    </row>
    <row r="21" spans="1:10" x14ac:dyDescent="0.3">
      <c r="A21" s="22" t="str">
        <f>Pivot!A21</f>
        <v>DIALOGUE</v>
      </c>
      <c r="B21" s="23">
        <f>Pivot!B21</f>
        <v>3</v>
      </c>
      <c r="C21" s="23">
        <f>Pivot!C21</f>
        <v>1</v>
      </c>
      <c r="D21" s="23">
        <f>Pivot!D21</f>
        <v>4</v>
      </c>
      <c r="E21" s="89" t="s">
        <v>1819</v>
      </c>
      <c r="F21" s="99"/>
      <c r="G21" s="96"/>
      <c r="I21" s="22" t="s">
        <v>18</v>
      </c>
      <c r="J21" s="94">
        <f>R4</f>
        <v>0.31343283582089554</v>
      </c>
    </row>
    <row r="22" spans="1:10" x14ac:dyDescent="0.3">
      <c r="A22" s="22" t="str">
        <f>Pivot!A22</f>
        <v>INFORMATION</v>
      </c>
      <c r="B22" s="23">
        <f>Pivot!B22</f>
        <v>1</v>
      </c>
      <c r="C22" s="23">
        <f>Pivot!C22</f>
        <v>0</v>
      </c>
      <c r="D22" s="23">
        <f>Pivot!D22</f>
        <v>1</v>
      </c>
      <c r="E22" s="89" t="s">
        <v>1819</v>
      </c>
      <c r="F22" s="99"/>
      <c r="G22" s="96"/>
      <c r="I22" s="22" t="s">
        <v>29</v>
      </c>
      <c r="J22" s="94">
        <f>R5</f>
        <v>0.28358208955223879</v>
      </c>
    </row>
    <row r="23" spans="1:10" x14ac:dyDescent="0.3">
      <c r="A23" s="22" t="str">
        <f>Pivot!A23</f>
        <v>PARTNERSHIP</v>
      </c>
      <c r="B23" s="23">
        <f>Pivot!B23</f>
        <v>1</v>
      </c>
      <c r="C23" s="23">
        <f>Pivot!C23</f>
        <v>1</v>
      </c>
      <c r="D23" s="23">
        <f>Pivot!D23</f>
        <v>2</v>
      </c>
      <c r="E23" s="89" t="s">
        <v>1819</v>
      </c>
      <c r="F23" s="100"/>
      <c r="G23" s="97"/>
      <c r="I23" s="22" t="s">
        <v>36</v>
      </c>
      <c r="J23" s="94">
        <f>R6</f>
        <v>0.13432835820895522</v>
      </c>
    </row>
    <row r="24" spans="1:10" x14ac:dyDescent="0.3">
      <c r="A24" s="16" t="str">
        <f>Pivot!A24</f>
        <v>BO</v>
      </c>
      <c r="B24" s="24">
        <f>Pivot!B24</f>
        <v>12</v>
      </c>
      <c r="C24" s="24">
        <f>Pivot!C24</f>
        <v>2</v>
      </c>
      <c r="D24" s="24">
        <f>Pivot!D24</f>
        <v>14</v>
      </c>
      <c r="E24" s="90" t="s">
        <v>1820</v>
      </c>
      <c r="F24" s="95" t="s">
        <v>1806</v>
      </c>
      <c r="G24" s="95" t="s">
        <v>1806</v>
      </c>
      <c r="I24" s="22" t="s">
        <v>52</v>
      </c>
      <c r="J24" s="94">
        <f>R7</f>
        <v>0.16417910447761194</v>
      </c>
    </row>
    <row r="25" spans="1:10" x14ac:dyDescent="0.3">
      <c r="A25" s="18" t="str">
        <f>Pivot!A25</f>
        <v>COLLABORATION</v>
      </c>
      <c r="B25" s="25">
        <f>Pivot!B25</f>
        <v>3</v>
      </c>
      <c r="C25" s="25">
        <f>Pivot!C25</f>
        <v>0</v>
      </c>
      <c r="D25" s="25">
        <f>Pivot!D25</f>
        <v>3</v>
      </c>
      <c r="E25" s="90" t="s">
        <v>1820</v>
      </c>
      <c r="F25" s="96"/>
      <c r="G25" s="96"/>
    </row>
    <row r="26" spans="1:10" x14ac:dyDescent="0.3">
      <c r="A26" s="18" t="str">
        <f>Pivot!A26</f>
        <v>CONSULTATION</v>
      </c>
      <c r="B26" s="25">
        <f>Pivot!B26</f>
        <v>3</v>
      </c>
      <c r="C26" s="25">
        <f>Pivot!C26</f>
        <v>1</v>
      </c>
      <c r="D26" s="25">
        <f>Pivot!D26</f>
        <v>4</v>
      </c>
      <c r="E26" s="90" t="s">
        <v>1820</v>
      </c>
      <c r="F26" s="96"/>
      <c r="G26" s="96"/>
      <c r="I26" s="20"/>
      <c r="J26" s="20" t="s">
        <v>1819</v>
      </c>
    </row>
    <row r="27" spans="1:10" x14ac:dyDescent="0.3">
      <c r="A27" s="18" t="str">
        <f>Pivot!A27</f>
        <v>DIALOGUE</v>
      </c>
      <c r="B27" s="25">
        <f>Pivot!B27</f>
        <v>4</v>
      </c>
      <c r="C27" s="25">
        <f>Pivot!C27</f>
        <v>1</v>
      </c>
      <c r="D27" s="25">
        <f>Pivot!D27</f>
        <v>5</v>
      </c>
      <c r="E27" s="90" t="s">
        <v>1820</v>
      </c>
      <c r="F27" s="96"/>
      <c r="G27" s="96"/>
      <c r="I27" s="22" t="s">
        <v>92</v>
      </c>
      <c r="J27" s="94">
        <f>S3</f>
        <v>0.1875</v>
      </c>
    </row>
    <row r="28" spans="1:10" x14ac:dyDescent="0.3">
      <c r="A28" s="18" t="str">
        <f>Pivot!A28</f>
        <v>INFORMATION</v>
      </c>
      <c r="B28" s="25">
        <f>Pivot!B28</f>
        <v>1</v>
      </c>
      <c r="C28" s="25">
        <f>Pivot!C28</f>
        <v>0</v>
      </c>
      <c r="D28" s="25">
        <f>Pivot!D28</f>
        <v>1</v>
      </c>
      <c r="E28" s="90" t="s">
        <v>1820</v>
      </c>
      <c r="F28" s="96"/>
      <c r="G28" s="96"/>
      <c r="I28" s="22" t="s">
        <v>18</v>
      </c>
      <c r="J28" s="94">
        <f>S4</f>
        <v>0.10625</v>
      </c>
    </row>
    <row r="29" spans="1:10" x14ac:dyDescent="0.3">
      <c r="A29" s="18" t="str">
        <f>Pivot!A29</f>
        <v>PARTNERSHIP</v>
      </c>
      <c r="B29" s="25">
        <f>Pivot!B29</f>
        <v>1</v>
      </c>
      <c r="C29" s="25">
        <f>Pivot!C29</f>
        <v>0</v>
      </c>
      <c r="D29" s="25">
        <f>Pivot!D29</f>
        <v>1</v>
      </c>
      <c r="E29" s="90" t="s">
        <v>1820</v>
      </c>
      <c r="F29" s="97"/>
      <c r="G29" s="97"/>
      <c r="I29" s="22" t="s">
        <v>29</v>
      </c>
      <c r="J29" s="94">
        <f>S5</f>
        <v>0.28125</v>
      </c>
    </row>
    <row r="30" spans="1:10" x14ac:dyDescent="0.3">
      <c r="A30" s="20" t="str">
        <f>Pivot!A30</f>
        <v>BR</v>
      </c>
      <c r="B30" s="21">
        <f>Pivot!B30</f>
        <v>9</v>
      </c>
      <c r="C30" s="21">
        <f>Pivot!C30</f>
        <v>36</v>
      </c>
      <c r="D30" s="21">
        <f>Pivot!D30</f>
        <v>45</v>
      </c>
      <c r="E30" s="89" t="s">
        <v>1817</v>
      </c>
      <c r="F30" s="98" t="s">
        <v>1805</v>
      </c>
      <c r="G30" s="95" t="s">
        <v>1806</v>
      </c>
      <c r="I30" s="22" t="s">
        <v>36</v>
      </c>
      <c r="J30" s="94">
        <f>S6</f>
        <v>0.15625</v>
      </c>
    </row>
    <row r="31" spans="1:10" x14ac:dyDescent="0.3">
      <c r="A31" s="22" t="str">
        <f>Pivot!A31</f>
        <v>COLLABORATION</v>
      </c>
      <c r="B31" s="23">
        <f>Pivot!B31</f>
        <v>3</v>
      </c>
      <c r="C31" s="23">
        <f>Pivot!C31</f>
        <v>3</v>
      </c>
      <c r="D31" s="23">
        <f>Pivot!D31</f>
        <v>6</v>
      </c>
      <c r="E31" s="89" t="s">
        <v>1817</v>
      </c>
      <c r="F31" s="99"/>
      <c r="G31" s="96"/>
      <c r="I31" s="22" t="s">
        <v>52</v>
      </c>
      <c r="J31" s="94">
        <f>S7</f>
        <v>0.26874999999999999</v>
      </c>
    </row>
    <row r="32" spans="1:10" x14ac:dyDescent="0.3">
      <c r="A32" s="22" t="str">
        <f>Pivot!A32</f>
        <v>CONSULTATION</v>
      </c>
      <c r="B32" s="23">
        <f>Pivot!B32</f>
        <v>1</v>
      </c>
      <c r="C32" s="23">
        <f>Pivot!C32</f>
        <v>6</v>
      </c>
      <c r="D32" s="23">
        <f>Pivot!D32</f>
        <v>7</v>
      </c>
      <c r="E32" s="89" t="s">
        <v>1817</v>
      </c>
      <c r="F32" s="99"/>
      <c r="G32" s="96"/>
    </row>
    <row r="33" spans="1:10" x14ac:dyDescent="0.3">
      <c r="A33" s="22" t="str">
        <f>Pivot!A33</f>
        <v>DIALOGUE</v>
      </c>
      <c r="B33" s="23">
        <f>Pivot!B33</f>
        <v>1</v>
      </c>
      <c r="C33" s="23">
        <f>Pivot!C33</f>
        <v>1</v>
      </c>
      <c r="D33" s="23">
        <f>Pivot!D33</f>
        <v>2</v>
      </c>
      <c r="E33" s="89" t="s">
        <v>1817</v>
      </c>
      <c r="F33" s="99"/>
      <c r="G33" s="96"/>
      <c r="I33" s="20"/>
      <c r="J33" s="20" t="s">
        <v>1817</v>
      </c>
    </row>
    <row r="34" spans="1:10" x14ac:dyDescent="0.3">
      <c r="A34" s="22" t="str">
        <f>Pivot!A34</f>
        <v>PARTNERSHIP</v>
      </c>
      <c r="B34" s="23">
        <f>Pivot!B34</f>
        <v>4</v>
      </c>
      <c r="C34" s="23">
        <f>Pivot!C34</f>
        <v>26</v>
      </c>
      <c r="D34" s="23">
        <f>Pivot!D34</f>
        <v>30</v>
      </c>
      <c r="E34" s="89" t="s">
        <v>1817</v>
      </c>
      <c r="F34" s="100"/>
      <c r="G34" s="97"/>
      <c r="I34" s="22" t="s">
        <v>92</v>
      </c>
      <c r="J34" s="94">
        <f>T3</f>
        <v>0.1891891891891892</v>
      </c>
    </row>
    <row r="35" spans="1:10" x14ac:dyDescent="0.3">
      <c r="A35" s="16" t="str">
        <f>Pivot!A35</f>
        <v>CH</v>
      </c>
      <c r="B35" s="24">
        <f>Pivot!B35</f>
        <v>6</v>
      </c>
      <c r="C35" s="24">
        <f>Pivot!C35</f>
        <v>7</v>
      </c>
      <c r="D35" s="24">
        <f>Pivot!D35</f>
        <v>13</v>
      </c>
      <c r="E35" s="90" t="s">
        <v>1817</v>
      </c>
      <c r="F35" s="98" t="s">
        <v>1805</v>
      </c>
      <c r="G35" s="98" t="s">
        <v>1805</v>
      </c>
      <c r="I35" s="22" t="s">
        <v>18</v>
      </c>
      <c r="J35" s="94">
        <f>T4</f>
        <v>0.13513513513513514</v>
      </c>
    </row>
    <row r="36" spans="1:10" x14ac:dyDescent="0.3">
      <c r="A36" s="18" t="str">
        <f>Pivot!A36</f>
        <v>COLLABORATION</v>
      </c>
      <c r="B36" s="25">
        <f>Pivot!B36</f>
        <v>1</v>
      </c>
      <c r="C36" s="25">
        <f>Pivot!C36</f>
        <v>3</v>
      </c>
      <c r="D36" s="25">
        <f>Pivot!D36</f>
        <v>4</v>
      </c>
      <c r="E36" s="90" t="s">
        <v>1817</v>
      </c>
      <c r="F36" s="99"/>
      <c r="G36" s="99"/>
      <c r="I36" s="22" t="s">
        <v>29</v>
      </c>
      <c r="J36" s="94">
        <f>T5</f>
        <v>0.15315315315315314</v>
      </c>
    </row>
    <row r="37" spans="1:10" x14ac:dyDescent="0.3">
      <c r="A37" s="18" t="str">
        <f>Pivot!A37</f>
        <v>DIALOGUE</v>
      </c>
      <c r="B37" s="25">
        <f>Pivot!B37</f>
        <v>1</v>
      </c>
      <c r="C37" s="25">
        <f>Pivot!C37</f>
        <v>1</v>
      </c>
      <c r="D37" s="25">
        <f>Pivot!D37</f>
        <v>2</v>
      </c>
      <c r="E37" s="90" t="s">
        <v>1817</v>
      </c>
      <c r="F37" s="99"/>
      <c r="G37" s="99"/>
      <c r="I37" s="22" t="s">
        <v>36</v>
      </c>
      <c r="J37" s="94">
        <f>T6</f>
        <v>5.4054054054054057E-2</v>
      </c>
    </row>
    <row r="38" spans="1:10" x14ac:dyDescent="0.3">
      <c r="A38" s="38" t="str">
        <f>Pivot!A38</f>
        <v>PARTNERSHIP</v>
      </c>
      <c r="B38" s="24">
        <f>Pivot!B38</f>
        <v>4</v>
      </c>
      <c r="C38" s="24">
        <f>Pivot!C38</f>
        <v>3</v>
      </c>
      <c r="D38" s="24">
        <f>Pivot!D38</f>
        <v>7</v>
      </c>
      <c r="E38" s="90" t="s">
        <v>1817</v>
      </c>
      <c r="F38" s="100"/>
      <c r="G38" s="100"/>
      <c r="I38" s="22" t="s">
        <v>52</v>
      </c>
      <c r="J38" s="94">
        <f>T7</f>
        <v>0.46846846846846846</v>
      </c>
    </row>
    <row r="39" spans="1:10" x14ac:dyDescent="0.3">
      <c r="A39" s="43" t="str">
        <f>Pivot!A39</f>
        <v>CO</v>
      </c>
      <c r="B39" s="44">
        <f>Pivot!B39</f>
        <v>4</v>
      </c>
      <c r="C39" s="44">
        <f>Pivot!C39</f>
        <v>4</v>
      </c>
      <c r="D39" s="44">
        <f>Pivot!D39</f>
        <v>8</v>
      </c>
      <c r="E39" s="90" t="s">
        <v>1820</v>
      </c>
      <c r="F39" s="32" t="s">
        <v>1806</v>
      </c>
      <c r="G39" s="32" t="s">
        <v>1806</v>
      </c>
    </row>
    <row r="40" spans="1:10" x14ac:dyDescent="0.3">
      <c r="A40" s="45" t="str">
        <f>Pivot!A40</f>
        <v>COLLABORATION</v>
      </c>
      <c r="B40" s="44">
        <f>Pivot!B40</f>
        <v>0</v>
      </c>
      <c r="C40" s="44">
        <f>Pivot!C40</f>
        <v>1</v>
      </c>
      <c r="D40" s="44">
        <f>Pivot!D40</f>
        <v>1</v>
      </c>
      <c r="E40" s="90" t="s">
        <v>1820</v>
      </c>
      <c r="F40" s="33"/>
      <c r="G40" s="33"/>
      <c r="I40" s="20"/>
      <c r="J40" s="20" t="s">
        <v>983</v>
      </c>
    </row>
    <row r="41" spans="1:10" x14ac:dyDescent="0.3">
      <c r="A41" s="39" t="str">
        <f>Pivot!A41</f>
        <v>DIALOGUE</v>
      </c>
      <c r="B41" s="40">
        <f>Pivot!B41</f>
        <v>4</v>
      </c>
      <c r="C41" s="40">
        <f>Pivot!C41</f>
        <v>3</v>
      </c>
      <c r="D41" s="40">
        <f>Pivot!D41</f>
        <v>7</v>
      </c>
      <c r="E41" s="90" t="s">
        <v>1820</v>
      </c>
      <c r="F41" s="34"/>
      <c r="G41" s="34"/>
      <c r="I41" s="22" t="s">
        <v>92</v>
      </c>
      <c r="J41" s="94">
        <f>U3</f>
        <v>0.19298245614035087</v>
      </c>
    </row>
    <row r="42" spans="1:10" x14ac:dyDescent="0.3">
      <c r="A42" s="16" t="str">
        <f>Pivot!A42</f>
        <v>CR</v>
      </c>
      <c r="B42" s="25">
        <f>Pivot!B42</f>
        <v>1</v>
      </c>
      <c r="C42" s="25">
        <f>Pivot!C42</f>
        <v>5</v>
      </c>
      <c r="D42" s="25">
        <f>Pivot!D42</f>
        <v>6</v>
      </c>
      <c r="E42" s="89" t="s">
        <v>1819</v>
      </c>
      <c r="F42" s="32" t="s">
        <v>1806</v>
      </c>
      <c r="G42" s="32" t="s">
        <v>1806</v>
      </c>
      <c r="I42" s="22" t="s">
        <v>18</v>
      </c>
      <c r="J42" s="94">
        <f t="shared" ref="J42:J45" si="7">U4</f>
        <v>0.15789473684210525</v>
      </c>
    </row>
    <row r="43" spans="1:10" x14ac:dyDescent="0.3">
      <c r="A43" s="18" t="str">
        <f>Pivot!A43</f>
        <v>COLLABORATION</v>
      </c>
      <c r="B43" s="25">
        <f>Pivot!B43</f>
        <v>0</v>
      </c>
      <c r="C43" s="25">
        <f>Pivot!C43</f>
        <v>1</v>
      </c>
      <c r="D43" s="25">
        <f>Pivot!D43</f>
        <v>1</v>
      </c>
      <c r="E43" s="89" t="s">
        <v>1819</v>
      </c>
      <c r="F43" s="33"/>
      <c r="G43" s="33"/>
      <c r="I43" s="22" t="s">
        <v>29</v>
      </c>
      <c r="J43" s="94">
        <f t="shared" si="7"/>
        <v>0.24171539961013644</v>
      </c>
    </row>
    <row r="44" spans="1:10" x14ac:dyDescent="0.3">
      <c r="A44" s="18" t="str">
        <f>Pivot!A44</f>
        <v>DIALOGUE</v>
      </c>
      <c r="B44" s="25">
        <f>Pivot!B44</f>
        <v>1</v>
      </c>
      <c r="C44" s="25">
        <f>Pivot!C44</f>
        <v>3</v>
      </c>
      <c r="D44" s="25">
        <f>Pivot!D44</f>
        <v>4</v>
      </c>
      <c r="E44" s="89" t="s">
        <v>1819</v>
      </c>
      <c r="F44" s="33"/>
      <c r="G44" s="33"/>
      <c r="I44" s="22" t="s">
        <v>36</v>
      </c>
      <c r="J44" s="94">
        <f t="shared" si="7"/>
        <v>0.10916179337231968</v>
      </c>
    </row>
    <row r="45" spans="1:10" x14ac:dyDescent="0.3">
      <c r="A45" s="38" t="str">
        <f>Pivot!A45</f>
        <v>INFORMATION</v>
      </c>
      <c r="B45" s="24">
        <f>Pivot!B45</f>
        <v>0</v>
      </c>
      <c r="C45" s="24">
        <f>Pivot!C45</f>
        <v>1</v>
      </c>
      <c r="D45" s="24">
        <f>Pivot!D45</f>
        <v>1</v>
      </c>
      <c r="E45" s="89" t="s">
        <v>1819</v>
      </c>
      <c r="F45" s="34"/>
      <c r="G45" s="34"/>
      <c r="I45" s="22" t="s">
        <v>52</v>
      </c>
      <c r="J45" s="94">
        <f t="shared" si="7"/>
        <v>0.2982456140350877</v>
      </c>
    </row>
    <row r="46" spans="1:10" x14ac:dyDescent="0.3">
      <c r="A46" s="43" t="str">
        <f>Pivot!A46</f>
        <v>DR</v>
      </c>
      <c r="B46" s="44">
        <f>Pivot!B46</f>
        <v>5</v>
      </c>
      <c r="C46" s="44">
        <f>Pivot!C46</f>
        <v>5</v>
      </c>
      <c r="D46" s="44">
        <f>Pivot!D46</f>
        <v>10</v>
      </c>
      <c r="E46" s="89" t="s">
        <v>1819</v>
      </c>
      <c r="F46" s="95" t="s">
        <v>1806</v>
      </c>
      <c r="G46" s="95" t="s">
        <v>1806</v>
      </c>
    </row>
    <row r="47" spans="1:10" x14ac:dyDescent="0.3">
      <c r="A47" s="45" t="str">
        <f>Pivot!A47</f>
        <v>COLLABORATION</v>
      </c>
      <c r="B47" s="44">
        <f>Pivot!B47</f>
        <v>3</v>
      </c>
      <c r="C47" s="44">
        <f>Pivot!C47</f>
        <v>1</v>
      </c>
      <c r="D47" s="44">
        <f>Pivot!D47</f>
        <v>4</v>
      </c>
      <c r="E47" s="89" t="s">
        <v>1819</v>
      </c>
      <c r="F47" s="96"/>
      <c r="G47" s="96"/>
    </row>
    <row r="48" spans="1:10" x14ac:dyDescent="0.3">
      <c r="A48" s="39" t="str">
        <f>Pivot!A48</f>
        <v>CONSULTATION</v>
      </c>
      <c r="B48" s="40">
        <f>Pivot!B48</f>
        <v>1</v>
      </c>
      <c r="C48" s="40">
        <f>Pivot!C48</f>
        <v>1</v>
      </c>
      <c r="D48" s="40">
        <f>Pivot!D48</f>
        <v>2</v>
      </c>
      <c r="E48" s="89" t="s">
        <v>1819</v>
      </c>
      <c r="F48" s="96"/>
      <c r="G48" s="96"/>
    </row>
    <row r="49" spans="1:19" x14ac:dyDescent="0.3">
      <c r="A49" s="39" t="str">
        <f>Pivot!A49</f>
        <v>DIALOGUE</v>
      </c>
      <c r="B49" s="44">
        <f>Pivot!B49</f>
        <v>1</v>
      </c>
      <c r="C49" s="44">
        <f>Pivot!C49</f>
        <v>1</v>
      </c>
      <c r="D49" s="44">
        <f>Pivot!D49</f>
        <v>2</v>
      </c>
      <c r="E49" s="89" t="s">
        <v>1819</v>
      </c>
      <c r="F49" s="96"/>
      <c r="G49" s="96"/>
    </row>
    <row r="50" spans="1:19" x14ac:dyDescent="0.3">
      <c r="A50" s="45" t="str">
        <f>Pivot!A50</f>
        <v>INFORMATION</v>
      </c>
      <c r="B50" s="44">
        <f>Pivot!B50</f>
        <v>0</v>
      </c>
      <c r="C50" s="44">
        <f>Pivot!C50</f>
        <v>2</v>
      </c>
      <c r="D50" s="44">
        <f>Pivot!D50</f>
        <v>2</v>
      </c>
      <c r="E50" s="89" t="s">
        <v>1819</v>
      </c>
      <c r="F50" s="97"/>
      <c r="G50" s="97"/>
    </row>
    <row r="51" spans="1:19" x14ac:dyDescent="0.3">
      <c r="A51" s="16" t="str">
        <f>Pivot!A51</f>
        <v>EC</v>
      </c>
      <c r="B51" s="25">
        <f>Pivot!B51</f>
        <v>26</v>
      </c>
      <c r="C51" s="25">
        <f>Pivot!C51</f>
        <v>12</v>
      </c>
      <c r="D51" s="25">
        <f>Pivot!D51</f>
        <v>38</v>
      </c>
      <c r="E51" s="90" t="s">
        <v>1820</v>
      </c>
      <c r="F51" s="35" t="s">
        <v>1805</v>
      </c>
      <c r="G51" s="32" t="s">
        <v>1806</v>
      </c>
    </row>
    <row r="52" spans="1:19" x14ac:dyDescent="0.3">
      <c r="A52" s="18" t="str">
        <f>Pivot!A52</f>
        <v>COLLABORATION</v>
      </c>
      <c r="B52" s="25">
        <f>Pivot!B52</f>
        <v>8</v>
      </c>
      <c r="C52" s="25">
        <f>Pivot!C52</f>
        <v>4</v>
      </c>
      <c r="D52" s="25">
        <f>Pivot!D52</f>
        <v>12</v>
      </c>
      <c r="E52" s="90" t="s">
        <v>1820</v>
      </c>
      <c r="F52" s="36"/>
      <c r="G52" s="33"/>
    </row>
    <row r="53" spans="1:19" x14ac:dyDescent="0.3">
      <c r="A53" s="38" t="str">
        <f>Pivot!A53</f>
        <v>DIALOGUE</v>
      </c>
      <c r="B53" s="24">
        <f>Pivot!B53</f>
        <v>3</v>
      </c>
      <c r="C53" s="24">
        <f>Pivot!C53</f>
        <v>1</v>
      </c>
      <c r="D53" s="24">
        <f>Pivot!D53</f>
        <v>4</v>
      </c>
      <c r="E53" s="90" t="s">
        <v>1820</v>
      </c>
      <c r="F53" s="36"/>
      <c r="G53" s="33"/>
    </row>
    <row r="54" spans="1:19" x14ac:dyDescent="0.3">
      <c r="A54" s="18" t="str">
        <f>Pivot!A54</f>
        <v>INFORMATION</v>
      </c>
      <c r="B54" s="25">
        <f>Pivot!B54</f>
        <v>3</v>
      </c>
      <c r="C54" s="25">
        <f>Pivot!C54</f>
        <v>1</v>
      </c>
      <c r="D54" s="25">
        <f>Pivot!D54</f>
        <v>4</v>
      </c>
      <c r="E54" s="90" t="s">
        <v>1820</v>
      </c>
      <c r="F54" s="36"/>
      <c r="G54" s="33"/>
    </row>
    <row r="55" spans="1:19" x14ac:dyDescent="0.3">
      <c r="A55" s="18" t="str">
        <f>Pivot!A55</f>
        <v>PARTNERSHIP</v>
      </c>
      <c r="B55" s="25">
        <f>Pivot!B55</f>
        <v>12</v>
      </c>
      <c r="C55" s="25">
        <f>Pivot!C55</f>
        <v>6</v>
      </c>
      <c r="D55" s="25">
        <f>Pivot!D55</f>
        <v>18</v>
      </c>
      <c r="E55" s="90" t="s">
        <v>1820</v>
      </c>
      <c r="F55" s="37"/>
      <c r="G55" s="34"/>
    </row>
    <row r="56" spans="1:19" x14ac:dyDescent="0.3">
      <c r="A56" s="46" t="str">
        <f>Pivot!A56</f>
        <v>ES</v>
      </c>
      <c r="B56" s="47">
        <f>Pivot!B56</f>
        <v>27</v>
      </c>
      <c r="C56" s="47">
        <f>Pivot!C56</f>
        <v>18</v>
      </c>
      <c r="D56" s="47">
        <f>Pivot!D56</f>
        <v>45</v>
      </c>
      <c r="E56" s="89" t="s">
        <v>1819</v>
      </c>
      <c r="F56" s="35" t="s">
        <v>1805</v>
      </c>
      <c r="G56" s="35" t="s">
        <v>1805</v>
      </c>
    </row>
    <row r="57" spans="1:19" x14ac:dyDescent="0.3">
      <c r="A57" s="48" t="str">
        <f>Pivot!A57</f>
        <v>COLLABORATION</v>
      </c>
      <c r="B57" s="47">
        <f>Pivot!B57</f>
        <v>2</v>
      </c>
      <c r="C57" s="47">
        <f>Pivot!C57</f>
        <v>7</v>
      </c>
      <c r="D57" s="47">
        <f>Pivot!D57</f>
        <v>9</v>
      </c>
      <c r="E57" s="89" t="s">
        <v>1819</v>
      </c>
      <c r="F57" s="36"/>
      <c r="G57" s="36"/>
    </row>
    <row r="58" spans="1:19" x14ac:dyDescent="0.3">
      <c r="A58" s="48" t="str">
        <f>Pivot!A58</f>
        <v>CONSULTATION</v>
      </c>
      <c r="B58" s="47">
        <f>Pivot!B58</f>
        <v>0</v>
      </c>
      <c r="C58" s="47">
        <f>Pivot!C58</f>
        <v>1</v>
      </c>
      <c r="D58" s="47">
        <f>Pivot!D58</f>
        <v>1</v>
      </c>
      <c r="E58" s="89" t="s">
        <v>1819</v>
      </c>
      <c r="F58" s="36"/>
      <c r="G58" s="36"/>
    </row>
    <row r="59" spans="1:19" x14ac:dyDescent="0.3">
      <c r="A59" s="49" t="str">
        <f>Pivot!A59</f>
        <v>DIALOGUE</v>
      </c>
      <c r="B59" s="50">
        <f>Pivot!B59</f>
        <v>5</v>
      </c>
      <c r="C59" s="50">
        <f>Pivot!C59</f>
        <v>2</v>
      </c>
      <c r="D59" s="50">
        <f>Pivot!D59</f>
        <v>7</v>
      </c>
      <c r="E59" s="89" t="s">
        <v>1819</v>
      </c>
      <c r="F59" s="36"/>
      <c r="G59" s="36"/>
    </row>
    <row r="60" spans="1:19" x14ac:dyDescent="0.3">
      <c r="A60" s="48" t="str">
        <f>Pivot!A60</f>
        <v>INFORMATION</v>
      </c>
      <c r="B60" s="47">
        <f>Pivot!B60</f>
        <v>10</v>
      </c>
      <c r="C60" s="47">
        <f>Pivot!C60</f>
        <v>1</v>
      </c>
      <c r="D60" s="47">
        <f>Pivot!D60</f>
        <v>11</v>
      </c>
      <c r="E60" s="89" t="s">
        <v>1819</v>
      </c>
      <c r="F60" s="36"/>
      <c r="G60" s="36"/>
    </row>
    <row r="61" spans="1:19" x14ac:dyDescent="0.3">
      <c r="A61" s="48" t="str">
        <f>Pivot!A61</f>
        <v>PARTNERSHIP</v>
      </c>
      <c r="B61" s="47">
        <f>Pivot!B61</f>
        <v>10</v>
      </c>
      <c r="C61" s="47">
        <f>Pivot!C61</f>
        <v>7</v>
      </c>
      <c r="D61" s="47">
        <f>Pivot!D61</f>
        <v>17</v>
      </c>
      <c r="E61" s="89" t="s">
        <v>1819</v>
      </c>
      <c r="F61" s="37"/>
      <c r="G61" s="37"/>
    </row>
    <row r="62" spans="1:19" x14ac:dyDescent="0.3">
      <c r="A62" s="16" t="str">
        <f>Pivot!A62</f>
        <v>GU</v>
      </c>
      <c r="B62" s="25">
        <f>Pivot!B62</f>
        <v>2</v>
      </c>
      <c r="C62" s="25">
        <f>Pivot!C62</f>
        <v>12</v>
      </c>
      <c r="D62" s="25">
        <f>Pivot!D62</f>
        <v>14</v>
      </c>
      <c r="E62" s="89" t="s">
        <v>1819</v>
      </c>
      <c r="F62" s="35" t="s">
        <v>1805</v>
      </c>
      <c r="G62" s="35" t="s">
        <v>1805</v>
      </c>
      <c r="J62" s="22" t="s">
        <v>1832</v>
      </c>
      <c r="K62" s="23" t="s">
        <v>1820</v>
      </c>
      <c r="L62" s="23" t="s">
        <v>1818</v>
      </c>
      <c r="M62" s="23" t="s">
        <v>1819</v>
      </c>
      <c r="N62" s="23" t="s">
        <v>1817</v>
      </c>
      <c r="O62" s="44" t="s">
        <v>983</v>
      </c>
      <c r="Q62" s="107" t="s">
        <v>1833</v>
      </c>
      <c r="R62" s="107" t="s">
        <v>1833</v>
      </c>
    </row>
    <row r="63" spans="1:19" x14ac:dyDescent="0.3">
      <c r="A63" s="38" t="str">
        <f>Pivot!A63</f>
        <v>CONSULTATION</v>
      </c>
      <c r="B63" s="24">
        <f>Pivot!B63</f>
        <v>0</v>
      </c>
      <c r="C63" s="24">
        <f>Pivot!C63</f>
        <v>2</v>
      </c>
      <c r="D63" s="24">
        <f>Pivot!D63</f>
        <v>2</v>
      </c>
      <c r="E63" s="89" t="s">
        <v>1819</v>
      </c>
      <c r="F63" s="36"/>
      <c r="G63" s="36"/>
      <c r="J63" s="22" t="s">
        <v>52</v>
      </c>
      <c r="K63" s="23">
        <v>34</v>
      </c>
      <c r="L63" s="23">
        <v>14</v>
      </c>
      <c r="M63" s="23">
        <v>30</v>
      </c>
      <c r="N63" s="23">
        <v>21</v>
      </c>
      <c r="O63" s="105">
        <v>99</v>
      </c>
      <c r="Q63">
        <f>SUM(O63,P72)</f>
        <v>323</v>
      </c>
      <c r="R63" t="s">
        <v>1826</v>
      </c>
      <c r="S63" s="104">
        <f>Q63/$Q$68</f>
        <v>0.24158563949139866</v>
      </c>
    </row>
    <row r="64" spans="1:19" x14ac:dyDescent="0.3">
      <c r="A64" s="18" t="str">
        <f>Pivot!A64</f>
        <v>DIALOGUE</v>
      </c>
      <c r="B64" s="25">
        <f>Pivot!B64</f>
        <v>2</v>
      </c>
      <c r="C64" s="25">
        <f>Pivot!C64</f>
        <v>1</v>
      </c>
      <c r="D64" s="25">
        <f>Pivot!D64</f>
        <v>3</v>
      </c>
      <c r="E64" s="89" t="s">
        <v>1819</v>
      </c>
      <c r="F64" s="36"/>
      <c r="G64" s="36"/>
      <c r="J64" s="22" t="s">
        <v>92</v>
      </c>
      <c r="K64" s="23">
        <v>7</v>
      </c>
      <c r="L64" s="23">
        <v>42</v>
      </c>
      <c r="M64" s="23">
        <v>17</v>
      </c>
      <c r="N64" s="23">
        <v>15</v>
      </c>
      <c r="O64" s="105">
        <v>81</v>
      </c>
      <c r="Q64">
        <f t="shared" ref="Q64:Q68" si="8">SUM(O64,P73)</f>
        <v>202</v>
      </c>
      <c r="R64" t="s">
        <v>1827</v>
      </c>
      <c r="S64" s="104">
        <f>Q64/$Q$68</f>
        <v>0.15108451757666416</v>
      </c>
    </row>
    <row r="65" spans="1:19" x14ac:dyDescent="0.3">
      <c r="A65" s="18" t="str">
        <f>Pivot!A65</f>
        <v>PARTNERSHIP</v>
      </c>
      <c r="B65" s="25">
        <f>Pivot!B65</f>
        <v>0</v>
      </c>
      <c r="C65" s="25">
        <f>Pivot!C65</f>
        <v>9</v>
      </c>
      <c r="D65" s="25">
        <f>Pivot!D65</f>
        <v>9</v>
      </c>
      <c r="E65" s="89" t="s">
        <v>1819</v>
      </c>
      <c r="F65" s="37"/>
      <c r="G65" s="37"/>
      <c r="J65" s="22" t="s">
        <v>18</v>
      </c>
      <c r="K65" s="23">
        <v>24</v>
      </c>
      <c r="L65" s="23">
        <v>38</v>
      </c>
      <c r="M65" s="23">
        <v>45</v>
      </c>
      <c r="N65" s="23">
        <v>17</v>
      </c>
      <c r="O65" s="105">
        <v>124</v>
      </c>
      <c r="Q65">
        <f t="shared" si="8"/>
        <v>313</v>
      </c>
      <c r="R65" t="s">
        <v>1828</v>
      </c>
      <c r="S65" s="104">
        <f>Q65/$Q$68</f>
        <v>0.23410620792819745</v>
      </c>
    </row>
    <row r="66" spans="1:19" x14ac:dyDescent="0.3">
      <c r="A66" s="46" t="str">
        <f>Pivot!A66</f>
        <v>GY</v>
      </c>
      <c r="B66" s="47">
        <f>Pivot!B66</f>
        <v>14</v>
      </c>
      <c r="C66" s="47">
        <f>Pivot!C66</f>
        <v>27</v>
      </c>
      <c r="D66" s="47">
        <f>Pivot!D66</f>
        <v>41</v>
      </c>
      <c r="E66" s="89" t="s">
        <v>1818</v>
      </c>
      <c r="F66" s="32" t="s">
        <v>1806</v>
      </c>
      <c r="G66" s="32" t="s">
        <v>1806</v>
      </c>
      <c r="J66" s="22" t="s">
        <v>29</v>
      </c>
      <c r="K66" s="23">
        <v>7</v>
      </c>
      <c r="L66" s="23">
        <v>18</v>
      </c>
      <c r="M66" s="23">
        <v>25</v>
      </c>
      <c r="N66" s="23">
        <v>6</v>
      </c>
      <c r="O66" s="105">
        <v>56</v>
      </c>
      <c r="Q66">
        <f t="shared" si="8"/>
        <v>222</v>
      </c>
      <c r="R66" t="s">
        <v>1829</v>
      </c>
      <c r="S66" s="104">
        <f>Q66/$Q$68</f>
        <v>0.16604338070306657</v>
      </c>
    </row>
    <row r="67" spans="1:19" x14ac:dyDescent="0.3">
      <c r="A67" s="48" t="str">
        <f>Pivot!A67</f>
        <v>COLLABORATION</v>
      </c>
      <c r="B67" s="47">
        <f>Pivot!B67</f>
        <v>1</v>
      </c>
      <c r="C67" s="47">
        <f>Pivot!C67</f>
        <v>3</v>
      </c>
      <c r="D67" s="47">
        <f>Pivot!D67</f>
        <v>4</v>
      </c>
      <c r="E67" s="89" t="s">
        <v>1818</v>
      </c>
      <c r="F67" s="33"/>
      <c r="G67" s="33"/>
      <c r="J67" s="22" t="s">
        <v>36</v>
      </c>
      <c r="K67" s="23">
        <v>36</v>
      </c>
      <c r="L67" s="23">
        <v>22</v>
      </c>
      <c r="M67" s="23">
        <v>43</v>
      </c>
      <c r="N67" s="23">
        <v>52</v>
      </c>
      <c r="O67" s="105">
        <v>153</v>
      </c>
      <c r="Q67">
        <f t="shared" si="8"/>
        <v>277</v>
      </c>
      <c r="R67" t="s">
        <v>1830</v>
      </c>
      <c r="S67" s="104">
        <f>Q67/$Q$68</f>
        <v>0.20718025430067316</v>
      </c>
    </row>
    <row r="68" spans="1:19" x14ac:dyDescent="0.3">
      <c r="A68" s="49" t="str">
        <f>Pivot!A68</f>
        <v>CONSULTATION</v>
      </c>
      <c r="B68" s="50">
        <f>Pivot!B68</f>
        <v>8</v>
      </c>
      <c r="C68" s="50">
        <f>Pivot!C68</f>
        <v>12</v>
      </c>
      <c r="D68" s="50">
        <f>Pivot!D68</f>
        <v>20</v>
      </c>
      <c r="E68" s="89" t="s">
        <v>1818</v>
      </c>
      <c r="F68" s="33"/>
      <c r="G68" s="33"/>
      <c r="J68" s="45" t="s">
        <v>1822</v>
      </c>
      <c r="K68" s="23">
        <v>108</v>
      </c>
      <c r="L68" s="23">
        <v>134</v>
      </c>
      <c r="M68" s="23">
        <v>160</v>
      </c>
      <c r="N68" s="23">
        <v>111</v>
      </c>
      <c r="O68" s="105">
        <v>513</v>
      </c>
      <c r="Q68">
        <f t="shared" si="8"/>
        <v>1337</v>
      </c>
      <c r="S68" s="104">
        <f>Q68/$Q$68</f>
        <v>1</v>
      </c>
    </row>
    <row r="69" spans="1:19" x14ac:dyDescent="0.3">
      <c r="A69" s="48" t="str">
        <f>Pivot!A69</f>
        <v>DIALOGUE</v>
      </c>
      <c r="B69" s="47">
        <f>Pivot!B69</f>
        <v>3</v>
      </c>
      <c r="C69" s="47">
        <f>Pivot!C69</f>
        <v>5</v>
      </c>
      <c r="D69" s="47">
        <f>Pivot!D69</f>
        <v>8</v>
      </c>
      <c r="E69" s="89" t="s">
        <v>1818</v>
      </c>
      <c r="F69" s="33"/>
      <c r="G69" s="33"/>
    </row>
    <row r="70" spans="1:19" x14ac:dyDescent="0.3">
      <c r="A70" s="48" t="str">
        <f>Pivot!A70</f>
        <v>INFORMATION</v>
      </c>
      <c r="B70" s="47">
        <f>Pivot!B70</f>
        <v>2</v>
      </c>
      <c r="C70" s="47">
        <f>Pivot!C70</f>
        <v>7</v>
      </c>
      <c r="D70" s="47">
        <f>Pivot!D70</f>
        <v>9</v>
      </c>
      <c r="E70" s="89" t="s">
        <v>1818</v>
      </c>
      <c r="F70" s="34"/>
      <c r="G70" s="34"/>
    </row>
    <row r="71" spans="1:19" x14ac:dyDescent="0.3">
      <c r="A71" s="16" t="str">
        <f>Pivot!A71</f>
        <v>HA</v>
      </c>
      <c r="B71" s="25">
        <f>Pivot!B71</f>
        <v>8</v>
      </c>
      <c r="C71" s="25">
        <f>Pivot!C71</f>
        <v>5</v>
      </c>
      <c r="D71" s="25">
        <f>Pivot!D71</f>
        <v>13</v>
      </c>
      <c r="E71" s="90" t="s">
        <v>1819</v>
      </c>
      <c r="F71" s="35" t="s">
        <v>1805</v>
      </c>
      <c r="G71" s="32" t="s">
        <v>1806</v>
      </c>
      <c r="J71" t="s">
        <v>1831</v>
      </c>
      <c r="K71" t="s">
        <v>1820</v>
      </c>
      <c r="L71" t="s">
        <v>1817</v>
      </c>
      <c r="M71" t="s">
        <v>1819</v>
      </c>
      <c r="N71" t="s">
        <v>1818</v>
      </c>
      <c r="O71" t="s">
        <v>1824</v>
      </c>
      <c r="P71" t="s">
        <v>1825</v>
      </c>
    </row>
    <row r="72" spans="1:19" x14ac:dyDescent="0.3">
      <c r="A72" s="18" t="str">
        <f>Pivot!A72</f>
        <v>CONSULTATION</v>
      </c>
      <c r="B72" s="25">
        <f>Pivot!B72</f>
        <v>3</v>
      </c>
      <c r="C72" s="25">
        <f>Pivot!C72</f>
        <v>1</v>
      </c>
      <c r="D72" s="25">
        <f>Pivot!D72</f>
        <v>4</v>
      </c>
      <c r="E72" s="90" t="s">
        <v>1819</v>
      </c>
      <c r="F72" s="36"/>
      <c r="G72" s="33"/>
      <c r="J72" t="s">
        <v>1826</v>
      </c>
      <c r="K72">
        <v>99</v>
      </c>
      <c r="L72">
        <v>48</v>
      </c>
      <c r="M72">
        <v>45</v>
      </c>
      <c r="N72">
        <v>31</v>
      </c>
      <c r="O72">
        <v>1</v>
      </c>
      <c r="P72" s="106">
        <v>224</v>
      </c>
    </row>
    <row r="73" spans="1:19" x14ac:dyDescent="0.3">
      <c r="A73" s="38" t="str">
        <f>Pivot!A73</f>
        <v>DIALOGUE</v>
      </c>
      <c r="B73" s="24">
        <f>Pivot!B73</f>
        <v>1</v>
      </c>
      <c r="C73" s="24">
        <f>Pivot!C73</f>
        <v>3</v>
      </c>
      <c r="D73" s="24">
        <f>Pivot!D73</f>
        <v>4</v>
      </c>
      <c r="E73" s="90" t="s">
        <v>1819</v>
      </c>
      <c r="F73" s="36"/>
      <c r="G73" s="33"/>
      <c r="J73" t="s">
        <v>1827</v>
      </c>
      <c r="K73">
        <v>18</v>
      </c>
      <c r="L73">
        <v>23</v>
      </c>
      <c r="M73">
        <v>53</v>
      </c>
      <c r="N73">
        <v>24</v>
      </c>
      <c r="O73">
        <v>3</v>
      </c>
      <c r="P73" s="106">
        <v>121</v>
      </c>
    </row>
    <row r="74" spans="1:19" x14ac:dyDescent="0.3">
      <c r="A74" s="18" t="str">
        <f>Pivot!A74</f>
        <v>INFORMATION</v>
      </c>
      <c r="B74" s="25">
        <f>Pivot!B74</f>
        <v>0</v>
      </c>
      <c r="C74" s="25">
        <f>Pivot!C74</f>
        <v>1</v>
      </c>
      <c r="D74" s="25">
        <f>Pivot!D74</f>
        <v>1</v>
      </c>
      <c r="E74" s="90" t="s">
        <v>1819</v>
      </c>
      <c r="F74" s="36"/>
      <c r="G74" s="33"/>
      <c r="J74" t="s">
        <v>1828</v>
      </c>
      <c r="K74">
        <v>7</v>
      </c>
      <c r="L74">
        <v>13</v>
      </c>
      <c r="M74">
        <v>135</v>
      </c>
      <c r="N74">
        <v>34</v>
      </c>
      <c r="O74">
        <v>0</v>
      </c>
      <c r="P74" s="106">
        <v>189</v>
      </c>
    </row>
    <row r="75" spans="1:19" x14ac:dyDescent="0.3">
      <c r="A75" s="18" t="str">
        <f>Pivot!A75</f>
        <v>PARTNERSHIP</v>
      </c>
      <c r="B75" s="25">
        <f>Pivot!B75</f>
        <v>4</v>
      </c>
      <c r="C75" s="25">
        <f>Pivot!C75</f>
        <v>0</v>
      </c>
      <c r="D75" s="25">
        <f>Pivot!D75</f>
        <v>4</v>
      </c>
      <c r="E75" s="90" t="s">
        <v>1819</v>
      </c>
      <c r="F75" s="37"/>
      <c r="G75" s="34"/>
      <c r="J75" t="s">
        <v>1829</v>
      </c>
      <c r="K75">
        <v>26</v>
      </c>
      <c r="L75">
        <v>15</v>
      </c>
      <c r="M75">
        <v>41</v>
      </c>
      <c r="N75">
        <v>79</v>
      </c>
      <c r="O75">
        <v>5</v>
      </c>
      <c r="P75" s="106">
        <v>166</v>
      </c>
    </row>
    <row r="76" spans="1:19" x14ac:dyDescent="0.3">
      <c r="A76" s="46" t="str">
        <f>Pivot!A76</f>
        <v>HO</v>
      </c>
      <c r="B76" s="47">
        <f>Pivot!B76</f>
        <v>4</v>
      </c>
      <c r="C76" s="47">
        <f>Pivot!C76</f>
        <v>5</v>
      </c>
      <c r="D76" s="47">
        <f>Pivot!D76</f>
        <v>9</v>
      </c>
      <c r="E76" s="89" t="s">
        <v>1819</v>
      </c>
      <c r="F76" s="32" t="s">
        <v>1806</v>
      </c>
      <c r="G76" s="32" t="s">
        <v>1806</v>
      </c>
      <c r="J76" t="s">
        <v>1830</v>
      </c>
      <c r="K76">
        <v>17</v>
      </c>
      <c r="L76">
        <v>12</v>
      </c>
      <c r="M76">
        <v>51</v>
      </c>
      <c r="N76">
        <v>44</v>
      </c>
      <c r="O76">
        <v>0</v>
      </c>
      <c r="P76" s="106">
        <v>124</v>
      </c>
    </row>
    <row r="77" spans="1:19" x14ac:dyDescent="0.3">
      <c r="A77" s="48" t="str">
        <f>Pivot!A77</f>
        <v>COLLABORATION</v>
      </c>
      <c r="B77" s="47">
        <f>Pivot!B77</f>
        <v>2</v>
      </c>
      <c r="C77" s="47">
        <f>Pivot!C77</f>
        <v>1</v>
      </c>
      <c r="D77" s="47">
        <f>Pivot!D77</f>
        <v>3</v>
      </c>
      <c r="E77" s="89" t="s">
        <v>1819</v>
      </c>
      <c r="F77" s="33"/>
      <c r="G77" s="33"/>
      <c r="J77" t="s">
        <v>1825</v>
      </c>
      <c r="K77">
        <v>167</v>
      </c>
      <c r="L77">
        <v>111</v>
      </c>
      <c r="M77">
        <v>325</v>
      </c>
      <c r="N77">
        <v>212</v>
      </c>
      <c r="O77">
        <v>9</v>
      </c>
      <c r="P77" s="106">
        <v>824</v>
      </c>
    </row>
    <row r="78" spans="1:19" x14ac:dyDescent="0.3">
      <c r="A78" s="49" t="str">
        <f>Pivot!A78</f>
        <v>CONSULTATION</v>
      </c>
      <c r="B78" s="50">
        <f>Pivot!B78</f>
        <v>0</v>
      </c>
      <c r="C78" s="50">
        <f>Pivot!C78</f>
        <v>1</v>
      </c>
      <c r="D78" s="50">
        <f>Pivot!D78</f>
        <v>1</v>
      </c>
      <c r="E78" s="89" t="s">
        <v>1819</v>
      </c>
      <c r="F78" s="33"/>
      <c r="G78" s="33"/>
    </row>
    <row r="79" spans="1:19" x14ac:dyDescent="0.3">
      <c r="A79" s="48" t="str">
        <f>Pivot!A79</f>
        <v>DIALOGUE</v>
      </c>
      <c r="B79" s="47">
        <f>Pivot!B79</f>
        <v>1</v>
      </c>
      <c r="C79" s="47">
        <f>Pivot!C79</f>
        <v>2</v>
      </c>
      <c r="D79" s="47">
        <f>Pivot!D79</f>
        <v>3</v>
      </c>
      <c r="E79" s="89" t="s">
        <v>1819</v>
      </c>
      <c r="F79" s="33"/>
      <c r="G79" s="33"/>
      <c r="K79" t="s">
        <v>1820</v>
      </c>
      <c r="L79" t="s">
        <v>1817</v>
      </c>
      <c r="M79" t="s">
        <v>1819</v>
      </c>
      <c r="N79" t="s">
        <v>1818</v>
      </c>
      <c r="O79" t="s">
        <v>1824</v>
      </c>
      <c r="P79" t="s">
        <v>1825</v>
      </c>
    </row>
    <row r="80" spans="1:19" x14ac:dyDescent="0.3">
      <c r="A80" s="48" t="str">
        <f>Pivot!A80</f>
        <v>PARTNERSHIP</v>
      </c>
      <c r="B80" s="47">
        <f>Pivot!B80</f>
        <v>1</v>
      </c>
      <c r="C80" s="47">
        <f>Pivot!C80</f>
        <v>1</v>
      </c>
      <c r="D80" s="47">
        <f>Pivot!D80</f>
        <v>2</v>
      </c>
      <c r="E80" s="89" t="s">
        <v>1819</v>
      </c>
      <c r="F80" s="34"/>
      <c r="G80" s="34"/>
      <c r="J80" t="s">
        <v>1826</v>
      </c>
      <c r="K80" s="104">
        <v>0.4419642857142857</v>
      </c>
      <c r="L80" s="104">
        <v>0.21428571428571427</v>
      </c>
      <c r="M80" s="104">
        <v>0.20089285714285715</v>
      </c>
      <c r="N80" s="104">
        <v>0.13839285714285715</v>
      </c>
      <c r="O80" s="104">
        <v>4.464285714285714E-3</v>
      </c>
      <c r="P80" s="104">
        <v>1</v>
      </c>
    </row>
    <row r="81" spans="1:16" x14ac:dyDescent="0.3">
      <c r="A81" s="16" t="str">
        <f>Pivot!A81</f>
        <v>JA</v>
      </c>
      <c r="B81" s="25">
        <f>Pivot!B81</f>
        <v>5</v>
      </c>
      <c r="C81" s="25">
        <f>Pivot!C81</f>
        <v>7</v>
      </c>
      <c r="D81" s="25">
        <f>Pivot!D81</f>
        <v>12</v>
      </c>
      <c r="E81" s="90" t="s">
        <v>1818</v>
      </c>
      <c r="F81" s="32" t="s">
        <v>1806</v>
      </c>
      <c r="G81" s="32" t="s">
        <v>1806</v>
      </c>
      <c r="J81" t="s">
        <v>1827</v>
      </c>
      <c r="K81" s="104">
        <v>0.1487603305785124</v>
      </c>
      <c r="L81" s="104">
        <v>0.19008264462809918</v>
      </c>
      <c r="M81" s="104">
        <v>0.43801652892561982</v>
      </c>
      <c r="N81" s="104">
        <v>0.19834710743801653</v>
      </c>
      <c r="O81" s="104">
        <v>2.4793388429752067E-2</v>
      </c>
      <c r="P81" s="104">
        <v>1</v>
      </c>
    </row>
    <row r="82" spans="1:16" x14ac:dyDescent="0.3">
      <c r="A82" s="38" t="str">
        <f>Pivot!A82</f>
        <v>CONSULTATION</v>
      </c>
      <c r="B82" s="24">
        <f>Pivot!B82</f>
        <v>2</v>
      </c>
      <c r="C82" s="24">
        <f>Pivot!C82</f>
        <v>6</v>
      </c>
      <c r="D82" s="24">
        <f>Pivot!D82</f>
        <v>8</v>
      </c>
      <c r="E82" s="90" t="s">
        <v>1818</v>
      </c>
      <c r="F82" s="33"/>
      <c r="G82" s="33"/>
      <c r="J82" t="s">
        <v>1828</v>
      </c>
      <c r="K82" s="104">
        <v>3.7037037037037035E-2</v>
      </c>
      <c r="L82" s="104">
        <v>6.8783068783068779E-2</v>
      </c>
      <c r="M82" s="104">
        <v>0.7142857142857143</v>
      </c>
      <c r="N82" s="104">
        <v>0.17989417989417988</v>
      </c>
      <c r="O82" s="104">
        <v>0</v>
      </c>
      <c r="P82" s="104">
        <v>1</v>
      </c>
    </row>
    <row r="83" spans="1:16" x14ac:dyDescent="0.3">
      <c r="A83" s="18" t="str">
        <f>Pivot!A83</f>
        <v>DIALOGUE</v>
      </c>
      <c r="B83" s="25">
        <f>Pivot!B83</f>
        <v>3</v>
      </c>
      <c r="C83" s="25">
        <f>Pivot!C83</f>
        <v>0</v>
      </c>
      <c r="D83" s="25">
        <f>Pivot!D83</f>
        <v>3</v>
      </c>
      <c r="E83" s="90" t="s">
        <v>1818</v>
      </c>
      <c r="F83" s="33"/>
      <c r="G83" s="33"/>
      <c r="J83" t="s">
        <v>1829</v>
      </c>
      <c r="K83" s="104">
        <v>0.15662650602409639</v>
      </c>
      <c r="L83" s="104">
        <v>9.036144578313253E-2</v>
      </c>
      <c r="M83" s="104">
        <v>0.24698795180722891</v>
      </c>
      <c r="N83" s="104">
        <v>0.4759036144578313</v>
      </c>
      <c r="O83" s="104">
        <v>3.0120481927710843E-2</v>
      </c>
      <c r="P83" s="104">
        <v>1</v>
      </c>
    </row>
    <row r="84" spans="1:16" x14ac:dyDescent="0.3">
      <c r="A84" s="18" t="str">
        <f>Pivot!A84</f>
        <v>PARTNERSHIP</v>
      </c>
      <c r="B84" s="25">
        <f>Pivot!B84</f>
        <v>0</v>
      </c>
      <c r="C84" s="25">
        <f>Pivot!C84</f>
        <v>1</v>
      </c>
      <c r="D84" s="25">
        <f>Pivot!D84</f>
        <v>1</v>
      </c>
      <c r="E84" s="90" t="s">
        <v>1818</v>
      </c>
      <c r="F84" s="34"/>
      <c r="G84" s="34"/>
      <c r="J84" t="s">
        <v>1830</v>
      </c>
      <c r="K84" s="104">
        <v>0.13709677419354838</v>
      </c>
      <c r="L84" s="104">
        <v>9.6774193548387094E-2</v>
      </c>
      <c r="M84" s="104">
        <v>0.41129032258064518</v>
      </c>
      <c r="N84" s="104">
        <v>0.35483870967741937</v>
      </c>
      <c r="O84" s="104">
        <v>0</v>
      </c>
      <c r="P84" s="104">
        <v>1</v>
      </c>
    </row>
    <row r="85" spans="1:16" x14ac:dyDescent="0.3">
      <c r="A85" s="46" t="str">
        <f>Pivot!A85</f>
        <v>ME</v>
      </c>
      <c r="B85" s="50">
        <f>Pivot!B85</f>
        <v>6</v>
      </c>
      <c r="C85" s="50">
        <f>Pivot!C85</f>
        <v>9</v>
      </c>
      <c r="D85" s="50">
        <f>Pivot!D85</f>
        <v>15</v>
      </c>
      <c r="E85" s="89" t="s">
        <v>1819</v>
      </c>
      <c r="F85" s="32" t="s">
        <v>1806</v>
      </c>
      <c r="G85" s="32" t="s">
        <v>1806</v>
      </c>
      <c r="J85" t="s">
        <v>1825</v>
      </c>
      <c r="K85" s="104">
        <v>0.20266990291262135</v>
      </c>
      <c r="L85" s="104">
        <v>0.13470873786407767</v>
      </c>
      <c r="M85" s="104">
        <v>0.39441747572815533</v>
      </c>
      <c r="N85" s="104">
        <v>0.25728155339805825</v>
      </c>
      <c r="O85" s="104">
        <v>1.0922330097087379E-2</v>
      </c>
      <c r="P85" s="104">
        <v>1</v>
      </c>
    </row>
    <row r="86" spans="1:16" x14ac:dyDescent="0.3">
      <c r="A86" s="48" t="str">
        <f>Pivot!A86</f>
        <v>COLLABORATION</v>
      </c>
      <c r="B86" s="47">
        <f>Pivot!B86</f>
        <v>0</v>
      </c>
      <c r="C86" s="47">
        <f>Pivot!C86</f>
        <v>3</v>
      </c>
      <c r="D86" s="47">
        <f>Pivot!D86</f>
        <v>3</v>
      </c>
      <c r="E86" s="89" t="s">
        <v>1819</v>
      </c>
      <c r="F86" s="33"/>
      <c r="G86" s="33"/>
    </row>
    <row r="87" spans="1:16" x14ac:dyDescent="0.3">
      <c r="A87" s="48" t="str">
        <f>Pivot!A87</f>
        <v>CONSULTATION</v>
      </c>
      <c r="B87" s="47">
        <f>Pivot!B87</f>
        <v>1</v>
      </c>
      <c r="C87" s="47">
        <f>Pivot!C87</f>
        <v>3</v>
      </c>
      <c r="D87" s="47">
        <f>Pivot!D87</f>
        <v>4</v>
      </c>
      <c r="E87" s="89" t="s">
        <v>1819</v>
      </c>
      <c r="F87" s="33"/>
      <c r="G87" s="33"/>
    </row>
    <row r="88" spans="1:16" x14ac:dyDescent="0.3">
      <c r="A88" s="49" t="str">
        <f>Pivot!A88</f>
        <v>DIALOGUE</v>
      </c>
      <c r="B88" s="82">
        <f>Pivot!B88</f>
        <v>2</v>
      </c>
      <c r="C88" s="82">
        <f>Pivot!C88</f>
        <v>2</v>
      </c>
      <c r="D88" s="82">
        <f>Pivot!D88</f>
        <v>4</v>
      </c>
      <c r="E88" s="89" t="s">
        <v>1819</v>
      </c>
      <c r="F88" s="33"/>
      <c r="G88" s="33"/>
    </row>
    <row r="89" spans="1:16" x14ac:dyDescent="0.3">
      <c r="A89" s="48" t="str">
        <f>Pivot!A89</f>
        <v>INFORMATION</v>
      </c>
      <c r="B89" s="47">
        <f>Pivot!B89</f>
        <v>2</v>
      </c>
      <c r="C89" s="47">
        <f>Pivot!C89</f>
        <v>1</v>
      </c>
      <c r="D89" s="47">
        <f>Pivot!D89</f>
        <v>3</v>
      </c>
      <c r="E89" s="89" t="s">
        <v>1819</v>
      </c>
      <c r="F89" s="33"/>
      <c r="G89" s="33"/>
    </row>
    <row r="90" spans="1:16" x14ac:dyDescent="0.3">
      <c r="A90" s="48" t="str">
        <f>Pivot!A90</f>
        <v>PARTNERSHIP</v>
      </c>
      <c r="B90" s="47">
        <f>Pivot!B90</f>
        <v>1</v>
      </c>
      <c r="C90" s="47">
        <f>Pivot!C90</f>
        <v>0</v>
      </c>
      <c r="D90" s="47">
        <f>Pivot!D90</f>
        <v>1</v>
      </c>
      <c r="E90" s="89" t="s">
        <v>1819</v>
      </c>
      <c r="F90" s="34"/>
      <c r="G90" s="34"/>
    </row>
    <row r="91" spans="1:16" x14ac:dyDescent="0.3">
      <c r="A91" s="16" t="str">
        <f>Pivot!A91</f>
        <v>NI</v>
      </c>
      <c r="B91" s="24">
        <f>Pivot!B91</f>
        <v>11</v>
      </c>
      <c r="C91" s="24">
        <f>Pivot!C91</f>
        <v>8</v>
      </c>
      <c r="D91" s="24">
        <f>Pivot!D91</f>
        <v>19</v>
      </c>
      <c r="E91" s="89" t="s">
        <v>1819</v>
      </c>
      <c r="F91" s="32" t="s">
        <v>1806</v>
      </c>
      <c r="G91" s="32" t="s">
        <v>1806</v>
      </c>
    </row>
    <row r="92" spans="1:16" x14ac:dyDescent="0.3">
      <c r="A92" s="38" t="str">
        <f>Pivot!A92</f>
        <v>COLLABORATION</v>
      </c>
      <c r="B92" s="51">
        <f>Pivot!B92</f>
        <v>5</v>
      </c>
      <c r="C92" s="51">
        <f>Pivot!C92</f>
        <v>1</v>
      </c>
      <c r="D92" s="51">
        <f>Pivot!D92</f>
        <v>6</v>
      </c>
      <c r="E92" s="89" t="s">
        <v>1819</v>
      </c>
      <c r="F92" s="33"/>
      <c r="G92" s="33"/>
    </row>
    <row r="93" spans="1:16" x14ac:dyDescent="0.3">
      <c r="A93" s="18" t="str">
        <f>Pivot!A93</f>
        <v>DIALOGUE</v>
      </c>
      <c r="B93" s="25">
        <f>Pivot!B93</f>
        <v>3</v>
      </c>
      <c r="C93" s="25">
        <f>Pivot!C93</f>
        <v>7</v>
      </c>
      <c r="D93" s="25">
        <f>Pivot!D93</f>
        <v>10</v>
      </c>
      <c r="E93" s="89" t="s">
        <v>1819</v>
      </c>
      <c r="F93" s="33"/>
      <c r="G93" s="33"/>
    </row>
    <row r="94" spans="1:16" x14ac:dyDescent="0.3">
      <c r="A94" s="18" t="str">
        <f>Pivot!A94</f>
        <v>INFORMATION</v>
      </c>
      <c r="B94" s="25">
        <f>Pivot!B94</f>
        <v>3</v>
      </c>
      <c r="C94" s="25">
        <f>Pivot!C94</f>
        <v>0</v>
      </c>
      <c r="D94" s="25">
        <f>Pivot!D94</f>
        <v>3</v>
      </c>
      <c r="E94" s="89" t="s">
        <v>1819</v>
      </c>
      <c r="F94" s="34"/>
      <c r="G94" s="34"/>
    </row>
    <row r="95" spans="1:16" x14ac:dyDescent="0.3">
      <c r="A95" s="46" t="str">
        <f>Pivot!A95</f>
        <v>PE</v>
      </c>
      <c r="B95" s="50">
        <f>Pivot!B95</f>
        <v>9</v>
      </c>
      <c r="C95" s="50">
        <f>Pivot!C95</f>
        <v>14</v>
      </c>
      <c r="D95" s="50">
        <f>Pivot!D95</f>
        <v>23</v>
      </c>
      <c r="E95" s="90" t="s">
        <v>1820</v>
      </c>
      <c r="F95" s="32" t="s">
        <v>1806</v>
      </c>
      <c r="G95" s="32" t="s">
        <v>1806</v>
      </c>
    </row>
    <row r="96" spans="1:16" x14ac:dyDescent="0.3">
      <c r="A96" s="48" t="str">
        <f>Pivot!A96</f>
        <v>COLLABORATION</v>
      </c>
      <c r="B96" s="47">
        <f>Pivot!B96</f>
        <v>1</v>
      </c>
      <c r="C96" s="47">
        <f>Pivot!C96</f>
        <v>2</v>
      </c>
      <c r="D96" s="47">
        <f>Pivot!D96</f>
        <v>3</v>
      </c>
      <c r="E96" s="90" t="s">
        <v>1820</v>
      </c>
      <c r="F96" s="33"/>
      <c r="G96" s="33"/>
    </row>
    <row r="97" spans="1:7" x14ac:dyDescent="0.3">
      <c r="A97" s="48" t="str">
        <f>Pivot!A97</f>
        <v>CONSULTATION</v>
      </c>
      <c r="B97" s="47">
        <f>Pivot!B97</f>
        <v>1</v>
      </c>
      <c r="C97" s="47">
        <f>Pivot!C97</f>
        <v>0</v>
      </c>
      <c r="D97" s="47">
        <f>Pivot!D97</f>
        <v>1</v>
      </c>
      <c r="E97" s="90" t="s">
        <v>1820</v>
      </c>
      <c r="F97" s="33"/>
      <c r="G97" s="33"/>
    </row>
    <row r="98" spans="1:7" x14ac:dyDescent="0.3">
      <c r="A98" s="49" t="str">
        <f>Pivot!A98</f>
        <v>DIALOGUE</v>
      </c>
      <c r="B98" s="82">
        <f>Pivot!B98</f>
        <v>2</v>
      </c>
      <c r="C98" s="82">
        <f>Pivot!C98</f>
        <v>2</v>
      </c>
      <c r="D98" s="82">
        <f>Pivot!D98</f>
        <v>4</v>
      </c>
      <c r="E98" s="90" t="s">
        <v>1820</v>
      </c>
      <c r="F98" s="33"/>
      <c r="G98" s="33"/>
    </row>
    <row r="99" spans="1:7" x14ac:dyDescent="0.3">
      <c r="A99" s="48" t="str">
        <f>Pivot!A99</f>
        <v>INFORMATION</v>
      </c>
      <c r="B99" s="47">
        <f>Pivot!B99</f>
        <v>2</v>
      </c>
      <c r="C99" s="47">
        <f>Pivot!C99</f>
        <v>0</v>
      </c>
      <c r="D99" s="47">
        <f>Pivot!D99</f>
        <v>2</v>
      </c>
      <c r="E99" s="90" t="s">
        <v>1820</v>
      </c>
      <c r="F99" s="33"/>
      <c r="G99" s="33"/>
    </row>
    <row r="100" spans="1:7" x14ac:dyDescent="0.3">
      <c r="A100" s="48" t="str">
        <f>Pivot!A100</f>
        <v>PARTNERSHIP</v>
      </c>
      <c r="B100" s="47">
        <f>Pivot!B100</f>
        <v>3</v>
      </c>
      <c r="C100" s="47">
        <f>Pivot!C100</f>
        <v>10</v>
      </c>
      <c r="D100" s="47">
        <f>Pivot!D100</f>
        <v>13</v>
      </c>
      <c r="E100" s="90" t="s">
        <v>1820</v>
      </c>
      <c r="F100" s="34"/>
      <c r="G100" s="34"/>
    </row>
    <row r="101" spans="1:7" x14ac:dyDescent="0.3">
      <c r="A101" s="16" t="str">
        <f>Pivot!A101</f>
        <v>PN</v>
      </c>
      <c r="B101" s="24">
        <f>Pivot!B101</f>
        <v>7</v>
      </c>
      <c r="C101" s="24">
        <f>Pivot!C101</f>
        <v>10</v>
      </c>
      <c r="D101" s="24">
        <f>Pivot!D101</f>
        <v>17</v>
      </c>
      <c r="E101" s="89" t="s">
        <v>1819</v>
      </c>
      <c r="F101" s="35" t="s">
        <v>1805</v>
      </c>
      <c r="G101" s="32" t="s">
        <v>1806</v>
      </c>
    </row>
    <row r="102" spans="1:7" x14ac:dyDescent="0.3">
      <c r="A102" s="18" t="str">
        <f>Pivot!A102</f>
        <v>COLLABORATION</v>
      </c>
      <c r="B102" s="25">
        <f>Pivot!B102</f>
        <v>1</v>
      </c>
      <c r="C102" s="25">
        <f>Pivot!C102</f>
        <v>1</v>
      </c>
      <c r="D102" s="25">
        <f>Pivot!D102</f>
        <v>2</v>
      </c>
      <c r="E102" s="89" t="s">
        <v>1819</v>
      </c>
      <c r="F102" s="36"/>
      <c r="G102" s="33"/>
    </row>
    <row r="103" spans="1:7" x14ac:dyDescent="0.3">
      <c r="A103" s="38" t="str">
        <f>Pivot!A103</f>
        <v>DIALOGUE</v>
      </c>
      <c r="B103" s="51">
        <f>Pivot!B103</f>
        <v>2</v>
      </c>
      <c r="C103" s="51">
        <f>Pivot!C103</f>
        <v>2</v>
      </c>
      <c r="D103" s="51">
        <f>Pivot!D103</f>
        <v>4</v>
      </c>
      <c r="E103" s="89" t="s">
        <v>1819</v>
      </c>
      <c r="F103" s="36"/>
      <c r="G103" s="33"/>
    </row>
    <row r="104" spans="1:7" x14ac:dyDescent="0.3">
      <c r="A104" s="18" t="str">
        <f>Pivot!A104</f>
        <v>INFORMATION</v>
      </c>
      <c r="B104" s="25">
        <f>Pivot!B104</f>
        <v>1</v>
      </c>
      <c r="C104" s="25">
        <f>Pivot!C104</f>
        <v>2</v>
      </c>
      <c r="D104" s="25">
        <f>Pivot!D104</f>
        <v>3</v>
      </c>
      <c r="E104" s="89" t="s">
        <v>1819</v>
      </c>
      <c r="F104" s="36"/>
      <c r="G104" s="33"/>
    </row>
    <row r="105" spans="1:7" x14ac:dyDescent="0.3">
      <c r="A105" s="18" t="str">
        <f>Pivot!A105</f>
        <v>PARTNERSHIP</v>
      </c>
      <c r="B105" s="25">
        <f>Pivot!B105</f>
        <v>3</v>
      </c>
      <c r="C105" s="25">
        <f>Pivot!C105</f>
        <v>5</v>
      </c>
      <c r="D105" s="25">
        <f>Pivot!D105</f>
        <v>8</v>
      </c>
      <c r="E105" s="89" t="s">
        <v>1819</v>
      </c>
      <c r="F105" s="37"/>
      <c r="G105" s="34"/>
    </row>
    <row r="106" spans="1:7" x14ac:dyDescent="0.3">
      <c r="A106" s="46" t="str">
        <f>Pivot!A106</f>
        <v>PR</v>
      </c>
      <c r="B106" s="50">
        <f>Pivot!B106</f>
        <v>3</v>
      </c>
      <c r="C106" s="50">
        <f>Pivot!C106</f>
        <v>7</v>
      </c>
      <c r="D106" s="50">
        <f>Pivot!D106</f>
        <v>10</v>
      </c>
      <c r="E106" s="91" t="s">
        <v>1817</v>
      </c>
      <c r="F106" s="32" t="s">
        <v>1806</v>
      </c>
      <c r="G106" s="32" t="s">
        <v>1806</v>
      </c>
    </row>
    <row r="107" spans="1:7" x14ac:dyDescent="0.3">
      <c r="A107" s="49" t="str">
        <f>Pivot!A107</f>
        <v>COLLABORATION</v>
      </c>
      <c r="B107" s="82">
        <f>Pivot!B107</f>
        <v>0</v>
      </c>
      <c r="C107" s="82">
        <f>Pivot!C107</f>
        <v>1</v>
      </c>
      <c r="D107" s="82">
        <f>Pivot!D107</f>
        <v>1</v>
      </c>
      <c r="E107" s="91" t="s">
        <v>1817</v>
      </c>
      <c r="F107" s="33"/>
      <c r="G107" s="33"/>
    </row>
    <row r="108" spans="1:7" x14ac:dyDescent="0.3">
      <c r="A108" s="48" t="str">
        <f>Pivot!A108</f>
        <v>DIALOGUE</v>
      </c>
      <c r="B108" s="47">
        <f>Pivot!B108</f>
        <v>2</v>
      </c>
      <c r="C108" s="47">
        <f>Pivot!C108</f>
        <v>2</v>
      </c>
      <c r="D108" s="47">
        <f>Pivot!D108</f>
        <v>4</v>
      </c>
      <c r="E108" s="91" t="s">
        <v>1817</v>
      </c>
      <c r="F108" s="33"/>
      <c r="G108" s="33"/>
    </row>
    <row r="109" spans="1:7" x14ac:dyDescent="0.3">
      <c r="A109" s="48" t="str">
        <f>Pivot!A109</f>
        <v>PARTNERSHIP</v>
      </c>
      <c r="B109" s="47">
        <f>Pivot!B109</f>
        <v>1</v>
      </c>
      <c r="C109" s="47">
        <f>Pivot!C109</f>
        <v>4</v>
      </c>
      <c r="D109" s="47">
        <f>Pivot!D109</f>
        <v>5</v>
      </c>
      <c r="E109" s="91" t="s">
        <v>1817</v>
      </c>
      <c r="F109" s="34"/>
      <c r="G109" s="34"/>
    </row>
    <row r="110" spans="1:7" x14ac:dyDescent="0.3">
      <c r="A110" s="16" t="str">
        <f>Pivot!A110</f>
        <v>SU</v>
      </c>
      <c r="B110" s="24">
        <f>Pivot!B110</f>
        <v>7</v>
      </c>
      <c r="C110" s="24">
        <f>Pivot!C110</f>
        <v>7</v>
      </c>
      <c r="D110" s="24">
        <f>Pivot!D110</f>
        <v>14</v>
      </c>
      <c r="E110" s="90" t="s">
        <v>1818</v>
      </c>
      <c r="F110" s="35" t="s">
        <v>1805</v>
      </c>
      <c r="G110" s="35" t="s">
        <v>1805</v>
      </c>
    </row>
    <row r="111" spans="1:7" x14ac:dyDescent="0.3">
      <c r="A111" s="18" t="str">
        <f>Pivot!A111</f>
        <v>COLLABORATION</v>
      </c>
      <c r="B111" s="25">
        <f>Pivot!B111</f>
        <v>1</v>
      </c>
      <c r="C111" s="25">
        <f>Pivot!C111</f>
        <v>1</v>
      </c>
      <c r="D111" s="25">
        <f>Pivot!D111</f>
        <v>2</v>
      </c>
      <c r="E111" s="90" t="s">
        <v>1818</v>
      </c>
      <c r="F111" s="36"/>
      <c r="G111" s="36"/>
    </row>
    <row r="112" spans="1:7" x14ac:dyDescent="0.3">
      <c r="A112" s="18" t="str">
        <f>Pivot!A112</f>
        <v>CONSULTATION</v>
      </c>
      <c r="B112" s="25">
        <f>Pivot!B112</f>
        <v>0</v>
      </c>
      <c r="C112" s="25">
        <f>Pivot!C112</f>
        <v>2</v>
      </c>
      <c r="D112" s="25">
        <f>Pivot!D112</f>
        <v>2</v>
      </c>
      <c r="E112" s="90" t="s">
        <v>1818</v>
      </c>
      <c r="F112" s="36"/>
      <c r="G112" s="36"/>
    </row>
    <row r="113" spans="1:7" x14ac:dyDescent="0.3">
      <c r="A113" s="38" t="str">
        <f>Pivot!A113</f>
        <v>DIALOGUE</v>
      </c>
      <c r="B113" s="51">
        <f>Pivot!B113</f>
        <v>2</v>
      </c>
      <c r="C113" s="51">
        <f>Pivot!C113</f>
        <v>2</v>
      </c>
      <c r="D113" s="51">
        <f>Pivot!D113</f>
        <v>4</v>
      </c>
      <c r="E113" s="90" t="s">
        <v>1818</v>
      </c>
      <c r="F113" s="36"/>
      <c r="G113" s="36"/>
    </row>
    <row r="114" spans="1:7" x14ac:dyDescent="0.3">
      <c r="A114" s="18" t="str">
        <f>Pivot!A114</f>
        <v>INFORMATION</v>
      </c>
      <c r="B114" s="25">
        <f>Pivot!B114</f>
        <v>3</v>
      </c>
      <c r="C114" s="25">
        <f>Pivot!C114</f>
        <v>1</v>
      </c>
      <c r="D114" s="25">
        <f>Pivot!D114</f>
        <v>4</v>
      </c>
      <c r="E114" s="90" t="s">
        <v>1818</v>
      </c>
      <c r="F114" s="36"/>
      <c r="G114" s="36"/>
    </row>
    <row r="115" spans="1:7" x14ac:dyDescent="0.3">
      <c r="A115" s="18" t="str">
        <f>Pivot!A115</f>
        <v>PARTNERSHIP</v>
      </c>
      <c r="B115" s="25">
        <f>Pivot!B115</f>
        <v>1</v>
      </c>
      <c r="C115" s="25">
        <f>Pivot!C115</f>
        <v>1</v>
      </c>
      <c r="D115" s="25">
        <f>Pivot!D115</f>
        <v>2</v>
      </c>
      <c r="E115" s="90" t="s">
        <v>1818</v>
      </c>
      <c r="F115" s="37"/>
      <c r="G115" s="37"/>
    </row>
    <row r="116" spans="1:7" x14ac:dyDescent="0.3">
      <c r="A116" s="16" t="str">
        <f>Pivot!A116</f>
        <v>TT</v>
      </c>
      <c r="B116" s="24">
        <f>Pivot!B116</f>
        <v>18</v>
      </c>
      <c r="C116" s="24">
        <f>Pivot!C116</f>
        <v>23</v>
      </c>
      <c r="D116" s="24">
        <f>Pivot!D116</f>
        <v>41</v>
      </c>
      <c r="E116" s="90" t="s">
        <v>1818</v>
      </c>
      <c r="F116" s="32" t="s">
        <v>1806</v>
      </c>
      <c r="G116" s="32" t="s">
        <v>1806</v>
      </c>
    </row>
    <row r="117" spans="1:7" x14ac:dyDescent="0.3">
      <c r="A117" s="18" t="str">
        <f>Pivot!A117</f>
        <v>COLLABORATION</v>
      </c>
      <c r="B117" s="25">
        <f>Pivot!B117</f>
        <v>2</v>
      </c>
      <c r="C117" s="25">
        <f>Pivot!C117</f>
        <v>2</v>
      </c>
      <c r="D117" s="25">
        <f>Pivot!D117</f>
        <v>4</v>
      </c>
      <c r="E117" s="90" t="s">
        <v>1818</v>
      </c>
      <c r="F117" s="33"/>
      <c r="G117" s="33"/>
    </row>
    <row r="118" spans="1:7" x14ac:dyDescent="0.3">
      <c r="A118" s="18" t="str">
        <f>Pivot!A118</f>
        <v>CONSULTATION</v>
      </c>
      <c r="B118" s="25">
        <f>Pivot!B118</f>
        <v>7</v>
      </c>
      <c r="C118" s="25">
        <f>Pivot!C118</f>
        <v>3</v>
      </c>
      <c r="D118" s="25">
        <f>Pivot!D118</f>
        <v>10</v>
      </c>
      <c r="E118" s="90" t="s">
        <v>1818</v>
      </c>
      <c r="F118" s="33"/>
      <c r="G118" s="33"/>
    </row>
    <row r="119" spans="1:7" x14ac:dyDescent="0.3">
      <c r="A119" s="38" t="str">
        <f>Pivot!A119</f>
        <v>DIALOGUE</v>
      </c>
      <c r="B119" s="51">
        <f>Pivot!B119</f>
        <v>4</v>
      </c>
      <c r="C119" s="51">
        <f>Pivot!C119</f>
        <v>7</v>
      </c>
      <c r="D119" s="51">
        <f>Pivot!D119</f>
        <v>11</v>
      </c>
      <c r="E119" s="90" t="s">
        <v>1818</v>
      </c>
      <c r="F119" s="33"/>
      <c r="G119" s="33"/>
    </row>
    <row r="120" spans="1:7" x14ac:dyDescent="0.3">
      <c r="A120" s="18" t="str">
        <f>Pivot!A120</f>
        <v>INFORMATION</v>
      </c>
      <c r="B120" s="25">
        <f>Pivot!B120</f>
        <v>1</v>
      </c>
      <c r="C120" s="25">
        <f>Pivot!C120</f>
        <v>3</v>
      </c>
      <c r="D120" s="25">
        <f>Pivot!D120</f>
        <v>4</v>
      </c>
      <c r="E120" s="90" t="s">
        <v>1818</v>
      </c>
      <c r="F120" s="33"/>
      <c r="G120" s="33"/>
    </row>
    <row r="121" spans="1:7" x14ac:dyDescent="0.3">
      <c r="A121" s="18" t="str">
        <f>Pivot!A121</f>
        <v>PARTNERSHIP</v>
      </c>
      <c r="B121" s="25">
        <f>Pivot!B121</f>
        <v>4</v>
      </c>
      <c r="C121" s="25">
        <f>Pivot!C121</f>
        <v>8</v>
      </c>
      <c r="D121" s="25">
        <f>Pivot!D121</f>
        <v>12</v>
      </c>
      <c r="E121" s="90" t="s">
        <v>1818</v>
      </c>
      <c r="F121" s="34"/>
      <c r="G121" s="34"/>
    </row>
    <row r="122" spans="1:7" x14ac:dyDescent="0.3">
      <c r="A122" s="46" t="str">
        <f>Pivot!A122</f>
        <v>UR</v>
      </c>
      <c r="B122" s="50">
        <f>Pivot!B122</f>
        <v>14</v>
      </c>
      <c r="C122" s="50">
        <f>Pivot!C122</f>
        <v>9</v>
      </c>
      <c r="D122" s="50">
        <f>Pivot!D122</f>
        <v>23</v>
      </c>
      <c r="E122" s="91" t="s">
        <v>1817</v>
      </c>
      <c r="F122" s="32" t="s">
        <v>1805</v>
      </c>
      <c r="G122" s="32" t="s">
        <v>1806</v>
      </c>
    </row>
    <row r="123" spans="1:7" x14ac:dyDescent="0.3">
      <c r="A123" s="48" t="str">
        <f>Pivot!A123</f>
        <v>COLLABORATION</v>
      </c>
      <c r="B123" s="47">
        <f>Pivot!B123</f>
        <v>4</v>
      </c>
      <c r="C123" s="47">
        <f>Pivot!C123</f>
        <v>5</v>
      </c>
      <c r="D123" s="47">
        <f>Pivot!D123</f>
        <v>9</v>
      </c>
      <c r="E123" s="91" t="s">
        <v>1817</v>
      </c>
      <c r="F123" s="33"/>
      <c r="G123" s="33"/>
    </row>
    <row r="124" spans="1:7" x14ac:dyDescent="0.3">
      <c r="A124" s="48" t="str">
        <f>Pivot!A124</f>
        <v>CONSULTATION</v>
      </c>
      <c r="B124" s="47">
        <f>Pivot!B124</f>
        <v>1</v>
      </c>
      <c r="C124" s="47">
        <f>Pivot!C124</f>
        <v>0</v>
      </c>
      <c r="D124" s="47">
        <f>Pivot!D124</f>
        <v>1</v>
      </c>
      <c r="E124" s="91" t="s">
        <v>1817</v>
      </c>
      <c r="F124" s="33"/>
      <c r="G124" s="33"/>
    </row>
    <row r="125" spans="1:7" x14ac:dyDescent="0.3">
      <c r="A125" s="49" t="str">
        <f>Pivot!A125</f>
        <v>DIALOGUE</v>
      </c>
      <c r="B125" s="82">
        <f>Pivot!B125</f>
        <v>2</v>
      </c>
      <c r="C125" s="82">
        <f>Pivot!C125</f>
        <v>2</v>
      </c>
      <c r="D125" s="82">
        <f>Pivot!D125</f>
        <v>4</v>
      </c>
      <c r="E125" s="91" t="s">
        <v>1817</v>
      </c>
      <c r="F125" s="33"/>
      <c r="G125" s="33"/>
    </row>
    <row r="126" spans="1:7" x14ac:dyDescent="0.3">
      <c r="A126" s="48" t="str">
        <f>Pivot!A126</f>
        <v>INFORMATION</v>
      </c>
      <c r="B126" s="47">
        <f>Pivot!B126</f>
        <v>1</v>
      </c>
      <c r="C126" s="47">
        <f>Pivot!C126</f>
        <v>0</v>
      </c>
      <c r="D126" s="47">
        <f>Pivot!D126</f>
        <v>1</v>
      </c>
      <c r="E126" s="91" t="s">
        <v>1817</v>
      </c>
      <c r="F126" s="33"/>
      <c r="G126" s="33"/>
    </row>
    <row r="127" spans="1:7" x14ac:dyDescent="0.3">
      <c r="A127" s="48" t="str">
        <f>Pivot!A127</f>
        <v>PARTNERSHIP</v>
      </c>
      <c r="B127" s="47">
        <f>Pivot!B127</f>
        <v>6</v>
      </c>
      <c r="C127" s="47">
        <f>Pivot!C127</f>
        <v>2</v>
      </c>
      <c r="D127" s="47">
        <f>Pivot!D127</f>
        <v>8</v>
      </c>
      <c r="E127" s="91" t="s">
        <v>1817</v>
      </c>
      <c r="F127" s="34"/>
      <c r="G127" s="34"/>
    </row>
    <row r="128" spans="1:7" x14ac:dyDescent="0.3">
      <c r="A128" s="16" t="str">
        <f>Pivot!A128</f>
        <v>VE</v>
      </c>
      <c r="B128" s="24">
        <f>Pivot!B128</f>
        <v>11</v>
      </c>
      <c r="C128" s="24">
        <f>Pivot!C128</f>
        <v>14</v>
      </c>
      <c r="D128" s="24">
        <f>Pivot!D128</f>
        <v>25</v>
      </c>
      <c r="E128" s="90" t="s">
        <v>1820</v>
      </c>
      <c r="F128" s="32" t="s">
        <v>1805</v>
      </c>
      <c r="G128" s="32" t="s">
        <v>1806</v>
      </c>
    </row>
    <row r="129" spans="1:7" x14ac:dyDescent="0.3">
      <c r="A129" s="18" t="str">
        <f>Pivot!A129</f>
        <v>COLLABORATION</v>
      </c>
      <c r="B129" s="25">
        <f>Pivot!B129</f>
        <v>6</v>
      </c>
      <c r="C129" s="25">
        <f>Pivot!C129</f>
        <v>9</v>
      </c>
      <c r="D129" s="25">
        <f>Pivot!D129</f>
        <v>15</v>
      </c>
      <c r="E129" s="90" t="s">
        <v>1820</v>
      </c>
      <c r="F129" s="33"/>
      <c r="G129" s="33"/>
    </row>
    <row r="130" spans="1:7" x14ac:dyDescent="0.3">
      <c r="A130" s="38" t="str">
        <f>Pivot!A130</f>
        <v>CONSULTATION</v>
      </c>
      <c r="B130" s="51">
        <f>Pivot!B130</f>
        <v>0</v>
      </c>
      <c r="C130" s="51">
        <f>Pivot!C130</f>
        <v>2</v>
      </c>
      <c r="D130" s="51">
        <f>Pivot!D130</f>
        <v>2</v>
      </c>
      <c r="E130" s="90" t="s">
        <v>1820</v>
      </c>
      <c r="F130" s="33"/>
      <c r="G130" s="33"/>
    </row>
    <row r="131" spans="1:7" x14ac:dyDescent="0.3">
      <c r="A131" s="38" t="str">
        <f>Pivot!A131</f>
        <v>DIALOGUE</v>
      </c>
      <c r="B131" s="51">
        <f>Pivot!B131</f>
        <v>1</v>
      </c>
      <c r="C131" s="51">
        <f>Pivot!C131</f>
        <v>3</v>
      </c>
      <c r="D131" s="51">
        <f>Pivot!D131</f>
        <v>4</v>
      </c>
      <c r="E131" s="90" t="s">
        <v>1820</v>
      </c>
      <c r="F131" s="33"/>
      <c r="G131" s="33"/>
    </row>
    <row r="132" spans="1:7" x14ac:dyDescent="0.3">
      <c r="A132" s="38" t="str">
        <f>Pivot!A132</f>
        <v>PARTNERSHIP</v>
      </c>
      <c r="B132" s="51">
        <f>Pivot!B132</f>
        <v>4</v>
      </c>
      <c r="C132" s="51">
        <f>Pivot!C132</f>
        <v>0</v>
      </c>
      <c r="D132" s="51">
        <f>Pivot!D132</f>
        <v>4</v>
      </c>
      <c r="E132" s="90" t="s">
        <v>1820</v>
      </c>
      <c r="F132" s="34"/>
      <c r="G132" s="34"/>
    </row>
    <row r="133" spans="1:7" x14ac:dyDescent="0.3">
      <c r="A133" s="41" t="str">
        <f>Pivot!A133</f>
        <v>Grand Total</v>
      </c>
      <c r="B133" s="42">
        <f>Pivot!B133</f>
        <v>238</v>
      </c>
      <c r="C133" s="42">
        <f>Pivot!C133</f>
        <v>275</v>
      </c>
      <c r="D133" s="42">
        <f>Pivot!D133</f>
        <v>513</v>
      </c>
      <c r="E133" s="72"/>
      <c r="F133" s="72"/>
      <c r="G133" s="73"/>
    </row>
  </sheetData>
  <mergeCells count="16">
    <mergeCell ref="F35:F38"/>
    <mergeCell ref="G35:G38"/>
    <mergeCell ref="F46:F50"/>
    <mergeCell ref="G46:G50"/>
    <mergeCell ref="F18:F23"/>
    <mergeCell ref="G18:G23"/>
    <mergeCell ref="F24:F29"/>
    <mergeCell ref="G24:G29"/>
    <mergeCell ref="F30:F34"/>
    <mergeCell ref="G30:G34"/>
    <mergeCell ref="F3:F8"/>
    <mergeCell ref="G3:G8"/>
    <mergeCell ref="F9:F13"/>
    <mergeCell ref="G9:G13"/>
    <mergeCell ref="F14:F17"/>
    <mergeCell ref="G14:G1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 (2)</vt:lpstr>
      <vt:lpstr>Pivot</vt:lpstr>
      <vt:lpstr>ChartsCountries</vt:lpstr>
      <vt:lpstr>ChartsRegions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Espinoza</dc:creator>
  <cp:lastModifiedBy>Viviane Espinoza</cp:lastModifiedBy>
  <dcterms:created xsi:type="dcterms:W3CDTF">2018-02-15T17:51:23Z</dcterms:created>
  <dcterms:modified xsi:type="dcterms:W3CDTF">2018-03-26T21:13:15Z</dcterms:modified>
</cp:coreProperties>
</file>