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310299627\OneDrive\Studium\3.Semester\ZSCHREMISCH\Krankenhaus\"/>
    </mc:Choice>
  </mc:AlternateContent>
  <bookViews>
    <workbookView xWindow="0" yWindow="0" windowWidth="21570" windowHeight="7875" firstSheet="1" activeTab="5"/>
  </bookViews>
  <sheets>
    <sheet name="Person+adresse" sheetId="1" r:id="rId1"/>
    <sheet name="fachgebiet" sheetId="2" r:id="rId2"/>
    <sheet name="patient" sheetId="3" r:id="rId3"/>
    <sheet name="angestellte" sheetId="4" r:id="rId4"/>
    <sheet name="Krankheit Symptom Medikament WW" sheetId="5" r:id="rId5"/>
    <sheet name="Behandlung" sheetId="6" r:id="rId6"/>
  </sheets>
  <definedNames>
    <definedName name="_xlnm._FilterDatabase" localSheetId="0">'Person+adresse'!$B$2:$D$22</definedName>
    <definedName name="New_Text_Document" localSheetId="0">'Person+adresse'!$D$3:$D$36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6" l="1"/>
  <c r="E16" i="6"/>
  <c r="E14" i="6"/>
  <c r="E13" i="6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C20" i="6" l="1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E5" i="6"/>
  <c r="E3" i="6"/>
  <c r="E4" i="6"/>
  <c r="E6" i="6"/>
  <c r="E7" i="6"/>
  <c r="E8" i="6"/>
  <c r="E9" i="6"/>
  <c r="E10" i="6"/>
  <c r="E11" i="6"/>
  <c r="E12" i="6"/>
  <c r="D60" i="5"/>
  <c r="D61" i="5"/>
  <c r="D62" i="5"/>
  <c r="D63" i="5"/>
  <c r="D64" i="5"/>
  <c r="C44" i="5"/>
  <c r="C45" i="5"/>
  <c r="C46" i="5"/>
  <c r="C47" i="5"/>
  <c r="C48" i="5"/>
  <c r="C49" i="5"/>
  <c r="C50" i="5"/>
  <c r="C51" i="5"/>
  <c r="C35" i="5"/>
  <c r="C36" i="5"/>
  <c r="C37" i="5"/>
  <c r="C38" i="5"/>
  <c r="C39" i="5"/>
  <c r="C40" i="5"/>
  <c r="C19" i="5"/>
  <c r="C20" i="5"/>
  <c r="C21" i="5"/>
  <c r="C22" i="5"/>
  <c r="C23" i="5"/>
  <c r="C24" i="5"/>
  <c r="C25" i="5"/>
  <c r="B11" i="5"/>
  <c r="B12" i="5"/>
  <c r="B13" i="5"/>
  <c r="B14" i="5"/>
  <c r="B15" i="5"/>
  <c r="C3" i="5"/>
  <c r="C4" i="5"/>
  <c r="C5" i="5"/>
  <c r="C6" i="5"/>
  <c r="C7" i="5"/>
  <c r="H12" i="4"/>
  <c r="H13" i="4"/>
  <c r="H14" i="4"/>
  <c r="H15" i="4"/>
  <c r="H16" i="4"/>
  <c r="H17" i="4"/>
  <c r="H18" i="4"/>
  <c r="G3" i="4"/>
  <c r="G4" i="4"/>
  <c r="G5" i="4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F2" i="3"/>
  <c r="F3" i="3"/>
  <c r="F4" i="3"/>
  <c r="F5" i="3"/>
  <c r="F6" i="3"/>
  <c r="F7" i="3"/>
  <c r="F8" i="3"/>
  <c r="F9" i="3"/>
  <c r="F10" i="3"/>
  <c r="F11" i="3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</calcChain>
</file>

<file path=xl/connections.xml><?xml version="1.0" encoding="utf-8"?>
<connections xmlns="http://schemas.openxmlformats.org/spreadsheetml/2006/main">
  <connection id="1" name="New Text Document" type="6" refreshedVersion="6" background="1" saveData="1">
    <textPr codePage="850" sourceFile="C:\Users\310299627\Desktop\New Text Document.txt" decimal="," thousands=".">
      <textFields>
        <textField type="text"/>
      </textFields>
    </textPr>
  </connection>
</connections>
</file>

<file path=xl/sharedStrings.xml><?xml version="1.0" encoding="utf-8"?>
<sst xmlns="http://schemas.openxmlformats.org/spreadsheetml/2006/main" count="386" uniqueCount="264">
  <si>
    <t>familienstand</t>
  </si>
  <si>
    <t>geburtsdatum</t>
  </si>
  <si>
    <t>Nickie</t>
  </si>
  <si>
    <t>Berends</t>
  </si>
  <si>
    <t>Phebe</t>
  </si>
  <si>
    <t>Gingrich</t>
  </si>
  <si>
    <t>Ahmed</t>
  </si>
  <si>
    <t>Landis</t>
  </si>
  <si>
    <t>Valeria</t>
  </si>
  <si>
    <t>Gailey</t>
  </si>
  <si>
    <t>Randal</t>
  </si>
  <si>
    <t>Bullins</t>
  </si>
  <si>
    <t>Jeanelle</t>
  </si>
  <si>
    <t>Dempsey</t>
  </si>
  <si>
    <t>Janiece</t>
  </si>
  <si>
    <t>Clowers</t>
  </si>
  <si>
    <t>Rickie</t>
  </si>
  <si>
    <t>Chavis</t>
  </si>
  <si>
    <t>Crystle</t>
  </si>
  <si>
    <t>Aaron</t>
  </si>
  <si>
    <t>Ozella</t>
  </si>
  <si>
    <t>Rainer</t>
  </si>
  <si>
    <t>Daniel</t>
  </si>
  <si>
    <t>Mcdonough</t>
  </si>
  <si>
    <t>Lashunda</t>
  </si>
  <si>
    <t>Brwon</t>
  </si>
  <si>
    <t>Ashlie</t>
  </si>
  <si>
    <t>Quinton</t>
  </si>
  <si>
    <t>Percy</t>
  </si>
  <si>
    <t>Brookshire</t>
  </si>
  <si>
    <t>Leila</t>
  </si>
  <si>
    <t>Criner</t>
  </si>
  <si>
    <t>Clayton</t>
  </si>
  <si>
    <t>Dewolfe</t>
  </si>
  <si>
    <t>Misty</t>
  </si>
  <si>
    <t>Lefevre</t>
  </si>
  <si>
    <t>Shanti</t>
  </si>
  <si>
    <t>Dey</t>
  </si>
  <si>
    <t>Belva</t>
  </si>
  <si>
    <t>Bogner</t>
  </si>
  <si>
    <t>ledig</t>
  </si>
  <si>
    <t>verheiratet</t>
  </si>
  <si>
    <t>verwitwet</t>
  </si>
  <si>
    <t>geschieden</t>
  </si>
  <si>
    <t>Darla</t>
  </si>
  <si>
    <t>Bradley</t>
  </si>
  <si>
    <t xml:space="preserve"> Hedwigenkoog </t>
  </si>
  <si>
    <t xml:space="preserve"> Boitze </t>
  </si>
  <si>
    <t xml:space="preserve"> Essen </t>
  </si>
  <si>
    <t xml:space="preserve"> Bad Grönenbach </t>
  </si>
  <si>
    <t xml:space="preserve"> Rammingen </t>
  </si>
  <si>
    <t xml:space="preserve"> Ollmuth </t>
  </si>
  <si>
    <t xml:space="preserve"> Katzweiler </t>
  </si>
  <si>
    <t xml:space="preserve"> Melle </t>
  </si>
  <si>
    <t xml:space="preserve"> Troistedt </t>
  </si>
  <si>
    <t xml:space="preserve"> Bosau </t>
  </si>
  <si>
    <t xml:space="preserve"> Vöhrenbach </t>
  </si>
  <si>
    <t xml:space="preserve"> Seelbach </t>
  </si>
  <si>
    <t xml:space="preserve"> Schneizlreuth </t>
  </si>
  <si>
    <t xml:space="preserve"> Glött </t>
  </si>
  <si>
    <t xml:space="preserve"> Wuppertal </t>
  </si>
  <si>
    <t xml:space="preserve"> Beringstedt </t>
  </si>
  <si>
    <t xml:space="preserve"> Ulm </t>
  </si>
  <si>
    <t xml:space="preserve"> Rosenbach </t>
  </si>
  <si>
    <t xml:space="preserve"> Kretz </t>
  </si>
  <si>
    <t xml:space="preserve"> Alsdorf </t>
  </si>
  <si>
    <t xml:space="preserve"> Hülsebrockstr</t>
  </si>
  <si>
    <t xml:space="preserve"> Baumberger Str</t>
  </si>
  <si>
    <t xml:space="preserve"> Geiststr</t>
  </si>
  <si>
    <t xml:space="preserve"> Am Pulverschuppen</t>
  </si>
  <si>
    <t xml:space="preserve"> Kurneystr</t>
  </si>
  <si>
    <t xml:space="preserve"> Vorgebirgstr</t>
  </si>
  <si>
    <t xml:space="preserve"> Lammerbach </t>
  </si>
  <si>
    <t xml:space="preserve"> Arnheimweg </t>
  </si>
  <si>
    <t xml:space="preserve"> Münsterstr</t>
  </si>
  <si>
    <t xml:space="preserve"> Unter Kahlenhausen </t>
  </si>
  <si>
    <t xml:space="preserve"> Neißestr</t>
  </si>
  <si>
    <t xml:space="preserve"> Am Blütenhain </t>
  </si>
  <si>
    <t xml:space="preserve"> Grevener Str</t>
  </si>
  <si>
    <t xml:space="preserve"> Carossastr</t>
  </si>
  <si>
    <t xml:space="preserve"> Methweg </t>
  </si>
  <si>
    <t xml:space="preserve"> Sanddornweg</t>
  </si>
  <si>
    <t xml:space="preserve"> Immelmannstr</t>
  </si>
  <si>
    <t xml:space="preserve"> Hüfferstr</t>
  </si>
  <si>
    <t xml:space="preserve"> Liboristr</t>
  </si>
  <si>
    <t xml:space="preserve"> Werkstattstr</t>
  </si>
  <si>
    <t>Strasse</t>
  </si>
  <si>
    <t>ort</t>
  </si>
  <si>
    <t>plz</t>
  </si>
  <si>
    <t>hausnummer</t>
  </si>
  <si>
    <t>Column1</t>
  </si>
  <si>
    <t>1996-03-29</t>
  </si>
  <si>
    <t>1994-05-24</t>
  </si>
  <si>
    <t>1987-09-17</t>
  </si>
  <si>
    <t>1964-01-15</t>
  </si>
  <si>
    <t>1994-10-09</t>
  </si>
  <si>
    <t>1959-12-01</t>
  </si>
  <si>
    <t>1978-05-02</t>
  </si>
  <si>
    <t>1972-04-01</t>
  </si>
  <si>
    <t>1992-12-21</t>
  </si>
  <si>
    <t>1997-02-17</t>
  </si>
  <si>
    <t>1987-02-26</t>
  </si>
  <si>
    <t>1966-03-26</t>
  </si>
  <si>
    <t>1980-11-16</t>
  </si>
  <si>
    <t>1954-06-06</t>
  </si>
  <si>
    <t>1989-01-02</t>
  </si>
  <si>
    <t>1992-01-16</t>
  </si>
  <si>
    <t>1968-04-14</t>
  </si>
  <si>
    <t>1983-10-26</t>
  </si>
  <si>
    <t>1995-11-06</t>
  </si>
  <si>
    <t>1968-04-15</t>
  </si>
  <si>
    <t>adresse script</t>
  </si>
  <si>
    <t>vname</t>
  </si>
  <si>
    <t>person script</t>
  </si>
  <si>
    <t>name</t>
  </si>
  <si>
    <t>bezeichnung</t>
  </si>
  <si>
    <t>skript</t>
  </si>
  <si>
    <t>Allgemeinchirurgie</t>
  </si>
  <si>
    <t>Anästhesiologie</t>
  </si>
  <si>
    <t>Augenheilkunde</t>
  </si>
  <si>
    <t>Frauenheilkunde</t>
  </si>
  <si>
    <t>Gefäßchirurgie</t>
  </si>
  <si>
    <t>Geriatrie</t>
  </si>
  <si>
    <t>Innere Medizin</t>
  </si>
  <si>
    <t>Kinder- und Jugendheilkunde</t>
  </si>
  <si>
    <t>Kindererchirurgie</t>
  </si>
  <si>
    <t>Mund-, Kiefer- und Gesichtschirurgie</t>
  </si>
  <si>
    <t>Neurologie</t>
  </si>
  <si>
    <t>Nuklermedizin</t>
  </si>
  <si>
    <t>Orthopädie</t>
  </si>
  <si>
    <t>Radiologie</t>
  </si>
  <si>
    <t>Unfallchirurgie</t>
  </si>
  <si>
    <t>krankheit</t>
  </si>
  <si>
    <t>krankenkasse</t>
  </si>
  <si>
    <t>gewicht</t>
  </si>
  <si>
    <t>groesse</t>
  </si>
  <si>
    <t>aok</t>
  </si>
  <si>
    <t>bkk</t>
  </si>
  <si>
    <t>ikk</t>
  </si>
  <si>
    <t>tk</t>
  </si>
  <si>
    <t>barmer</t>
  </si>
  <si>
    <t>76.9</t>
  </si>
  <si>
    <t>54.3</t>
  </si>
  <si>
    <t>193.9</t>
  </si>
  <si>
    <t>112.7</t>
  </si>
  <si>
    <t>158.3</t>
  </si>
  <si>
    <t>79.8</t>
  </si>
  <si>
    <t>189.9</t>
  </si>
  <si>
    <t>45.7</t>
  </si>
  <si>
    <t>194.1</t>
  </si>
  <si>
    <t>93.9</t>
  </si>
  <si>
    <t>189.6</t>
  </si>
  <si>
    <t>70.4</t>
  </si>
  <si>
    <t>166.2</t>
  </si>
  <si>
    <t>84.4</t>
  </si>
  <si>
    <t>187.5</t>
  </si>
  <si>
    <t>179.3</t>
  </si>
  <si>
    <t>115.1</t>
  </si>
  <si>
    <t>173.2</t>
  </si>
  <si>
    <t>gehalt</t>
  </si>
  <si>
    <t>start</t>
  </si>
  <si>
    <t>ende</t>
  </si>
  <si>
    <t>Fachgebiet</t>
  </si>
  <si>
    <t>3000.56</t>
  </si>
  <si>
    <t>Gesundheits- und Krankenpfleger</t>
  </si>
  <si>
    <t>2644.82</t>
  </si>
  <si>
    <t>3599.80</t>
  </si>
  <si>
    <t>ausbildung</t>
  </si>
  <si>
    <t>Medizinisch- technischer Assistent</t>
  </si>
  <si>
    <t>arzt_pid</t>
  </si>
  <si>
    <t>arzt script</t>
  </si>
  <si>
    <t>Arzt</t>
  </si>
  <si>
    <t>Pfleger</t>
  </si>
  <si>
    <t>2015-11-15</t>
  </si>
  <si>
    <t>2013-08-25</t>
  </si>
  <si>
    <t>2010-02-25</t>
  </si>
  <si>
    <t>2016-10-16</t>
  </si>
  <si>
    <t>2011-03-16</t>
  </si>
  <si>
    <t>2012-05-25</t>
  </si>
  <si>
    <t>2011-08-31</t>
  </si>
  <si>
    <t>2019-12-24</t>
  </si>
  <si>
    <t>2019-02-15</t>
  </si>
  <si>
    <t>2023-11-04</t>
  </si>
  <si>
    <t>2019-07-13</t>
  </si>
  <si>
    <t>2035-11-05</t>
  </si>
  <si>
    <t>2023-05-08</t>
  </si>
  <si>
    <t>2019-11-17</t>
  </si>
  <si>
    <t>1999-05-01</t>
  </si>
  <si>
    <t>2018-09-01</t>
  </si>
  <si>
    <t>2010-11-24</t>
  </si>
  <si>
    <t>9999-01-01</t>
  </si>
  <si>
    <t>2020-12-01</t>
  </si>
  <si>
    <t>2025-01-01</t>
  </si>
  <si>
    <t>pfleger script</t>
  </si>
  <si>
    <t>1042.5</t>
  </si>
  <si>
    <t>1380.2</t>
  </si>
  <si>
    <t>1888.2</t>
  </si>
  <si>
    <t>1741.3</t>
  </si>
  <si>
    <t>1464.1</t>
  </si>
  <si>
    <t>1222.9</t>
  </si>
  <si>
    <t>1657.4</t>
  </si>
  <si>
    <t>whoid</t>
  </si>
  <si>
    <t>a15</t>
  </si>
  <si>
    <t>Tuberkulose</t>
  </si>
  <si>
    <t>b20</t>
  </si>
  <si>
    <t>HIV</t>
  </si>
  <si>
    <t>Bösartige Neubildungen der weiblichen Genitalorgane</t>
  </si>
  <si>
    <t>e10</t>
  </si>
  <si>
    <t>Diabetes mellitus</t>
  </si>
  <si>
    <t>c51</t>
  </si>
  <si>
    <t>j09</t>
  </si>
  <si>
    <t>Grippe</t>
  </si>
  <si>
    <t>script</t>
  </si>
  <si>
    <t>symptom</t>
  </si>
  <si>
    <t>Bauchschmerzen</t>
  </si>
  <si>
    <t>Kopfschmerzen</t>
  </si>
  <si>
    <t>Übelkeit</t>
  </si>
  <si>
    <t>Harndrang</t>
  </si>
  <si>
    <t>Fieber</t>
  </si>
  <si>
    <t>hatsymptom</t>
  </si>
  <si>
    <t>s_id</t>
  </si>
  <si>
    <t>select k.name,s.name from krankheit k, symptom s, hatsymptom where k.whoid = hatsymptom.whoid and s.id = hatsymptom.s_id;</t>
  </si>
  <si>
    <t>(Krankheit und deren Symptome)</t>
  </si>
  <si>
    <t>Medikament</t>
  </si>
  <si>
    <t>znr</t>
  </si>
  <si>
    <t>Acetylsalicylsäure-Kapseln 500 mg</t>
  </si>
  <si>
    <t>Ascorbinsäure</t>
  </si>
  <si>
    <t>Enzianwurzel</t>
  </si>
  <si>
    <t>Eucalyptusöl</t>
  </si>
  <si>
    <t>Heidelbeeren</t>
  </si>
  <si>
    <t>Pfefferminzöl</t>
  </si>
  <si>
    <t>einsetzbar</t>
  </si>
  <si>
    <t>select * from krankheit where krankheit.whoid not in (select whoid from hatsymptom);</t>
  </si>
  <si>
    <t>(krankheit ohne symptome)</t>
  </si>
  <si>
    <t>select k.name,m.name from krankheit k, medikament m, einsetzbar where k.whoid = einsetzbar.whoid and m.znr = einsetzbar.znr;</t>
  </si>
  <si>
    <t>(Krankheit und die Medikamente dazu)</t>
  </si>
  <si>
    <t>select * from krankheit where krankheit.whoid not in (select whoid from einsetzbar);</t>
  </si>
  <si>
    <t>(unbehandelbare Krankheiten)</t>
  </si>
  <si>
    <t>beschreibung</t>
  </si>
  <si>
    <t>ww_znr</t>
  </si>
  <si>
    <t>Wurzel und Beeren</t>
  </si>
  <si>
    <t>Kapseln und Öl</t>
  </si>
  <si>
    <t>Wechselwirkung</t>
  </si>
  <si>
    <t xml:space="preserve"> </t>
  </si>
  <si>
    <t>Behandlung</t>
  </si>
  <si>
    <t>behnr</t>
  </si>
  <si>
    <t>datum</t>
  </si>
  <si>
    <t>patient_pid</t>
  </si>
  <si>
    <t>select person.* from arzt,person where arzt.pid=person.pid;</t>
  </si>
  <si>
    <t>(Arzt anzeigen)</t>
  </si>
  <si>
    <t>2018-06-22 14:01:40</t>
  </si>
  <si>
    <t>2018-05-21 03:26:19</t>
  </si>
  <si>
    <t>2018-09-14 14:13:01</t>
  </si>
  <si>
    <t>2018-07-04 03:43:39</t>
  </si>
  <si>
    <t>2018-08-29 19:37:15</t>
  </si>
  <si>
    <t>2018-06-29 11:35:20</t>
  </si>
  <si>
    <t>verwendet</t>
  </si>
  <si>
    <t>2016-06-12 14:06:40</t>
  </si>
  <si>
    <t>2015-09-02 04:31:56</t>
  </si>
  <si>
    <t>2017-06-28 14:38:40</t>
  </si>
  <si>
    <t>2017-10-22 16:57:04</t>
  </si>
  <si>
    <t>2010-06-28 14:38:40</t>
  </si>
  <si>
    <t>2008-09-14 14:13:01</t>
  </si>
  <si>
    <t>2015-06-12 14:06:40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</si>
</sst>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B5CEA8"/>
      <name val="Anonymous Pro"/>
      <family val="3"/>
    </font>
    <font>
      <sz val="9"/>
      <color rgb="FF000000"/>
      <name val="Verdana"/>
      <family val="2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Font="1" applyFill="1" applyBorder="1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0" fillId="2" borderId="0" xfId="0" applyFont="1" applyFill="1" applyBorder="1"/>
    <xf numFmtId="49" fontId="0" fillId="0" borderId="0" xfId="0" applyNumberFormat="1" applyFont="1" applyAlignment="1">
      <alignment vertical="center"/>
    </xf>
    <xf numFmtId="0" fontId="0" fillId="0" borderId="0" xfId="0" applyFont="1" applyBorder="1"/>
    <xf numFmtId="0" fontId="0" fillId="0" borderId="0" xfId="0" applyAlignment="1">
      <alignment horizontal="left"/>
    </xf>
    <xf numFmtId="0" fontId="3" fillId="2" borderId="2" xfId="0" applyFont="1" applyFill="1" applyBorder="1"/>
    <xf numFmtId="0" fontId="3" fillId="2" borderId="0" xfId="0" applyFont="1" applyFill="1" applyBorder="1"/>
  </cellXfs>
  <cellStyles count="1">
    <cellStyle name="Normal" xfId="0" builtinId="0"/>
  </cellStyles>
  <dxfs count="30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Text Document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1" name="Table1" displayName="Table1" ref="A2:J22" totalsRowShown="0">
  <autoFilter ref="A2:J22"/>
  <tableColumns count="10">
    <tableColumn id="1" name="name"/>
    <tableColumn id="2" name="vname"/>
    <tableColumn id="3" name="familienstand"/>
    <tableColumn id="4" name="geburtsdatum" dataDxfId="29"/>
    <tableColumn id="5" name="plz"/>
    <tableColumn id="6" name="ort"/>
    <tableColumn id="7" name="Strasse"/>
    <tableColumn id="8" name="hausnummer"/>
    <tableColumn id="9" name="person script" dataDxfId="28">
      <calculatedColumnFormula>"insert into person (name,vname,familienstand,geburtsdatum) values ('"&amp;Table1[[#This Row],[name]]&amp;"','"&amp;Table1[[#This Row],[vname]]&amp;"','"&amp;Table1[[#This Row],[familienstand]]&amp;"','"&amp;Table1[[#This Row],[geburtsdatum]]&amp;"');"</calculatedColumnFormula>
    </tableColumn>
    <tableColumn id="10" name="adresse script" dataDxfId="27">
      <calculatedColumnFormula>"insert into adresse select pid, '"&amp;Table1[[#This Row],[plz]]&amp;"', '"&amp;Table1[[#This Row],[ort]]&amp;"', '"&amp;Table1[[#This Row],[Strasse]]&amp;"', '"&amp;Table1[[#This Row],[hausnummer]]&amp;"' from person where person.vname = '"&amp;Table1[[#This Row],[vname]]&amp;"' and person.name = '"&amp;Table1[[#This Row],[name]]&amp;"';"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79" displayName="Table79" ref="A1:B16" totalsRowShown="0">
  <autoFilter ref="A1:B16"/>
  <tableColumns count="2">
    <tableColumn id="1" name="bezeichnung"/>
    <tableColumn id="2" name="skript" dataDxfId="26">
      <calculatedColumnFormula>"insert into Fachgebiet (name) values ('"&amp;Table79[[#This Row],[bezeichnung]]&amp;"');"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F11" totalsRowShown="0">
  <autoFilter ref="A1:F11"/>
  <tableColumns count="6">
    <tableColumn id="1" name="name" dataDxfId="25"/>
    <tableColumn id="2" name="vname" dataDxfId="24"/>
    <tableColumn id="3" name="krankenkasse"/>
    <tableColumn id="4" name="gewicht" dataDxfId="23"/>
    <tableColumn id="5" name="groesse" dataDxfId="22"/>
    <tableColumn id="6" name="Column1" dataDxfId="21">
      <calculatedColumnFormula>"insert into patient select pid, '"&amp;Table3[[#This Row],[krankenkasse]]&amp;"', "&amp;Table3[[#This Row],[gewicht]]&amp;", "&amp;Table3[[#This Row],[groesse]]&amp;"  from person where vname = '"&amp;Table3[[#This Row],[vname]]&amp;"' and name = '"&amp;Table3[[#This Row],[name]]&amp;"';"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G5" totalsRowShown="0">
  <autoFilter ref="A2:G5"/>
  <tableColumns count="7">
    <tableColumn id="1" name="name"/>
    <tableColumn id="2" name="vname"/>
    <tableColumn id="3" name="gehalt"/>
    <tableColumn id="4" name="start" dataDxfId="20"/>
    <tableColumn id="5" name="ende" dataDxfId="19"/>
    <tableColumn id="6" name="Fachgebiet"/>
    <tableColumn id="7" name="arzt script" dataDxfId="18">
      <calculatedColumnFormula>"insert into Arzt select pid, '"&amp;Table4[[#This Row],[gehalt]]&amp;"','"&amp;Table4[[#This Row],[start]]&amp;"','"&amp;Table4[[#This Row],[ende]]&amp;"',"&amp;Table4[[#This Row],[Fachgebiet]]&amp;" from person where name ='"&amp;Table4[[#This Row],[name]]&amp;"' and vname='"&amp;Table4[[#This Row],[vname]]&amp;"';"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1:H18" totalsRowShown="0">
  <autoFilter ref="A11:H18"/>
  <tableColumns count="8">
    <tableColumn id="1" name="name" dataDxfId="17"/>
    <tableColumn id="2" name="vname" dataDxfId="16"/>
    <tableColumn id="3" name="gehalt"/>
    <tableColumn id="4" name="start" dataDxfId="15"/>
    <tableColumn id="5" name="ende" dataDxfId="14"/>
    <tableColumn id="6" name="ausbildung"/>
    <tableColumn id="7" name="arzt_pid"/>
    <tableColumn id="8" name="pfleger script" dataDxfId="13">
      <calculatedColumnFormula>"insert into Pfleger select pid, '"&amp;Table5[gehalt]&amp;"','"&amp;Table5[[#This Row],[start]]&amp;"','"&amp;Table5[[#This Row],[ende]]&amp;"','"&amp;Table5[[#This Row],[ausbildung]]&amp;"','"&amp;Table5[arzt_pid]&amp;"' from person where name ='"&amp;Table5[[#This Row],[name]]&amp;"' and vname='"&amp;Table5[[#This Row],[vname]]&amp;"';"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2:C7" totalsRowShown="0">
  <autoFilter ref="A2:C7"/>
  <tableColumns count="3">
    <tableColumn id="1" name="whoid"/>
    <tableColumn id="2" name="name"/>
    <tableColumn id="3" name="script" dataDxfId="12">
      <calculatedColumnFormula>"insert into Krankheit values ('"&amp;Table7[whoid]&amp;"','"&amp;Table7[name]&amp;"');"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710" displayName="Table710" ref="A10:B15" totalsRowShown="0">
  <autoFilter ref="A10:B15"/>
  <tableColumns count="2">
    <tableColumn id="2" name="name"/>
    <tableColumn id="3" name="script" dataDxfId="11">
      <calculatedColumnFormula>"insert into Symptom (name) values ('"&amp;Table710[name]&amp;"');"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A18:C25" totalsRowShown="0">
  <autoFilter ref="A18:C25"/>
  <tableColumns count="3">
    <tableColumn id="1" name="whoid"/>
    <tableColumn id="2" name="s_id"/>
    <tableColumn id="3" name="script" dataDxfId="10">
      <calculatedColumnFormula>"insert into hatsymptom values ('"&amp;Table9[whoid]&amp;"',"&amp;Table9[s_id]&amp;");"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le10" displayName="Table10" ref="A34:C40" totalsRowShown="0">
  <autoFilter ref="A34:C40"/>
  <tableColumns count="3">
    <tableColumn id="1" name="znr"/>
    <tableColumn id="2" name="name"/>
    <tableColumn id="3" name="script" dataDxfId="9">
      <calculatedColumnFormula>"insert into Medikament values ('"&amp;Table10[znr]&amp;"','"&amp;Table10[name]&amp;"');"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Table11" displayName="Table11" ref="A43:C51" totalsRowShown="0">
  <autoFilter ref="A43:C51"/>
  <tableColumns count="3">
    <tableColumn id="1" name="znr" dataDxfId="8"/>
    <tableColumn id="2" name="whoid"/>
    <tableColumn id="3" name="script" dataDxfId="7">
      <calculatedColumnFormula>"insert into einsetzbar values ("&amp;Table11[znr]&amp;",'"&amp;Table11[whoid]&amp;"');"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2" name="Table12" displayName="Table12" ref="A59:D64" totalsRowShown="0">
  <autoFilter ref="A59:D64"/>
  <tableColumns count="4">
    <tableColumn id="1" name="beschreibung"/>
    <tableColumn id="2" name="znr" dataDxfId="6"/>
    <tableColumn id="3" name="ww_znr" dataDxfId="5"/>
    <tableColumn id="4" name="script" dataDxfId="4">
      <calculatedColumnFormula>"insert into wechselwirkung values ('"&amp;Table12[beschreibung]&amp;"',"&amp;Table12[znr]&amp;","&amp;Table12[ww_znr]&amp;");"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3" name="Table13" displayName="Table13" ref="A2:E16" totalsRowShown="0">
  <autoFilter ref="A2:E16"/>
  <tableColumns count="5">
    <tableColumn id="1" name="datum"/>
    <tableColumn id="2" name="whoid" dataDxfId="3"/>
    <tableColumn id="3" name="arzt_pid"/>
    <tableColumn id="4" name="patient_pid"/>
    <tableColumn id="5" name="script" dataDxfId="2">
      <calculatedColumnFormula>"insert into Behandlung (datum,whoid,arzt_pid,patient_pid) values ('"&amp;Table13[datum]&amp;"', '"&amp;Table13[whoid]&amp;"',"&amp;Table13[arzt_pid]&amp;","&amp;Table13[patient_pid]&amp;");"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4" name="Table14" displayName="Table14" ref="A19:C34" totalsRowShown="0">
  <autoFilter ref="A19:C34"/>
  <tableColumns count="3">
    <tableColumn id="1" name="znr" dataDxfId="1"/>
    <tableColumn id="2" name="behnr"/>
    <tableColumn id="3" name="script" dataDxfId="0">
      <calculatedColumnFormula>"insert into verwendet values ("&amp;Table14[znr]&amp;","&amp;Table14[behnr]&amp;");"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J22"/>
  <sheetViews>
    <sheetView topLeftCell="G1" workbookViewId="0">
      <selection activeCell="J4" sqref="J3:J22"/>
    </sheetView>
  </sheetViews>
  <sheetFormatPr defaultRowHeight="15" x14ac:dyDescent="0.25"/>
  <cols>
    <col min="1" max="1" width="12.28515625" customWidth="1"/>
    <col min="2" max="2" width="11" customWidth="1"/>
    <col min="3" max="3" width="15.42578125" customWidth="1"/>
    <col min="4" max="4" width="10.42578125" customWidth="1"/>
    <col min="6" max="6" width="16.42578125" bestFit="1" customWidth="1"/>
    <col min="7" max="7" width="20.140625" bestFit="1" customWidth="1"/>
    <col min="8" max="8" width="14.85546875" customWidth="1"/>
    <col min="9" max="10" width="108.85546875" bestFit="1" customWidth="1"/>
    <col min="11" max="11" width="14.85546875" customWidth="1"/>
    <col min="12" max="12" width="138.28515625" bestFit="1" customWidth="1"/>
  </cols>
  <sheetData>
    <row r="2" spans="1:10" x14ac:dyDescent="0.25">
      <c r="A2" t="s">
        <v>114</v>
      </c>
      <c r="B2" t="s">
        <v>112</v>
      </c>
      <c r="C2" t="s">
        <v>0</v>
      </c>
      <c r="D2" t="s">
        <v>1</v>
      </c>
      <c r="E2" t="s">
        <v>88</v>
      </c>
      <c r="F2" t="s">
        <v>87</v>
      </c>
      <c r="G2" t="s">
        <v>86</v>
      </c>
      <c r="H2" t="s">
        <v>89</v>
      </c>
      <c r="I2" t="s">
        <v>113</v>
      </c>
      <c r="J2" t="s">
        <v>111</v>
      </c>
    </row>
    <row r="3" spans="1:10" x14ac:dyDescent="0.25">
      <c r="A3" t="s">
        <v>3</v>
      </c>
      <c r="B3" t="s">
        <v>2</v>
      </c>
      <c r="C3" t="s">
        <v>41</v>
      </c>
      <c r="D3" s="6" t="s">
        <v>91</v>
      </c>
      <c r="E3">
        <v>25761</v>
      </c>
      <c r="F3" t="s">
        <v>46</v>
      </c>
      <c r="G3" t="s">
        <v>66</v>
      </c>
      <c r="H3">
        <v>161</v>
      </c>
      <c r="I3" t="str">
        <f>"insert into person (name,vname,familienstand,geburtsdatum) values ('"&amp;Table1[[#This Row],[name]]&amp;"','"&amp;Table1[[#This Row],[vname]]&amp;"','"&amp;Table1[[#This Row],[familienstand]]&amp;"','"&amp;Table1[[#This Row],[geburtsdatum]]&amp;"');"</f>
        <v>insert into person (name,vname,familienstand,geburtsdatum) values ('Berends','Nickie','verheiratet','1996-03-29');</v>
      </c>
      <c r="J3" t="str">
        <f>"insert into adresse select pid, '"&amp;Table1[[#This Row],[plz]]&amp;"', '"&amp;Table1[[#This Row],[ort]]&amp;"', '"&amp;Table1[[#This Row],[Strasse]]&amp;"', '"&amp;Table1[[#This Row],[hausnummer]]&amp;"' from person where person.vname = '"&amp;Table1[[#This Row],[vname]]&amp;"' and person.name = '"&amp;Table1[[#This Row],[name]]&amp;"';"</f>
        <v>insert into adresse select pid, '25761', ' Hedwigenkoog ', ' Hülsebrockstr', '161' from person where person.vname = 'Nickie' and person.name = 'Berends';</v>
      </c>
    </row>
    <row r="4" spans="1:10" x14ac:dyDescent="0.25">
      <c r="A4" t="s">
        <v>5</v>
      </c>
      <c r="B4" t="s">
        <v>4</v>
      </c>
      <c r="C4" t="s">
        <v>40</v>
      </c>
      <c r="D4" s="6" t="s">
        <v>92</v>
      </c>
      <c r="E4">
        <v>21368</v>
      </c>
      <c r="F4" t="s">
        <v>47</v>
      </c>
      <c r="G4" t="s">
        <v>67</v>
      </c>
      <c r="H4">
        <v>112</v>
      </c>
      <c r="I4" t="str">
        <f>"insert into person (name,vname,familienstand,geburtsdatum) values ('"&amp;Table1[[#This Row],[name]]&amp;"','"&amp;Table1[[#This Row],[vname]]&amp;"','"&amp;Table1[[#This Row],[familienstand]]&amp;"','"&amp;Table1[[#This Row],[geburtsdatum]]&amp;"');"</f>
        <v>insert into person (name,vname,familienstand,geburtsdatum) values ('Gingrich','Phebe','ledig','1994-05-24');</v>
      </c>
      <c r="J4" t="str">
        <f>"insert into adresse select pid, '"&amp;Table1[[#This Row],[plz]]&amp;"', '"&amp;Table1[[#This Row],[ort]]&amp;"', '"&amp;Table1[[#This Row],[Strasse]]&amp;"', '"&amp;Table1[[#This Row],[hausnummer]]&amp;"' from person where person.vname = '"&amp;Table1[[#This Row],[vname]]&amp;"' and person.name = '"&amp;Table1[[#This Row],[name]]&amp;"';"</f>
        <v>insert into adresse select pid, '21368', ' Boitze ', ' Baumberger Str', '112' from person where person.vname = 'Phebe' and person.name = 'Gingrich';</v>
      </c>
    </row>
    <row r="5" spans="1:10" x14ac:dyDescent="0.25">
      <c r="A5" t="s">
        <v>7</v>
      </c>
      <c r="B5" t="s">
        <v>6</v>
      </c>
      <c r="C5" t="s">
        <v>41</v>
      </c>
      <c r="D5" s="6" t="s">
        <v>93</v>
      </c>
      <c r="E5">
        <v>45309</v>
      </c>
      <c r="F5" t="s">
        <v>48</v>
      </c>
      <c r="G5" t="s">
        <v>68</v>
      </c>
      <c r="H5">
        <v>78</v>
      </c>
      <c r="I5" t="str">
        <f>"insert into person (name,vname,familienstand,geburtsdatum) values ('"&amp;Table1[[#This Row],[name]]&amp;"','"&amp;Table1[[#This Row],[vname]]&amp;"','"&amp;Table1[[#This Row],[familienstand]]&amp;"','"&amp;Table1[[#This Row],[geburtsdatum]]&amp;"');"</f>
        <v>insert into person (name,vname,familienstand,geburtsdatum) values ('Landis','Ahmed','verheiratet','1987-09-17');</v>
      </c>
      <c r="J5" t="str">
        <f>"insert into adresse select pid, '"&amp;Table1[[#This Row],[plz]]&amp;"', '"&amp;Table1[[#This Row],[ort]]&amp;"', '"&amp;Table1[[#This Row],[Strasse]]&amp;"', '"&amp;Table1[[#This Row],[hausnummer]]&amp;"' from person where person.vname = '"&amp;Table1[[#This Row],[vname]]&amp;"' and person.name = '"&amp;Table1[[#This Row],[name]]&amp;"';"</f>
        <v>insert into adresse select pid, '45309', ' Essen ', ' Geiststr', '78' from person where person.vname = 'Ahmed' and person.name = 'Landis';</v>
      </c>
    </row>
    <row r="6" spans="1:10" x14ac:dyDescent="0.25">
      <c r="A6" t="s">
        <v>9</v>
      </c>
      <c r="B6" t="s">
        <v>8</v>
      </c>
      <c r="C6" t="s">
        <v>40</v>
      </c>
      <c r="D6" s="6" t="s">
        <v>94</v>
      </c>
      <c r="E6">
        <v>87730</v>
      </c>
      <c r="F6" t="s">
        <v>49</v>
      </c>
      <c r="G6" t="s">
        <v>69</v>
      </c>
      <c r="H6">
        <v>197</v>
      </c>
      <c r="I6" t="str">
        <f>"insert into person (name,vname,familienstand,geburtsdatum) values ('"&amp;Table1[[#This Row],[name]]&amp;"','"&amp;Table1[[#This Row],[vname]]&amp;"','"&amp;Table1[[#This Row],[familienstand]]&amp;"','"&amp;Table1[[#This Row],[geburtsdatum]]&amp;"');"</f>
        <v>insert into person (name,vname,familienstand,geburtsdatum) values ('Gailey','Valeria','ledig','1964-01-15');</v>
      </c>
      <c r="J6" t="str">
        <f>"insert into adresse select pid, '"&amp;Table1[[#This Row],[plz]]&amp;"', '"&amp;Table1[[#This Row],[ort]]&amp;"', '"&amp;Table1[[#This Row],[Strasse]]&amp;"', '"&amp;Table1[[#This Row],[hausnummer]]&amp;"' from person where person.vname = '"&amp;Table1[[#This Row],[vname]]&amp;"' and person.name = '"&amp;Table1[[#This Row],[name]]&amp;"';"</f>
        <v>insert into adresse select pid, '87730', ' Bad Grönenbach ', ' Am Pulverschuppen', '197' from person where person.vname = 'Valeria' and person.name = 'Gailey';</v>
      </c>
    </row>
    <row r="7" spans="1:10" x14ac:dyDescent="0.25">
      <c r="A7" t="s">
        <v>11</v>
      </c>
      <c r="B7" t="s">
        <v>10</v>
      </c>
      <c r="C7" t="s">
        <v>41</v>
      </c>
      <c r="D7" s="6" t="s">
        <v>95</v>
      </c>
      <c r="E7">
        <v>89192</v>
      </c>
      <c r="F7" t="s">
        <v>50</v>
      </c>
      <c r="G7" t="s">
        <v>70</v>
      </c>
      <c r="H7">
        <v>113</v>
      </c>
      <c r="I7" t="str">
        <f>"insert into person (name,vname,familienstand,geburtsdatum) values ('"&amp;Table1[[#This Row],[name]]&amp;"','"&amp;Table1[[#This Row],[vname]]&amp;"','"&amp;Table1[[#This Row],[familienstand]]&amp;"','"&amp;Table1[[#This Row],[geburtsdatum]]&amp;"');"</f>
        <v>insert into person (name,vname,familienstand,geburtsdatum) values ('Bullins','Randal','verheiratet','1994-10-09');</v>
      </c>
      <c r="J7" t="str">
        <f>"insert into adresse select pid, '"&amp;Table1[[#This Row],[plz]]&amp;"', '"&amp;Table1[[#This Row],[ort]]&amp;"', '"&amp;Table1[[#This Row],[Strasse]]&amp;"', '"&amp;Table1[[#This Row],[hausnummer]]&amp;"' from person where person.vname = '"&amp;Table1[[#This Row],[vname]]&amp;"' and person.name = '"&amp;Table1[[#This Row],[name]]&amp;"';"</f>
        <v>insert into adresse select pid, '89192', ' Rammingen ', ' Kurneystr', '113' from person where person.vname = 'Randal' and person.name = 'Bullins';</v>
      </c>
    </row>
    <row r="8" spans="1:10" x14ac:dyDescent="0.25">
      <c r="A8" t="s">
        <v>13</v>
      </c>
      <c r="B8" t="s">
        <v>12</v>
      </c>
      <c r="C8" t="s">
        <v>42</v>
      </c>
      <c r="D8" s="6" t="s">
        <v>96</v>
      </c>
      <c r="E8">
        <v>54316</v>
      </c>
      <c r="F8" t="s">
        <v>51</v>
      </c>
      <c r="G8" t="s">
        <v>71</v>
      </c>
      <c r="H8">
        <v>120</v>
      </c>
      <c r="I8" t="str">
        <f>"insert into person (name,vname,familienstand,geburtsdatum) values ('"&amp;Table1[[#This Row],[name]]&amp;"','"&amp;Table1[[#This Row],[vname]]&amp;"','"&amp;Table1[[#This Row],[familienstand]]&amp;"','"&amp;Table1[[#This Row],[geburtsdatum]]&amp;"');"</f>
        <v>insert into person (name,vname,familienstand,geburtsdatum) values ('Dempsey','Jeanelle','verwitwet','1959-12-01');</v>
      </c>
      <c r="J8" t="str">
        <f>"insert into adresse select pid, '"&amp;Table1[[#This Row],[plz]]&amp;"', '"&amp;Table1[[#This Row],[ort]]&amp;"', '"&amp;Table1[[#This Row],[Strasse]]&amp;"', '"&amp;Table1[[#This Row],[hausnummer]]&amp;"' from person where person.vname = '"&amp;Table1[[#This Row],[vname]]&amp;"' and person.name = '"&amp;Table1[[#This Row],[name]]&amp;"';"</f>
        <v>insert into adresse select pid, '54316', ' Ollmuth ', ' Vorgebirgstr', '120' from person where person.vname = 'Jeanelle' and person.name = 'Dempsey';</v>
      </c>
    </row>
    <row r="9" spans="1:10" x14ac:dyDescent="0.25">
      <c r="A9" t="s">
        <v>15</v>
      </c>
      <c r="B9" t="s">
        <v>14</v>
      </c>
      <c r="C9" t="s">
        <v>42</v>
      </c>
      <c r="D9" s="6" t="s">
        <v>97</v>
      </c>
      <c r="E9">
        <v>67734</v>
      </c>
      <c r="F9" t="s">
        <v>52</v>
      </c>
      <c r="G9" t="s">
        <v>72</v>
      </c>
      <c r="H9">
        <v>132</v>
      </c>
      <c r="I9" t="str">
        <f>"insert into person (name,vname,familienstand,geburtsdatum) values ('"&amp;Table1[[#This Row],[name]]&amp;"','"&amp;Table1[[#This Row],[vname]]&amp;"','"&amp;Table1[[#This Row],[familienstand]]&amp;"','"&amp;Table1[[#This Row],[geburtsdatum]]&amp;"');"</f>
        <v>insert into person (name,vname,familienstand,geburtsdatum) values ('Clowers','Janiece','verwitwet','1978-05-02');</v>
      </c>
      <c r="J9" t="str">
        <f>"insert into adresse select pid, '"&amp;Table1[[#This Row],[plz]]&amp;"', '"&amp;Table1[[#This Row],[ort]]&amp;"', '"&amp;Table1[[#This Row],[Strasse]]&amp;"', '"&amp;Table1[[#This Row],[hausnummer]]&amp;"' from person where person.vname = '"&amp;Table1[[#This Row],[vname]]&amp;"' and person.name = '"&amp;Table1[[#This Row],[name]]&amp;"';"</f>
        <v>insert into adresse select pid, '67734', ' Katzweiler ', ' Lammerbach ', '132' from person where person.vname = 'Janiece' and person.name = 'Clowers';</v>
      </c>
    </row>
    <row r="10" spans="1:10" x14ac:dyDescent="0.25">
      <c r="A10" t="s">
        <v>17</v>
      </c>
      <c r="B10" t="s">
        <v>16</v>
      </c>
      <c r="C10" t="s">
        <v>41</v>
      </c>
      <c r="D10" s="6" t="s">
        <v>98</v>
      </c>
      <c r="E10">
        <v>49324</v>
      </c>
      <c r="F10" t="s">
        <v>53</v>
      </c>
      <c r="G10" t="s">
        <v>73</v>
      </c>
      <c r="H10">
        <v>115</v>
      </c>
      <c r="I10" t="str">
        <f>"insert into person (name,vname,familienstand,geburtsdatum) values ('"&amp;Table1[[#This Row],[name]]&amp;"','"&amp;Table1[[#This Row],[vname]]&amp;"','"&amp;Table1[[#This Row],[familienstand]]&amp;"','"&amp;Table1[[#This Row],[geburtsdatum]]&amp;"');"</f>
        <v>insert into person (name,vname,familienstand,geburtsdatum) values ('Chavis','Rickie','verheiratet','1972-04-01');</v>
      </c>
      <c r="J10" t="str">
        <f>"insert into adresse select pid, '"&amp;Table1[[#This Row],[plz]]&amp;"', '"&amp;Table1[[#This Row],[ort]]&amp;"', '"&amp;Table1[[#This Row],[Strasse]]&amp;"', '"&amp;Table1[[#This Row],[hausnummer]]&amp;"' from person where person.vname = '"&amp;Table1[[#This Row],[vname]]&amp;"' and person.name = '"&amp;Table1[[#This Row],[name]]&amp;"';"</f>
        <v>insert into adresse select pid, '49324', ' Melle ', ' Arnheimweg ', '115' from person where person.vname = 'Rickie' and person.name = 'Chavis';</v>
      </c>
    </row>
    <row r="11" spans="1:10" x14ac:dyDescent="0.25">
      <c r="A11" t="s">
        <v>19</v>
      </c>
      <c r="B11" t="s">
        <v>18</v>
      </c>
      <c r="C11" t="s">
        <v>40</v>
      </c>
      <c r="D11" s="6" t="s">
        <v>99</v>
      </c>
      <c r="E11">
        <v>99438</v>
      </c>
      <c r="F11" t="s">
        <v>54</v>
      </c>
      <c r="G11" t="s">
        <v>74</v>
      </c>
      <c r="H11">
        <v>50</v>
      </c>
      <c r="I11" t="str">
        <f>"insert into person (name,vname,familienstand,geburtsdatum) values ('"&amp;Table1[[#This Row],[name]]&amp;"','"&amp;Table1[[#This Row],[vname]]&amp;"','"&amp;Table1[[#This Row],[familienstand]]&amp;"','"&amp;Table1[[#This Row],[geburtsdatum]]&amp;"');"</f>
        <v>insert into person (name,vname,familienstand,geburtsdatum) values ('Aaron','Crystle','ledig','1992-12-21');</v>
      </c>
      <c r="J11" t="str">
        <f>"insert into adresse select pid, '"&amp;Table1[[#This Row],[plz]]&amp;"', '"&amp;Table1[[#This Row],[ort]]&amp;"', '"&amp;Table1[[#This Row],[Strasse]]&amp;"', '"&amp;Table1[[#This Row],[hausnummer]]&amp;"' from person where person.vname = '"&amp;Table1[[#This Row],[vname]]&amp;"' and person.name = '"&amp;Table1[[#This Row],[name]]&amp;"';"</f>
        <v>insert into adresse select pid, '99438', ' Troistedt ', ' Münsterstr', '50' from person where person.vname = 'Crystle' and person.name = 'Aaron';</v>
      </c>
    </row>
    <row r="12" spans="1:10" x14ac:dyDescent="0.25">
      <c r="A12" t="s">
        <v>21</v>
      </c>
      <c r="B12" t="s">
        <v>20</v>
      </c>
      <c r="C12" t="s">
        <v>42</v>
      </c>
      <c r="D12" s="6" t="s">
        <v>100</v>
      </c>
      <c r="E12">
        <v>23715</v>
      </c>
      <c r="F12" t="s">
        <v>55</v>
      </c>
      <c r="G12" t="s">
        <v>75</v>
      </c>
      <c r="H12">
        <v>84</v>
      </c>
      <c r="I12" t="str">
        <f>"insert into person (name,vname,familienstand,geburtsdatum) values ('"&amp;Table1[[#This Row],[name]]&amp;"','"&amp;Table1[[#This Row],[vname]]&amp;"','"&amp;Table1[[#This Row],[familienstand]]&amp;"','"&amp;Table1[[#This Row],[geburtsdatum]]&amp;"');"</f>
        <v>insert into person (name,vname,familienstand,geburtsdatum) values ('Rainer','Ozella','verwitwet','1997-02-17');</v>
      </c>
      <c r="J12" t="str">
        <f>"insert into adresse select pid, '"&amp;Table1[[#This Row],[plz]]&amp;"', '"&amp;Table1[[#This Row],[ort]]&amp;"', '"&amp;Table1[[#This Row],[Strasse]]&amp;"', '"&amp;Table1[[#This Row],[hausnummer]]&amp;"' from person where person.vname = '"&amp;Table1[[#This Row],[vname]]&amp;"' and person.name = '"&amp;Table1[[#This Row],[name]]&amp;"';"</f>
        <v>insert into adresse select pid, '23715', ' Bosau ', ' Unter Kahlenhausen ', '84' from person where person.vname = 'Ozella' and person.name = 'Rainer';</v>
      </c>
    </row>
    <row r="13" spans="1:10" x14ac:dyDescent="0.25">
      <c r="A13" t="s">
        <v>23</v>
      </c>
      <c r="B13" t="s">
        <v>22</v>
      </c>
      <c r="C13" t="s">
        <v>43</v>
      </c>
      <c r="D13" s="6" t="s">
        <v>101</v>
      </c>
      <c r="E13">
        <v>78147</v>
      </c>
      <c r="F13" t="s">
        <v>56</v>
      </c>
      <c r="G13" t="s">
        <v>76</v>
      </c>
      <c r="H13">
        <v>170</v>
      </c>
      <c r="I13" t="str">
        <f>"insert into person (name,vname,familienstand,geburtsdatum) values ('"&amp;Table1[[#This Row],[name]]&amp;"','"&amp;Table1[[#This Row],[vname]]&amp;"','"&amp;Table1[[#This Row],[familienstand]]&amp;"','"&amp;Table1[[#This Row],[geburtsdatum]]&amp;"');"</f>
        <v>insert into person (name,vname,familienstand,geburtsdatum) values ('Mcdonough','Daniel','geschieden','1987-02-26');</v>
      </c>
      <c r="J13" t="str">
        <f>"insert into adresse select pid, '"&amp;Table1[[#This Row],[plz]]&amp;"', '"&amp;Table1[[#This Row],[ort]]&amp;"', '"&amp;Table1[[#This Row],[Strasse]]&amp;"', '"&amp;Table1[[#This Row],[hausnummer]]&amp;"' from person where person.vname = '"&amp;Table1[[#This Row],[vname]]&amp;"' and person.name = '"&amp;Table1[[#This Row],[name]]&amp;"';"</f>
        <v>insert into adresse select pid, '78147', ' Vöhrenbach ', ' Neißestr', '170' from person where person.vname = 'Daniel' and person.name = 'Mcdonough';</v>
      </c>
    </row>
    <row r="14" spans="1:10" x14ac:dyDescent="0.25">
      <c r="A14" t="s">
        <v>25</v>
      </c>
      <c r="B14" t="s">
        <v>24</v>
      </c>
      <c r="C14" t="s">
        <v>40</v>
      </c>
      <c r="D14" s="6" t="s">
        <v>102</v>
      </c>
      <c r="E14">
        <v>56377</v>
      </c>
      <c r="F14" t="s">
        <v>57</v>
      </c>
      <c r="G14" t="s">
        <v>77</v>
      </c>
      <c r="H14">
        <v>94</v>
      </c>
      <c r="I14" t="str">
        <f>"insert into person (name,vname,familienstand,geburtsdatum) values ('"&amp;Table1[[#This Row],[name]]&amp;"','"&amp;Table1[[#This Row],[vname]]&amp;"','"&amp;Table1[[#This Row],[familienstand]]&amp;"','"&amp;Table1[[#This Row],[geburtsdatum]]&amp;"');"</f>
        <v>insert into person (name,vname,familienstand,geburtsdatum) values ('Brwon','Lashunda','ledig','1966-03-26');</v>
      </c>
      <c r="J14" t="str">
        <f>"insert into adresse select pid, '"&amp;Table1[[#This Row],[plz]]&amp;"', '"&amp;Table1[[#This Row],[ort]]&amp;"', '"&amp;Table1[[#This Row],[Strasse]]&amp;"', '"&amp;Table1[[#This Row],[hausnummer]]&amp;"' from person where person.vname = '"&amp;Table1[[#This Row],[vname]]&amp;"' and person.name = '"&amp;Table1[[#This Row],[name]]&amp;"';"</f>
        <v>insert into adresse select pid, '56377', ' Seelbach ', ' Am Blütenhain ', '94' from person where person.vname = 'Lashunda' and person.name = 'Brwon';</v>
      </c>
    </row>
    <row r="15" spans="1:10" x14ac:dyDescent="0.25">
      <c r="A15" t="s">
        <v>27</v>
      </c>
      <c r="B15" t="s">
        <v>26</v>
      </c>
      <c r="C15" t="s">
        <v>42</v>
      </c>
      <c r="D15" s="6" t="s">
        <v>103</v>
      </c>
      <c r="E15">
        <v>83458</v>
      </c>
      <c r="F15" t="s">
        <v>58</v>
      </c>
      <c r="G15" t="s">
        <v>78</v>
      </c>
      <c r="H15">
        <v>147</v>
      </c>
      <c r="I15" t="str">
        <f>"insert into person (name,vname,familienstand,geburtsdatum) values ('"&amp;Table1[[#This Row],[name]]&amp;"','"&amp;Table1[[#This Row],[vname]]&amp;"','"&amp;Table1[[#This Row],[familienstand]]&amp;"','"&amp;Table1[[#This Row],[geburtsdatum]]&amp;"');"</f>
        <v>insert into person (name,vname,familienstand,geburtsdatum) values ('Quinton','Ashlie','verwitwet','1980-11-16');</v>
      </c>
      <c r="J15" t="str">
        <f>"insert into adresse select pid, '"&amp;Table1[[#This Row],[plz]]&amp;"', '"&amp;Table1[[#This Row],[ort]]&amp;"', '"&amp;Table1[[#This Row],[Strasse]]&amp;"', '"&amp;Table1[[#This Row],[hausnummer]]&amp;"' from person where person.vname = '"&amp;Table1[[#This Row],[vname]]&amp;"' and person.name = '"&amp;Table1[[#This Row],[name]]&amp;"';"</f>
        <v>insert into adresse select pid, '83458', ' Schneizlreuth ', ' Grevener Str', '147' from person where person.vname = 'Ashlie' and person.name = 'Quinton';</v>
      </c>
    </row>
    <row r="16" spans="1:10" x14ac:dyDescent="0.25">
      <c r="A16" t="s">
        <v>29</v>
      </c>
      <c r="B16" t="s">
        <v>28</v>
      </c>
      <c r="C16" t="s">
        <v>41</v>
      </c>
      <c r="D16" s="6" t="s">
        <v>104</v>
      </c>
      <c r="E16">
        <v>89353</v>
      </c>
      <c r="F16" t="s">
        <v>59</v>
      </c>
      <c r="G16" t="s">
        <v>79</v>
      </c>
      <c r="H16">
        <v>183</v>
      </c>
      <c r="I16" t="str">
        <f>"insert into person (name,vname,familienstand,geburtsdatum) values ('"&amp;Table1[[#This Row],[name]]&amp;"','"&amp;Table1[[#This Row],[vname]]&amp;"','"&amp;Table1[[#This Row],[familienstand]]&amp;"','"&amp;Table1[[#This Row],[geburtsdatum]]&amp;"');"</f>
        <v>insert into person (name,vname,familienstand,geburtsdatum) values ('Brookshire','Percy','verheiratet','1954-06-06');</v>
      </c>
      <c r="J16" t="str">
        <f>"insert into adresse select pid, '"&amp;Table1[[#This Row],[plz]]&amp;"', '"&amp;Table1[[#This Row],[ort]]&amp;"', '"&amp;Table1[[#This Row],[Strasse]]&amp;"', '"&amp;Table1[[#This Row],[hausnummer]]&amp;"' from person where person.vname = '"&amp;Table1[[#This Row],[vname]]&amp;"' and person.name = '"&amp;Table1[[#This Row],[name]]&amp;"';"</f>
        <v>insert into adresse select pid, '89353', ' Glött ', ' Carossastr', '183' from person where person.vname = 'Percy' and person.name = 'Brookshire';</v>
      </c>
    </row>
    <row r="17" spans="1:10" x14ac:dyDescent="0.25">
      <c r="A17" t="s">
        <v>31</v>
      </c>
      <c r="B17" t="s">
        <v>30</v>
      </c>
      <c r="C17" t="s">
        <v>40</v>
      </c>
      <c r="D17" s="6" t="s">
        <v>105</v>
      </c>
      <c r="E17">
        <v>42281</v>
      </c>
      <c r="F17" t="s">
        <v>60</v>
      </c>
      <c r="G17" t="s">
        <v>80</v>
      </c>
      <c r="H17">
        <v>83</v>
      </c>
      <c r="I17" t="str">
        <f>"insert into person (name,vname,familienstand,geburtsdatum) values ('"&amp;Table1[[#This Row],[name]]&amp;"','"&amp;Table1[[#This Row],[vname]]&amp;"','"&amp;Table1[[#This Row],[familienstand]]&amp;"','"&amp;Table1[[#This Row],[geburtsdatum]]&amp;"');"</f>
        <v>insert into person (name,vname,familienstand,geburtsdatum) values ('Criner','Leila','ledig','1989-01-02');</v>
      </c>
      <c r="J17" t="str">
        <f>"insert into adresse select pid, '"&amp;Table1[[#This Row],[plz]]&amp;"', '"&amp;Table1[[#This Row],[ort]]&amp;"', '"&amp;Table1[[#This Row],[Strasse]]&amp;"', '"&amp;Table1[[#This Row],[hausnummer]]&amp;"' from person where person.vname = '"&amp;Table1[[#This Row],[vname]]&amp;"' and person.name = '"&amp;Table1[[#This Row],[name]]&amp;"';"</f>
        <v>insert into adresse select pid, '42281', ' Wuppertal ', ' Methweg ', '83' from person where person.vname = 'Leila' and person.name = 'Criner';</v>
      </c>
    </row>
    <row r="18" spans="1:10" x14ac:dyDescent="0.25">
      <c r="A18" t="s">
        <v>33</v>
      </c>
      <c r="B18" t="s">
        <v>32</v>
      </c>
      <c r="C18" t="s">
        <v>41</v>
      </c>
      <c r="D18" s="6" t="s">
        <v>106</v>
      </c>
      <c r="E18">
        <v>25575</v>
      </c>
      <c r="F18" t="s">
        <v>61</v>
      </c>
      <c r="G18" t="s">
        <v>81</v>
      </c>
      <c r="H18">
        <v>130</v>
      </c>
      <c r="I18" t="str">
        <f>"insert into person (name,vname,familienstand,geburtsdatum) values ('"&amp;Table1[[#This Row],[name]]&amp;"','"&amp;Table1[[#This Row],[vname]]&amp;"','"&amp;Table1[[#This Row],[familienstand]]&amp;"','"&amp;Table1[[#This Row],[geburtsdatum]]&amp;"');"</f>
        <v>insert into person (name,vname,familienstand,geburtsdatum) values ('Dewolfe','Clayton','verheiratet','1992-01-16');</v>
      </c>
      <c r="J18" t="str">
        <f>"insert into adresse select pid, '"&amp;Table1[[#This Row],[plz]]&amp;"', '"&amp;Table1[[#This Row],[ort]]&amp;"', '"&amp;Table1[[#This Row],[Strasse]]&amp;"', '"&amp;Table1[[#This Row],[hausnummer]]&amp;"' from person where person.vname = '"&amp;Table1[[#This Row],[vname]]&amp;"' and person.name = '"&amp;Table1[[#This Row],[name]]&amp;"';"</f>
        <v>insert into adresse select pid, '25575', ' Beringstedt ', ' Sanddornweg', '130' from person where person.vname = 'Clayton' and person.name = 'Dewolfe';</v>
      </c>
    </row>
    <row r="19" spans="1:10" x14ac:dyDescent="0.25">
      <c r="A19" t="s">
        <v>35</v>
      </c>
      <c r="B19" t="s">
        <v>34</v>
      </c>
      <c r="C19" t="s">
        <v>40</v>
      </c>
      <c r="D19" s="6" t="s">
        <v>107</v>
      </c>
      <c r="E19">
        <v>89077</v>
      </c>
      <c r="F19" t="s">
        <v>62</v>
      </c>
      <c r="G19" t="s">
        <v>82</v>
      </c>
      <c r="H19">
        <v>190</v>
      </c>
      <c r="I19" t="str">
        <f>"insert into person (name,vname,familienstand,geburtsdatum) values ('"&amp;Table1[[#This Row],[name]]&amp;"','"&amp;Table1[[#This Row],[vname]]&amp;"','"&amp;Table1[[#This Row],[familienstand]]&amp;"','"&amp;Table1[[#This Row],[geburtsdatum]]&amp;"');"</f>
        <v>insert into person (name,vname,familienstand,geburtsdatum) values ('Lefevre','Misty','ledig','1968-04-14');</v>
      </c>
      <c r="J19" t="str">
        <f>"insert into adresse select pid, '"&amp;Table1[[#This Row],[plz]]&amp;"', '"&amp;Table1[[#This Row],[ort]]&amp;"', '"&amp;Table1[[#This Row],[Strasse]]&amp;"', '"&amp;Table1[[#This Row],[hausnummer]]&amp;"' from person where person.vname = '"&amp;Table1[[#This Row],[vname]]&amp;"' and person.name = '"&amp;Table1[[#This Row],[name]]&amp;"';"</f>
        <v>insert into adresse select pid, '89077', ' Ulm ', ' Immelmannstr', '190' from person where person.vname = 'Misty' and person.name = 'Lefevre';</v>
      </c>
    </row>
    <row r="20" spans="1:10" x14ac:dyDescent="0.25">
      <c r="A20" t="s">
        <v>37</v>
      </c>
      <c r="B20" t="s">
        <v>36</v>
      </c>
      <c r="C20" t="s">
        <v>43</v>
      </c>
      <c r="D20" s="6" t="s">
        <v>108</v>
      </c>
      <c r="E20">
        <v>2708</v>
      </c>
      <c r="F20" t="s">
        <v>63</v>
      </c>
      <c r="G20" t="s">
        <v>83</v>
      </c>
      <c r="H20">
        <v>174</v>
      </c>
      <c r="I20" t="str">
        <f>"insert into person (name,vname,familienstand,geburtsdatum) values ('"&amp;Table1[[#This Row],[name]]&amp;"','"&amp;Table1[[#This Row],[vname]]&amp;"','"&amp;Table1[[#This Row],[familienstand]]&amp;"','"&amp;Table1[[#This Row],[geburtsdatum]]&amp;"');"</f>
        <v>insert into person (name,vname,familienstand,geburtsdatum) values ('Dey','Shanti','geschieden','1983-10-26');</v>
      </c>
      <c r="J20" t="str">
        <f>"insert into adresse select pid, '"&amp;Table1[[#This Row],[plz]]&amp;"', '"&amp;Table1[[#This Row],[ort]]&amp;"', '"&amp;Table1[[#This Row],[Strasse]]&amp;"', '"&amp;Table1[[#This Row],[hausnummer]]&amp;"' from person where person.vname = '"&amp;Table1[[#This Row],[vname]]&amp;"' and person.name = '"&amp;Table1[[#This Row],[name]]&amp;"';"</f>
        <v>insert into adresse select pid, '2708', ' Rosenbach ', ' Hüfferstr', '174' from person where person.vname = 'Shanti' and person.name = 'Dey';</v>
      </c>
    </row>
    <row r="21" spans="1:10" x14ac:dyDescent="0.25">
      <c r="A21" t="s">
        <v>39</v>
      </c>
      <c r="B21" t="s">
        <v>38</v>
      </c>
      <c r="C21" t="s">
        <v>41</v>
      </c>
      <c r="D21" s="6" t="s">
        <v>109</v>
      </c>
      <c r="E21">
        <v>56630</v>
      </c>
      <c r="F21" t="s">
        <v>64</v>
      </c>
      <c r="G21" t="s">
        <v>84</v>
      </c>
      <c r="H21">
        <v>88</v>
      </c>
      <c r="I21" t="str">
        <f>"insert into person (name,vname,familienstand,geburtsdatum) values ('"&amp;Table1[[#This Row],[name]]&amp;"','"&amp;Table1[[#This Row],[vname]]&amp;"','"&amp;Table1[[#This Row],[familienstand]]&amp;"','"&amp;Table1[[#This Row],[geburtsdatum]]&amp;"');"</f>
        <v>insert into person (name,vname,familienstand,geburtsdatum) values ('Bogner','Belva','verheiratet','1995-11-06');</v>
      </c>
      <c r="J21" t="str">
        <f>"insert into adresse select pid, '"&amp;Table1[[#This Row],[plz]]&amp;"', '"&amp;Table1[[#This Row],[ort]]&amp;"', '"&amp;Table1[[#This Row],[Strasse]]&amp;"', '"&amp;Table1[[#This Row],[hausnummer]]&amp;"' from person where person.vname = '"&amp;Table1[[#This Row],[vname]]&amp;"' and person.name = '"&amp;Table1[[#This Row],[name]]&amp;"';"</f>
        <v>insert into adresse select pid, '56630', ' Kretz ', ' Liboristr', '88' from person where person.vname = 'Belva' and person.name = 'Bogner';</v>
      </c>
    </row>
    <row r="22" spans="1:10" x14ac:dyDescent="0.25">
      <c r="A22" t="s">
        <v>45</v>
      </c>
      <c r="B22" t="s">
        <v>44</v>
      </c>
      <c r="C22" t="s">
        <v>40</v>
      </c>
      <c r="D22" s="6" t="s">
        <v>110</v>
      </c>
      <c r="E22">
        <v>57518</v>
      </c>
      <c r="F22" t="s">
        <v>65</v>
      </c>
      <c r="G22" t="s">
        <v>85</v>
      </c>
      <c r="H22">
        <v>13</v>
      </c>
      <c r="I22" t="str">
        <f>"insert into person (name,vname,familienstand,geburtsdatum) values ('"&amp;Table1[[#This Row],[name]]&amp;"','"&amp;Table1[[#This Row],[vname]]&amp;"','"&amp;Table1[[#This Row],[familienstand]]&amp;"','"&amp;Table1[[#This Row],[geburtsdatum]]&amp;"');"</f>
        <v>insert into person (name,vname,familienstand,geburtsdatum) values ('Bradley','Darla','ledig','1968-04-15');</v>
      </c>
      <c r="J22" t="str">
        <f>"insert into adresse select pid, '"&amp;Table1[[#This Row],[plz]]&amp;"', '"&amp;Table1[[#This Row],[ort]]&amp;"', '"&amp;Table1[[#This Row],[Strasse]]&amp;"', '"&amp;Table1[[#This Row],[hausnummer]]&amp;"' from person where person.vname = '"&amp;Table1[[#This Row],[vname]]&amp;"' and person.name = '"&amp;Table1[[#This Row],[name]]&amp;"';"</f>
        <v>insert into adresse select pid, '57518', ' Alsdorf ', ' Werkstattstr', '13' from person where person.vname = 'Darla' and person.name = 'Bradley';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6"/>
  <sheetViews>
    <sheetView workbookViewId="0">
      <selection activeCell="B16" sqref="B2:B16"/>
    </sheetView>
  </sheetViews>
  <sheetFormatPr defaultRowHeight="15" x14ac:dyDescent="0.25"/>
  <cols>
    <col min="1" max="1" width="34.42578125" bestFit="1" customWidth="1"/>
    <col min="2" max="2" width="72.85546875" bestFit="1" customWidth="1"/>
  </cols>
  <sheetData>
    <row r="1" spans="1:2" x14ac:dyDescent="0.25">
      <c r="A1" t="s">
        <v>115</v>
      </c>
      <c r="B1" t="s">
        <v>116</v>
      </c>
    </row>
    <row r="2" spans="1:2" x14ac:dyDescent="0.25">
      <c r="A2" t="s">
        <v>117</v>
      </c>
      <c r="B2" t="str">
        <f>"insert into Fachgebiet (name) values ('"&amp;Table79[[#This Row],[bezeichnung]]&amp;"');"</f>
        <v>insert into Fachgebiet (name) values ('Allgemeinchirurgie');</v>
      </c>
    </row>
    <row r="3" spans="1:2" x14ac:dyDescent="0.25">
      <c r="A3" t="s">
        <v>118</v>
      </c>
      <c r="B3" t="str">
        <f>"insert into Fachgebiet (name) values ('"&amp;Table79[[#This Row],[bezeichnung]]&amp;"');"</f>
        <v>insert into Fachgebiet (name) values ('Anästhesiologie');</v>
      </c>
    </row>
    <row r="4" spans="1:2" x14ac:dyDescent="0.25">
      <c r="A4" t="s">
        <v>119</v>
      </c>
      <c r="B4" t="str">
        <f>"insert into Fachgebiet (name) values ('"&amp;Table79[[#This Row],[bezeichnung]]&amp;"');"</f>
        <v>insert into Fachgebiet (name) values ('Augenheilkunde');</v>
      </c>
    </row>
    <row r="5" spans="1:2" x14ac:dyDescent="0.25">
      <c r="A5" t="s">
        <v>120</v>
      </c>
      <c r="B5" s="1" t="str">
        <f>"insert into Fachgebiet (name) values ('"&amp;Table79[[#This Row],[bezeichnung]]&amp;"');"</f>
        <v>insert into Fachgebiet (name) values ('Frauenheilkunde');</v>
      </c>
    </row>
    <row r="6" spans="1:2" x14ac:dyDescent="0.25">
      <c r="A6" t="s">
        <v>121</v>
      </c>
      <c r="B6" s="1" t="str">
        <f>"insert into Fachgebiet (name) values ('"&amp;Table79[[#This Row],[bezeichnung]]&amp;"');"</f>
        <v>insert into Fachgebiet (name) values ('Gefäßchirurgie');</v>
      </c>
    </row>
    <row r="7" spans="1:2" x14ac:dyDescent="0.25">
      <c r="A7" t="s">
        <v>122</v>
      </c>
      <c r="B7" s="1" t="str">
        <f>"insert into Fachgebiet (name) values ('"&amp;Table79[[#This Row],[bezeichnung]]&amp;"');"</f>
        <v>insert into Fachgebiet (name) values ('Geriatrie');</v>
      </c>
    </row>
    <row r="8" spans="1:2" x14ac:dyDescent="0.25">
      <c r="A8" t="s">
        <v>123</v>
      </c>
      <c r="B8" s="1" t="str">
        <f>"insert into Fachgebiet (name) values ('"&amp;Table79[[#This Row],[bezeichnung]]&amp;"');"</f>
        <v>insert into Fachgebiet (name) values ('Innere Medizin');</v>
      </c>
    </row>
    <row r="9" spans="1:2" x14ac:dyDescent="0.25">
      <c r="A9" t="s">
        <v>124</v>
      </c>
      <c r="B9" s="1" t="str">
        <f>"insert into Fachgebiet (name) values ('"&amp;Table79[[#This Row],[bezeichnung]]&amp;"');"</f>
        <v>insert into Fachgebiet (name) values ('Kinder- und Jugendheilkunde');</v>
      </c>
    </row>
    <row r="10" spans="1:2" x14ac:dyDescent="0.25">
      <c r="A10" t="s">
        <v>125</v>
      </c>
      <c r="B10" s="1" t="str">
        <f>"insert into Fachgebiet (name) values ('"&amp;Table79[[#This Row],[bezeichnung]]&amp;"');"</f>
        <v>insert into Fachgebiet (name) values ('Kindererchirurgie');</v>
      </c>
    </row>
    <row r="11" spans="1:2" x14ac:dyDescent="0.25">
      <c r="A11" t="s">
        <v>126</v>
      </c>
      <c r="B11" s="1" t="str">
        <f>"insert into Fachgebiet (name) values ('"&amp;Table79[[#This Row],[bezeichnung]]&amp;"');"</f>
        <v>insert into Fachgebiet (name) values ('Mund-, Kiefer- und Gesichtschirurgie');</v>
      </c>
    </row>
    <row r="12" spans="1:2" x14ac:dyDescent="0.25">
      <c r="A12" t="s">
        <v>127</v>
      </c>
      <c r="B12" s="1" t="str">
        <f>"insert into Fachgebiet (name) values ('"&amp;Table79[[#This Row],[bezeichnung]]&amp;"');"</f>
        <v>insert into Fachgebiet (name) values ('Neurologie');</v>
      </c>
    </row>
    <row r="13" spans="1:2" x14ac:dyDescent="0.25">
      <c r="A13" t="s">
        <v>128</v>
      </c>
      <c r="B13" s="1" t="str">
        <f>"insert into Fachgebiet (name) values ('"&amp;Table79[[#This Row],[bezeichnung]]&amp;"');"</f>
        <v>insert into Fachgebiet (name) values ('Nuklermedizin');</v>
      </c>
    </row>
    <row r="14" spans="1:2" x14ac:dyDescent="0.25">
      <c r="A14" t="s">
        <v>129</v>
      </c>
      <c r="B14" s="1" t="str">
        <f>"insert into Fachgebiet (name) values ('"&amp;Table79[[#This Row],[bezeichnung]]&amp;"');"</f>
        <v>insert into Fachgebiet (name) values ('Orthopädie');</v>
      </c>
    </row>
    <row r="15" spans="1:2" x14ac:dyDescent="0.25">
      <c r="A15" t="s">
        <v>130</v>
      </c>
      <c r="B15" s="1" t="str">
        <f>"insert into Fachgebiet (name) values ('"&amp;Table79[[#This Row],[bezeichnung]]&amp;"');"</f>
        <v>insert into Fachgebiet (name) values ('Radiologie');</v>
      </c>
    </row>
    <row r="16" spans="1:2" x14ac:dyDescent="0.25">
      <c r="A16" t="s">
        <v>131</v>
      </c>
      <c r="B16" s="1" t="str">
        <f>"insert into Fachgebiet (name) values ('"&amp;Table79[[#This Row],[bezeichnung]]&amp;"');"</f>
        <v>insert into Fachgebiet (name) values ('Unfallchirurgie');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1"/>
  <sheetViews>
    <sheetView topLeftCell="D1" workbookViewId="0">
      <selection activeCell="F2" sqref="F2:F11"/>
    </sheetView>
  </sheetViews>
  <sheetFormatPr defaultRowHeight="15" x14ac:dyDescent="0.25"/>
  <cols>
    <col min="1" max="1" width="11.42578125" bestFit="1" customWidth="1"/>
    <col min="2" max="2" width="9.28515625" bestFit="1" customWidth="1"/>
    <col min="3" max="3" width="15.140625" customWidth="1"/>
    <col min="4" max="4" width="10.140625" customWidth="1"/>
    <col min="5" max="5" width="10" customWidth="1"/>
    <col min="6" max="6" width="98.140625" bestFit="1" customWidth="1"/>
  </cols>
  <sheetData>
    <row r="1" spans="1:6" x14ac:dyDescent="0.25">
      <c r="A1" t="s">
        <v>114</v>
      </c>
      <c r="B1" t="s">
        <v>112</v>
      </c>
      <c r="C1" t="s">
        <v>133</v>
      </c>
      <c r="D1" t="s">
        <v>134</v>
      </c>
      <c r="E1" t="s">
        <v>135</v>
      </c>
      <c r="F1" t="s">
        <v>90</v>
      </c>
    </row>
    <row r="2" spans="1:6" x14ac:dyDescent="0.25">
      <c r="A2" s="5" t="s">
        <v>23</v>
      </c>
      <c r="B2" s="2" t="s">
        <v>22</v>
      </c>
      <c r="C2" t="s">
        <v>136</v>
      </c>
      <c r="D2" s="6" t="s">
        <v>141</v>
      </c>
      <c r="E2" s="6">
        <v>177</v>
      </c>
      <c r="F2" t="str">
        <f>"insert into patient select pid, '"&amp;Table3[[#This Row],[krankenkasse]]&amp;"', "&amp;Table3[[#This Row],[gewicht]]&amp;", "&amp;Table3[[#This Row],[groesse]]&amp;"  from person where vname = '"&amp;Table3[[#This Row],[vname]]&amp;"' and name = '"&amp;Table3[[#This Row],[name]]&amp;"';"</f>
        <v>insert into patient select pid, 'aok', 76.9, 177  from person where vname = 'Daniel' and name = 'Mcdonough';</v>
      </c>
    </row>
    <row r="3" spans="1:6" x14ac:dyDescent="0.25">
      <c r="A3" s="4" t="s">
        <v>25</v>
      </c>
      <c r="B3" s="3" t="s">
        <v>24</v>
      </c>
      <c r="C3" t="s">
        <v>137</v>
      </c>
      <c r="D3" s="6" t="s">
        <v>142</v>
      </c>
      <c r="E3" s="6" t="s">
        <v>143</v>
      </c>
      <c r="F3" t="str">
        <f>"insert into patient select pid, '"&amp;Table3[[#This Row],[krankenkasse]]&amp;"', "&amp;Table3[[#This Row],[gewicht]]&amp;", "&amp;Table3[[#This Row],[groesse]]&amp;"  from person where vname = '"&amp;Table3[[#This Row],[vname]]&amp;"' and name = '"&amp;Table3[[#This Row],[name]]&amp;"';"</f>
        <v>insert into patient select pid, 'bkk', 54.3, 193.9  from person where vname = 'Lashunda' and name = 'Brwon';</v>
      </c>
    </row>
    <row r="4" spans="1:6" x14ac:dyDescent="0.25">
      <c r="A4" s="5" t="s">
        <v>27</v>
      </c>
      <c r="B4" s="2" t="s">
        <v>26</v>
      </c>
      <c r="C4" t="s">
        <v>138</v>
      </c>
      <c r="D4" s="6" t="s">
        <v>144</v>
      </c>
      <c r="E4" s="6" t="s">
        <v>145</v>
      </c>
      <c r="F4" t="str">
        <f>"insert into patient select pid, '"&amp;Table3[[#This Row],[krankenkasse]]&amp;"', "&amp;Table3[[#This Row],[gewicht]]&amp;", "&amp;Table3[[#This Row],[groesse]]&amp;"  from person where vname = '"&amp;Table3[[#This Row],[vname]]&amp;"' and name = '"&amp;Table3[[#This Row],[name]]&amp;"';"</f>
        <v>insert into patient select pid, 'ikk', 112.7, 158.3  from person where vname = 'Ashlie' and name = 'Quinton';</v>
      </c>
    </row>
    <row r="5" spans="1:6" x14ac:dyDescent="0.25">
      <c r="A5" s="4" t="s">
        <v>29</v>
      </c>
      <c r="B5" s="3" t="s">
        <v>28</v>
      </c>
      <c r="C5" t="s">
        <v>139</v>
      </c>
      <c r="D5" s="6" t="s">
        <v>146</v>
      </c>
      <c r="E5" s="6" t="s">
        <v>147</v>
      </c>
      <c r="F5" t="str">
        <f>"insert into patient select pid, '"&amp;Table3[[#This Row],[krankenkasse]]&amp;"', "&amp;Table3[[#This Row],[gewicht]]&amp;", "&amp;Table3[[#This Row],[groesse]]&amp;"  from person where vname = '"&amp;Table3[[#This Row],[vname]]&amp;"' and name = '"&amp;Table3[[#This Row],[name]]&amp;"';"</f>
        <v>insert into patient select pid, 'tk', 79.8, 189.9  from person where vname = 'Percy' and name = 'Brookshire';</v>
      </c>
    </row>
    <row r="6" spans="1:6" x14ac:dyDescent="0.25">
      <c r="A6" s="5" t="s">
        <v>31</v>
      </c>
      <c r="B6" s="2" t="s">
        <v>30</v>
      </c>
      <c r="C6" t="s">
        <v>136</v>
      </c>
      <c r="D6" s="6" t="s">
        <v>148</v>
      </c>
      <c r="E6" s="6" t="s">
        <v>149</v>
      </c>
      <c r="F6" t="str">
        <f>"insert into patient select pid, '"&amp;Table3[[#This Row],[krankenkasse]]&amp;"', "&amp;Table3[[#This Row],[gewicht]]&amp;", "&amp;Table3[[#This Row],[groesse]]&amp;"  from person where vname = '"&amp;Table3[[#This Row],[vname]]&amp;"' and name = '"&amp;Table3[[#This Row],[name]]&amp;"';"</f>
        <v>insert into patient select pid, 'aok', 45.7, 194.1  from person where vname = 'Leila' and name = 'Criner';</v>
      </c>
    </row>
    <row r="7" spans="1:6" x14ac:dyDescent="0.25">
      <c r="A7" s="4" t="s">
        <v>33</v>
      </c>
      <c r="B7" s="3" t="s">
        <v>32</v>
      </c>
      <c r="C7" t="s">
        <v>137</v>
      </c>
      <c r="D7" s="6" t="s">
        <v>150</v>
      </c>
      <c r="E7" s="6" t="s">
        <v>151</v>
      </c>
      <c r="F7" t="str">
        <f>"insert into patient select pid, '"&amp;Table3[[#This Row],[krankenkasse]]&amp;"', "&amp;Table3[[#This Row],[gewicht]]&amp;", "&amp;Table3[[#This Row],[groesse]]&amp;"  from person where vname = '"&amp;Table3[[#This Row],[vname]]&amp;"' and name = '"&amp;Table3[[#This Row],[name]]&amp;"';"</f>
        <v>insert into patient select pid, 'bkk', 93.9, 189.6  from person where vname = 'Clayton' and name = 'Dewolfe';</v>
      </c>
    </row>
    <row r="8" spans="1:6" x14ac:dyDescent="0.25">
      <c r="A8" s="5" t="s">
        <v>35</v>
      </c>
      <c r="B8" s="2" t="s">
        <v>34</v>
      </c>
      <c r="C8" t="s">
        <v>139</v>
      </c>
      <c r="D8" s="6" t="s">
        <v>152</v>
      </c>
      <c r="E8" s="6" t="s">
        <v>153</v>
      </c>
      <c r="F8" t="str">
        <f>"insert into patient select pid, '"&amp;Table3[[#This Row],[krankenkasse]]&amp;"', "&amp;Table3[[#This Row],[gewicht]]&amp;", "&amp;Table3[[#This Row],[groesse]]&amp;"  from person where vname = '"&amp;Table3[[#This Row],[vname]]&amp;"' and name = '"&amp;Table3[[#This Row],[name]]&amp;"';"</f>
        <v>insert into patient select pid, 'tk', 70.4, 166.2  from person where vname = 'Misty' and name = 'Lefevre';</v>
      </c>
    </row>
    <row r="9" spans="1:6" x14ac:dyDescent="0.25">
      <c r="A9" s="4" t="s">
        <v>37</v>
      </c>
      <c r="B9" s="3" t="s">
        <v>36</v>
      </c>
      <c r="C9" t="s">
        <v>140</v>
      </c>
      <c r="D9" s="6" t="s">
        <v>154</v>
      </c>
      <c r="E9" s="6" t="s">
        <v>155</v>
      </c>
      <c r="F9" t="str">
        <f>"insert into patient select pid, '"&amp;Table3[[#This Row],[krankenkasse]]&amp;"', "&amp;Table3[[#This Row],[gewicht]]&amp;", "&amp;Table3[[#This Row],[groesse]]&amp;"  from person where vname = '"&amp;Table3[[#This Row],[vname]]&amp;"' and name = '"&amp;Table3[[#This Row],[name]]&amp;"';"</f>
        <v>insert into patient select pid, 'barmer', 84.4, 187.5  from person where vname = 'Shanti' and name = 'Dey';</v>
      </c>
    </row>
    <row r="10" spans="1:6" x14ac:dyDescent="0.25">
      <c r="A10" s="5" t="s">
        <v>39</v>
      </c>
      <c r="B10" s="2" t="s">
        <v>38</v>
      </c>
      <c r="C10" t="s">
        <v>136</v>
      </c>
      <c r="D10" s="6">
        <v>70</v>
      </c>
      <c r="E10" s="6" t="s">
        <v>156</v>
      </c>
      <c r="F10" t="str">
        <f>"insert into patient select pid, '"&amp;Table3[[#This Row],[krankenkasse]]&amp;"', "&amp;Table3[[#This Row],[gewicht]]&amp;", "&amp;Table3[[#This Row],[groesse]]&amp;"  from person where vname = '"&amp;Table3[[#This Row],[vname]]&amp;"' and name = '"&amp;Table3[[#This Row],[name]]&amp;"';"</f>
        <v>insert into patient select pid, 'aok', 70, 179.3  from person where vname = 'Belva' and name = 'Bogner';</v>
      </c>
    </row>
    <row r="11" spans="1:6" x14ac:dyDescent="0.25">
      <c r="A11" s="4" t="s">
        <v>45</v>
      </c>
      <c r="B11" s="3" t="s">
        <v>44</v>
      </c>
      <c r="C11" t="s">
        <v>138</v>
      </c>
      <c r="D11" s="6" t="s">
        <v>157</v>
      </c>
      <c r="E11" s="6" t="s">
        <v>158</v>
      </c>
      <c r="F11" t="str">
        <f>"insert into patient select pid, '"&amp;Table3[[#This Row],[krankenkasse]]&amp;"', "&amp;Table3[[#This Row],[gewicht]]&amp;", "&amp;Table3[[#This Row],[groesse]]&amp;"  from person where vname = '"&amp;Table3[[#This Row],[vname]]&amp;"' and name = '"&amp;Table3[[#This Row],[name]]&amp;"';"</f>
        <v>insert into patient select pid, 'ikk', 115.1, 173.2  from person where vname = 'Darla' and name = 'Bradley';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8"/>
  <sheetViews>
    <sheetView zoomScale="96" zoomScaleNormal="60" workbookViewId="0">
      <selection activeCell="E8" sqref="E8"/>
    </sheetView>
  </sheetViews>
  <sheetFormatPr defaultRowHeight="15" x14ac:dyDescent="0.25"/>
  <cols>
    <col min="4" max="5" width="10.42578125" bestFit="1" customWidth="1"/>
    <col min="6" max="6" width="32.28515625" bestFit="1" customWidth="1"/>
    <col min="7" max="7" width="32.28515625" customWidth="1"/>
    <col min="8" max="8" width="163.7109375" bestFit="1" customWidth="1"/>
  </cols>
  <sheetData>
    <row r="1" spans="1:8" x14ac:dyDescent="0.25">
      <c r="A1" t="s">
        <v>171</v>
      </c>
    </row>
    <row r="2" spans="1:8" x14ac:dyDescent="0.25">
      <c r="A2" t="s">
        <v>114</v>
      </c>
      <c r="B2" t="s">
        <v>112</v>
      </c>
      <c r="C2" t="s">
        <v>159</v>
      </c>
      <c r="D2" t="s">
        <v>160</v>
      </c>
      <c r="E2" t="s">
        <v>161</v>
      </c>
      <c r="F2" t="s">
        <v>162</v>
      </c>
      <c r="G2" t="s">
        <v>170</v>
      </c>
    </row>
    <row r="3" spans="1:8" x14ac:dyDescent="0.25">
      <c r="A3" s="4" t="s">
        <v>17</v>
      </c>
      <c r="B3" s="3" t="s">
        <v>16</v>
      </c>
      <c r="C3" t="s">
        <v>163</v>
      </c>
      <c r="D3" s="6" t="s">
        <v>187</v>
      </c>
      <c r="E3" s="6" t="s">
        <v>190</v>
      </c>
      <c r="F3">
        <v>1</v>
      </c>
      <c r="G3" t="str">
        <f>"insert into Arzt select pid, '"&amp;Table4[[#This Row],[gehalt]]&amp;"','"&amp;Table4[[#This Row],[start]]&amp;"','"&amp;Table4[[#This Row],[ende]]&amp;"',"&amp;Table4[[#This Row],[Fachgebiet]]&amp;" from person where name ='"&amp;Table4[[#This Row],[name]]&amp;"' and vname='"&amp;Table4[[#This Row],[vname]]&amp;"';"</f>
        <v>insert into Arzt select pid, '3000.56','1999-05-01','9999-01-01',1 from person where name ='Chavis' and vname='Rickie';</v>
      </c>
    </row>
    <row r="4" spans="1:8" x14ac:dyDescent="0.25">
      <c r="A4" s="5" t="s">
        <v>19</v>
      </c>
      <c r="B4" s="2" t="s">
        <v>18</v>
      </c>
      <c r="C4" t="s">
        <v>165</v>
      </c>
      <c r="D4" s="6" t="s">
        <v>188</v>
      </c>
      <c r="E4" s="6" t="s">
        <v>191</v>
      </c>
      <c r="F4">
        <v>8</v>
      </c>
      <c r="G4" t="str">
        <f>"insert into Arzt select pid, '"&amp;Table4[[#This Row],[gehalt]]&amp;"','"&amp;Table4[[#This Row],[start]]&amp;"','"&amp;Table4[[#This Row],[ende]]&amp;"',"&amp;Table4[[#This Row],[Fachgebiet]]&amp;" from person where name ='"&amp;Table4[[#This Row],[name]]&amp;"' and vname='"&amp;Table4[[#This Row],[vname]]&amp;"';"</f>
        <v>insert into Arzt select pid, '2644.82','2018-09-01','2020-12-01',8 from person where name ='Aaron' and vname='Crystle';</v>
      </c>
    </row>
    <row r="5" spans="1:8" x14ac:dyDescent="0.25">
      <c r="A5" s="4" t="s">
        <v>21</v>
      </c>
      <c r="B5" s="3" t="s">
        <v>20</v>
      </c>
      <c r="C5" t="s">
        <v>166</v>
      </c>
      <c r="D5" s="6" t="s">
        <v>189</v>
      </c>
      <c r="E5" s="6" t="s">
        <v>192</v>
      </c>
      <c r="F5">
        <v>3</v>
      </c>
      <c r="G5" t="str">
        <f>"insert into Arzt select pid, '"&amp;Table4[[#This Row],[gehalt]]&amp;"','"&amp;Table4[[#This Row],[start]]&amp;"','"&amp;Table4[[#This Row],[ende]]&amp;"',"&amp;Table4[[#This Row],[Fachgebiet]]&amp;" from person where name ='"&amp;Table4[[#This Row],[name]]&amp;"' and vname='"&amp;Table4[[#This Row],[vname]]&amp;"';"</f>
        <v>insert into Arzt select pid, '3599.80','2010-11-24','2025-01-01',3 from person where name ='Rainer' and vname='Ozella';</v>
      </c>
    </row>
    <row r="6" spans="1:8" x14ac:dyDescent="0.25">
      <c r="A6" s="9"/>
      <c r="B6" s="9"/>
      <c r="D6" s="6"/>
      <c r="E6" s="6"/>
    </row>
    <row r="7" spans="1:8" x14ac:dyDescent="0.25">
      <c r="A7" s="13" t="s">
        <v>248</v>
      </c>
      <c r="B7" s="13"/>
      <c r="C7" s="13"/>
      <c r="D7" s="13"/>
      <c r="E7" s="13"/>
      <c r="F7" s="13"/>
    </row>
    <row r="8" spans="1:8" x14ac:dyDescent="0.25">
      <c r="A8" s="13" t="s">
        <v>249</v>
      </c>
      <c r="B8" s="13"/>
      <c r="D8" s="6"/>
      <c r="E8" s="6"/>
    </row>
    <row r="10" spans="1:8" x14ac:dyDescent="0.25">
      <c r="A10" t="s">
        <v>172</v>
      </c>
    </row>
    <row r="11" spans="1:8" x14ac:dyDescent="0.25">
      <c r="A11" t="s">
        <v>114</v>
      </c>
      <c r="B11" t="s">
        <v>112</v>
      </c>
      <c r="C11" t="s">
        <v>159</v>
      </c>
      <c r="D11" t="s">
        <v>160</v>
      </c>
      <c r="E11" t="s">
        <v>161</v>
      </c>
      <c r="F11" t="s">
        <v>167</v>
      </c>
      <c r="G11" t="s">
        <v>169</v>
      </c>
      <c r="H11" t="s">
        <v>193</v>
      </c>
    </row>
    <row r="12" spans="1:8" x14ac:dyDescent="0.25">
      <c r="A12" s="5" t="s">
        <v>3</v>
      </c>
      <c r="B12" s="2" t="s">
        <v>2</v>
      </c>
      <c r="C12" t="s">
        <v>194</v>
      </c>
      <c r="D12" s="6" t="s">
        <v>173</v>
      </c>
      <c r="E12" s="6" t="s">
        <v>180</v>
      </c>
      <c r="F12" t="s">
        <v>164</v>
      </c>
      <c r="G12">
        <v>10</v>
      </c>
      <c r="H12" t="str">
        <f>"insert into Pfleger select pid, '"&amp;Table5[gehalt]&amp;"','"&amp;Table5[[#This Row],[start]]&amp;"','"&amp;Table5[[#This Row],[ende]]&amp;"','"&amp;Table5[[#This Row],[ausbildung]]&amp;"','"&amp;Table5[arzt_pid]&amp;"' from person where name ='"&amp;Table5[[#This Row],[name]]&amp;"' and vname='"&amp;Table5[[#This Row],[vname]]&amp;"';"</f>
        <v>insert into Pfleger select pid, '1042.5','2015-11-15','2019-12-24','Gesundheits- und Krankenpfleger','10' from person where name ='Berends' and vname='Nickie';</v>
      </c>
    </row>
    <row r="13" spans="1:8" x14ac:dyDescent="0.25">
      <c r="A13" s="4" t="s">
        <v>5</v>
      </c>
      <c r="B13" s="3" t="s">
        <v>4</v>
      </c>
      <c r="C13" t="s">
        <v>195</v>
      </c>
      <c r="D13" s="6" t="s">
        <v>174</v>
      </c>
      <c r="E13" s="6" t="s">
        <v>181</v>
      </c>
      <c r="F13" t="s">
        <v>168</v>
      </c>
      <c r="G13">
        <v>8</v>
      </c>
      <c r="H13" t="str">
        <f>"insert into Pfleger select pid, '"&amp;Table5[gehalt]&amp;"','"&amp;Table5[[#This Row],[start]]&amp;"','"&amp;Table5[[#This Row],[ende]]&amp;"','"&amp;Table5[[#This Row],[ausbildung]]&amp;"','"&amp;Table5[arzt_pid]&amp;"' from person where name ='"&amp;Table5[[#This Row],[name]]&amp;"' and vname='"&amp;Table5[[#This Row],[vname]]&amp;"';"</f>
        <v>insert into Pfleger select pid, '1380.2','2013-08-25','2019-02-15','Medizinisch- technischer Assistent','8' from person where name ='Gingrich' and vname='Phebe';</v>
      </c>
    </row>
    <row r="14" spans="1:8" x14ac:dyDescent="0.25">
      <c r="A14" s="5" t="s">
        <v>7</v>
      </c>
      <c r="B14" s="2" t="s">
        <v>6</v>
      </c>
      <c r="C14" t="s">
        <v>196</v>
      </c>
      <c r="D14" s="6" t="s">
        <v>175</v>
      </c>
      <c r="E14" s="6" t="s">
        <v>182</v>
      </c>
      <c r="F14" t="s">
        <v>164</v>
      </c>
      <c r="G14">
        <v>10</v>
      </c>
      <c r="H14" t="str">
        <f>"insert into Pfleger select pid, '"&amp;Table5[gehalt]&amp;"','"&amp;Table5[[#This Row],[start]]&amp;"','"&amp;Table5[[#This Row],[ende]]&amp;"','"&amp;Table5[[#This Row],[ausbildung]]&amp;"','"&amp;Table5[arzt_pid]&amp;"' from person where name ='"&amp;Table5[[#This Row],[name]]&amp;"' and vname='"&amp;Table5[[#This Row],[vname]]&amp;"';"</f>
        <v>insert into Pfleger select pid, '1888.2','2010-02-25','2023-11-04','Gesundheits- und Krankenpfleger','10' from person where name ='Landis' and vname='Ahmed';</v>
      </c>
    </row>
    <row r="15" spans="1:8" x14ac:dyDescent="0.25">
      <c r="A15" s="4" t="s">
        <v>9</v>
      </c>
      <c r="B15" s="3" t="s">
        <v>8</v>
      </c>
      <c r="C15" t="s">
        <v>197</v>
      </c>
      <c r="D15" s="6" t="s">
        <v>176</v>
      </c>
      <c r="E15" s="6" t="s">
        <v>183</v>
      </c>
      <c r="F15" t="s">
        <v>164</v>
      </c>
      <c r="G15">
        <v>9</v>
      </c>
      <c r="H15" t="str">
        <f>"insert into Pfleger select pid, '"&amp;Table5[gehalt]&amp;"','"&amp;Table5[[#This Row],[start]]&amp;"','"&amp;Table5[[#This Row],[ende]]&amp;"','"&amp;Table5[[#This Row],[ausbildung]]&amp;"','"&amp;Table5[arzt_pid]&amp;"' from person where name ='"&amp;Table5[[#This Row],[name]]&amp;"' and vname='"&amp;Table5[[#This Row],[vname]]&amp;"';"</f>
        <v>insert into Pfleger select pid, '1741.3','2016-10-16','2019-07-13','Gesundheits- und Krankenpfleger','9' from person where name ='Gailey' and vname='Valeria';</v>
      </c>
    </row>
    <row r="16" spans="1:8" x14ac:dyDescent="0.25">
      <c r="A16" s="5" t="s">
        <v>11</v>
      </c>
      <c r="B16" s="2" t="s">
        <v>10</v>
      </c>
      <c r="C16" t="s">
        <v>198</v>
      </c>
      <c r="D16" s="6" t="s">
        <v>177</v>
      </c>
      <c r="E16" s="6" t="s">
        <v>184</v>
      </c>
      <c r="F16" t="s">
        <v>168</v>
      </c>
      <c r="G16">
        <v>8</v>
      </c>
      <c r="H16" t="str">
        <f>"insert into Pfleger select pid, '"&amp;Table5[gehalt]&amp;"','"&amp;Table5[[#This Row],[start]]&amp;"','"&amp;Table5[[#This Row],[ende]]&amp;"','"&amp;Table5[[#This Row],[ausbildung]]&amp;"','"&amp;Table5[arzt_pid]&amp;"' from person where name ='"&amp;Table5[[#This Row],[name]]&amp;"' and vname='"&amp;Table5[[#This Row],[vname]]&amp;"';"</f>
        <v>insert into Pfleger select pid, '1464.1','2011-03-16','2035-11-05','Medizinisch- technischer Assistent','8' from person where name ='Bullins' and vname='Randal';</v>
      </c>
    </row>
    <row r="17" spans="1:8" x14ac:dyDescent="0.25">
      <c r="A17" s="4" t="s">
        <v>13</v>
      </c>
      <c r="B17" s="3" t="s">
        <v>12</v>
      </c>
      <c r="C17" t="s">
        <v>199</v>
      </c>
      <c r="D17" s="6" t="s">
        <v>178</v>
      </c>
      <c r="E17" s="6" t="s">
        <v>185</v>
      </c>
      <c r="F17" t="s">
        <v>164</v>
      </c>
      <c r="G17">
        <v>10</v>
      </c>
      <c r="H17" t="str">
        <f>"insert into Pfleger select pid, '"&amp;Table5[gehalt]&amp;"','"&amp;Table5[[#This Row],[start]]&amp;"','"&amp;Table5[[#This Row],[ende]]&amp;"','"&amp;Table5[[#This Row],[ausbildung]]&amp;"','"&amp;Table5[arzt_pid]&amp;"' from person where name ='"&amp;Table5[[#This Row],[name]]&amp;"' and vname='"&amp;Table5[[#This Row],[vname]]&amp;"';"</f>
        <v>insert into Pfleger select pid, '1222.9','2012-05-25','2023-05-08','Gesundheits- und Krankenpfleger','10' from person where name ='Dempsey' and vname='Jeanelle';</v>
      </c>
    </row>
    <row r="18" spans="1:8" x14ac:dyDescent="0.25">
      <c r="A18" s="5" t="s">
        <v>15</v>
      </c>
      <c r="B18" s="2" t="s">
        <v>14</v>
      </c>
      <c r="C18" t="s">
        <v>200</v>
      </c>
      <c r="D18" s="6" t="s">
        <v>179</v>
      </c>
      <c r="E18" s="6" t="s">
        <v>186</v>
      </c>
      <c r="F18" t="s">
        <v>164</v>
      </c>
      <c r="G18">
        <v>9</v>
      </c>
      <c r="H18" t="str">
        <f>"insert into Pfleger select pid, '"&amp;Table5[gehalt]&amp;"','"&amp;Table5[[#This Row],[start]]&amp;"','"&amp;Table5[[#This Row],[ende]]&amp;"','"&amp;Table5[[#This Row],[ausbildung]]&amp;"','"&amp;Table5[arzt_pid]&amp;"' from person where name ='"&amp;Table5[[#This Row],[name]]&amp;"' and vname='"&amp;Table5[[#This Row],[vname]]&amp;"';"</f>
        <v>insert into Pfleger select pid, '1657.4','2011-08-31','2019-11-17','Gesundheits- und Krankenpfleger','9' from person where name ='Clowers' and vname='Janiece';</v>
      </c>
    </row>
    <row r="21" spans="1:8" x14ac:dyDescent="0.25">
      <c r="D21" s="7"/>
      <c r="E21" s="6"/>
    </row>
    <row r="22" spans="1:8" x14ac:dyDescent="0.25">
      <c r="D22" s="7"/>
      <c r="E22" s="6"/>
    </row>
    <row r="23" spans="1:8" x14ac:dyDescent="0.25">
      <c r="D23" s="7"/>
      <c r="E23" s="6"/>
    </row>
    <row r="24" spans="1:8" x14ac:dyDescent="0.25">
      <c r="D24" s="7"/>
      <c r="E24" s="6"/>
    </row>
    <row r="25" spans="1:8" x14ac:dyDescent="0.25">
      <c r="D25" s="7"/>
      <c r="E25" s="6"/>
    </row>
    <row r="26" spans="1:8" x14ac:dyDescent="0.25">
      <c r="D26" s="7"/>
      <c r="E26" s="6"/>
    </row>
    <row r="27" spans="1:8" x14ac:dyDescent="0.25">
      <c r="D27" s="7"/>
      <c r="E27" s="6"/>
    </row>
    <row r="28" spans="1:8" x14ac:dyDescent="0.25">
      <c r="D28" s="6"/>
      <c r="E28" s="6"/>
    </row>
  </sheetData>
  <mergeCells count="2">
    <mergeCell ref="A7:F7"/>
    <mergeCell ref="A8:B8"/>
  </mergeCells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64"/>
  <sheetViews>
    <sheetView zoomScale="115" zoomScaleNormal="115" workbookViewId="0">
      <selection activeCell="D60" sqref="D60:D64"/>
    </sheetView>
  </sheetViews>
  <sheetFormatPr defaultRowHeight="15" x14ac:dyDescent="0.25"/>
  <cols>
    <col min="1" max="1" width="16" bestFit="1" customWidth="1"/>
    <col min="2" max="2" width="51.5703125" bestFit="1" customWidth="1"/>
    <col min="3" max="3" width="83.5703125" bestFit="1" customWidth="1"/>
    <col min="4" max="4" width="70.5703125" bestFit="1" customWidth="1"/>
  </cols>
  <sheetData>
    <row r="1" spans="1:3" x14ac:dyDescent="0.25">
      <c r="A1" t="s">
        <v>132</v>
      </c>
    </row>
    <row r="2" spans="1:3" x14ac:dyDescent="0.25">
      <c r="A2" t="s">
        <v>201</v>
      </c>
      <c r="B2" t="s">
        <v>114</v>
      </c>
      <c r="C2" t="s">
        <v>212</v>
      </c>
    </row>
    <row r="3" spans="1:3" x14ac:dyDescent="0.25">
      <c r="A3" t="s">
        <v>202</v>
      </c>
      <c r="B3" t="s">
        <v>203</v>
      </c>
      <c r="C3" t="str">
        <f>"insert into Krankheit values ('"&amp;Table7[whoid]&amp;"','"&amp;Table7[name]&amp;"');"</f>
        <v>insert into Krankheit values ('a15','Tuberkulose');</v>
      </c>
    </row>
    <row r="4" spans="1:3" x14ac:dyDescent="0.25">
      <c r="A4" t="s">
        <v>204</v>
      </c>
      <c r="B4" t="s">
        <v>205</v>
      </c>
      <c r="C4" t="str">
        <f>"insert into Krankheit values ('"&amp;Table7[whoid]&amp;"','"&amp;Table7[name]&amp;"');"</f>
        <v>insert into Krankheit values ('b20','HIV');</v>
      </c>
    </row>
    <row r="5" spans="1:3" x14ac:dyDescent="0.25">
      <c r="A5" t="s">
        <v>209</v>
      </c>
      <c r="B5" s="8" t="s">
        <v>206</v>
      </c>
      <c r="C5" t="str">
        <f>"insert into Krankheit values ('"&amp;Table7[whoid]&amp;"','"&amp;Table7[name]&amp;"');"</f>
        <v>insert into Krankheit values ('c51','Bösartige Neubildungen der weiblichen Genitalorgane');</v>
      </c>
    </row>
    <row r="6" spans="1:3" x14ac:dyDescent="0.25">
      <c r="A6" t="s">
        <v>207</v>
      </c>
      <c r="B6" s="8" t="s">
        <v>208</v>
      </c>
      <c r="C6" t="str">
        <f>"insert into Krankheit values ('"&amp;Table7[whoid]&amp;"','"&amp;Table7[name]&amp;"');"</f>
        <v>insert into Krankheit values ('e10','Diabetes mellitus');</v>
      </c>
    </row>
    <row r="7" spans="1:3" x14ac:dyDescent="0.25">
      <c r="A7" t="s">
        <v>210</v>
      </c>
      <c r="B7" t="s">
        <v>211</v>
      </c>
      <c r="C7" t="str">
        <f>"insert into Krankheit values ('"&amp;Table7[whoid]&amp;"','"&amp;Table7[name]&amp;"');"</f>
        <v>insert into Krankheit values ('j09','Grippe');</v>
      </c>
    </row>
    <row r="9" spans="1:3" x14ac:dyDescent="0.25">
      <c r="A9" t="s">
        <v>213</v>
      </c>
    </row>
    <row r="10" spans="1:3" x14ac:dyDescent="0.25">
      <c r="A10" t="s">
        <v>114</v>
      </c>
      <c r="B10" t="s">
        <v>212</v>
      </c>
    </row>
    <row r="11" spans="1:3" x14ac:dyDescent="0.25">
      <c r="A11" t="s">
        <v>214</v>
      </c>
      <c r="B11" t="str">
        <f>"insert into Symptom (name) values ('"&amp;Table710[name]&amp;"');"</f>
        <v>insert into Symptom (name) values ('Bauchschmerzen');</v>
      </c>
    </row>
    <row r="12" spans="1:3" x14ac:dyDescent="0.25">
      <c r="A12" t="s">
        <v>215</v>
      </c>
      <c r="B12" t="str">
        <f>"insert into Symptom (name) values ('"&amp;Table710[name]&amp;"');"</f>
        <v>insert into Symptom (name) values ('Kopfschmerzen');</v>
      </c>
    </row>
    <row r="13" spans="1:3" x14ac:dyDescent="0.25">
      <c r="A13" s="8" t="s">
        <v>216</v>
      </c>
      <c r="B13" t="str">
        <f>"insert into Symptom (name) values ('"&amp;Table710[name]&amp;"');"</f>
        <v>insert into Symptom (name) values ('Übelkeit');</v>
      </c>
    </row>
    <row r="14" spans="1:3" x14ac:dyDescent="0.25">
      <c r="A14" s="8" t="s">
        <v>217</v>
      </c>
      <c r="B14" t="str">
        <f>"insert into Symptom (name) values ('"&amp;Table710[name]&amp;"');"</f>
        <v>insert into Symptom (name) values ('Harndrang');</v>
      </c>
    </row>
    <row r="15" spans="1:3" x14ac:dyDescent="0.25">
      <c r="A15" t="s">
        <v>218</v>
      </c>
      <c r="B15" t="str">
        <f>"insert into Symptom (name) values ('"&amp;Table710[name]&amp;"');"</f>
        <v>insert into Symptom (name) values ('Fieber');</v>
      </c>
    </row>
    <row r="17" spans="1:4" x14ac:dyDescent="0.25">
      <c r="A17" t="s">
        <v>219</v>
      </c>
    </row>
    <row r="18" spans="1:4" x14ac:dyDescent="0.25">
      <c r="A18" t="s">
        <v>201</v>
      </c>
      <c r="B18" t="s">
        <v>220</v>
      </c>
      <c r="C18" t="s">
        <v>212</v>
      </c>
    </row>
    <row r="19" spans="1:4" x14ac:dyDescent="0.25">
      <c r="A19" t="s">
        <v>202</v>
      </c>
      <c r="B19">
        <v>1</v>
      </c>
      <c r="C19" t="str">
        <f>"insert into hatsymptom values ('"&amp;Table9[whoid]&amp;"',"&amp;Table9[s_id]&amp;");"</f>
        <v>insert into hatsymptom values ('a15',1);</v>
      </c>
    </row>
    <row r="20" spans="1:4" x14ac:dyDescent="0.25">
      <c r="A20" t="s">
        <v>202</v>
      </c>
      <c r="B20">
        <v>3</v>
      </c>
      <c r="C20" t="str">
        <f>"insert into hatsymptom values ('"&amp;Table9[whoid]&amp;"',"&amp;Table9[s_id]&amp;");"</f>
        <v>insert into hatsymptom values ('a15',3);</v>
      </c>
    </row>
    <row r="21" spans="1:4" x14ac:dyDescent="0.25">
      <c r="A21" t="s">
        <v>202</v>
      </c>
      <c r="B21">
        <v>4</v>
      </c>
      <c r="C21" t="str">
        <f>"insert into hatsymptom values ('"&amp;Table9[whoid]&amp;"',"&amp;Table9[s_id]&amp;");"</f>
        <v>insert into hatsymptom values ('a15',4);</v>
      </c>
    </row>
    <row r="22" spans="1:4" x14ac:dyDescent="0.25">
      <c r="A22" t="s">
        <v>204</v>
      </c>
      <c r="B22">
        <v>5</v>
      </c>
      <c r="C22" t="str">
        <f>"insert into hatsymptom values ('"&amp;Table9[whoid]&amp;"',"&amp;Table9[s_id]&amp;");"</f>
        <v>insert into hatsymptom values ('b20',5);</v>
      </c>
    </row>
    <row r="23" spans="1:4" x14ac:dyDescent="0.25">
      <c r="A23" t="s">
        <v>209</v>
      </c>
      <c r="B23">
        <v>1</v>
      </c>
      <c r="C23" t="str">
        <f>"insert into hatsymptom values ('"&amp;Table9[whoid]&amp;"',"&amp;Table9[s_id]&amp;");"</f>
        <v>insert into hatsymptom values ('c51',1);</v>
      </c>
    </row>
    <row r="24" spans="1:4" x14ac:dyDescent="0.25">
      <c r="A24" t="s">
        <v>210</v>
      </c>
      <c r="B24">
        <v>2</v>
      </c>
      <c r="C24" t="str">
        <f>"insert into hatsymptom values ('"&amp;Table9[whoid]&amp;"',"&amp;Table9[s_id]&amp;");"</f>
        <v>insert into hatsymptom values ('j09',2);</v>
      </c>
    </row>
    <row r="25" spans="1:4" x14ac:dyDescent="0.25">
      <c r="A25" t="s">
        <v>210</v>
      </c>
      <c r="B25">
        <v>3</v>
      </c>
      <c r="C25" t="str">
        <f>"insert into hatsymptom values ('"&amp;Table9[whoid]&amp;"',"&amp;Table9[s_id]&amp;");"</f>
        <v>insert into hatsymptom values ('j09',3);</v>
      </c>
    </row>
    <row r="27" spans="1:4" x14ac:dyDescent="0.25">
      <c r="A27" s="14" t="s">
        <v>221</v>
      </c>
      <c r="B27" s="14"/>
      <c r="C27" s="14"/>
      <c r="D27" s="14"/>
    </row>
    <row r="28" spans="1:4" x14ac:dyDescent="0.25">
      <c r="A28" t="s">
        <v>222</v>
      </c>
    </row>
    <row r="29" spans="1:4" x14ac:dyDescent="0.25">
      <c r="A29" t="s">
        <v>232</v>
      </c>
    </row>
    <row r="30" spans="1:4" x14ac:dyDescent="0.25">
      <c r="A30" t="s">
        <v>233</v>
      </c>
    </row>
    <row r="33" spans="1:3" x14ac:dyDescent="0.25">
      <c r="A33" t="s">
        <v>223</v>
      </c>
    </row>
    <row r="34" spans="1:3" x14ac:dyDescent="0.25">
      <c r="A34" t="s">
        <v>224</v>
      </c>
      <c r="B34" t="s">
        <v>114</v>
      </c>
      <c r="C34" t="s">
        <v>212</v>
      </c>
    </row>
    <row r="35" spans="1:3" x14ac:dyDescent="0.25">
      <c r="A35">
        <v>18999998</v>
      </c>
      <c r="B35" t="s">
        <v>225</v>
      </c>
      <c r="C35" t="str">
        <f>"insert into Medikament values ('"&amp;Table10[znr]&amp;"','"&amp;Table10[name]&amp;"');"</f>
        <v>insert into Medikament values ('18999998','Acetylsalicylsäure-Kapseln 500 mg');</v>
      </c>
    </row>
    <row r="36" spans="1:3" x14ac:dyDescent="0.25">
      <c r="A36" s="4">
        <v>22999898</v>
      </c>
      <c r="B36" t="s">
        <v>226</v>
      </c>
      <c r="C36" t="str">
        <f>"insert into Medikament values ('"&amp;Table10[znr]&amp;"','"&amp;Table10[name]&amp;"');"</f>
        <v>insert into Medikament values ('22999898','Ascorbinsäure');</v>
      </c>
    </row>
    <row r="37" spans="1:3" x14ac:dyDescent="0.25">
      <c r="A37">
        <v>91999999</v>
      </c>
      <c r="B37" t="s">
        <v>227</v>
      </c>
      <c r="C37" t="str">
        <f>"insert into Medikament values ('"&amp;Table10[znr]&amp;"','"&amp;Table10[name]&amp;"');"</f>
        <v>insert into Medikament values ('91999999','Enzianwurzel');</v>
      </c>
    </row>
    <row r="38" spans="1:3" x14ac:dyDescent="0.25">
      <c r="A38">
        <v>65999999</v>
      </c>
      <c r="B38" t="s">
        <v>228</v>
      </c>
      <c r="C38" t="str">
        <f>"insert into Medikament values ('"&amp;Table10[znr]&amp;"','"&amp;Table10[name]&amp;"');"</f>
        <v>insert into Medikament values ('65999999','Eucalyptusöl');</v>
      </c>
    </row>
    <row r="39" spans="1:3" x14ac:dyDescent="0.25">
      <c r="A39">
        <v>10099999</v>
      </c>
      <c r="B39" t="s">
        <v>229</v>
      </c>
      <c r="C39" t="str">
        <f>"insert into Medikament values ('"&amp;Table10[znr]&amp;"','"&amp;Table10[name]&amp;"');"</f>
        <v>insert into Medikament values ('10099999','Heidelbeeren');</v>
      </c>
    </row>
    <row r="40" spans="1:3" x14ac:dyDescent="0.25">
      <c r="A40">
        <v>70999999</v>
      </c>
      <c r="B40" t="s">
        <v>230</v>
      </c>
      <c r="C40" t="str">
        <f>"insert into Medikament values ('"&amp;Table10[znr]&amp;"','"&amp;Table10[name]&amp;"');"</f>
        <v>insert into Medikament values ('70999999','Pfefferminzöl');</v>
      </c>
    </row>
    <row r="42" spans="1:3" x14ac:dyDescent="0.25">
      <c r="A42" t="s">
        <v>231</v>
      </c>
    </row>
    <row r="43" spans="1:3" x14ac:dyDescent="0.25">
      <c r="A43" t="s">
        <v>224</v>
      </c>
      <c r="B43" t="s">
        <v>201</v>
      </c>
      <c r="C43" t="s">
        <v>212</v>
      </c>
    </row>
    <row r="44" spans="1:3" x14ac:dyDescent="0.25">
      <c r="A44" s="5">
        <v>91999999</v>
      </c>
      <c r="B44" t="s">
        <v>202</v>
      </c>
      <c r="C44" t="str">
        <f>"insert into einsetzbar values ("&amp;Table11[znr]&amp;",'"&amp;Table11[whoid]&amp;"');"</f>
        <v>insert into einsetzbar values (91999999,'a15');</v>
      </c>
    </row>
    <row r="45" spans="1:3" x14ac:dyDescent="0.25">
      <c r="A45" s="5">
        <v>91999999</v>
      </c>
      <c r="B45" t="s">
        <v>210</v>
      </c>
      <c r="C45" t="str">
        <f>"insert into einsetzbar values ("&amp;Table11[znr]&amp;",'"&amp;Table11[whoid]&amp;"');"</f>
        <v>insert into einsetzbar values (91999999,'j09');</v>
      </c>
    </row>
    <row r="46" spans="1:3" x14ac:dyDescent="0.25">
      <c r="A46" s="5">
        <v>91999999</v>
      </c>
      <c r="B46" t="s">
        <v>209</v>
      </c>
      <c r="C46" t="str">
        <f>"insert into einsetzbar values ("&amp;Table11[znr]&amp;",'"&amp;Table11[whoid]&amp;"');"</f>
        <v>insert into einsetzbar values (91999999,'c51');</v>
      </c>
    </row>
    <row r="47" spans="1:3" x14ac:dyDescent="0.25">
      <c r="A47" s="4">
        <v>22999898</v>
      </c>
      <c r="B47" t="s">
        <v>202</v>
      </c>
      <c r="C47" t="str">
        <f>"insert into einsetzbar values ("&amp;Table11[znr]&amp;",'"&amp;Table11[whoid]&amp;"');"</f>
        <v>insert into einsetzbar values (22999898,'a15');</v>
      </c>
    </row>
    <row r="48" spans="1:3" x14ac:dyDescent="0.25">
      <c r="A48" s="4">
        <v>65999999</v>
      </c>
      <c r="B48" t="s">
        <v>202</v>
      </c>
      <c r="C48" t="str">
        <f>"insert into einsetzbar values ("&amp;Table11[znr]&amp;",'"&amp;Table11[whoid]&amp;"');"</f>
        <v>insert into einsetzbar values (65999999,'a15');</v>
      </c>
    </row>
    <row r="49" spans="1:4" x14ac:dyDescent="0.25">
      <c r="A49" s="4">
        <v>65999999</v>
      </c>
      <c r="B49" t="s">
        <v>209</v>
      </c>
      <c r="C49" t="str">
        <f>"insert into einsetzbar values ("&amp;Table11[znr]&amp;",'"&amp;Table11[whoid]&amp;"');"</f>
        <v>insert into einsetzbar values (65999999,'c51');</v>
      </c>
    </row>
    <row r="50" spans="1:4" x14ac:dyDescent="0.25">
      <c r="A50" s="5">
        <v>10099999</v>
      </c>
      <c r="B50" t="s">
        <v>209</v>
      </c>
      <c r="C50" t="str">
        <f>"insert into einsetzbar values ("&amp;Table11[znr]&amp;",'"&amp;Table11[whoid]&amp;"');"</f>
        <v>insert into einsetzbar values (10099999,'c51');</v>
      </c>
    </row>
    <row r="51" spans="1:4" x14ac:dyDescent="0.25">
      <c r="A51" s="4">
        <v>70999999</v>
      </c>
      <c r="B51" t="s">
        <v>210</v>
      </c>
      <c r="C51" t="str">
        <f>"insert into einsetzbar values ("&amp;Table11[znr]&amp;",'"&amp;Table11[whoid]&amp;"');"</f>
        <v>insert into einsetzbar values (70999999,'j09');</v>
      </c>
    </row>
    <row r="53" spans="1:4" x14ac:dyDescent="0.25">
      <c r="A53" s="14" t="s">
        <v>234</v>
      </c>
      <c r="B53" s="14"/>
      <c r="C53" s="14"/>
      <c r="D53" s="14"/>
    </row>
    <row r="54" spans="1:4" x14ac:dyDescent="0.25">
      <c r="A54" s="14" t="s">
        <v>235</v>
      </c>
      <c r="B54" s="14"/>
    </row>
    <row r="55" spans="1:4" x14ac:dyDescent="0.25">
      <c r="A55" t="s">
        <v>236</v>
      </c>
    </row>
    <row r="56" spans="1:4" x14ac:dyDescent="0.25">
      <c r="A56" s="14" t="s">
        <v>237</v>
      </c>
      <c r="B56" s="14"/>
    </row>
    <row r="58" spans="1:4" x14ac:dyDescent="0.25">
      <c r="A58" t="s">
        <v>242</v>
      </c>
      <c r="C58" t="s">
        <v>243</v>
      </c>
    </row>
    <row r="59" spans="1:4" x14ac:dyDescent="0.25">
      <c r="A59" t="s">
        <v>238</v>
      </c>
      <c r="B59" t="s">
        <v>224</v>
      </c>
      <c r="C59" t="s">
        <v>239</v>
      </c>
      <c r="D59" t="s">
        <v>212</v>
      </c>
    </row>
    <row r="60" spans="1:4" x14ac:dyDescent="0.25">
      <c r="B60" s="5">
        <v>18999998</v>
      </c>
      <c r="C60" s="4">
        <v>70999999</v>
      </c>
      <c r="D60" t="str">
        <f>"insert into wechselwirkung values ('"&amp;Table12[beschreibung]&amp;"',"&amp;Table12[znr]&amp;","&amp;Table12[ww_znr]&amp;");"</f>
        <v>insert into wechselwirkung values ('',18999998,70999999);</v>
      </c>
    </row>
    <row r="61" spans="1:4" x14ac:dyDescent="0.25">
      <c r="A61" t="s">
        <v>241</v>
      </c>
      <c r="B61" s="5">
        <v>18999998</v>
      </c>
      <c r="C61" s="4">
        <v>65999999</v>
      </c>
      <c r="D61" t="str">
        <f>"insert into wechselwirkung values ('"&amp;Table12[beschreibung]&amp;"',"&amp;Table12[znr]&amp;","&amp;Table12[ww_znr]&amp;");"</f>
        <v>insert into wechselwirkung values ('Kapseln und Öl',18999998,65999999);</v>
      </c>
    </row>
    <row r="62" spans="1:4" x14ac:dyDescent="0.25">
      <c r="B62" s="5">
        <v>18999998</v>
      </c>
      <c r="C62" s="5">
        <v>91999999</v>
      </c>
      <c r="D62" t="str">
        <f>"insert into wechselwirkung values ('"&amp;Table12[beschreibung]&amp;"',"&amp;Table12[znr]&amp;","&amp;Table12[ww_znr]&amp;");"</f>
        <v>insert into wechselwirkung values ('',18999998,91999999);</v>
      </c>
    </row>
    <row r="63" spans="1:4" x14ac:dyDescent="0.25">
      <c r="A63" t="s">
        <v>240</v>
      </c>
      <c r="B63" s="5">
        <v>91999999</v>
      </c>
      <c r="C63" s="5">
        <v>10099999</v>
      </c>
      <c r="D63" t="str">
        <f>"insert into wechselwirkung values ('"&amp;Table12[beschreibung]&amp;"',"&amp;Table12[znr]&amp;","&amp;Table12[ww_znr]&amp;");"</f>
        <v>insert into wechselwirkung values ('Wurzel und Beeren',91999999,10099999);</v>
      </c>
    </row>
    <row r="64" spans="1:4" x14ac:dyDescent="0.25">
      <c r="B64" s="4">
        <v>22999898</v>
      </c>
      <c r="C64" s="5">
        <v>18999998</v>
      </c>
      <c r="D64" t="str">
        <f>"insert into wechselwirkung values ('"&amp;Table12[beschreibung]&amp;"',"&amp;Table12[znr]&amp;","&amp;Table12[ww_znr]&amp;");"</f>
        <v>insert into wechselwirkung values ('',22999898,18999998);</v>
      </c>
    </row>
  </sheetData>
  <mergeCells count="4">
    <mergeCell ref="A27:D27"/>
    <mergeCell ref="A53:D53"/>
    <mergeCell ref="A54:B54"/>
    <mergeCell ref="A56:B56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34"/>
  <sheetViews>
    <sheetView tabSelected="1" workbookViewId="0">
      <selection activeCell="E3" sqref="E3:E16"/>
    </sheetView>
  </sheetViews>
  <sheetFormatPr defaultRowHeight="15" x14ac:dyDescent="0.25"/>
  <cols>
    <col min="1" max="1" width="18.85546875" bestFit="1" customWidth="1"/>
    <col min="3" max="3" width="10.28515625" customWidth="1"/>
    <col min="4" max="4" width="13.42578125" customWidth="1"/>
    <col min="5" max="5" width="92.7109375" bestFit="1" customWidth="1"/>
    <col min="7" max="7" width="14.28515625" bestFit="1" customWidth="1"/>
  </cols>
  <sheetData>
    <row r="1" spans="1:8" x14ac:dyDescent="0.25">
      <c r="A1" t="s">
        <v>244</v>
      </c>
    </row>
    <row r="2" spans="1:8" x14ac:dyDescent="0.25">
      <c r="A2" t="s">
        <v>246</v>
      </c>
      <c r="B2" t="s">
        <v>201</v>
      </c>
      <c r="C2" t="s">
        <v>169</v>
      </c>
      <c r="D2" t="s">
        <v>247</v>
      </c>
      <c r="E2" t="s">
        <v>212</v>
      </c>
    </row>
    <row r="3" spans="1:8" x14ac:dyDescent="0.25">
      <c r="A3" t="s">
        <v>250</v>
      </c>
      <c r="B3" t="s">
        <v>202</v>
      </c>
      <c r="C3">
        <v>8</v>
      </c>
      <c r="D3">
        <v>11</v>
      </c>
      <c r="E3" t="str">
        <f>"insert into Behandlung (datum,whoid,arzt_pid,patient_pid) values ('"&amp;Table13[datum]&amp;"', '"&amp;Table13[whoid]&amp;"',"&amp;Table13[arzt_pid]&amp;","&amp;Table13[patient_pid]&amp;");"</f>
        <v>insert into Behandlung (datum,whoid,arzt_pid,patient_pid) values ('2018-06-22 14:01:40', 'a15',8,11);</v>
      </c>
      <c r="G3" s="12"/>
      <c r="H3" s="1"/>
    </row>
    <row r="4" spans="1:8" x14ac:dyDescent="0.25">
      <c r="A4" t="s">
        <v>251</v>
      </c>
      <c r="B4" s="5" t="s">
        <v>209</v>
      </c>
      <c r="C4">
        <v>8</v>
      </c>
      <c r="D4">
        <v>12</v>
      </c>
      <c r="E4" t="str">
        <f>"insert into Behandlung (datum,whoid,arzt_pid,patient_pid) values ('"&amp;Table13[datum]&amp;"', '"&amp;Table13[whoid]&amp;"',"&amp;Table13[arzt_pid]&amp;","&amp;Table13[patient_pid]&amp;");"</f>
        <v>insert into Behandlung (datum,whoid,arzt_pid,patient_pid) values ('2018-05-21 03:26:19', 'c51',8,12);</v>
      </c>
      <c r="G4" s="12"/>
      <c r="H4" s="1"/>
    </row>
    <row r="5" spans="1:8" x14ac:dyDescent="0.25">
      <c r="A5" s="6" t="s">
        <v>257</v>
      </c>
      <c r="B5" s="4" t="s">
        <v>209</v>
      </c>
      <c r="C5">
        <v>9</v>
      </c>
      <c r="D5">
        <v>13</v>
      </c>
      <c r="E5" t="str">
        <f>"insert into Behandlung (datum,whoid,arzt_pid,patient_pid) values ('"&amp;Table13[datum]&amp;"', '"&amp;Table13[whoid]&amp;"',"&amp;Table13[arzt_pid]&amp;","&amp;Table13[patient_pid]&amp;");"</f>
        <v>insert into Behandlung (datum,whoid,arzt_pid,patient_pid) values ('2016-06-12 14:06:40', 'c51',9,13);</v>
      </c>
      <c r="G5" s="12"/>
      <c r="H5" s="1"/>
    </row>
    <row r="6" spans="1:8" x14ac:dyDescent="0.25">
      <c r="A6" s="6" t="s">
        <v>258</v>
      </c>
      <c r="B6" s="5" t="s">
        <v>202</v>
      </c>
      <c r="C6">
        <v>10</v>
      </c>
      <c r="D6">
        <v>14</v>
      </c>
      <c r="E6" t="str">
        <f>"insert into Behandlung (datum,whoid,arzt_pid,patient_pid) values ('"&amp;Table13[datum]&amp;"', '"&amp;Table13[whoid]&amp;"',"&amp;Table13[arzt_pid]&amp;","&amp;Table13[patient_pid]&amp;");"</f>
        <v>insert into Behandlung (datum,whoid,arzt_pid,patient_pid) values ('2015-09-02 04:31:56', 'a15',10,14);</v>
      </c>
      <c r="G6" s="12"/>
      <c r="H6" s="1"/>
    </row>
    <row r="7" spans="1:8" x14ac:dyDescent="0.25">
      <c r="A7" s="6" t="s">
        <v>259</v>
      </c>
      <c r="B7" s="10" t="s">
        <v>202</v>
      </c>
      <c r="C7">
        <v>8</v>
      </c>
      <c r="D7">
        <v>15</v>
      </c>
      <c r="E7" t="str">
        <f>"insert into Behandlung (datum,whoid,arzt_pid,patient_pid) values ('"&amp;Table13[datum]&amp;"', '"&amp;Table13[whoid]&amp;"',"&amp;Table13[arzt_pid]&amp;","&amp;Table13[patient_pid]&amp;");"</f>
        <v>insert into Behandlung (datum,whoid,arzt_pid,patient_pid) values ('2017-06-28 14:38:40', 'a15',8,15);</v>
      </c>
      <c r="G7" s="12"/>
      <c r="H7" s="1"/>
    </row>
    <row r="8" spans="1:8" x14ac:dyDescent="0.25">
      <c r="A8" t="s">
        <v>252</v>
      </c>
      <c r="B8" s="11" t="s">
        <v>210</v>
      </c>
      <c r="C8">
        <v>8</v>
      </c>
      <c r="D8">
        <v>16</v>
      </c>
      <c r="E8" t="str">
        <f>"insert into Behandlung (datum,whoid,arzt_pid,patient_pid) values ('"&amp;Table13[datum]&amp;"', '"&amp;Table13[whoid]&amp;"',"&amp;Table13[arzt_pid]&amp;","&amp;Table13[patient_pid]&amp;");"</f>
        <v>insert into Behandlung (datum,whoid,arzt_pid,patient_pid) values ('2018-09-14 14:13:01', 'j09',8,16);</v>
      </c>
      <c r="G8" s="12"/>
      <c r="H8" s="1"/>
    </row>
    <row r="9" spans="1:8" x14ac:dyDescent="0.25">
      <c r="A9" t="s">
        <v>253</v>
      </c>
      <c r="B9" s="10" t="s">
        <v>210</v>
      </c>
      <c r="C9">
        <v>9</v>
      </c>
      <c r="D9">
        <v>17</v>
      </c>
      <c r="E9" t="str">
        <f>"insert into Behandlung (datum,whoid,arzt_pid,patient_pid) values ('"&amp;Table13[datum]&amp;"', '"&amp;Table13[whoid]&amp;"',"&amp;Table13[arzt_pid]&amp;","&amp;Table13[patient_pid]&amp;");"</f>
        <v>insert into Behandlung (datum,whoid,arzt_pid,patient_pid) values ('2018-07-04 03:43:39', 'j09',9,17);</v>
      </c>
      <c r="G9" s="12"/>
      <c r="H9" s="1"/>
    </row>
    <row r="10" spans="1:8" x14ac:dyDescent="0.25">
      <c r="A10" t="s">
        <v>254</v>
      </c>
      <c r="B10" s="11" t="s">
        <v>209</v>
      </c>
      <c r="C10">
        <v>10</v>
      </c>
      <c r="D10">
        <v>18</v>
      </c>
      <c r="E10" t="str">
        <f>"insert into Behandlung (datum,whoid,arzt_pid,patient_pid) values ('"&amp;Table13[datum]&amp;"', '"&amp;Table13[whoid]&amp;"',"&amp;Table13[arzt_pid]&amp;","&amp;Table13[patient_pid]&amp;");"</f>
        <v>insert into Behandlung (datum,whoid,arzt_pid,patient_pid) values ('2018-08-29 19:37:15', 'c51',10,18);</v>
      </c>
      <c r="G10" s="12"/>
      <c r="H10" s="1"/>
    </row>
    <row r="11" spans="1:8" x14ac:dyDescent="0.25">
      <c r="A11" t="s">
        <v>255</v>
      </c>
      <c r="B11" s="10" t="s">
        <v>202</v>
      </c>
      <c r="C11">
        <v>10</v>
      </c>
      <c r="D11">
        <v>19</v>
      </c>
      <c r="E11" t="str">
        <f>"insert into Behandlung (datum,whoid,arzt_pid,patient_pid) values ('"&amp;Table13[datum]&amp;"', '"&amp;Table13[whoid]&amp;"',"&amp;Table13[arzt_pid]&amp;","&amp;Table13[patient_pid]&amp;");"</f>
        <v>insert into Behandlung (datum,whoid,arzt_pid,patient_pid) values ('2018-06-29 11:35:20', 'a15',10,19);</v>
      </c>
      <c r="G11" s="12"/>
      <c r="H11" s="1"/>
    </row>
    <row r="12" spans="1:8" x14ac:dyDescent="0.25">
      <c r="A12" s="6" t="s">
        <v>260</v>
      </c>
      <c r="B12" s="11" t="s">
        <v>209</v>
      </c>
      <c r="C12">
        <v>9</v>
      </c>
      <c r="D12">
        <v>20</v>
      </c>
      <c r="E12" t="str">
        <f>"insert into Behandlung (datum,whoid,arzt_pid,patient_pid) values ('"&amp;Table13[datum]&amp;"', '"&amp;Table13[whoid]&amp;"',"&amp;Table13[arzt_pid]&amp;","&amp;Table13[patient_pid]&amp;");"</f>
        <v>insert into Behandlung (datum,whoid,arzt_pid,patient_pid) values ('2017-10-22 16:57:04', 'c51',9,20);</v>
      </c>
      <c r="G12" s="12"/>
      <c r="H12" s="1"/>
    </row>
    <row r="13" spans="1:8" x14ac:dyDescent="0.25">
      <c r="A13" s="6" t="s">
        <v>258</v>
      </c>
      <c r="B13" s="15" t="s">
        <v>202</v>
      </c>
      <c r="C13">
        <v>10</v>
      </c>
      <c r="D13">
        <v>14</v>
      </c>
      <c r="E13" s="1" t="str">
        <f>"insert into Behandlung (datum,whoid,arzt_pid,patient_pid) values ('"&amp;Table13[datum]&amp;"', '"&amp;Table13[whoid]&amp;"',"&amp;Table13[arzt_pid]&amp;","&amp;Table13[patient_pid]&amp;");"</f>
        <v>insert into Behandlung (datum,whoid,arzt_pid,patient_pid) values ('2015-09-02 04:31:56', 'a15',10,14);</v>
      </c>
      <c r="G13" s="12"/>
      <c r="H13" s="1"/>
    </row>
    <row r="14" spans="1:8" x14ac:dyDescent="0.25">
      <c r="A14" s="6" t="s">
        <v>261</v>
      </c>
      <c r="B14" s="16" t="s">
        <v>202</v>
      </c>
      <c r="C14">
        <v>8</v>
      </c>
      <c r="D14">
        <v>15</v>
      </c>
      <c r="E14" s="1" t="str">
        <f>"insert into Behandlung (datum,whoid,arzt_pid,patient_pid) values ('"&amp;Table13[datum]&amp;"', '"&amp;Table13[whoid]&amp;"',"&amp;Table13[arzt_pid]&amp;","&amp;Table13[patient_pid]&amp;");"</f>
        <v>insert into Behandlung (datum,whoid,arzt_pid,patient_pid) values ('2010-06-28 14:38:40', 'a15',8,15);</v>
      </c>
      <c r="G14" s="12"/>
      <c r="H14" s="1"/>
    </row>
    <row r="15" spans="1:8" x14ac:dyDescent="0.25">
      <c r="A15" s="6" t="s">
        <v>263</v>
      </c>
      <c r="B15" s="4" t="s">
        <v>209</v>
      </c>
      <c r="C15">
        <v>9</v>
      </c>
      <c r="D15">
        <v>13</v>
      </c>
      <c r="E15" t="str">
        <f>"insert into Behandlung (datum,whoid,arzt_pid,patient_pid) values ('"&amp;Table13[datum]&amp;"', '"&amp;Table13[whoid]&amp;"',"&amp;Table13[arzt_pid]&amp;","&amp;Table13[patient_pid]&amp;");"</f>
        <v>insert into Behandlung (datum,whoid,arzt_pid,patient_pid) values ('2015-06-12 14:06:40', 'c51',9,13);</v>
      </c>
      <c r="G15" s="12"/>
      <c r="H15" s="1"/>
    </row>
    <row r="16" spans="1:8" x14ac:dyDescent="0.25">
      <c r="A16" s="6" t="s">
        <v>262</v>
      </c>
      <c r="B16" s="16" t="s">
        <v>210</v>
      </c>
      <c r="C16">
        <v>8</v>
      </c>
      <c r="D16">
        <v>16</v>
      </c>
      <c r="E16" s="1" t="str">
        <f>"insert into Behandlung (datum,whoid,arzt_pid,patient_pid) values ('"&amp;Table13[datum]&amp;"', '"&amp;Table13[whoid]&amp;"',"&amp;Table13[arzt_pid]&amp;","&amp;Table13[patient_pid]&amp;");"</f>
        <v>insert into Behandlung (datum,whoid,arzt_pid,patient_pid) values ('2008-09-14 14:13:01', 'j09',8,16);</v>
      </c>
      <c r="G16" s="12"/>
      <c r="H16" s="1"/>
    </row>
    <row r="18" spans="1:3" x14ac:dyDescent="0.25">
      <c r="A18" t="s">
        <v>256</v>
      </c>
    </row>
    <row r="19" spans="1:3" x14ac:dyDescent="0.25">
      <c r="A19" t="s">
        <v>224</v>
      </c>
      <c r="B19" t="s">
        <v>245</v>
      </c>
      <c r="C19" t="s">
        <v>212</v>
      </c>
    </row>
    <row r="20" spans="1:3" x14ac:dyDescent="0.25">
      <c r="A20" s="5">
        <v>18999998</v>
      </c>
      <c r="B20">
        <v>1</v>
      </c>
      <c r="C20" t="str">
        <f>"insert into verwendet values ("&amp;Table14[znr]&amp;","&amp;Table14[behnr]&amp;");"</f>
        <v>insert into verwendet values (18999998,1);</v>
      </c>
    </row>
    <row r="21" spans="1:3" x14ac:dyDescent="0.25">
      <c r="A21" s="5">
        <v>18999998</v>
      </c>
      <c r="B21">
        <v>4</v>
      </c>
      <c r="C21" t="str">
        <f>"insert into verwendet values ("&amp;Table14[znr]&amp;","&amp;Table14[behnr]&amp;");"</f>
        <v>insert into verwendet values (18999998,4);</v>
      </c>
    </row>
    <row r="22" spans="1:3" x14ac:dyDescent="0.25">
      <c r="A22" s="5">
        <v>18999998</v>
      </c>
      <c r="B22">
        <v>5</v>
      </c>
      <c r="C22" t="str">
        <f>"insert into verwendet values ("&amp;Table14[znr]&amp;","&amp;Table14[behnr]&amp;");"</f>
        <v>insert into verwendet values (18999998,5);</v>
      </c>
    </row>
    <row r="23" spans="1:3" x14ac:dyDescent="0.25">
      <c r="A23" s="5">
        <v>18999998</v>
      </c>
      <c r="B23">
        <v>9</v>
      </c>
      <c r="C23" t="str">
        <f>"insert into verwendet values ("&amp;Table14[znr]&amp;","&amp;Table14[behnr]&amp;");"</f>
        <v>insert into verwendet values (18999998,9);</v>
      </c>
    </row>
    <row r="24" spans="1:3" x14ac:dyDescent="0.25">
      <c r="A24" s="4">
        <v>22999898</v>
      </c>
      <c r="B24">
        <v>1</v>
      </c>
      <c r="C24" t="str">
        <f>"insert into verwendet values ("&amp;Table14[znr]&amp;","&amp;Table14[behnr]&amp;");"</f>
        <v>insert into verwendet values (22999898,1);</v>
      </c>
    </row>
    <row r="25" spans="1:3" x14ac:dyDescent="0.25">
      <c r="A25" s="4">
        <v>22999898</v>
      </c>
      <c r="B25">
        <v>4</v>
      </c>
      <c r="C25" t="str">
        <f>"insert into verwendet values ("&amp;Table14[znr]&amp;","&amp;Table14[behnr]&amp;");"</f>
        <v>insert into verwendet values (22999898,4);</v>
      </c>
    </row>
    <row r="26" spans="1:3" x14ac:dyDescent="0.25">
      <c r="A26" s="4">
        <v>22999898</v>
      </c>
      <c r="B26">
        <v>5</v>
      </c>
      <c r="C26" t="str">
        <f>"insert into verwendet values ("&amp;Table14[znr]&amp;","&amp;Table14[behnr]&amp;");"</f>
        <v>insert into verwendet values (22999898,5);</v>
      </c>
    </row>
    <row r="27" spans="1:3" x14ac:dyDescent="0.25">
      <c r="A27" s="5">
        <v>18999998</v>
      </c>
      <c r="B27">
        <v>2</v>
      </c>
      <c r="C27" t="str">
        <f>"insert into verwendet values ("&amp;Table14[znr]&amp;","&amp;Table14[behnr]&amp;");"</f>
        <v>insert into verwendet values (18999998,2);</v>
      </c>
    </row>
    <row r="28" spans="1:3" x14ac:dyDescent="0.25">
      <c r="A28" s="4">
        <v>65999999</v>
      </c>
      <c r="B28">
        <v>3</v>
      </c>
      <c r="C28" t="str">
        <f>"insert into verwendet values ("&amp;Table14[znr]&amp;","&amp;Table14[behnr]&amp;");"</f>
        <v>insert into verwendet values (65999999,3);</v>
      </c>
    </row>
    <row r="29" spans="1:3" x14ac:dyDescent="0.25">
      <c r="A29" s="5">
        <v>18999998</v>
      </c>
      <c r="B29">
        <v>8</v>
      </c>
      <c r="C29" t="str">
        <f>"insert into verwendet values ("&amp;Table14[znr]&amp;","&amp;Table14[behnr]&amp;");"</f>
        <v>insert into verwendet values (18999998,8);</v>
      </c>
    </row>
    <row r="30" spans="1:3" x14ac:dyDescent="0.25">
      <c r="A30" s="4">
        <v>65999999</v>
      </c>
      <c r="B30">
        <v>10</v>
      </c>
      <c r="C30" t="str">
        <f>"insert into verwendet values ("&amp;Table14[znr]&amp;","&amp;Table14[behnr]&amp;");"</f>
        <v>insert into verwendet values (65999999,10);</v>
      </c>
    </row>
    <row r="31" spans="1:3" x14ac:dyDescent="0.25">
      <c r="A31" s="4">
        <v>70999999</v>
      </c>
      <c r="B31">
        <v>10</v>
      </c>
      <c r="C31" t="str">
        <f>"insert into verwendet values ("&amp;Table14[znr]&amp;","&amp;Table14[behnr]&amp;");"</f>
        <v>insert into verwendet values (70999999,10);</v>
      </c>
    </row>
    <row r="32" spans="1:3" x14ac:dyDescent="0.25">
      <c r="A32" s="5">
        <v>10099999</v>
      </c>
      <c r="B32">
        <v>6</v>
      </c>
      <c r="C32" t="str">
        <f>"insert into verwendet values ("&amp;Table14[znr]&amp;","&amp;Table14[behnr]&amp;");"</f>
        <v>insert into verwendet values (10099999,6);</v>
      </c>
    </row>
    <row r="33" spans="1:3" x14ac:dyDescent="0.25">
      <c r="A33" s="5">
        <v>10099999</v>
      </c>
      <c r="B33">
        <v>7</v>
      </c>
      <c r="C33" t="str">
        <f>"insert into verwendet values ("&amp;Table14[znr]&amp;","&amp;Table14[behnr]&amp;");"</f>
        <v>insert into verwendet values (10099999,7);</v>
      </c>
    </row>
    <row r="34" spans="1:3" x14ac:dyDescent="0.25">
      <c r="A34" s="5">
        <v>91999999</v>
      </c>
      <c r="B34">
        <v>7</v>
      </c>
      <c r="C34" t="str">
        <f>"insert into verwendet values ("&amp;Table14[znr]&amp;","&amp;Table14[behnr]&amp;");"</f>
        <v>insert into verwendet values (91999999,7);</v>
      </c>
    </row>
  </sheetData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Person+adresse</vt:lpstr>
      <vt:lpstr>fachgebiet</vt:lpstr>
      <vt:lpstr>patient</vt:lpstr>
      <vt:lpstr>angestellte</vt:lpstr>
      <vt:lpstr>Krankheit Symptom Medikament WW</vt:lpstr>
      <vt:lpstr>Behandlung</vt:lpstr>
      <vt:lpstr>'Person+adresse'!_FilterDatabase</vt:lpstr>
      <vt:lpstr>'Person+adresse'!New_Text_Document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Do, Nguyen Viet</dc:creator>
  <cp:lastModifiedBy>Do, Nguyen Viet</cp:lastModifiedBy>
  <dcterms:created xsi:type="dcterms:W3CDTF">2018-09-18T21:26:13Z</dcterms:created>
  <dcterms:modified xsi:type="dcterms:W3CDTF">2018-09-20T15:07:50Z</dcterms:modified>
</cp:coreProperties>
</file>