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\Desktop\Import\Bao cao 63 tinh\"/>
    </mc:Choice>
  </mc:AlternateContent>
  <xr:revisionPtr revIDLastSave="0" documentId="12_ncr:500000_{09C311CD-F57A-44D8-94D9-DFD4D9DA40E7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X20" i="1" l="1"/>
  <c r="W4" i="1"/>
  <c r="W5" i="1"/>
  <c r="W7" i="1"/>
  <c r="W9" i="1"/>
  <c r="W14" i="1"/>
  <c r="W19" i="1"/>
  <c r="W24" i="1"/>
  <c r="W27" i="1"/>
  <c r="W28" i="1"/>
  <c r="W37" i="1"/>
  <c r="W36" i="1"/>
  <c r="W35" i="1"/>
  <c r="W39" i="1"/>
  <c r="X39" i="1" s="1"/>
  <c r="W40" i="1"/>
  <c r="X40" i="1" s="1"/>
  <c r="W41" i="1"/>
  <c r="X41" i="1" s="1"/>
  <c r="W38" i="1"/>
  <c r="X38" i="1" s="1"/>
  <c r="W30" i="1"/>
  <c r="X30" i="1" s="1"/>
  <c r="W31" i="1"/>
  <c r="X31" i="1" s="1"/>
  <c r="W32" i="1"/>
  <c r="X32" i="1" s="1"/>
  <c r="W33" i="1"/>
  <c r="X33" i="1" s="1"/>
  <c r="W34" i="1"/>
  <c r="X34" i="1" s="1"/>
  <c r="W29" i="1"/>
  <c r="X29" i="1" s="1"/>
  <c r="W26" i="1"/>
  <c r="X26" i="1" s="1"/>
  <c r="W25" i="1"/>
  <c r="X25" i="1" s="1"/>
  <c r="W21" i="1"/>
  <c r="X21" i="1" s="1"/>
  <c r="W22" i="1"/>
  <c r="X22" i="1" s="1"/>
  <c r="W23" i="1"/>
  <c r="X23" i="1" s="1"/>
  <c r="W20" i="1"/>
  <c r="W16" i="1"/>
  <c r="X16" i="1" s="1"/>
  <c r="W17" i="1"/>
  <c r="X17" i="1" s="1"/>
  <c r="W18" i="1"/>
  <c r="X18" i="1" s="1"/>
  <c r="W15" i="1"/>
  <c r="X15" i="1" s="1"/>
  <c r="W11" i="1"/>
  <c r="X11" i="1" s="1"/>
  <c r="W12" i="1"/>
  <c r="X12" i="1" s="1"/>
  <c r="W13" i="1"/>
  <c r="X13" i="1" s="1"/>
  <c r="W10" i="1"/>
  <c r="X10" i="1" s="1"/>
  <c r="W8" i="1"/>
  <c r="X8" i="1" s="1"/>
  <c r="W6" i="1"/>
  <c r="X6" i="1" s="1"/>
  <c r="W3" i="1"/>
  <c r="X3" i="1" s="1"/>
  <c r="W2" i="1"/>
  <c r="X2" i="1"/>
  <c r="V41" i="1" l="1"/>
  <c r="V5" i="1"/>
  <c r="X5" i="1" s="1"/>
  <c r="V3" i="1"/>
  <c r="V4" i="1"/>
  <c r="X4" i="1" s="1"/>
  <c r="V6" i="1"/>
  <c r="V7" i="1"/>
  <c r="X7" i="1" s="1"/>
  <c r="V8" i="1"/>
  <c r="V9" i="1"/>
  <c r="X9" i="1" s="1"/>
  <c r="V10" i="1"/>
  <c r="V11" i="1"/>
  <c r="V12" i="1"/>
  <c r="V13" i="1"/>
  <c r="V14" i="1"/>
  <c r="X14" i="1" s="1"/>
  <c r="V15" i="1"/>
  <c r="V16" i="1"/>
  <c r="V17" i="1"/>
  <c r="V18" i="1"/>
  <c r="V19" i="1"/>
  <c r="X19" i="1" s="1"/>
  <c r="V20" i="1"/>
  <c r="V21" i="1"/>
  <c r="V22" i="1"/>
  <c r="V23" i="1"/>
  <c r="V24" i="1"/>
  <c r="X24" i="1" s="1"/>
  <c r="V25" i="1"/>
  <c r="V26" i="1"/>
  <c r="V27" i="1"/>
  <c r="X27" i="1" s="1"/>
  <c r="V28" i="1"/>
  <c r="X28" i="1" s="1"/>
  <c r="V29" i="1"/>
  <c r="V30" i="1"/>
  <c r="V31" i="1"/>
  <c r="V32" i="1"/>
  <c r="V33" i="1"/>
  <c r="V34" i="1"/>
  <c r="V35" i="1"/>
  <c r="X35" i="1" s="1"/>
  <c r="V36" i="1"/>
  <c r="X36" i="1" s="1"/>
  <c r="V37" i="1"/>
  <c r="X37" i="1" s="1"/>
  <c r="V38" i="1"/>
  <c r="V39" i="1"/>
  <c r="V40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Cuongdm</author>
    <author>LE VAN CUONG</author>
  </authors>
  <commentList>
    <comment ref="B1" authorId="0" shapeId="0" xr:uid="{5E80E58C-D3C5-4ECA-B249-F44D99E55CC4}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 xr:uid="{B1A788C2-B1C6-4879-A45D-C4CB6B7A6D14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 xr:uid="{DD9D8A5B-6FE6-4C6A-BB8F-9B63AADEF57E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 xr:uid="{6B04B489-31EB-4B3C-907A-3317D3EA0966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 xr:uid="{DF0D2D6B-67F3-4F68-A1F6-709CB56C91A3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 xr:uid="{F2B43AE0-9BB4-4830-A9E5-078CD83DB953}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<sst xmlns="http://schemas.openxmlformats.org/spreadsheetml/2006/main" count="250" uniqueCount="148">
  <si>
    <t>STT</t>
  </si>
  <si>
    <t>Kinh Doanh Dịch Vụ</t>
  </si>
  <si>
    <t>Khách sạn</t>
  </si>
  <si>
    <t>Chế biến và bảo quản thủy sản đông lạnh</t>
  </si>
  <si>
    <t>Sản xuất xi măng</t>
  </si>
  <si>
    <t>Sản xuất sợi</t>
  </si>
  <si>
    <t>Kinh doanh bất động sản, quyền sử dụng đất thuộc chủ sở hữu, chủ sử dụng hoặc đi thuê</t>
  </si>
  <si>
    <t>Đóng tàu và cấu kiện nổi</t>
  </si>
  <si>
    <t>Sản xuất thuốc lá</t>
  </si>
  <si>
    <t>Cơ quan Đảng, nhà nước</t>
  </si>
  <si>
    <t>Bán buôn, bán lẻ</t>
  </si>
  <si>
    <t>Công trình xây dựng</t>
  </si>
  <si>
    <t>Cảng hàng không quốc tế Cam Ranh- Tổng Cty Cảng hàng không Việt Nam</t>
  </si>
  <si>
    <t>Sân bay Cam Ranh, TP Cam Ranh</t>
  </si>
  <si>
    <t>Chi nhánh Công ty Cổ phần Hải Vân Nam</t>
  </si>
  <si>
    <t>38 Trần Phú, phường Lộc Thọ, TP Nha Trang</t>
  </si>
  <si>
    <t>CN Công ty CP Bất động sản Việt Nhật- Nha Trang</t>
  </si>
  <si>
    <t>Lô số 4- Đường 19/5 Khu Đô thị Vĩnh Điềm Trung , xã Vĩnh Hiệp, TP Nha Trang</t>
  </si>
  <si>
    <t>CN Công ty CP Thủy sản Bạc Liêu</t>
  </si>
  <si>
    <t>Lô A9, A10 Khu CN Suối Dầu, xã Suối Tân, huyện Cam Lâm, Khánh Hoà</t>
  </si>
  <si>
    <t>Công nghiệp</t>
  </si>
  <si>
    <t>CN Công ty CP Xi măng Hà Tiên 1 – Trạm nghiền Cam Ranh</t>
  </si>
  <si>
    <t>Thôn Hòn Qui, xã Cam Thạnh Đông, TP Cam Ranh, Khánh Hoà</t>
  </si>
  <si>
    <t>Công ty Cổ phần Cấp thoát nước Khánh Hòa</t>
  </si>
  <si>
    <t>Công ty Cổ phần Dệt May Nha Trang</t>
  </si>
  <si>
    <t>Km 1447 QL1, xã Vĩnh Phương, TP Nha Trang</t>
  </si>
  <si>
    <t>Công ty CP Địa ốc – Du lịch Đông Hải</t>
  </si>
  <si>
    <t>Số 26, 28 Trần Phú, phường Lộc Thọ, TP Nha Trang</t>
  </si>
  <si>
    <t>Công ty Cổ phần T.D (The Costa Nha Trang)</t>
  </si>
  <si>
    <t>32, 34 Trần Phú, TP Nha Trang</t>
  </si>
  <si>
    <t>Công Ty CP Hoàn Cầu Khánh Hòa</t>
  </si>
  <si>
    <t>20 Trần Phú, TP Nha Trang</t>
  </si>
  <si>
    <t>Công ty TNHH Mường Thanh Nha Trang</t>
  </si>
  <si>
    <t xml:space="preserve">     60 Trần Phú, TP Nha Trang</t>
  </si>
  <si>
    <t>Công ty TNHH nhà máy tàu biển Hyundai Vinashin</t>
  </si>
  <si>
    <t>01 Mỹ Giang, xã Ninh Phước, huyện Ninh Hoà</t>
  </si>
  <si>
    <t>Công ty TNHH PEGAS Việt Nam- Chi nhánh Khánh Hòa</t>
  </si>
  <si>
    <t>Lô D13 KM11, Đại lộ Nguyễn Tất Thành, xã Cam Hải Đông, Huyện Cam Lâm</t>
  </si>
  <si>
    <t>Công ty TNHH Vinpearl Nha Trang</t>
  </si>
  <si>
    <t>Đảo Hòn Tre, phường Vĩnh Nguyên, TP Nha Trang</t>
  </si>
  <si>
    <t>Nhà máy thuốc lá Khatoco Khánh Hòa- CN TCty Khánh Việt</t>
  </si>
  <si>
    <t>Lữ Đoàn 189 Quân Chủng Hải Quân</t>
  </si>
  <si>
    <t>Bán Đảo Cam Ranh</t>
  </si>
  <si>
    <t>Công ty TNHH Thịnh Hưng</t>
  </si>
  <si>
    <t>Huyện Cam Lâm</t>
  </si>
  <si>
    <t>Cụm Cn Đắc Lộc, xã Vĩnh Phương, Tp.Nha Trang, tình Khánh Hòa</t>
  </si>
  <si>
    <t>Chi nhánh công ty TNHH Duyên Hà - Cam Ranh</t>
  </si>
  <si>
    <t>Lô D9B - Khu 3 Khu du lịch Bắc Bán đảo Cam Ranh, xã Cam Hải Đông, huyện Cam Lâm, tỉnh Khánh Hòa</t>
  </si>
  <si>
    <t>Kinh doanh dịch vụ</t>
  </si>
  <si>
    <t>Nhà máy nước Võ Cạnh, xã Vĩnh Trung, Tp. Nha Trang, tỉnh Khánh Hòa</t>
  </si>
  <si>
    <t>Công ty TNHH Cá Ngừ Việt Nam</t>
  </si>
  <si>
    <t>Lô A4-A8 Khu Công Nghiệp Suối Dầu, Xã Suối Tân, huyện Cam Lâm, tỉnh Khánh Hòa</t>
  </si>
  <si>
    <t>Sản xuất</t>
  </si>
  <si>
    <t>Công ty TNHH đường Khánh Hòa</t>
  </si>
  <si>
    <t>Thủy Xương, Suối Hiệp, Diên Khánh, tỉnh Khánh Hòa</t>
  </si>
  <si>
    <t>Chi nhánh Nha Trang-Công ty Cổ phần Vinpearl</t>
  </si>
  <si>
    <t>Lô D6B2&amp;D7A1, khu 2 Khu du lịch Bắc bán đảo Cam Ranh, xã Cam Hải Đông, huyện Cam Lâm, tỉnh Khánh Hòa</t>
  </si>
  <si>
    <t>Công ty CP Bia Sài Gòn - Khánh Hòa</t>
  </si>
  <si>
    <t>Cụm CN Diên Phú, huyện Diên Khánh, tỉnh Khánh Hòa</t>
  </si>
  <si>
    <t>Công ty CP Trung tâm Thương Mại Lotte Việt Nam - Chi nhánh Nha Trang</t>
  </si>
  <si>
    <t>Số 58, đường 23/10 phường Phương Sơn, TP. Nha Trang, tỉnh Khánh Hòa</t>
  </si>
  <si>
    <t>Công ty CP Thủy Sản Thông Thuận - Cam Ranh</t>
  </si>
  <si>
    <t>Đường số 8 - Lô A11- 12 -13 - 14, KCN Suối Dầu - Cam Lâm, tỉnh Khánh Hòa</t>
  </si>
  <si>
    <t>Công ty Cổ phần Nhôm Khánh Hòa</t>
  </si>
  <si>
    <t>Thôn Đắc Lộc, xã Vĩnh Phương, TP. Nha Trang, tỉnh Khánh Hòa</t>
  </si>
  <si>
    <t>Công ty CP Nha Trang Seafoods - F17</t>
  </si>
  <si>
    <t>Số 58B, đường 2/4, phường Vĩnh Hải, TP. Nha Trang, tỉnh Khánh Hòa</t>
  </si>
  <si>
    <t>Công ty TNHH Thủy Sản Hải Long Nhà Trang</t>
  </si>
  <si>
    <t>Lô C, đường số 1, KCN Suối Dầu, xã Suối Tân, huyện Cam Lâm, tỉnh Khánh Hòa</t>
  </si>
  <si>
    <t>Công ty CP Hòn Tằm biển Nha Trang</t>
  </si>
  <si>
    <t>88A Trần Phú (Khu du lịch Hòn Tằm)</t>
  </si>
  <si>
    <t>Công ty TNHH Chế biến và Xuất khẩu Thủy sản Cam Ranh</t>
  </si>
  <si>
    <t>QL1, Cam Thịnh Đông, TP. Cam Ranh, tỉnh Khánh Hòa</t>
  </si>
  <si>
    <t>Chi nhánh Công ty CP Bệnh viện Đa khoa Quốc Tế Vinmec Nha Trang</t>
  </si>
  <si>
    <t>Đường Trần Phú, TDP Tây Sơn, phường Vĩnh Nguyên, TP. Nha Trang, tỉnh Khánh Hòa</t>
  </si>
  <si>
    <t>Cơ quan bệnh viên</t>
  </si>
  <si>
    <t>Công ty CP Hoàn Cầu Resort Vịnh Kim Cương</t>
  </si>
  <si>
    <t>ĐL Nguyễn Tất Thành, T. Phước Hạ, xã Phước Đồng, Tp. Nha Trang, tỉnh Khánh Hòa</t>
  </si>
  <si>
    <t>Công ty TNHH Gallant Ocean Việt Nam</t>
  </si>
  <si>
    <t>Lô B10 - 11 KCN Suối Dầu, xã Suối Tân, huyện Cam Lâm, Khánh Hòa</t>
  </si>
  <si>
    <t>Công ty Cp Xi măng Hòn Khói</t>
  </si>
  <si>
    <t>Mỹ Á, phường Ninh Thủy, thị xã Ninh Hòa, tỉnh Khánh Hòa</t>
  </si>
  <si>
    <t>sản xuất</t>
  </si>
  <si>
    <t>Công ty cổ phần Cam Ranh Riviera Resort</t>
  </si>
  <si>
    <t>Lô D4b KDL Bắc bán đảo Cam Ranh, xã Cam Hải Đông, huyện Cam Lâm, tình Khánh Hòa</t>
  </si>
  <si>
    <t>Công ty TNHH Hồ Tiên</t>
  </si>
  <si>
    <t>Đường Phạm Văn Đồng, phường Vĩnh Hòa, Tp.Nha Trang, tình Khánh Hòa</t>
  </si>
  <si>
    <t>Viện Vacxin và sinh phẩm Y tế</t>
  </si>
  <si>
    <t>Số 09 PasTeur, phường Xương Huân, TP. Nha Trang, tỉnh Khánh Hòa</t>
  </si>
  <si>
    <t>Công ty TNHH Quốc tế Long Thăng</t>
  </si>
  <si>
    <t>Lô số A1, A2 KCN Suối Dầu, huyện Cam Lâm, tỉnh Khánh Hòa</t>
  </si>
  <si>
    <t>Chi Nhanh Công ty TNHH Sản xuất Thương mại Dịch vụ Bạch Việt - Bavico International Hotel Nha Trang</t>
  </si>
  <si>
    <t>Số 2 Phan Bội Châu, phường Xương Huân, TP. Nha Trang, tỉnh Khánh Hòa</t>
  </si>
  <si>
    <t>Công ty CP Vịnh Nha Trang</t>
  </si>
  <si>
    <t>Lô K- KCN Suối Dầu, huyện Cam Lâm, tỉnh Khánh hòa</t>
  </si>
  <si>
    <t>NM Thuốc Lá KhaToCo Khánh Hòa-C/N TCty Khánh Việt</t>
  </si>
  <si>
    <t>Đường Trường Sơn-Bình Tân -Vĩnh Trường- Nha Trang-Khánh Hòa</t>
  </si>
  <si>
    <t>SCT</t>
  </si>
  <si>
    <t>EVN</t>
  </si>
  <si>
    <t>TinhTP_ID</t>
  </si>
  <si>
    <t>SCT_ID</t>
  </si>
  <si>
    <t>LinhVuc_ID</t>
  </si>
  <si>
    <t>Tai_Khoan</t>
  </si>
  <si>
    <t>Ma_DN</t>
  </si>
  <si>
    <t>dn.khanhhoa.018</t>
  </si>
  <si>
    <t>dn.khanhhoa.019</t>
  </si>
  <si>
    <t>dn.khanhhoa.020</t>
  </si>
  <si>
    <t>dn.khanhhoa.021</t>
  </si>
  <si>
    <t>dn.khanhhoa.022</t>
  </si>
  <si>
    <t>dn.khanhhoa.023</t>
  </si>
  <si>
    <t>dn.khanhhoa.014</t>
  </si>
  <si>
    <t>dn.khanhhoa.013</t>
  </si>
  <si>
    <t>dn.khanhhoa.012</t>
  </si>
  <si>
    <t>dn.khanhhoa.011</t>
  </si>
  <si>
    <t>dn.khanhhoa.010</t>
  </si>
  <si>
    <t>dn.khanhhoa.009</t>
  </si>
  <si>
    <t>dn.khanhhoa.008</t>
  </si>
  <si>
    <t>dn.khanhhoa.007</t>
  </si>
  <si>
    <t>dn.khanhhoa.006</t>
  </si>
  <si>
    <t>dn.khanhhoa.005</t>
  </si>
  <si>
    <t>dn.khanhhoa.004</t>
  </si>
  <si>
    <t>dn.khanhhoa.003</t>
  </si>
  <si>
    <t>dn.khanhhoa.002</t>
  </si>
  <si>
    <t>dn.khanhhoa.001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</si>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</sst>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6" fillId="0" borderId="0"/>
  </cellStyleXfs>
  <cellXfs count="35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165" fontId="8" fillId="2" borderId="1" xfId="1" applyNumberFormat="1" applyFont="1" applyFill="1" applyBorder="1" applyAlignment="1">
      <alignment horizontal="right" vertical="center" wrapText="1"/>
    </xf>
    <xf numFmtId="0" fontId="9" fillId="2" borderId="1" xfId="3" applyFont="1" applyFill="1" applyBorder="1" applyAlignment="1">
      <alignment horizontal="right" vertical="center" wrapText="1"/>
    </xf>
    <xf numFmtId="165" fontId="9" fillId="0" borderId="1" xfId="1" applyNumberFormat="1" applyFont="1" applyBorder="1" applyAlignment="1">
      <alignment horizontal="center" vertical="center"/>
    </xf>
    <xf numFmtId="165" fontId="10" fillId="2" borderId="1" xfId="1" applyNumberFormat="1" applyFont="1" applyFill="1" applyBorder="1" applyAlignment="1">
      <alignment horizontal="right" vertical="center" wrapText="1"/>
    </xf>
    <xf numFmtId="165" fontId="9" fillId="2" borderId="1" xfId="1" applyNumberFormat="1" applyFont="1" applyFill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right" vertical="center" wrapText="1"/>
    </xf>
    <xf numFmtId="0" fontId="7" fillId="2" borderId="1" xfId="3" applyFont="1" applyFill="1" applyBorder="1" applyAlignment="1">
      <alignment horizontal="center" vertical="center" wrapText="1"/>
    </xf>
    <xf numFmtId="164" fontId="7" fillId="2" borderId="1" xfId="3" applyNumberFormat="1" applyFont="1" applyFill="1" applyBorder="1" applyAlignment="1">
      <alignment horizontal="right" vertical="center" wrapText="1"/>
    </xf>
    <xf numFmtId="3" fontId="7" fillId="2" borderId="1" xfId="3" applyNumberFormat="1" applyFont="1" applyFill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right" vertical="center"/>
    </xf>
    <xf numFmtId="165" fontId="11" fillId="2" borderId="1" xfId="1" applyNumberFormat="1" applyFont="1" applyFill="1" applyBorder="1" applyAlignment="1">
      <alignment horizontal="right" vertical="center" wrapText="1"/>
    </xf>
    <xf numFmtId="0" fontId="7" fillId="0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2" borderId="1" xfId="3" applyFont="1" applyFill="1" applyBorder="1" applyAlignment="1">
      <alignment horizontal="left" vertical="center" wrapText="1"/>
    </xf>
    <xf numFmtId="165" fontId="9" fillId="2" borderId="1" xfId="3" applyNumberFormat="1" applyFont="1" applyFill="1" applyBorder="1" applyAlignment="1">
      <alignment horizontal="right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165" fontId="11" fillId="3" borderId="1" xfId="1" applyNumberFormat="1" applyFont="1" applyFill="1" applyBorder="1" applyAlignment="1">
      <alignment horizontal="right" vertical="center" wrapText="1"/>
    </xf>
    <xf numFmtId="164" fontId="7" fillId="3" borderId="1" xfId="3" applyNumberFormat="1" applyFont="1" applyFill="1" applyBorder="1" applyAlignment="1">
      <alignment horizontal="right" vertical="center" wrapText="1"/>
    </xf>
    <xf numFmtId="165" fontId="9" fillId="3" borderId="1" xfId="3" applyNumberFormat="1" applyFont="1" applyFill="1" applyBorder="1" applyAlignment="1">
      <alignment horizontal="right" vertical="center" wrapText="1"/>
    </xf>
    <xf numFmtId="165" fontId="10" fillId="3" borderId="1" xfId="1" applyNumberFormat="1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5" fontId="4" fillId="0" borderId="2" xfId="1" applyNumberFormat="1" applyFont="1" applyFill="1" applyBorder="1" applyAlignment="1">
      <alignment vertical="center" wrapText="1"/>
    </xf>
    <xf numFmtId="165" fontId="4" fillId="0" borderId="2" xfId="1" applyNumberFormat="1" applyFont="1" applyFill="1" applyBorder="1" applyAlignment="1">
      <alignment horizontal="right" vertical="center" wrapText="1"/>
    </xf>
    <xf numFmtId="165" fontId="4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  <xf numFmtId="0" fontId="11" fillId="0" borderId="0" xfId="0" applyFont="1" applyAlignment="1">
      <alignment vertical="center"/>
    </xf>
  </cellXfs>
  <cellStyles count="5">
    <cellStyle name="Comma" xfId="1" builtinId="3"/>
    <cellStyle name="Normal" xfId="0" builtinId="0"/>
    <cellStyle name="Normal 2" xfId="2" xr:uid="{00000000-0005-0000-0000-000002000000}"/>
    <cellStyle name="Normal 2 2 3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1"/>
  <sheetViews>
    <sheetView tabSelected="1" workbookViewId="0">
      <selection activeCell="G4" sqref="A1:XFD4"/>
    </sheetView>
  </sheetViews>
  <sheetFormatPr defaultRowHeight="15" x14ac:dyDescent="0.25"/>
  <cols>
    <col min="2" max="2" width="29.140625" customWidth="1"/>
    <col min="3" max="3" width="28.7109375" customWidth="1"/>
    <col min="6" max="6" width="11.85546875" customWidth="1"/>
    <col min="7" max="21" width="9.140625" customWidth="1"/>
    <col min="22" max="22" width="15.42578125" hidden="1" customWidth="1"/>
    <col min="23" max="23" width="12.42578125" hidden="1" customWidth="1"/>
    <col min="24" max="24" width="12.42578125" customWidth="1"/>
    <col min="25" max="25" width="9.140625" customWidth="1"/>
  </cols>
  <sheetData>
    <row r="1" spans="1:30" s="34" customFormat="1" ht="48.75" customHeight="1" x14ac:dyDescent="0.25">
      <c r="A1" s="25" t="s">
        <v>0</v>
      </c>
      <c r="B1" s="26" t="s">
        <v>124</v>
      </c>
      <c r="C1" s="27" t="s">
        <v>125</v>
      </c>
      <c r="D1" s="27" t="s">
        <v>126</v>
      </c>
      <c r="E1" s="28" t="s">
        <v>127</v>
      </c>
      <c r="F1" s="29" t="s">
        <v>128</v>
      </c>
      <c r="G1" s="30" t="s">
        <v>129</v>
      </c>
      <c r="H1" s="30" t="s">
        <v>130</v>
      </c>
      <c r="I1" s="30" t="s">
        <v>131</v>
      </c>
      <c r="J1" s="30" t="s">
        <v>132</v>
      </c>
      <c r="K1" s="31" t="s">
        <v>133</v>
      </c>
      <c r="L1" s="31" t="s">
        <v>134</v>
      </c>
      <c r="M1" s="31" t="s">
        <v>135</v>
      </c>
      <c r="N1" s="31" t="s">
        <v>136</v>
      </c>
      <c r="O1" s="31" t="s">
        <v>137</v>
      </c>
      <c r="P1" s="31" t="s">
        <v>138</v>
      </c>
      <c r="Q1" s="31" t="s">
        <v>139</v>
      </c>
      <c r="R1" s="31" t="s">
        <v>140</v>
      </c>
      <c r="S1" s="31" t="s">
        <v>141</v>
      </c>
      <c r="T1" s="31" t="s">
        <v>142</v>
      </c>
      <c r="U1" s="31" t="s">
        <v>143</v>
      </c>
      <c r="V1" s="29" t="s">
        <v>144</v>
      </c>
      <c r="W1" s="29" t="s">
        <v>145</v>
      </c>
      <c r="X1" s="29" t="s">
        <v>146</v>
      </c>
      <c r="Y1" s="32" t="s">
        <v>147</v>
      </c>
      <c r="Z1" s="33" t="s">
        <v>99</v>
      </c>
      <c r="AA1" s="33" t="s">
        <v>100</v>
      </c>
      <c r="AB1" s="33" t="s">
        <v>101</v>
      </c>
      <c r="AC1" s="33" t="s">
        <v>102</v>
      </c>
      <c r="AD1" s="33" t="s">
        <v>103</v>
      </c>
    </row>
    <row r="2" spans="1:30" ht="45" x14ac:dyDescent="0.25">
      <c r="A2" s="13">
        <v>1</v>
      </c>
      <c r="B2" s="15" t="s">
        <v>12</v>
      </c>
      <c r="C2" s="1" t="s">
        <v>13</v>
      </c>
      <c r="D2" s="8" t="s">
        <v>11</v>
      </c>
      <c r="E2" s="1" t="s">
        <v>1</v>
      </c>
      <c r="F2" s="7">
        <v>4005270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17">
        <f>F2*0.0001543</f>
        <v>618.01316100000008</v>
      </c>
      <c r="W2" s="17">
        <f>F2*0.0001543</f>
        <v>618.01316100000008</v>
      </c>
      <c r="X2" s="6">
        <f>IF(Y2="EVN",V2,W2)</f>
        <v>618.01316100000008</v>
      </c>
      <c r="Y2" s="5" t="s">
        <v>97</v>
      </c>
      <c r="Z2" s="15">
        <v>44</v>
      </c>
      <c r="AA2" s="15">
        <v>35</v>
      </c>
      <c r="AB2" s="15">
        <v>6</v>
      </c>
      <c r="AC2" s="15" t="s">
        <v>104</v>
      </c>
      <c r="AD2" s="15">
        <v>2697</v>
      </c>
    </row>
    <row r="3" spans="1:30" ht="45" x14ac:dyDescent="0.25">
      <c r="A3" s="13">
        <v>2</v>
      </c>
      <c r="B3" s="15" t="s">
        <v>14</v>
      </c>
      <c r="C3" s="8" t="s">
        <v>15</v>
      </c>
      <c r="D3" s="8" t="s">
        <v>11</v>
      </c>
      <c r="E3" s="8" t="s">
        <v>2</v>
      </c>
      <c r="F3" s="7">
        <v>9696400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7">
        <f t="shared" ref="V3:V41" si="0">F3*0.0001543</f>
        <v>1496.15452</v>
      </c>
      <c r="W3" s="17">
        <f>F3*0.0001543</f>
        <v>1496.15452</v>
      </c>
      <c r="X3" s="6">
        <f t="shared" ref="X3:X41" si="1">IF(Y3="EVN",V3,W3)</f>
        <v>1496.15452</v>
      </c>
      <c r="Y3" s="5" t="s">
        <v>97</v>
      </c>
      <c r="Z3" s="15">
        <v>44</v>
      </c>
      <c r="AA3" s="15">
        <v>35</v>
      </c>
      <c r="AB3" s="15">
        <v>6</v>
      </c>
      <c r="AC3" s="15" t="s">
        <v>121</v>
      </c>
      <c r="AD3" s="15">
        <v>951</v>
      </c>
    </row>
    <row r="4" spans="1:30" ht="45" x14ac:dyDescent="0.25">
      <c r="A4" s="8">
        <v>3</v>
      </c>
      <c r="B4" s="14" t="s">
        <v>16</v>
      </c>
      <c r="C4" s="1" t="s">
        <v>17</v>
      </c>
      <c r="D4" s="8" t="s">
        <v>11</v>
      </c>
      <c r="E4" s="1" t="s">
        <v>1</v>
      </c>
      <c r="F4" s="2">
        <v>5280000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7">
        <f t="shared" si="0"/>
        <v>814.70400000000006</v>
      </c>
      <c r="W4" s="4">
        <f>5050650*0.0001543</f>
        <v>779.31529500000011</v>
      </c>
      <c r="X4" s="6">
        <f t="shared" si="1"/>
        <v>814.70400000000006</v>
      </c>
      <c r="Y4" s="5" t="s">
        <v>98</v>
      </c>
      <c r="Z4" s="15">
        <v>44</v>
      </c>
      <c r="AA4" s="15">
        <v>35</v>
      </c>
      <c r="AB4" s="15">
        <v>6</v>
      </c>
      <c r="AC4" s="15" t="s">
        <v>105</v>
      </c>
      <c r="AD4" s="15">
        <v>2698</v>
      </c>
    </row>
    <row r="5" spans="1:30" ht="75" x14ac:dyDescent="0.25">
      <c r="A5" s="8">
        <v>4</v>
      </c>
      <c r="B5" s="15" t="s">
        <v>18</v>
      </c>
      <c r="C5" s="8" t="s">
        <v>19</v>
      </c>
      <c r="D5" s="8" t="s">
        <v>20</v>
      </c>
      <c r="E5" s="10" t="s">
        <v>3</v>
      </c>
      <c r="F5" s="11">
        <v>9121848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7">
        <f t="shared" si="0"/>
        <v>1407.5011464000002</v>
      </c>
      <c r="W5" s="6">
        <f>8249697*0.0001543</f>
        <v>1272.9282471000001</v>
      </c>
      <c r="X5" s="6">
        <f t="shared" si="1"/>
        <v>1407.5011464000002</v>
      </c>
      <c r="Y5" s="5" t="s">
        <v>98</v>
      </c>
      <c r="Z5" s="15">
        <v>44</v>
      </c>
      <c r="AA5" s="15">
        <v>35</v>
      </c>
      <c r="AB5" s="15">
        <v>5</v>
      </c>
      <c r="AC5" s="15" t="s">
        <v>117</v>
      </c>
      <c r="AD5" s="15">
        <v>947</v>
      </c>
    </row>
    <row r="6" spans="1:30" ht="45" x14ac:dyDescent="0.25">
      <c r="A6" s="13">
        <v>5</v>
      </c>
      <c r="B6" s="15" t="s">
        <v>21</v>
      </c>
      <c r="C6" s="8" t="s">
        <v>22</v>
      </c>
      <c r="D6" s="8" t="s">
        <v>20</v>
      </c>
      <c r="E6" s="8" t="s">
        <v>4</v>
      </c>
      <c r="F6" s="7">
        <v>25349880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7">
        <f t="shared" si="0"/>
        <v>3911.4864840000005</v>
      </c>
      <c r="W6" s="17">
        <f>F6*0.0001543</f>
        <v>3911.4864840000005</v>
      </c>
      <c r="X6" s="6">
        <f t="shared" si="1"/>
        <v>3911.4864840000005</v>
      </c>
      <c r="Y6" s="5" t="s">
        <v>97</v>
      </c>
      <c r="Z6" s="15">
        <v>44</v>
      </c>
      <c r="AA6" s="15">
        <v>35</v>
      </c>
      <c r="AB6" s="15">
        <v>5</v>
      </c>
      <c r="AC6" s="15" t="s">
        <v>118</v>
      </c>
      <c r="AD6" s="15">
        <v>948</v>
      </c>
    </row>
    <row r="7" spans="1:30" ht="30" x14ac:dyDescent="0.25">
      <c r="A7" s="8">
        <v>6</v>
      </c>
      <c r="B7" s="15" t="s">
        <v>24</v>
      </c>
      <c r="C7" s="8" t="s">
        <v>25</v>
      </c>
      <c r="D7" s="8" t="s">
        <v>20</v>
      </c>
      <c r="E7" s="8" t="s">
        <v>5</v>
      </c>
      <c r="F7" s="7">
        <v>46892700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7">
        <f t="shared" si="0"/>
        <v>7235.5436100000006</v>
      </c>
      <c r="W7" s="6">
        <f>46668300*0.0001543</f>
        <v>7200.9186900000004</v>
      </c>
      <c r="X7" s="6">
        <f t="shared" si="1"/>
        <v>7235.5436100000006</v>
      </c>
      <c r="Y7" s="5" t="s">
        <v>98</v>
      </c>
      <c r="Z7" s="15">
        <v>44</v>
      </c>
      <c r="AA7" s="15">
        <v>35</v>
      </c>
      <c r="AB7" s="15">
        <v>5</v>
      </c>
      <c r="AC7" s="15" t="s">
        <v>110</v>
      </c>
      <c r="AD7" s="15">
        <v>940</v>
      </c>
    </row>
    <row r="8" spans="1:30" ht="45" x14ac:dyDescent="0.25">
      <c r="A8" s="13">
        <v>7</v>
      </c>
      <c r="B8" s="15" t="s">
        <v>26</v>
      </c>
      <c r="C8" s="8" t="s">
        <v>27</v>
      </c>
      <c r="D8" s="8" t="s">
        <v>11</v>
      </c>
      <c r="E8" s="8" t="s">
        <v>2</v>
      </c>
      <c r="F8" s="7">
        <v>6489972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7">
        <f t="shared" si="0"/>
        <v>1001.4026796000001</v>
      </c>
      <c r="W8" s="17">
        <f>F8*0.0001543</f>
        <v>1001.4026796000001</v>
      </c>
      <c r="X8" s="6">
        <f t="shared" si="1"/>
        <v>1001.4026796000001</v>
      </c>
      <c r="Y8" s="5" t="s">
        <v>97</v>
      </c>
      <c r="Z8" s="15">
        <v>44</v>
      </c>
      <c r="AA8" s="15">
        <v>35</v>
      </c>
      <c r="AB8" s="15">
        <v>6</v>
      </c>
      <c r="AC8" s="15" t="s">
        <v>116</v>
      </c>
      <c r="AD8" s="15">
        <v>946</v>
      </c>
    </row>
    <row r="9" spans="1:30" ht="180" x14ac:dyDescent="0.25">
      <c r="A9" s="8">
        <v>8</v>
      </c>
      <c r="B9" s="15" t="s">
        <v>28</v>
      </c>
      <c r="C9" s="8" t="s">
        <v>29</v>
      </c>
      <c r="D9" s="8" t="s">
        <v>11</v>
      </c>
      <c r="E9" s="8" t="s">
        <v>6</v>
      </c>
      <c r="F9" s="12">
        <v>8158500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7">
        <f t="shared" si="0"/>
        <v>1258.85655</v>
      </c>
      <c r="W9" s="4">
        <f>7452200*0.0001543</f>
        <v>1149.87446</v>
      </c>
      <c r="X9" s="6">
        <f t="shared" si="1"/>
        <v>1258.85655</v>
      </c>
      <c r="Y9" s="5" t="s">
        <v>98</v>
      </c>
      <c r="Z9" s="15">
        <v>44</v>
      </c>
      <c r="AA9" s="15">
        <v>35</v>
      </c>
      <c r="AB9" s="15">
        <v>6</v>
      </c>
      <c r="AC9" s="15" t="s">
        <v>120</v>
      </c>
      <c r="AD9" s="15">
        <v>950</v>
      </c>
    </row>
    <row r="10" spans="1:30" ht="180" x14ac:dyDescent="0.25">
      <c r="A10" s="13">
        <v>9</v>
      </c>
      <c r="B10" s="15" t="s">
        <v>30</v>
      </c>
      <c r="C10" s="8" t="s">
        <v>31</v>
      </c>
      <c r="D10" s="8" t="s">
        <v>11</v>
      </c>
      <c r="E10" s="8" t="s">
        <v>6</v>
      </c>
      <c r="F10" s="7">
        <v>7836084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7">
        <f t="shared" si="0"/>
        <v>1209.1077612000001</v>
      </c>
      <c r="W10" s="17">
        <f>F10*0.0001543</f>
        <v>1209.1077612000001</v>
      </c>
      <c r="X10" s="6">
        <f t="shared" si="1"/>
        <v>1209.1077612000001</v>
      </c>
      <c r="Y10" s="5" t="s">
        <v>97</v>
      </c>
      <c r="Z10" s="15">
        <v>44</v>
      </c>
      <c r="AA10" s="15">
        <v>35</v>
      </c>
      <c r="AB10" s="15">
        <v>6</v>
      </c>
      <c r="AC10" s="15" t="s">
        <v>122</v>
      </c>
      <c r="AD10" s="15">
        <v>952</v>
      </c>
    </row>
    <row r="11" spans="1:30" ht="45" x14ac:dyDescent="0.25">
      <c r="A11" s="13">
        <v>10</v>
      </c>
      <c r="B11" s="14" t="s">
        <v>32</v>
      </c>
      <c r="C11" s="1" t="s">
        <v>33</v>
      </c>
      <c r="D11" s="8" t="s">
        <v>11</v>
      </c>
      <c r="E11" s="8" t="s">
        <v>2</v>
      </c>
      <c r="F11" s="7">
        <v>6489250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7">
        <f t="shared" si="0"/>
        <v>1001.291275</v>
      </c>
      <c r="W11" s="17">
        <f t="shared" ref="W11:W26" si="2">F11*0.0001543</f>
        <v>1001.291275</v>
      </c>
      <c r="X11" s="6">
        <f t="shared" si="1"/>
        <v>1001.291275</v>
      </c>
      <c r="Y11" s="5" t="s">
        <v>97</v>
      </c>
      <c r="Z11" s="15">
        <v>44</v>
      </c>
      <c r="AA11" s="15">
        <v>35</v>
      </c>
      <c r="AB11" s="15">
        <v>6</v>
      </c>
      <c r="AC11" s="15" t="s">
        <v>106</v>
      </c>
      <c r="AD11" s="15">
        <v>2699</v>
      </c>
    </row>
    <row r="12" spans="1:30" ht="60" x14ac:dyDescent="0.25">
      <c r="A12" s="13">
        <v>11</v>
      </c>
      <c r="B12" s="16" t="s">
        <v>34</v>
      </c>
      <c r="C12" s="8" t="s">
        <v>35</v>
      </c>
      <c r="D12" s="8" t="s">
        <v>20</v>
      </c>
      <c r="E12" s="8" t="s">
        <v>7</v>
      </c>
      <c r="F12" s="12">
        <v>74902600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7">
        <f t="shared" si="0"/>
        <v>11557.47118</v>
      </c>
      <c r="W12" s="17">
        <f t="shared" si="2"/>
        <v>11557.47118</v>
      </c>
      <c r="X12" s="6">
        <f t="shared" si="1"/>
        <v>11557.47118</v>
      </c>
      <c r="Y12" s="5" t="s">
        <v>97</v>
      </c>
      <c r="Z12" s="15">
        <v>44</v>
      </c>
      <c r="AA12" s="15">
        <v>35</v>
      </c>
      <c r="AB12" s="15">
        <v>5</v>
      </c>
      <c r="AC12" s="15" t="s">
        <v>111</v>
      </c>
      <c r="AD12" s="15">
        <v>941</v>
      </c>
    </row>
    <row r="13" spans="1:30" ht="45" x14ac:dyDescent="0.25">
      <c r="A13" s="13">
        <v>12</v>
      </c>
      <c r="B13" s="14" t="s">
        <v>36</v>
      </c>
      <c r="C13" s="1" t="s">
        <v>37</v>
      </c>
      <c r="D13" s="8" t="s">
        <v>11</v>
      </c>
      <c r="E13" s="1" t="s">
        <v>1</v>
      </c>
      <c r="F13" s="7">
        <v>3465138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17">
        <f t="shared" si="0"/>
        <v>534.67079339999998</v>
      </c>
      <c r="W13" s="17">
        <f t="shared" si="2"/>
        <v>534.67079339999998</v>
      </c>
      <c r="X13" s="6">
        <f t="shared" si="1"/>
        <v>534.67079339999998</v>
      </c>
      <c r="Y13" s="5" t="s">
        <v>97</v>
      </c>
      <c r="Z13" s="15">
        <v>44</v>
      </c>
      <c r="AA13" s="15">
        <v>35</v>
      </c>
      <c r="AB13" s="15">
        <v>6</v>
      </c>
      <c r="AC13" s="15" t="s">
        <v>107</v>
      </c>
      <c r="AD13" s="15">
        <v>2700</v>
      </c>
    </row>
    <row r="14" spans="1:30" ht="45" x14ac:dyDescent="0.25">
      <c r="A14" s="18">
        <v>13</v>
      </c>
      <c r="B14" s="14" t="s">
        <v>38</v>
      </c>
      <c r="C14" s="8" t="s">
        <v>39</v>
      </c>
      <c r="D14" s="8" t="s">
        <v>11</v>
      </c>
      <c r="E14" s="8" t="s">
        <v>2</v>
      </c>
      <c r="F14" s="11">
        <v>71017606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7">
        <f t="shared" si="0"/>
        <v>10958.016605800001</v>
      </c>
      <c r="W14" s="6">
        <f>66006806*0.0001543</f>
        <v>10184.8501658</v>
      </c>
      <c r="X14" s="6">
        <f t="shared" si="1"/>
        <v>10958.016605800001</v>
      </c>
      <c r="Y14" s="5" t="s">
        <v>98</v>
      </c>
      <c r="Z14" s="15">
        <v>44</v>
      </c>
      <c r="AA14" s="15">
        <v>35</v>
      </c>
      <c r="AB14" s="15">
        <v>6</v>
      </c>
      <c r="AC14" s="15"/>
      <c r="AD14" s="15"/>
    </row>
    <row r="15" spans="1:30" ht="45" x14ac:dyDescent="0.25">
      <c r="A15" s="18">
        <v>14</v>
      </c>
      <c r="B15" s="19" t="s">
        <v>40</v>
      </c>
      <c r="C15" s="18" t="s">
        <v>45</v>
      </c>
      <c r="D15" s="18" t="s">
        <v>20</v>
      </c>
      <c r="E15" s="18" t="s">
        <v>8</v>
      </c>
      <c r="F15" s="20">
        <v>3001776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2">
        <f t="shared" si="0"/>
        <v>463.17403680000001</v>
      </c>
      <c r="W15" s="17">
        <f t="shared" si="2"/>
        <v>463.17403680000001</v>
      </c>
      <c r="X15" s="6">
        <f t="shared" si="1"/>
        <v>463.17403680000001</v>
      </c>
      <c r="Y15" s="23" t="s">
        <v>97</v>
      </c>
      <c r="Z15" s="15">
        <v>44</v>
      </c>
      <c r="AA15" s="15">
        <v>35</v>
      </c>
      <c r="AB15" s="15">
        <v>5</v>
      </c>
      <c r="AC15" s="15"/>
      <c r="AD15" s="15"/>
    </row>
    <row r="16" spans="1:30" ht="45" x14ac:dyDescent="0.25">
      <c r="A16" s="13">
        <v>15</v>
      </c>
      <c r="B16" s="15" t="s">
        <v>41</v>
      </c>
      <c r="C16" s="1" t="s">
        <v>42</v>
      </c>
      <c r="D16" s="8" t="s">
        <v>11</v>
      </c>
      <c r="E16" s="1" t="s">
        <v>9</v>
      </c>
      <c r="F16" s="7">
        <v>4502191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7">
        <f t="shared" si="0"/>
        <v>694.68807130000005</v>
      </c>
      <c r="W16" s="17">
        <f t="shared" si="2"/>
        <v>694.68807130000005</v>
      </c>
      <c r="X16" s="6">
        <f t="shared" si="1"/>
        <v>694.68807130000005</v>
      </c>
      <c r="Y16" s="5" t="s">
        <v>97</v>
      </c>
      <c r="Z16" s="15">
        <v>44</v>
      </c>
      <c r="AA16" s="15">
        <v>35</v>
      </c>
      <c r="AB16" s="15">
        <v>6</v>
      </c>
      <c r="AC16" s="15" t="s">
        <v>108</v>
      </c>
      <c r="AD16" s="15">
        <v>2701</v>
      </c>
    </row>
    <row r="17" spans="1:30" ht="45" x14ac:dyDescent="0.25">
      <c r="A17" s="13">
        <v>16</v>
      </c>
      <c r="B17" s="15" t="s">
        <v>43</v>
      </c>
      <c r="C17" s="1" t="s">
        <v>44</v>
      </c>
      <c r="D17" s="8" t="s">
        <v>11</v>
      </c>
      <c r="E17" s="1" t="s">
        <v>10</v>
      </c>
      <c r="F17" s="7">
        <v>3474704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7">
        <f t="shared" si="0"/>
        <v>536.14682720000008</v>
      </c>
      <c r="W17" s="17">
        <f t="shared" si="2"/>
        <v>536.14682720000008</v>
      </c>
      <c r="X17" s="6">
        <f t="shared" si="1"/>
        <v>536.14682720000008</v>
      </c>
      <c r="Y17" s="5" t="s">
        <v>97</v>
      </c>
      <c r="Z17" s="15">
        <v>44</v>
      </c>
      <c r="AA17" s="15">
        <v>35</v>
      </c>
      <c r="AB17" s="15">
        <v>6</v>
      </c>
      <c r="AC17" s="15" t="s">
        <v>109</v>
      </c>
      <c r="AD17" s="15">
        <v>2702</v>
      </c>
    </row>
    <row r="18" spans="1:30" ht="60" x14ac:dyDescent="0.25">
      <c r="A18" s="15">
        <v>17</v>
      </c>
      <c r="B18" s="15" t="s">
        <v>46</v>
      </c>
      <c r="C18" s="15" t="s">
        <v>47</v>
      </c>
      <c r="D18" s="15" t="s">
        <v>11</v>
      </c>
      <c r="E18" s="15" t="s">
        <v>48</v>
      </c>
      <c r="F18" s="15">
        <v>8750542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7">
        <f t="shared" si="0"/>
        <v>1350.2086306000001</v>
      </c>
      <c r="W18" s="17">
        <f t="shared" si="2"/>
        <v>1350.2086306000001</v>
      </c>
      <c r="X18" s="6">
        <f t="shared" si="1"/>
        <v>1350.2086306000001</v>
      </c>
      <c r="Y18" s="5" t="s">
        <v>97</v>
      </c>
      <c r="Z18" s="15">
        <v>44</v>
      </c>
      <c r="AA18" s="15">
        <v>35</v>
      </c>
      <c r="AB18" s="15">
        <v>6</v>
      </c>
      <c r="AC18" s="15"/>
      <c r="AD18" s="15"/>
    </row>
    <row r="19" spans="1:30" ht="45" x14ac:dyDescent="0.25">
      <c r="A19" s="24">
        <v>18</v>
      </c>
      <c r="B19" s="15" t="s">
        <v>23</v>
      </c>
      <c r="C19" s="15" t="s">
        <v>49</v>
      </c>
      <c r="D19" s="15" t="s">
        <v>20</v>
      </c>
      <c r="E19" s="15" t="s">
        <v>52</v>
      </c>
      <c r="F19" s="15">
        <v>8193540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7">
        <f t="shared" si="0"/>
        <v>1264.263222</v>
      </c>
      <c r="W19" s="15">
        <f>7092180*0.0001543</f>
        <v>1094.3233740000001</v>
      </c>
      <c r="X19" s="6">
        <f t="shared" si="1"/>
        <v>1264.263222</v>
      </c>
      <c r="Y19" s="5" t="s">
        <v>98</v>
      </c>
      <c r="Z19" s="15">
        <v>44</v>
      </c>
      <c r="AA19" s="15">
        <v>35</v>
      </c>
      <c r="AB19" s="15">
        <v>5</v>
      </c>
      <c r="AC19" s="15" t="s">
        <v>114</v>
      </c>
      <c r="AD19" s="15">
        <v>944</v>
      </c>
    </row>
    <row r="20" spans="1:30" ht="45" x14ac:dyDescent="0.25">
      <c r="A20" s="15">
        <v>19</v>
      </c>
      <c r="B20" s="15" t="s">
        <v>50</v>
      </c>
      <c r="C20" s="15" t="s">
        <v>51</v>
      </c>
      <c r="D20" s="15" t="s">
        <v>20</v>
      </c>
      <c r="E20" s="15" t="s">
        <v>52</v>
      </c>
      <c r="F20" s="15">
        <v>6979500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7">
        <f t="shared" si="0"/>
        <v>1076.93685</v>
      </c>
      <c r="W20" s="17">
        <f t="shared" si="2"/>
        <v>1076.93685</v>
      </c>
      <c r="X20" s="6">
        <f t="shared" si="1"/>
        <v>1076.93685</v>
      </c>
      <c r="Y20" s="5" t="s">
        <v>97</v>
      </c>
      <c r="Z20" s="15">
        <v>44</v>
      </c>
      <c r="AA20" s="15">
        <v>35</v>
      </c>
      <c r="AB20" s="15">
        <v>5</v>
      </c>
      <c r="AC20" s="15"/>
      <c r="AD20" s="15"/>
    </row>
    <row r="21" spans="1:30" ht="30" x14ac:dyDescent="0.25">
      <c r="A21" s="19">
        <v>20</v>
      </c>
      <c r="B21" s="19" t="s">
        <v>53</v>
      </c>
      <c r="C21" s="19" t="s">
        <v>54</v>
      </c>
      <c r="D21" s="19" t="s">
        <v>20</v>
      </c>
      <c r="E21" s="19" t="s">
        <v>52</v>
      </c>
      <c r="F21" s="19">
        <v>6270530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22">
        <f t="shared" si="0"/>
        <v>967.54277900000011</v>
      </c>
      <c r="W21" s="17">
        <f t="shared" si="2"/>
        <v>967.54277900000011</v>
      </c>
      <c r="X21" s="6">
        <f t="shared" si="1"/>
        <v>967.54277900000011</v>
      </c>
      <c r="Y21" s="23" t="s">
        <v>97</v>
      </c>
      <c r="Z21" s="15">
        <v>44</v>
      </c>
      <c r="AA21" s="15">
        <v>35</v>
      </c>
      <c r="AB21" s="15">
        <v>5</v>
      </c>
      <c r="AC21" s="15"/>
      <c r="AD21" s="15"/>
    </row>
    <row r="22" spans="1:30" ht="75" x14ac:dyDescent="0.25">
      <c r="A22" s="15">
        <v>21</v>
      </c>
      <c r="B22" s="15" t="s">
        <v>55</v>
      </c>
      <c r="C22" s="15" t="s">
        <v>56</v>
      </c>
      <c r="D22" s="15" t="s">
        <v>11</v>
      </c>
      <c r="E22" s="15" t="s">
        <v>48</v>
      </c>
      <c r="F22" s="15">
        <v>5050650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7">
        <f t="shared" si="0"/>
        <v>779.31529500000011</v>
      </c>
      <c r="W22" s="17">
        <f t="shared" si="2"/>
        <v>779.31529500000011</v>
      </c>
      <c r="X22" s="6">
        <f t="shared" si="1"/>
        <v>779.31529500000011</v>
      </c>
      <c r="Y22" s="5" t="s">
        <v>97</v>
      </c>
      <c r="Z22" s="15">
        <v>44</v>
      </c>
      <c r="AA22" s="15">
        <v>35</v>
      </c>
      <c r="AB22" s="15">
        <v>6</v>
      </c>
      <c r="AC22" s="15" t="s">
        <v>115</v>
      </c>
      <c r="AD22" s="15">
        <v>945</v>
      </c>
    </row>
    <row r="23" spans="1:30" ht="30" x14ac:dyDescent="0.25">
      <c r="A23" s="19">
        <v>22</v>
      </c>
      <c r="B23" s="19" t="s">
        <v>57</v>
      </c>
      <c r="C23" s="19" t="s">
        <v>58</v>
      </c>
      <c r="D23" s="19" t="s">
        <v>20</v>
      </c>
      <c r="E23" s="19" t="s">
        <v>52</v>
      </c>
      <c r="F23" s="19">
        <v>4840320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22">
        <f t="shared" si="0"/>
        <v>746.86137600000006</v>
      </c>
      <c r="W23" s="17">
        <f t="shared" si="2"/>
        <v>746.86137600000006</v>
      </c>
      <c r="X23" s="6">
        <f t="shared" si="1"/>
        <v>746.86137600000006</v>
      </c>
      <c r="Y23" s="23" t="s">
        <v>97</v>
      </c>
      <c r="Z23" s="15">
        <v>44</v>
      </c>
      <c r="AA23" s="15">
        <v>35</v>
      </c>
      <c r="AB23" s="15">
        <v>5</v>
      </c>
      <c r="AC23" s="15"/>
      <c r="AD23" s="15"/>
    </row>
    <row r="24" spans="1:30" ht="45" x14ac:dyDescent="0.25">
      <c r="A24" s="24">
        <v>23</v>
      </c>
      <c r="B24" s="15" t="s">
        <v>59</v>
      </c>
      <c r="C24" s="15" t="s">
        <v>60</v>
      </c>
      <c r="D24" s="15" t="s">
        <v>11</v>
      </c>
      <c r="E24" s="15" t="s">
        <v>48</v>
      </c>
      <c r="F24" s="15">
        <v>5423160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7">
        <f t="shared" si="0"/>
        <v>836.793588</v>
      </c>
      <c r="W24" s="15">
        <f>4648760*0.0001543</f>
        <v>717.30366800000002</v>
      </c>
      <c r="X24" s="6">
        <f t="shared" si="1"/>
        <v>836.793588</v>
      </c>
      <c r="Y24" s="5" t="s">
        <v>98</v>
      </c>
      <c r="Z24" s="15">
        <v>44</v>
      </c>
      <c r="AA24" s="15">
        <v>35</v>
      </c>
      <c r="AB24" s="15">
        <v>6</v>
      </c>
      <c r="AC24" s="15"/>
      <c r="AD24" s="15"/>
    </row>
    <row r="25" spans="1:30" ht="45" x14ac:dyDescent="0.25">
      <c r="A25" s="19">
        <v>24</v>
      </c>
      <c r="B25" s="19" t="s">
        <v>61</v>
      </c>
      <c r="C25" s="19" t="s">
        <v>62</v>
      </c>
      <c r="D25" s="19" t="s">
        <v>20</v>
      </c>
      <c r="E25" s="19" t="s">
        <v>52</v>
      </c>
      <c r="F25" s="19">
        <v>4434096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22">
        <f t="shared" si="0"/>
        <v>684.18101280000008</v>
      </c>
      <c r="W25" s="17">
        <f t="shared" si="2"/>
        <v>684.18101280000008</v>
      </c>
      <c r="X25" s="6">
        <f t="shared" si="1"/>
        <v>684.18101280000008</v>
      </c>
      <c r="Y25" s="23" t="s">
        <v>97</v>
      </c>
      <c r="Z25" s="15">
        <v>44</v>
      </c>
      <c r="AA25" s="15">
        <v>35</v>
      </c>
      <c r="AB25" s="15">
        <v>5</v>
      </c>
      <c r="AC25" s="15"/>
      <c r="AD25" s="15"/>
    </row>
    <row r="26" spans="1:30" ht="45" x14ac:dyDescent="0.25">
      <c r="A26" s="15">
        <v>25</v>
      </c>
      <c r="B26" s="15" t="s">
        <v>63</v>
      </c>
      <c r="C26" s="15" t="s">
        <v>64</v>
      </c>
      <c r="D26" s="15" t="s">
        <v>20</v>
      </c>
      <c r="E26" s="15" t="s">
        <v>52</v>
      </c>
      <c r="F26" s="15">
        <v>4346440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7">
        <f t="shared" si="0"/>
        <v>670.65569200000004</v>
      </c>
      <c r="W26" s="17">
        <f t="shared" si="2"/>
        <v>670.65569200000004</v>
      </c>
      <c r="X26" s="6">
        <f t="shared" si="1"/>
        <v>670.65569200000004</v>
      </c>
      <c r="Y26" s="5" t="s">
        <v>97</v>
      </c>
      <c r="Z26" s="15">
        <v>44</v>
      </c>
      <c r="AA26" s="15">
        <v>35</v>
      </c>
      <c r="AB26" s="15">
        <v>5</v>
      </c>
      <c r="AC26" s="15" t="s">
        <v>119</v>
      </c>
      <c r="AD26" s="15">
        <v>949</v>
      </c>
    </row>
    <row r="27" spans="1:30" ht="45" x14ac:dyDescent="0.25">
      <c r="A27" s="19">
        <v>26</v>
      </c>
      <c r="B27" s="19" t="s">
        <v>65</v>
      </c>
      <c r="C27" s="19" t="s">
        <v>66</v>
      </c>
      <c r="D27" s="19" t="s">
        <v>20</v>
      </c>
      <c r="E27" s="19" t="s">
        <v>52</v>
      </c>
      <c r="F27" s="19">
        <v>4522226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22">
        <f t="shared" si="0"/>
        <v>697.77947180000001</v>
      </c>
      <c r="W27" s="19">
        <f>4298226*0.0001543</f>
        <v>663.21627180000007</v>
      </c>
      <c r="X27" s="6">
        <f t="shared" si="1"/>
        <v>697.77947180000001</v>
      </c>
      <c r="Y27" s="23" t="s">
        <v>98</v>
      </c>
      <c r="Z27" s="15">
        <v>44</v>
      </c>
      <c r="AA27" s="15">
        <v>35</v>
      </c>
      <c r="AB27" s="15">
        <v>5</v>
      </c>
      <c r="AC27" s="15"/>
      <c r="AD27" s="15"/>
    </row>
    <row r="28" spans="1:30" ht="45" x14ac:dyDescent="0.25">
      <c r="A28" s="19">
        <v>27</v>
      </c>
      <c r="B28" s="19" t="s">
        <v>67</v>
      </c>
      <c r="C28" s="19" t="s">
        <v>68</v>
      </c>
      <c r="D28" s="19" t="s">
        <v>20</v>
      </c>
      <c r="E28" s="19" t="s">
        <v>52</v>
      </c>
      <c r="F28" s="19">
        <v>5653347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2">
        <f t="shared" si="0"/>
        <v>872.31144210000002</v>
      </c>
      <c r="W28" s="19">
        <f>4266449*0.0001543</f>
        <v>658.3130807</v>
      </c>
      <c r="X28" s="6">
        <f t="shared" si="1"/>
        <v>872.31144210000002</v>
      </c>
      <c r="Y28" s="23" t="s">
        <v>98</v>
      </c>
      <c r="Z28" s="15">
        <v>44</v>
      </c>
      <c r="AA28" s="15">
        <v>35</v>
      </c>
      <c r="AB28" s="15">
        <v>5</v>
      </c>
      <c r="AC28" s="15" t="s">
        <v>113</v>
      </c>
      <c r="AD28" s="15">
        <v>943</v>
      </c>
    </row>
    <row r="29" spans="1:30" ht="45" x14ac:dyDescent="0.25">
      <c r="A29" s="15">
        <v>28</v>
      </c>
      <c r="B29" s="15" t="s">
        <v>69</v>
      </c>
      <c r="C29" s="15" t="s">
        <v>70</v>
      </c>
      <c r="D29" s="15" t="s">
        <v>11</v>
      </c>
      <c r="E29" s="15" t="s">
        <v>48</v>
      </c>
      <c r="F29" s="15">
        <v>3630240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7">
        <f t="shared" si="0"/>
        <v>560.14603199999999</v>
      </c>
      <c r="W29" s="17">
        <f t="shared" ref="W29:W34" si="3">F29*0.0001543</f>
        <v>560.14603199999999</v>
      </c>
      <c r="X29" s="6">
        <f t="shared" si="1"/>
        <v>560.14603199999999</v>
      </c>
      <c r="Y29" s="5" t="s">
        <v>97</v>
      </c>
      <c r="Z29" s="15">
        <v>44</v>
      </c>
      <c r="AA29" s="15">
        <v>35</v>
      </c>
      <c r="AB29" s="15">
        <v>6</v>
      </c>
      <c r="AC29" s="15"/>
      <c r="AD29" s="15"/>
    </row>
    <row r="30" spans="1:30" ht="30" x14ac:dyDescent="0.25">
      <c r="A30" s="19">
        <v>29</v>
      </c>
      <c r="B30" s="19" t="s">
        <v>71</v>
      </c>
      <c r="C30" s="19" t="s">
        <v>72</v>
      </c>
      <c r="D30" s="19" t="s">
        <v>20</v>
      </c>
      <c r="E30" s="19" t="s">
        <v>52</v>
      </c>
      <c r="F30" s="19">
        <v>3471664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2">
        <f t="shared" si="0"/>
        <v>535.67775519999998</v>
      </c>
      <c r="W30" s="17">
        <f t="shared" si="3"/>
        <v>535.67775519999998</v>
      </c>
      <c r="X30" s="6">
        <f t="shared" si="1"/>
        <v>535.67775519999998</v>
      </c>
      <c r="Y30" s="23" t="s">
        <v>97</v>
      </c>
      <c r="Z30" s="15">
        <v>44</v>
      </c>
      <c r="AA30" s="15">
        <v>35</v>
      </c>
      <c r="AB30" s="15">
        <v>5</v>
      </c>
      <c r="AC30" s="15"/>
      <c r="AD30" s="15"/>
    </row>
    <row r="31" spans="1:30" ht="45" x14ac:dyDescent="0.25">
      <c r="A31" s="15">
        <v>30</v>
      </c>
      <c r="B31" s="15" t="s">
        <v>73</v>
      </c>
      <c r="C31" s="15" t="s">
        <v>74</v>
      </c>
      <c r="D31" s="15" t="s">
        <v>11</v>
      </c>
      <c r="E31" s="15" t="s">
        <v>75</v>
      </c>
      <c r="F31" s="15">
        <v>3431680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7">
        <f t="shared" si="0"/>
        <v>529.50822400000004</v>
      </c>
      <c r="W31" s="17">
        <f t="shared" si="3"/>
        <v>529.50822400000004</v>
      </c>
      <c r="X31" s="6">
        <f t="shared" si="1"/>
        <v>529.50822400000004</v>
      </c>
      <c r="Y31" s="5" t="s">
        <v>97</v>
      </c>
      <c r="Z31" s="15">
        <v>44</v>
      </c>
      <c r="AA31" s="15">
        <v>35</v>
      </c>
      <c r="AB31" s="15">
        <v>6</v>
      </c>
      <c r="AC31" s="15"/>
      <c r="AD31" s="15"/>
    </row>
    <row r="32" spans="1:30" ht="45" x14ac:dyDescent="0.25">
      <c r="A32" s="15">
        <v>31</v>
      </c>
      <c r="B32" s="15" t="s">
        <v>76</v>
      </c>
      <c r="C32" s="15" t="s">
        <v>77</v>
      </c>
      <c r="D32" s="15" t="s">
        <v>11</v>
      </c>
      <c r="E32" s="15" t="s">
        <v>48</v>
      </c>
      <c r="F32" s="15">
        <v>3405984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7">
        <f t="shared" si="0"/>
        <v>525.54333120000001</v>
      </c>
      <c r="W32" s="17">
        <f t="shared" si="3"/>
        <v>525.54333120000001</v>
      </c>
      <c r="X32" s="6">
        <f t="shared" si="1"/>
        <v>525.54333120000001</v>
      </c>
      <c r="Y32" s="5" t="s">
        <v>97</v>
      </c>
      <c r="Z32" s="15">
        <v>44</v>
      </c>
      <c r="AA32" s="15">
        <v>35</v>
      </c>
      <c r="AB32" s="15">
        <v>6</v>
      </c>
      <c r="AC32" s="15" t="s">
        <v>123</v>
      </c>
      <c r="AD32" s="15">
        <v>953</v>
      </c>
    </row>
    <row r="33" spans="1:30" ht="45" x14ac:dyDescent="0.25">
      <c r="A33" s="19">
        <v>32</v>
      </c>
      <c r="B33" s="19" t="s">
        <v>78</v>
      </c>
      <c r="C33" s="19" t="s">
        <v>79</v>
      </c>
      <c r="D33" s="19" t="s">
        <v>20</v>
      </c>
      <c r="E33" s="19" t="s">
        <v>52</v>
      </c>
      <c r="F33" s="19">
        <v>3374240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22">
        <f t="shared" si="0"/>
        <v>520.64523200000008</v>
      </c>
      <c r="W33" s="17">
        <f t="shared" si="3"/>
        <v>520.64523200000008</v>
      </c>
      <c r="X33" s="6">
        <f t="shared" si="1"/>
        <v>520.64523200000008</v>
      </c>
      <c r="Y33" s="23" t="s">
        <v>97</v>
      </c>
      <c r="Z33" s="15">
        <v>44</v>
      </c>
      <c r="AA33" s="15">
        <v>35</v>
      </c>
      <c r="AB33" s="15">
        <v>5</v>
      </c>
      <c r="AC33" s="15"/>
      <c r="AD33" s="15"/>
    </row>
    <row r="34" spans="1:30" ht="30" x14ac:dyDescent="0.25">
      <c r="A34" s="19">
        <v>33</v>
      </c>
      <c r="B34" s="19" t="s">
        <v>80</v>
      </c>
      <c r="C34" s="19" t="s">
        <v>81</v>
      </c>
      <c r="D34" s="19" t="s">
        <v>20</v>
      </c>
      <c r="E34" s="19" t="s">
        <v>82</v>
      </c>
      <c r="F34" s="19">
        <v>3266882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2">
        <f t="shared" si="0"/>
        <v>504.07989260000005</v>
      </c>
      <c r="W34" s="17">
        <f t="shared" si="3"/>
        <v>504.07989260000005</v>
      </c>
      <c r="X34" s="6">
        <f t="shared" si="1"/>
        <v>504.07989260000005</v>
      </c>
      <c r="Y34" s="23" t="s">
        <v>97</v>
      </c>
      <c r="Z34" s="15">
        <v>44</v>
      </c>
      <c r="AA34" s="15">
        <v>35</v>
      </c>
      <c r="AB34" s="15">
        <v>5</v>
      </c>
      <c r="AC34" s="15"/>
      <c r="AD34" s="15"/>
    </row>
    <row r="35" spans="1:30" ht="60" x14ac:dyDescent="0.25">
      <c r="A35" s="24">
        <v>34</v>
      </c>
      <c r="B35" s="15" t="s">
        <v>83</v>
      </c>
      <c r="C35" s="15" t="s">
        <v>84</v>
      </c>
      <c r="D35" s="15" t="s">
        <v>11</v>
      </c>
      <c r="E35" s="15" t="s">
        <v>48</v>
      </c>
      <c r="F35" s="15">
        <v>3644736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7">
        <f t="shared" si="0"/>
        <v>562.38276480000002</v>
      </c>
      <c r="W35" s="15">
        <f>3182184*0.0001543</f>
        <v>491.01099120000003</v>
      </c>
      <c r="X35" s="6">
        <f t="shared" si="1"/>
        <v>562.38276480000002</v>
      </c>
      <c r="Y35" s="5" t="s">
        <v>98</v>
      </c>
      <c r="Z35" s="15">
        <v>44</v>
      </c>
      <c r="AA35" s="15">
        <v>35</v>
      </c>
      <c r="AB35" s="15"/>
      <c r="AC35" s="15"/>
      <c r="AD35" s="15"/>
    </row>
    <row r="36" spans="1:30" ht="45" x14ac:dyDescent="0.25">
      <c r="A36" s="24">
        <v>35</v>
      </c>
      <c r="B36" s="15" t="s">
        <v>85</v>
      </c>
      <c r="C36" s="15" t="s">
        <v>86</v>
      </c>
      <c r="D36" s="15" t="s">
        <v>11</v>
      </c>
      <c r="E36" s="15" t="s">
        <v>1</v>
      </c>
      <c r="F36" s="15">
        <v>3342400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7">
        <f t="shared" si="0"/>
        <v>515.73232000000007</v>
      </c>
      <c r="W36" s="15">
        <f>3177600*0.0001543</f>
        <v>490.30368000000004</v>
      </c>
      <c r="X36" s="6">
        <f t="shared" si="1"/>
        <v>515.73232000000007</v>
      </c>
      <c r="Y36" s="5" t="s">
        <v>98</v>
      </c>
      <c r="Z36" s="15">
        <v>44</v>
      </c>
      <c r="AA36" s="15">
        <v>35</v>
      </c>
      <c r="AB36" s="15"/>
      <c r="AC36" s="15"/>
      <c r="AD36" s="15"/>
    </row>
    <row r="37" spans="1:30" ht="45" x14ac:dyDescent="0.25">
      <c r="A37" s="19">
        <v>36</v>
      </c>
      <c r="B37" s="19" t="s">
        <v>87</v>
      </c>
      <c r="C37" s="19" t="s">
        <v>88</v>
      </c>
      <c r="D37" s="19" t="s">
        <v>20</v>
      </c>
      <c r="E37" s="19" t="s">
        <v>52</v>
      </c>
      <c r="F37" s="19">
        <v>3323722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22">
        <f t="shared" si="0"/>
        <v>512.85030460000007</v>
      </c>
      <c r="W37" s="19">
        <f>3162682*0.0001543</f>
        <v>488.00183260000006</v>
      </c>
      <c r="X37" s="6">
        <f t="shared" si="1"/>
        <v>512.85030460000007</v>
      </c>
      <c r="Y37" s="23" t="s">
        <v>98</v>
      </c>
      <c r="Z37" s="15">
        <v>44</v>
      </c>
      <c r="AA37" s="15">
        <v>35</v>
      </c>
      <c r="AB37" s="15">
        <v>5</v>
      </c>
      <c r="AC37" s="15"/>
      <c r="AD37" s="15"/>
    </row>
    <row r="38" spans="1:30" ht="45" x14ac:dyDescent="0.25">
      <c r="A38" s="19">
        <v>37</v>
      </c>
      <c r="B38" s="19" t="s">
        <v>89</v>
      </c>
      <c r="C38" s="19" t="s">
        <v>90</v>
      </c>
      <c r="D38" s="19" t="s">
        <v>20</v>
      </c>
      <c r="E38" s="19" t="s">
        <v>52</v>
      </c>
      <c r="F38" s="19">
        <v>3146587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22">
        <f t="shared" si="0"/>
        <v>485.51837410000002</v>
      </c>
      <c r="W38" s="17">
        <f t="shared" ref="W38:W41" si="4">F38*0.0001543</f>
        <v>485.51837410000002</v>
      </c>
      <c r="X38" s="6">
        <f t="shared" si="1"/>
        <v>485.51837410000002</v>
      </c>
      <c r="Y38" s="23" t="s">
        <v>97</v>
      </c>
      <c r="Z38" s="15">
        <v>44</v>
      </c>
      <c r="AA38" s="15">
        <v>35</v>
      </c>
      <c r="AB38" s="15">
        <v>5</v>
      </c>
      <c r="AC38" s="15"/>
      <c r="AD38" s="15"/>
    </row>
    <row r="39" spans="1:30" ht="60" x14ac:dyDescent="0.25">
      <c r="A39" s="19">
        <v>38</v>
      </c>
      <c r="B39" s="19" t="s">
        <v>91</v>
      </c>
      <c r="C39" s="19" t="s">
        <v>92</v>
      </c>
      <c r="D39" s="19" t="s">
        <v>11</v>
      </c>
      <c r="E39" s="19" t="s">
        <v>48</v>
      </c>
      <c r="F39" s="19">
        <v>3046800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22">
        <f t="shared" si="0"/>
        <v>470.12124000000006</v>
      </c>
      <c r="W39" s="17">
        <f t="shared" si="4"/>
        <v>470.12124000000006</v>
      </c>
      <c r="X39" s="6">
        <f t="shared" si="1"/>
        <v>470.12124000000006</v>
      </c>
      <c r="Y39" s="23" t="s">
        <v>97</v>
      </c>
      <c r="Z39" s="15">
        <v>44</v>
      </c>
      <c r="AA39" s="15">
        <v>35</v>
      </c>
      <c r="AB39" s="15"/>
      <c r="AC39" s="15"/>
      <c r="AD39" s="15"/>
    </row>
    <row r="40" spans="1:30" ht="30" x14ac:dyDescent="0.25">
      <c r="A40" s="19">
        <v>39</v>
      </c>
      <c r="B40" s="19" t="s">
        <v>93</v>
      </c>
      <c r="C40" s="19" t="s">
        <v>94</v>
      </c>
      <c r="D40" s="19" t="s">
        <v>20</v>
      </c>
      <c r="E40" s="19" t="s">
        <v>52</v>
      </c>
      <c r="F40" s="19">
        <v>3023722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2">
        <f t="shared" si="0"/>
        <v>466.56030460000005</v>
      </c>
      <c r="W40" s="17">
        <f t="shared" si="4"/>
        <v>466.56030460000005</v>
      </c>
      <c r="X40" s="6">
        <f t="shared" si="1"/>
        <v>466.56030460000005</v>
      </c>
      <c r="Y40" s="23" t="s">
        <v>97</v>
      </c>
      <c r="Z40" s="15">
        <v>44</v>
      </c>
      <c r="AA40" s="15">
        <v>35</v>
      </c>
      <c r="AB40" s="15">
        <v>5</v>
      </c>
      <c r="AC40" s="15"/>
      <c r="AD40" s="15"/>
    </row>
    <row r="41" spans="1:30" ht="45" x14ac:dyDescent="0.25">
      <c r="A41" s="15">
        <v>40</v>
      </c>
      <c r="B41" s="15" t="s">
        <v>95</v>
      </c>
      <c r="C41" s="15" t="s">
        <v>96</v>
      </c>
      <c r="D41" s="15" t="s">
        <v>20</v>
      </c>
      <c r="E41" s="15" t="s">
        <v>52</v>
      </c>
      <c r="F41" s="15">
        <v>10026386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7">
        <f t="shared" si="0"/>
        <v>1547.0713598000002</v>
      </c>
      <c r="W41" s="17">
        <f t="shared" si="4"/>
        <v>1547.0713598000002</v>
      </c>
      <c r="X41" s="6">
        <f t="shared" si="1"/>
        <v>1547.0713598000002</v>
      </c>
      <c r="Y41" s="5" t="s">
        <v>97</v>
      </c>
      <c r="Z41" s="15">
        <v>44</v>
      </c>
      <c r="AA41" s="15">
        <v>35</v>
      </c>
      <c r="AB41" s="15">
        <v>5</v>
      </c>
      <c r="AC41" s="15" t="s">
        <v>112</v>
      </c>
      <c r="AD41" s="15">
        <v>942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Trieu Binh</dc:creator>
  <cp:lastModifiedBy>Cuong Le Van</cp:lastModifiedBy>
  <dcterms:created xsi:type="dcterms:W3CDTF">2018-05-17T04:41:57Z</dcterms:created>
  <dcterms:modified xsi:type="dcterms:W3CDTF">2018-05-23T09:10:20Z</dcterms:modified>
</cp:coreProperties>
</file>