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15270" windowHeight="457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4" i="1" l="1"/>
  <c r="X6" i="1"/>
  <c r="X7" i="1"/>
  <c r="X9" i="1"/>
  <c r="X11" i="1"/>
  <c r="X12" i="1"/>
  <c r="X13" i="1"/>
  <c r="X15" i="1"/>
  <c r="X16" i="1"/>
  <c r="X17" i="1"/>
  <c r="X19" i="1"/>
  <c r="X20" i="1"/>
  <c r="X21" i="1"/>
  <c r="X22" i="1"/>
  <c r="X24" i="1"/>
  <c r="X26" i="1"/>
  <c r="X27" i="1"/>
  <c r="X28" i="1"/>
  <c r="X29" i="1"/>
  <c r="X30" i="1"/>
  <c r="X32" i="1"/>
  <c r="X33" i="1"/>
  <c r="X34" i="1"/>
  <c r="X35" i="1"/>
  <c r="X36" i="1"/>
  <c r="X38" i="1"/>
  <c r="X39" i="1"/>
  <c r="X40" i="1"/>
  <c r="X41" i="1"/>
  <c r="X42" i="1"/>
  <c r="X43" i="1"/>
  <c r="X44" i="1"/>
  <c r="X49" i="1"/>
  <c r="X50" i="1"/>
  <c r="X54" i="1"/>
  <c r="X56" i="1"/>
  <c r="X57" i="1"/>
  <c r="X59" i="1"/>
  <c r="X60" i="1"/>
  <c r="X61" i="1"/>
  <c r="X2" i="1"/>
  <c r="W46" i="1" l="1"/>
  <c r="X46" i="1" s="1"/>
  <c r="W45" i="1"/>
  <c r="X45" i="1" s="1"/>
  <c r="W55" i="1"/>
  <c r="X55" i="1" s="1"/>
  <c r="W58" i="1"/>
  <c r="X58" i="1" s="1"/>
  <c r="W53" i="1"/>
  <c r="X53" i="1" s="1"/>
  <c r="W52" i="1"/>
  <c r="X52" i="1" s="1"/>
  <c r="W51" i="1"/>
  <c r="X51" i="1" s="1"/>
  <c r="W48" i="1"/>
  <c r="X48" i="1" s="1"/>
  <c r="W47" i="1"/>
  <c r="W3" i="1"/>
  <c r="W5" i="1"/>
  <c r="W8" i="1"/>
  <c r="W10" i="1"/>
  <c r="W14" i="1"/>
  <c r="W18" i="1"/>
  <c r="W23" i="1"/>
  <c r="W25" i="1"/>
  <c r="W31" i="1"/>
  <c r="V46" i="1"/>
  <c r="V3" i="1" l="1"/>
  <c r="X3" i="1" s="1"/>
  <c r="V4" i="1"/>
  <c r="V5" i="1"/>
  <c r="X5" i="1" s="1"/>
  <c r="V6" i="1"/>
  <c r="V7" i="1"/>
  <c r="V8" i="1"/>
  <c r="X8" i="1" s="1"/>
  <c r="V9" i="1"/>
  <c r="V10" i="1"/>
  <c r="X10" i="1" s="1"/>
  <c r="V11" i="1"/>
  <c r="V12" i="1"/>
  <c r="V13" i="1"/>
  <c r="V14" i="1"/>
  <c r="X14" i="1" s="1"/>
  <c r="V15" i="1"/>
  <c r="V16" i="1"/>
  <c r="V17" i="1"/>
  <c r="V18" i="1"/>
  <c r="X18" i="1" s="1"/>
  <c r="V19" i="1"/>
  <c r="V20" i="1"/>
  <c r="V21" i="1"/>
  <c r="V22" i="1"/>
  <c r="V23" i="1"/>
  <c r="X23" i="1" s="1"/>
  <c r="V24" i="1"/>
  <c r="V25" i="1"/>
  <c r="X25" i="1" s="1"/>
  <c r="V26" i="1"/>
  <c r="V27" i="1"/>
  <c r="V28" i="1"/>
  <c r="V29" i="1"/>
  <c r="V30" i="1"/>
  <c r="V31" i="1"/>
  <c r="X31" i="1" s="1"/>
  <c r="V32" i="1"/>
  <c r="V33" i="1"/>
  <c r="V34" i="1"/>
  <c r="V35" i="1"/>
  <c r="V36" i="1"/>
  <c r="V37" i="1"/>
  <c r="X37" i="1" s="1"/>
  <c r="V38" i="1"/>
  <c r="V39" i="1"/>
  <c r="V40" i="1"/>
  <c r="V41" i="1"/>
  <c r="V42" i="1"/>
  <c r="V43" i="1"/>
  <c r="V44" i="1"/>
  <c r="V45" i="1"/>
  <c r="V47" i="1"/>
  <c r="X47" i="1" s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<sst xmlns="http://schemas.openxmlformats.org/spreadsheetml/2006/main" count="377" uniqueCount="210">
  <si>
    <t xml:space="preserve"> Công ty TNHH MTV Hồng Cúc Tây Ninh</t>
  </si>
  <si>
    <t>Công nghiệp</t>
  </si>
  <si>
    <t>Xã Hòa Hiệp, huyện Tân Biên</t>
  </si>
  <si>
    <t xml:space="preserve">Chế biến tinh bột và các sản phẩm từ tinh bột </t>
  </si>
  <si>
    <t>SCT trình 2016</t>
  </si>
  <si>
    <t>Chinh nhánh Công ty CP Sợi Thế Kỷ</t>
  </si>
  <si>
    <t>KCN Trảng Bàng, huyện Trảng Bàng</t>
  </si>
  <si>
    <t>Sản xuất sợi</t>
  </si>
  <si>
    <t>EVN</t>
  </si>
  <si>
    <t>CN CTCP đầu tư dệt Phước Thịnh NM sợi</t>
  </si>
  <si>
    <t>Công ty Can Sports Việt Nam</t>
  </si>
  <si>
    <t>Ấp Thuận Hòa, xã Truông Mít, huyện Dương Minh Châu</t>
  </si>
  <si>
    <t>Sản xuất giày dép</t>
  </si>
  <si>
    <t>Công ty Cổ Phần Nắp Toàn Cầu</t>
  </si>
  <si>
    <t xml:space="preserve">Khu chế xuất, Công nghiệp Linh Trung, huyện Trảng Bàng </t>
  </si>
  <si>
    <t>Sản xuất các sản phẩm từ plastic</t>
  </si>
  <si>
    <t>Công ty CP Đầu tư Phát triển CN Thanh Thanh Xuân</t>
  </si>
  <si>
    <t xml:space="preserve">Xã Mỏ Công, huyện Tân Biên </t>
  </si>
  <si>
    <t xml:space="preserve">Sản xuất tinh bột và các sản phậm từ tinh bột </t>
  </si>
  <si>
    <t>Công ty CP Dệt may ĐT-TM Thành Công</t>
  </si>
  <si>
    <t>Công ty CP PET Quốc Tế</t>
  </si>
  <si>
    <t>Khu Chế xuất, Công nghiệp Linh Trung, huyện Trảng Bàng</t>
  </si>
  <si>
    <t>Sản xuất các sản phẩm khác từ plastic</t>
  </si>
  <si>
    <t>SCT trình 2016 (không có dữ liệu bên EVN)</t>
  </si>
  <si>
    <t>Công ty CP VN Mộc Bài</t>
  </si>
  <si>
    <t xml:space="preserve">Xã Lợi Thuận, huyện Bến Cầu </t>
  </si>
  <si>
    <t>Công ty TNHH bao bì nhựa HUADA (Việt Nam)</t>
  </si>
  <si>
    <t>Sản xuất bao bì từ plastic</t>
  </si>
  <si>
    <t>Công ty TNHH BROTEX Việt Nam</t>
  </si>
  <si>
    <t xml:space="preserve">KCN Phước Đông, xã Phước Đông, huyện Gò Dầu </t>
  </si>
  <si>
    <t>Công ty TNHH cao su Thời Ích</t>
  </si>
  <si>
    <t>Sản xuất sản phẩm từ cao su</t>
  </si>
  <si>
    <t>Công ty TNHH CN cao su An Cố</t>
  </si>
  <si>
    <t>Ấp Trâm Vàng, xã Thanh Phước, huyện Gò Dầu</t>
  </si>
  <si>
    <t>Công ty TNHH Công nghiệp nhựa XINGSHENG (VN)</t>
  </si>
  <si>
    <t>Công ty TNHH Đồng Nhứt</t>
  </si>
  <si>
    <t xml:space="preserve">Xã Suối Dây, huyện Tân Châu </t>
  </si>
  <si>
    <t>Công ty TNHH GANI LUCKY Việt Nam</t>
  </si>
  <si>
    <t>Khu CN Phước Đông , xã Phước Đông, huyện Gò Dầu</t>
  </si>
  <si>
    <t>Hoàn thiện sản phẩm dệt</t>
  </si>
  <si>
    <t>Công ty TNHH Hồng Phát</t>
  </si>
  <si>
    <t>Xã An Cơ, huyện Châu Thành, tỉnh Tây Ninh</t>
  </si>
  <si>
    <t>Chế biến tinh bột mì</t>
  </si>
  <si>
    <t>Công ty TNHH ICHIHIRO (Việt Nam)</t>
  </si>
  <si>
    <t>Công ty TNHH ILSHIN Việt Nam</t>
  </si>
  <si>
    <t>Công ty TNHH lốp xe HA VINA</t>
  </si>
  <si>
    <t>Sản xuất săm, lốp cao su; đắp và tái chế lốp cao su</t>
  </si>
  <si>
    <t>Công ty TNHH Lu Thai Việt Nam</t>
  </si>
  <si>
    <t>Khu CN Phước Đông, xã Phước Đông, huyện Gò Dầu, tỉnh Tây Ninh</t>
  </si>
  <si>
    <t>Sản xuất các loại sợi</t>
  </si>
  <si>
    <t>Công ty TNHH may mặc First Team Việt Nam</t>
  </si>
  <si>
    <t>KCN Thành Thành Công, xã An Hòa, huyện Trảng Bàng, tỉnh Tây Ninh</t>
  </si>
  <si>
    <t>Sản xuất hàng may mặc</t>
  </si>
  <si>
    <t>Công ty TNHH MTV Nguyên Liêm</t>
  </si>
  <si>
    <t>Số 74, đường Hùng Vương, thị trấn Hòa Thành</t>
  </si>
  <si>
    <t>Công ty TNHH Pou Hung Việt Nam</t>
  </si>
  <si>
    <t xml:space="preserve">Xã Chà Là, huyện Dương Minh Châu </t>
  </si>
  <si>
    <t>Công ty TNHH POULI Việt Nam</t>
  </si>
  <si>
    <t>Sản xuất giày, dép</t>
  </si>
  <si>
    <t>Công ty TNHH SAILUN Việt Nam</t>
  </si>
  <si>
    <t>Công ty TNHH Sầm Nhứt</t>
  </si>
  <si>
    <t xml:space="preserve">Xã Hòa Hiệp, huyện Tân Biên </t>
  </si>
  <si>
    <t>Công ty TNHH SX Phú Lực</t>
  </si>
  <si>
    <t>Khu chế xuất – Công nghiệp Linh Trung, huyện Trảng Bàng, tỉnh Tây</t>
  </si>
  <si>
    <t>Sản xuất đồ dùng bằng thép</t>
  </si>
  <si>
    <t>Công ty TNHH SX tinh bột khoai mì Bình Minh</t>
  </si>
  <si>
    <t>Ấp 1, xã Phước Vinh, huyện Châu Thành</t>
  </si>
  <si>
    <t>Công ty TNHH SX TM XNK Đỗ Phủ Tây Ninh</t>
  </si>
  <si>
    <t>Ấp 6, xã Suối Ngô, huyện Tân Châu</t>
  </si>
  <si>
    <t>Công ty TNHH SX-TM GNG</t>
  </si>
  <si>
    <t>Xã Phước Vinh, huyện Châu Thành, tỉnh Tây Ninh</t>
  </si>
  <si>
    <t>Sản xuất tinh bột mì</t>
  </si>
  <si>
    <t>Công ty TNHH SX-TM-DV tổng hợp Hữu Đức Tây Ninh</t>
  </si>
  <si>
    <t xml:space="preserve">Xã Thái Bình, huyện Châu Thành </t>
  </si>
  <si>
    <t>Công ty TNHH SX-TM-DV-XNK Hữu Đức Tây Ninh</t>
  </si>
  <si>
    <t>Công ty TNHH TAPIOCA VIỆT NAM</t>
  </si>
  <si>
    <t>Xã Tân Phong, huyện Tân Biên</t>
  </si>
  <si>
    <t>Công ty TNHH tinh bột sắn Dương Minh Châu</t>
  </si>
  <si>
    <t xml:space="preserve">Thị trấn Dương Minh Châu, huyện Dương Minh Châu </t>
  </si>
  <si>
    <t>Công ty TNHH Trường Hưng</t>
  </si>
  <si>
    <t xml:space="preserve">Xã Thạnh Đông, huyện Tân Châu </t>
  </si>
  <si>
    <t xml:space="preserve">Sản xuất tinh bột và các sản phẩm từ tinh bột </t>
  </si>
  <si>
    <t>Công ty TNHH Trường Thịnh</t>
  </si>
  <si>
    <t>Ấp 1, xã Suối Ngô, huyện Tân Châu</t>
  </si>
  <si>
    <t>Công ty TNHH Việt – Úc</t>
  </si>
  <si>
    <t>Xã Tân Hiệp, huyện Tân Châu, tỉnh Tây Ninh</t>
  </si>
  <si>
    <t>Công ty TNHH VMC Hoàng Gia</t>
  </si>
  <si>
    <t xml:space="preserve">Xã Thanh Điền, huyện Châu Thành </t>
  </si>
  <si>
    <t>Công ty TNHH XNK TM-CN-DV Hùng Duy</t>
  </si>
  <si>
    <t>Cụm Công nghiệp Ninh Điền, xã Ninh Điền, huyện Châ uThành</t>
  </si>
  <si>
    <t>SCT</t>
  </si>
  <si>
    <t>Công ty TNHH YOUNG IL Việt Nam</t>
  </si>
  <si>
    <t>KCN Bour An Hòa, xã An Hòa, huyện Tràng Bàng</t>
  </si>
  <si>
    <t>Sản xuất sản phẩm từ da lông thú</t>
  </si>
  <si>
    <t>DNTN Phúc Thắng</t>
  </si>
  <si>
    <t>Xã Thạnh Bình, huyện Tân Biên</t>
  </si>
  <si>
    <t>DNTN Thành Thái</t>
  </si>
  <si>
    <t>Cty TNHH Tinh bột sắn Dương Minh Châu</t>
  </si>
  <si>
    <t>khu phố 4, Thị trấn Dương Minh Châu, DMC, TN, Trụ 300B/1</t>
  </si>
  <si>
    <t>Chế biếnthực phẩm</t>
  </si>
  <si>
    <t>Công ty TNHH chế biến XNK Xuân Hồng</t>
  </si>
  <si>
    <t>Số 86, tổ 13m ấp Thạnh Hiệp, xã Thạnh Tân,  thành phố Tây Ninh</t>
  </si>
  <si>
    <t>Công ty TNHH MTV Tiến Dương Tây Ninh</t>
  </si>
  <si>
    <t>Đường Trần Văn Trà, ấp Bàu Lùn,  xã Bình Minh, thành phố Tây Ninh</t>
  </si>
  <si>
    <t>Công ty TNHH Dụng cụ thể thao Kiều Minh</t>
  </si>
  <si>
    <t>Sản xuất dụng cụ thể thao</t>
  </si>
  <si>
    <t>Công ty HANSAE</t>
  </si>
  <si>
    <t>Khu chế xuất - Công nghiệp Linh Trung 3, huyện Trảng Bàng</t>
  </si>
  <si>
    <t>May mặc</t>
  </si>
  <si>
    <t xml:space="preserve">SCT </t>
  </si>
  <si>
    <t>Công ty Ngọc Nghĩa</t>
  </si>
  <si>
    <t>Sản xuất nhựa</t>
  </si>
  <si>
    <t>Công ty TNHH Kim Yến</t>
  </si>
  <si>
    <t>Công ty TNHH Định Khuê</t>
  </si>
  <si>
    <t xml:space="preserve">Công nghiệp </t>
  </si>
  <si>
    <t>Ấp 2, xã Suối Dây, huyện Tân Châu</t>
  </si>
  <si>
    <t>Công ty TNHH SX tinh bột khoai mì Nhựt Phát</t>
  </si>
  <si>
    <t>Xã Tân Đông, huyện Tân Châu, tỉnh Tây Ninh</t>
  </si>
  <si>
    <t>Công ty TNHH Văn Phước Tây Ninh</t>
  </si>
  <si>
    <t>Ấp Hội Tân, xã Tân Hội, huyện Tân Châu, tỉnh Tây Ninh</t>
  </si>
  <si>
    <t>Công ty Cổ phần Khoai mì Nước Trong</t>
  </si>
  <si>
    <t>Công ty TNHH Nông sản Quốc tế Hiệp Phát</t>
  </si>
  <si>
    <t>Áp Phước Bình 1, xã Suối Đá, huyện Dương Minh Châu, tỉnh Tây Ninh</t>
  </si>
  <si>
    <t>Công ty TNHH QL VN Agroresources</t>
  </si>
  <si>
    <t>Nông nghiệp</t>
  </si>
  <si>
    <t>Xã Mỏ Công, huyện Tân Biên, tỉnh Tây Ninh</t>
  </si>
  <si>
    <t>Chăn nuôi gà</t>
  </si>
  <si>
    <t>Công ty TNHH Thanh Bình</t>
  </si>
  <si>
    <t>Áp Thạnh An, xã Thạnh Bình, huyện Tân Biên, tỉnh Tây Ninh</t>
  </si>
  <si>
    <t>Công ty TNHH Newwide VN</t>
  </si>
  <si>
    <t>Khu CN  Phước Đông, xã Phước Đông, huyền Gò Dầu, tỉnh Tây Ninh</t>
  </si>
  <si>
    <t>Sản xuất hàng may sẵn</t>
  </si>
  <si>
    <t>số 250 Lý Thường Kiệt, khu phố 4, thị trấn Hòa Thành, huyện Hòa Thành</t>
  </si>
  <si>
    <t>Công ty TNHH MTV Nông sản XNK Hoàng Duy</t>
  </si>
  <si>
    <t>Ấp 4, xã Suối Ngô, huyện Tân Châu, tỉnh Ninh Bình</t>
  </si>
  <si>
    <t>STT</t>
  </si>
  <si>
    <t>SCT_ID</t>
  </si>
  <si>
    <t>dn.tayninh.004</t>
  </si>
  <si>
    <t>dn.tayninh.041</t>
  </si>
  <si>
    <t>dn.tayninh.042</t>
  </si>
  <si>
    <t>dn.tayninh.009</t>
  </si>
  <si>
    <t>dn.tayninh.034</t>
  </si>
  <si>
    <t>dn.tayninh.015</t>
  </si>
  <si>
    <t>dn.tayninh.040</t>
  </si>
  <si>
    <t>dn.tayninh.039</t>
  </si>
  <si>
    <t>dn.tayninh.003</t>
  </si>
  <si>
    <t>dn.tayninh.038</t>
  </si>
  <si>
    <t>dn.tayninh.035</t>
  </si>
  <si>
    <t>dn.tayninh.043</t>
  </si>
  <si>
    <t>dn.tayninh.018</t>
  </si>
  <si>
    <t>dn.tayninh.036</t>
  </si>
  <si>
    <t>dn.tayninh.016</t>
  </si>
  <si>
    <t>dn.tayninh.025</t>
  </si>
  <si>
    <t>dn.tayninh.001</t>
  </si>
  <si>
    <t>dn.tayninh.037</t>
  </si>
  <si>
    <t>dn.tayninh.027</t>
  </si>
  <si>
    <t>dn.tayninh.026</t>
  </si>
  <si>
    <t>dn.tayninh.048</t>
  </si>
  <si>
    <t>dn.tayninh.049</t>
  </si>
  <si>
    <t>dn.tayninh.020</t>
  </si>
  <si>
    <t>dn.tayninh.010</t>
  </si>
  <si>
    <t>dn.tayninh.028</t>
  </si>
  <si>
    <t>dn.tayninh.019</t>
  </si>
  <si>
    <t>dn.tayninh.006</t>
  </si>
  <si>
    <t>dn.tayninh.050</t>
  </si>
  <si>
    <t>dn.tayninh.008</t>
  </si>
  <si>
    <t>dn.tayninh.029</t>
  </si>
  <si>
    <t>dn.tayninh.051</t>
  </si>
  <si>
    <t>dn.tayninh.014</t>
  </si>
  <si>
    <t>1009(1019)</t>
  </si>
  <si>
    <t>dn.tayninh.024 (dn.tayninh.014)</t>
  </si>
  <si>
    <t>dn.tayninh.021</t>
  </si>
  <si>
    <t>dn.tayninh.007</t>
  </si>
  <si>
    <t>dn.tayninh.017</t>
  </si>
  <si>
    <t>dn.tayninh.030</t>
  </si>
  <si>
    <t>dn.tayninh.052</t>
  </si>
  <si>
    <t>dn.tayninh.013</t>
  </si>
  <si>
    <t>dn.tayninh.012</t>
  </si>
  <si>
    <t>dn.tayninh.033</t>
  </si>
  <si>
    <t>dn.tayninh.023</t>
  </si>
  <si>
    <t>dn.tayninh.031</t>
  </si>
  <si>
    <t>dn.tayninh.032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</si>
  <si>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</si>
  <si>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</si>
  <si>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</si>
  <si>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</si>
  <si>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</si>
  <si>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</si>
  <si>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</si>
  <si>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</si>
  <si>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</si>
  <si>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</si>
  <si>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</si>
  <si>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</si>
  <si>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</si>
  <si>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</si>
  <si>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</si>
  <si>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</si>
  <si>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</si>
  <si>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</si>
  <si>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</si>
  <si>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</si>
  <si>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</si>
  <si>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</si>
  <si>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</si>
  <si>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</si>
  <si>
    <t>TinhTP_ID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</si>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</sst>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sz val="13"/>
      <color rgb="FFFF0000"/>
      <name val="Times New Roman"/>
      <family val="1"/>
    </font>
    <font>
      <sz val="10"/>
      <name val="MS Sans Serif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1" fillId="0" borderId="0"/>
  </cellStyleXfs>
  <cellXfs count="42">
    <xf numFmtId="0" fontId="0" fillId="0" borderId="0" xfId="0"/>
    <xf numFmtId="0" fontId="5" fillId="2" borderId="1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right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64" fontId="4" fillId="2" borderId="1" xfId="1" applyNumberFormat="1" applyFont="1" applyFill="1" applyBorder="1" applyAlignment="1">
      <alignment vertical="center"/>
    </xf>
    <xf numFmtId="0" fontId="4" fillId="2" borderId="0" xfId="0" applyFont="1" applyFill="1"/>
    <xf numFmtId="3" fontId="5" fillId="2" borderId="1" xfId="2" applyNumberFormat="1" applyFont="1" applyFill="1" applyBorder="1" applyAlignment="1">
      <alignment horizontal="center" vertical="center" wrapText="1"/>
    </xf>
    <xf numFmtId="3" fontId="4" fillId="2" borderId="1" xfId="4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4" fontId="4" fillId="2" borderId="0" xfId="0" applyNumberFormat="1" applyFont="1" applyFill="1"/>
    <xf numFmtId="0" fontId="5" fillId="3" borderId="1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right" vertical="center" wrapText="1"/>
    </xf>
    <xf numFmtId="0" fontId="10" fillId="3" borderId="1" xfId="2" applyFont="1" applyFill="1" applyBorder="1" applyAlignment="1">
      <alignment horizontal="center" vertical="center" wrapText="1"/>
    </xf>
    <xf numFmtId="3" fontId="4" fillId="3" borderId="1" xfId="4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0" xfId="0" applyFont="1" applyFill="1"/>
    <xf numFmtId="0" fontId="11" fillId="3" borderId="1" xfId="5" quotePrefix="1" applyNumberFormat="1" applyFill="1" applyBorder="1"/>
    <xf numFmtId="0" fontId="11" fillId="0" borderId="1" xfId="5" quotePrefix="1" applyNumberFormat="1" applyBorder="1"/>
    <xf numFmtId="0" fontId="4" fillId="2" borderId="1" xfId="0" applyFont="1" applyFill="1" applyBorder="1"/>
    <xf numFmtId="0" fontId="4" fillId="3" borderId="1" xfId="0" applyFont="1" applyFill="1" applyBorder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  <xf numFmtId="0" fontId="12" fillId="0" borderId="0" xfId="0" applyFont="1" applyAlignment="1">
      <alignment vertical="center"/>
    </xf>
  </cellXfs>
  <cellStyles count="6">
    <cellStyle name="Comma" xfId="1" builtinId="3"/>
    <cellStyle name="Normal" xfId="0" builtinId="0"/>
    <cellStyle name="Normal 2" xfId="2"/>
    <cellStyle name="Normal 2 2" xfId="3"/>
    <cellStyle name="Normal 3" xfId="5"/>
    <cellStyle name="Normal 4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1"/>
  <sheetViews>
    <sheetView tabSelected="1" topLeftCell="A58" zoomScale="89" zoomScaleNormal="89" workbookViewId="0">
      <selection activeCell="F2" sqref="F2"/>
    </sheetView>
  </sheetViews>
  <sheetFormatPr defaultRowHeight="16.5" x14ac:dyDescent="0.25"/>
  <cols>
    <col min="1" max="1" width="9.140625" style="11"/>
    <col min="2" max="2" width="29.140625" style="11" customWidth="1"/>
    <col min="3" max="3" width="25.7109375" style="11" customWidth="1"/>
    <col min="4" max="5" width="9.140625" style="11" customWidth="1"/>
    <col min="6" max="6" width="19.7109375" style="11" customWidth="1"/>
    <col min="7" max="7" width="12.7109375" style="11" customWidth="1"/>
    <col min="8" max="21" width="9.140625" style="11" customWidth="1"/>
    <col min="22" max="22" width="13.5703125" style="11" customWidth="1"/>
    <col min="23" max="24" width="18.5703125" style="16" customWidth="1"/>
    <col min="25" max="28" width="9.140625" style="11" customWidth="1"/>
    <col min="29" max="29" width="18" style="11" bestFit="1" customWidth="1"/>
    <col min="30" max="30" width="27.140625" style="11" bestFit="1" customWidth="1"/>
    <col min="31" max="16384" width="9.140625" style="11"/>
  </cols>
  <sheetData>
    <row r="1" spans="1:30" s="41" customFormat="1" ht="48.75" customHeight="1" x14ac:dyDescent="0.25">
      <c r="A1" s="32" t="s">
        <v>135</v>
      </c>
      <c r="B1" s="33" t="s">
        <v>182</v>
      </c>
      <c r="C1" s="34" t="s">
        <v>183</v>
      </c>
      <c r="D1" s="34" t="s">
        <v>184</v>
      </c>
      <c r="E1" s="35" t="s">
        <v>185</v>
      </c>
      <c r="F1" s="36" t="s">
        <v>186</v>
      </c>
      <c r="G1" s="37" t="s">
        <v>187</v>
      </c>
      <c r="H1" s="37" t="s">
        <v>188</v>
      </c>
      <c r="I1" s="37" t="s">
        <v>189</v>
      </c>
      <c r="J1" s="37" t="s">
        <v>190</v>
      </c>
      <c r="K1" s="38" t="s">
        <v>191</v>
      </c>
      <c r="L1" s="38" t="s">
        <v>192</v>
      </c>
      <c r="M1" s="38" t="s">
        <v>193</v>
      </c>
      <c r="N1" s="38" t="s">
        <v>194</v>
      </c>
      <c r="O1" s="38" t="s">
        <v>195</v>
      </c>
      <c r="P1" s="38" t="s">
        <v>196</v>
      </c>
      <c r="Q1" s="38" t="s">
        <v>197</v>
      </c>
      <c r="R1" s="38" t="s">
        <v>198</v>
      </c>
      <c r="S1" s="38" t="s">
        <v>199</v>
      </c>
      <c r="T1" s="38" t="s">
        <v>200</v>
      </c>
      <c r="U1" s="38" t="s">
        <v>201</v>
      </c>
      <c r="V1" s="36" t="s">
        <v>202</v>
      </c>
      <c r="W1" s="36" t="s">
        <v>203</v>
      </c>
      <c r="X1" s="36" t="s">
        <v>204</v>
      </c>
      <c r="Y1" s="39" t="s">
        <v>205</v>
      </c>
      <c r="Z1" s="40" t="s">
        <v>206</v>
      </c>
      <c r="AA1" s="40" t="s">
        <v>136</v>
      </c>
      <c r="AB1" s="40" t="s">
        <v>207</v>
      </c>
      <c r="AC1" s="40" t="s">
        <v>209</v>
      </c>
      <c r="AD1" s="40" t="s">
        <v>208</v>
      </c>
    </row>
    <row r="2" spans="1:30" ht="115.5" customHeight="1" x14ac:dyDescent="0.25">
      <c r="A2" s="1">
        <v>1</v>
      </c>
      <c r="B2" s="2" t="s">
        <v>0</v>
      </c>
      <c r="C2" s="3" t="s">
        <v>2</v>
      </c>
      <c r="D2" s="4" t="s">
        <v>1</v>
      </c>
      <c r="E2" s="5" t="s">
        <v>3</v>
      </c>
      <c r="F2" s="6">
        <v>12512300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3" t="e">
        <f>#REF!*F2+#REF!*G2+#REF!*H2+#REF!*I2+#REF!*J2+#REF!*K2+#REF!*L2+#REF!*M2+#REF!*N2+#REF!*O2+#REF!*P2+#REF!*Q2+#REF!*R2+#REF!*S2+#REF!*T2+#REF!*U2</f>
        <v>#REF!</v>
      </c>
      <c r="W2" s="14">
        <v>1930.6478900000002</v>
      </c>
      <c r="X2" s="14">
        <f>IF(Y2="EVN",V2,W2)</f>
        <v>1930.6478900000002</v>
      </c>
      <c r="Y2" s="15" t="s">
        <v>4</v>
      </c>
      <c r="Z2" s="30">
        <v>53</v>
      </c>
      <c r="AA2" s="30">
        <v>56</v>
      </c>
      <c r="AB2" s="30"/>
      <c r="AC2" s="29">
        <v>1029</v>
      </c>
      <c r="AD2" s="29" t="s">
        <v>137</v>
      </c>
    </row>
    <row r="3" spans="1:30" ht="33" x14ac:dyDescent="0.25">
      <c r="A3" s="1">
        <v>2</v>
      </c>
      <c r="B3" s="8" t="s">
        <v>5</v>
      </c>
      <c r="C3" s="3" t="s">
        <v>6</v>
      </c>
      <c r="D3" s="4" t="s">
        <v>1</v>
      </c>
      <c r="E3" s="5" t="s">
        <v>7</v>
      </c>
      <c r="F3" s="6">
        <v>104205400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3" t="e">
        <f>#REF!*F3+#REF!*G3+#REF!*H3+#REF!*I3+#REF!*J3+#REF!*K3+#REF!*L3+#REF!*M3+#REF!*N3+#REF!*O3+#REF!*P3+#REF!*Q3+#REF!*R3+#REF!*S3+#REF!*T3+#REF!*U3</f>
        <v>#REF!</v>
      </c>
      <c r="W3" s="14">
        <f>50536300*0.0001543</f>
        <v>7797.7510900000007</v>
      </c>
      <c r="X3" s="14" t="e">
        <f t="shared" ref="X3:X61" si="0">IF(Y3="EVN",V3,W3)</f>
        <v>#REF!</v>
      </c>
      <c r="Y3" s="15" t="s">
        <v>8</v>
      </c>
      <c r="Z3" s="30">
        <v>53</v>
      </c>
      <c r="AA3" s="30">
        <v>56</v>
      </c>
      <c r="AB3" s="30">
        <v>5</v>
      </c>
      <c r="AC3" s="29">
        <v>992</v>
      </c>
      <c r="AD3" s="29" t="s">
        <v>138</v>
      </c>
    </row>
    <row r="4" spans="1:30" ht="49.5" x14ac:dyDescent="0.25">
      <c r="A4" s="1">
        <v>3</v>
      </c>
      <c r="B4" s="9" t="s">
        <v>9</v>
      </c>
      <c r="C4" s="3" t="s">
        <v>6</v>
      </c>
      <c r="D4" s="4" t="s">
        <v>1</v>
      </c>
      <c r="E4" s="5" t="s">
        <v>7</v>
      </c>
      <c r="F4" s="6">
        <v>6433000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3" t="e">
        <f>#REF!*F4+#REF!*G4+#REF!*H4+#REF!*I4+#REF!*J4+#REF!*K4+#REF!*L4+#REF!*M4+#REF!*N4+#REF!*O4+#REF!*P4+#REF!*Q4+#REF!*R4+#REF!*S4+#REF!*T4+#REF!*U4</f>
        <v>#REF!</v>
      </c>
      <c r="W4" s="14">
        <v>992.61190000000011</v>
      </c>
      <c r="X4" s="14">
        <f t="shared" si="0"/>
        <v>992.61190000000011</v>
      </c>
      <c r="Y4" s="15" t="s">
        <v>4</v>
      </c>
      <c r="Z4" s="30">
        <v>53</v>
      </c>
      <c r="AA4" s="30">
        <v>56</v>
      </c>
      <c r="AB4" s="30">
        <v>5</v>
      </c>
      <c r="AC4" s="29">
        <v>991</v>
      </c>
      <c r="AD4" s="29" t="s">
        <v>139</v>
      </c>
    </row>
    <row r="5" spans="1:30" ht="66" x14ac:dyDescent="0.25">
      <c r="A5" s="1">
        <v>4</v>
      </c>
      <c r="B5" s="9" t="s">
        <v>10</v>
      </c>
      <c r="C5" s="3" t="s">
        <v>11</v>
      </c>
      <c r="D5" s="4" t="s">
        <v>1</v>
      </c>
      <c r="E5" s="3" t="s">
        <v>12</v>
      </c>
      <c r="F5" s="6">
        <v>23301400</v>
      </c>
      <c r="G5" s="5"/>
      <c r="H5" s="5"/>
      <c r="I5" s="5"/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3" t="e">
        <f>#REF!*F5+#REF!*G5+#REF!*H5+#REF!*I5+#REF!*J5+#REF!*K5+#REF!*L5+#REF!*M5+#REF!*N5+#REF!*O5+#REF!*P5+#REF!*Q5+#REF!*R5+#REF!*S5+#REF!*T5+#REF!*U5</f>
        <v>#REF!</v>
      </c>
      <c r="W5" s="14">
        <f>8410800*0.0001543</f>
        <v>1297.7864400000001</v>
      </c>
      <c r="X5" s="14" t="e">
        <f t="shared" si="0"/>
        <v>#REF!</v>
      </c>
      <c r="Y5" s="15" t="s">
        <v>8</v>
      </c>
      <c r="Z5" s="30">
        <v>53</v>
      </c>
      <c r="AA5" s="30">
        <v>56</v>
      </c>
      <c r="AB5" s="30">
        <v>5</v>
      </c>
      <c r="AC5" s="29">
        <v>1024</v>
      </c>
      <c r="AD5" s="29" t="s">
        <v>140</v>
      </c>
    </row>
    <row r="6" spans="1:30" ht="99" x14ac:dyDescent="0.25">
      <c r="A6" s="1">
        <v>5</v>
      </c>
      <c r="B6" s="9" t="s">
        <v>13</v>
      </c>
      <c r="C6" s="3" t="s">
        <v>14</v>
      </c>
      <c r="D6" s="4" t="s">
        <v>1</v>
      </c>
      <c r="E6" s="3" t="s">
        <v>15</v>
      </c>
      <c r="F6" s="6">
        <v>6321000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3" t="e">
        <f>#REF!*F6+#REF!*G6+#REF!*H6+#REF!*I6+#REF!*J6+#REF!*K6+#REF!*L6+#REF!*M6+#REF!*N6+#REF!*O6+#REF!*P6+#REF!*Q6+#REF!*R6+#REF!*S6+#REF!*T6+#REF!*U6</f>
        <v>#REF!</v>
      </c>
      <c r="W6" s="14">
        <v>975.33030000000008</v>
      </c>
      <c r="X6" s="14">
        <f t="shared" si="0"/>
        <v>975.33030000000008</v>
      </c>
      <c r="Y6" s="15" t="s">
        <v>4</v>
      </c>
      <c r="Z6" s="30">
        <v>53</v>
      </c>
      <c r="AA6" s="30">
        <v>56</v>
      </c>
      <c r="AB6" s="30">
        <v>5</v>
      </c>
      <c r="AC6" s="29">
        <v>999</v>
      </c>
      <c r="AD6" s="29" t="s">
        <v>141</v>
      </c>
    </row>
    <row r="7" spans="1:30" ht="132" x14ac:dyDescent="0.25">
      <c r="A7" s="1">
        <v>6</v>
      </c>
      <c r="B7" s="9" t="s">
        <v>16</v>
      </c>
      <c r="C7" s="3" t="s">
        <v>17</v>
      </c>
      <c r="D7" s="4" t="s">
        <v>1</v>
      </c>
      <c r="E7" s="3" t="s">
        <v>18</v>
      </c>
      <c r="F7" s="6">
        <v>11119800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3" t="e">
        <f>#REF!*F7+#REF!*G7+#REF!*H7+#REF!*I7+#REF!*J7+#REF!*K7+#REF!*L7+#REF!*M7+#REF!*N7+#REF!*O7+#REF!*P7+#REF!*Q7+#REF!*R7+#REF!*S7+#REF!*T7+#REF!*U7</f>
        <v>#REF!</v>
      </c>
      <c r="W7" s="14">
        <v>1715.7851400000002</v>
      </c>
      <c r="X7" s="14">
        <f t="shared" si="0"/>
        <v>1715.7851400000002</v>
      </c>
      <c r="Y7" s="15" t="s">
        <v>4</v>
      </c>
      <c r="Z7" s="30">
        <v>53</v>
      </c>
      <c r="AA7" s="30">
        <v>56</v>
      </c>
      <c r="AB7" s="30">
        <v>5</v>
      </c>
      <c r="AC7" s="29">
        <v>1018</v>
      </c>
      <c r="AD7" s="29" t="s">
        <v>142</v>
      </c>
    </row>
    <row r="8" spans="1:30" ht="33" x14ac:dyDescent="0.25">
      <c r="A8" s="1">
        <v>7</v>
      </c>
      <c r="B8" s="9" t="s">
        <v>19</v>
      </c>
      <c r="C8" s="3" t="s">
        <v>6</v>
      </c>
      <c r="D8" s="4" t="s">
        <v>1</v>
      </c>
      <c r="E8" s="3" t="s">
        <v>7</v>
      </c>
      <c r="F8" s="6">
        <v>24668800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3" t="e">
        <f>#REF!*F8+#REF!*G8+#REF!*H8+#REF!*I8+#REF!*J8+#REF!*K8+#REF!*L8+#REF!*M8+#REF!*N8+#REF!*O8+#REF!*P8+#REF!*Q8+#REF!*R8+#REF!*S8+#REF!*T8+#REF!*U8</f>
        <v>#REF!</v>
      </c>
      <c r="W8" s="14">
        <f>18695400*0.0001543</f>
        <v>2884.7002200000002</v>
      </c>
      <c r="X8" s="14" t="e">
        <f t="shared" si="0"/>
        <v>#REF!</v>
      </c>
      <c r="Y8" s="15" t="s">
        <v>8</v>
      </c>
      <c r="Z8" s="30">
        <v>53</v>
      </c>
      <c r="AA8" s="30">
        <v>56</v>
      </c>
      <c r="AB8" s="30">
        <v>5</v>
      </c>
      <c r="AC8" s="29">
        <v>993</v>
      </c>
      <c r="AD8" s="29" t="s">
        <v>143</v>
      </c>
    </row>
    <row r="9" spans="1:30" ht="132" x14ac:dyDescent="0.25">
      <c r="A9" s="1">
        <v>8</v>
      </c>
      <c r="B9" s="9" t="s">
        <v>20</v>
      </c>
      <c r="C9" s="3" t="s">
        <v>21</v>
      </c>
      <c r="D9" s="4" t="s">
        <v>1</v>
      </c>
      <c r="E9" s="3" t="s">
        <v>22</v>
      </c>
      <c r="F9" s="6">
        <v>18053750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3" t="e">
        <f>#REF!*F9+#REF!*G9+#REF!*H9+#REF!*I9+#REF!*J9+#REF!*K9+#REF!*L9+#REF!*M9+#REF!*N9+#REF!*O9+#REF!*P9+#REF!*Q9+#REF!*R9+#REF!*S9+#REF!*T9+#REF!*U9</f>
        <v>#REF!</v>
      </c>
      <c r="W9" s="14">
        <v>2785.6936250000003</v>
      </c>
      <c r="X9" s="14">
        <f t="shared" si="0"/>
        <v>2785.6936250000003</v>
      </c>
      <c r="Y9" s="15" t="s">
        <v>23</v>
      </c>
      <c r="Z9" s="30">
        <v>53</v>
      </c>
      <c r="AA9" s="30">
        <v>56</v>
      </c>
      <c r="AB9" s="30">
        <v>5</v>
      </c>
      <c r="AC9" s="29">
        <v>994</v>
      </c>
      <c r="AD9" s="29" t="s">
        <v>144</v>
      </c>
    </row>
    <row r="10" spans="1:30" ht="66" x14ac:dyDescent="0.25">
      <c r="A10" s="1">
        <v>9</v>
      </c>
      <c r="B10" s="9" t="s">
        <v>24</v>
      </c>
      <c r="C10" s="3" t="s">
        <v>25</v>
      </c>
      <c r="D10" s="4" t="s">
        <v>1</v>
      </c>
      <c r="E10" s="3" t="s">
        <v>12</v>
      </c>
      <c r="F10" s="6">
        <v>50308900</v>
      </c>
      <c r="G10" s="5"/>
      <c r="H10" s="5"/>
      <c r="I10" s="5"/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3" t="e">
        <f>#REF!*F10+#REF!*G10+#REF!*H10+#REF!*I10+#REF!*J10+#REF!*K10+#REF!*L10+#REF!*M10+#REF!*N10+#REF!*O10+#REF!*P10+#REF!*Q10+#REF!*R10+#REF!*S10+#REF!*T10+#REF!*U10</f>
        <v>#REF!</v>
      </c>
      <c r="W10" s="14">
        <f>23749200*0.0001543</f>
        <v>3664.5015600000002</v>
      </c>
      <c r="X10" s="14" t="e">
        <f t="shared" si="0"/>
        <v>#REF!</v>
      </c>
      <c r="Y10" s="15" t="s">
        <v>8</v>
      </c>
      <c r="Z10" s="30">
        <v>53</v>
      </c>
      <c r="AA10" s="30">
        <v>56</v>
      </c>
      <c r="AB10" s="30">
        <v>5</v>
      </c>
      <c r="AC10" s="29">
        <v>1030</v>
      </c>
      <c r="AD10" s="29" t="s">
        <v>145</v>
      </c>
    </row>
    <row r="11" spans="1:30" ht="82.5" x14ac:dyDescent="0.25">
      <c r="A11" s="1">
        <v>10</v>
      </c>
      <c r="B11" s="9" t="s">
        <v>26</v>
      </c>
      <c r="C11" s="3" t="s">
        <v>21</v>
      </c>
      <c r="D11" s="4" t="s">
        <v>1</v>
      </c>
      <c r="E11" s="3" t="s">
        <v>27</v>
      </c>
      <c r="F11" s="6">
        <v>5922306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3" t="e">
        <f>#REF!*F11+#REF!*G11+#REF!*H11+#REF!*I11+#REF!*J11+#REF!*K11+#REF!*L11+#REF!*M11+#REF!*N11+#REF!*O11+#REF!*P11+#REF!*Q11+#REF!*R11+#REF!*S11+#REF!*T11+#REF!*U11</f>
        <v>#REF!</v>
      </c>
      <c r="W11" s="14">
        <v>913.81181580000009</v>
      </c>
      <c r="X11" s="14">
        <f t="shared" si="0"/>
        <v>913.81181580000009</v>
      </c>
      <c r="Y11" s="15" t="s">
        <v>4</v>
      </c>
      <c r="Z11" s="30">
        <v>53</v>
      </c>
      <c r="AA11" s="30">
        <v>56</v>
      </c>
      <c r="AB11" s="30">
        <v>5</v>
      </c>
      <c r="AC11" s="29">
        <v>995</v>
      </c>
      <c r="AD11" s="29" t="s">
        <v>146</v>
      </c>
    </row>
    <row r="12" spans="1:30" ht="132" x14ac:dyDescent="0.25">
      <c r="A12" s="1">
        <v>11</v>
      </c>
      <c r="B12" s="9" t="s">
        <v>28</v>
      </c>
      <c r="C12" s="3" t="s">
        <v>29</v>
      </c>
      <c r="D12" s="4" t="s">
        <v>1</v>
      </c>
      <c r="E12" s="3" t="s">
        <v>7</v>
      </c>
      <c r="F12" s="6">
        <v>149884854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3" t="e">
        <f>#REF!*F12+#REF!*G12+#REF!*H12+#REF!*I12+#REF!*J12+#REF!*K12+#REF!*L12+#REF!*M12+#REF!*N12+#REF!*O12+#REF!*P12+#REF!*Q12+#REF!*R12+#REF!*S12+#REF!*T12+#REF!*U12</f>
        <v>#REF!</v>
      </c>
      <c r="W12" s="14">
        <v>23127.232972200003</v>
      </c>
      <c r="X12" s="14">
        <f t="shared" si="0"/>
        <v>23127.232972200003</v>
      </c>
      <c r="Y12" s="15" t="s">
        <v>23</v>
      </c>
      <c r="Z12" s="30">
        <v>53</v>
      </c>
      <c r="AA12" s="30">
        <v>56</v>
      </c>
      <c r="AB12" s="30">
        <v>5</v>
      </c>
      <c r="AC12" s="29">
        <v>998</v>
      </c>
      <c r="AD12" s="29" t="s">
        <v>147</v>
      </c>
    </row>
    <row r="13" spans="1:30" ht="99" x14ac:dyDescent="0.25">
      <c r="A13" s="1">
        <v>12</v>
      </c>
      <c r="B13" s="9" t="s">
        <v>30</v>
      </c>
      <c r="C13" s="3" t="s">
        <v>6</v>
      </c>
      <c r="D13" s="4" t="s">
        <v>1</v>
      </c>
      <c r="E13" s="3" t="s">
        <v>31</v>
      </c>
      <c r="F13" s="6">
        <v>13933700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3" t="e">
        <f>#REF!*F13+#REF!*G13+#REF!*H13+#REF!*I13+#REF!*J13+#REF!*K13+#REF!*L13+#REF!*M13+#REF!*N13+#REF!*O13+#REF!*P13+#REF!*Q13+#REF!*R13+#REF!*S13+#REF!*T13+#REF!*U13</f>
        <v>#REF!</v>
      </c>
      <c r="W13" s="14">
        <v>2149.9699100000003</v>
      </c>
      <c r="X13" s="14">
        <f t="shared" si="0"/>
        <v>2149.9699100000003</v>
      </c>
      <c r="Y13" s="15" t="s">
        <v>4</v>
      </c>
      <c r="Z13" s="30">
        <v>53</v>
      </c>
      <c r="AA13" s="30">
        <v>56</v>
      </c>
      <c r="AB13" s="30">
        <v>5</v>
      </c>
      <c r="AC13" s="29">
        <v>990</v>
      </c>
      <c r="AD13" s="29" t="s">
        <v>148</v>
      </c>
    </row>
    <row r="14" spans="1:30" ht="99" x14ac:dyDescent="0.25">
      <c r="A14" s="1">
        <v>13</v>
      </c>
      <c r="B14" s="9" t="s">
        <v>32</v>
      </c>
      <c r="C14" s="3" t="s">
        <v>33</v>
      </c>
      <c r="D14" s="4" t="s">
        <v>1</v>
      </c>
      <c r="E14" s="3" t="s">
        <v>31</v>
      </c>
      <c r="F14" s="6">
        <v>12556300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13" t="e">
        <f>#REF!*F14+#REF!*G14+#REF!*H14+#REF!*I14+#REF!*J14+#REF!*K14+#REF!*L14+#REF!*M14+#REF!*N14+#REF!*O14+#REF!*P14+#REF!*Q14+#REF!*R14+#REF!*S14+#REF!*T14+#REF!*U14</f>
        <v>#REF!</v>
      </c>
      <c r="W14" s="14">
        <f>9122800*0.0001543</f>
        <v>1407.64804</v>
      </c>
      <c r="X14" s="14" t="e">
        <f t="shared" si="0"/>
        <v>#REF!</v>
      </c>
      <c r="Y14" s="15" t="s">
        <v>8</v>
      </c>
      <c r="Z14" s="30">
        <v>53</v>
      </c>
      <c r="AA14" s="30">
        <v>56</v>
      </c>
      <c r="AB14" s="30">
        <v>5</v>
      </c>
      <c r="AC14" s="29">
        <v>1015</v>
      </c>
      <c r="AD14" s="29" t="s">
        <v>149</v>
      </c>
    </row>
    <row r="15" spans="1:30" ht="82.5" x14ac:dyDescent="0.25">
      <c r="A15" s="1">
        <v>14</v>
      </c>
      <c r="B15" s="9" t="s">
        <v>34</v>
      </c>
      <c r="C15" s="3" t="s">
        <v>21</v>
      </c>
      <c r="D15" s="4" t="s">
        <v>1</v>
      </c>
      <c r="E15" s="3" t="s">
        <v>27</v>
      </c>
      <c r="F15" s="6">
        <v>8589265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13" t="e">
        <f>#REF!*F15+#REF!*G15+#REF!*H15+#REF!*I15+#REF!*J15+#REF!*K15+#REF!*L15+#REF!*M15+#REF!*N15+#REF!*O15+#REF!*P15+#REF!*Q15+#REF!*R15+#REF!*S15+#REF!*T15+#REF!*U15</f>
        <v>#REF!</v>
      </c>
      <c r="W15" s="14">
        <v>1325.3235895</v>
      </c>
      <c r="X15" s="14">
        <f t="shared" si="0"/>
        <v>1325.3235895</v>
      </c>
      <c r="Y15" s="15" t="s">
        <v>4</v>
      </c>
      <c r="Z15" s="30">
        <v>53</v>
      </c>
      <c r="AA15" s="30">
        <v>56</v>
      </c>
      <c r="AB15" s="30">
        <v>5</v>
      </c>
      <c r="AC15" s="29">
        <v>997</v>
      </c>
      <c r="AD15" s="29" t="s">
        <v>150</v>
      </c>
    </row>
    <row r="16" spans="1:30" ht="132" x14ac:dyDescent="0.25">
      <c r="A16" s="1">
        <v>15</v>
      </c>
      <c r="B16" s="9" t="s">
        <v>35</v>
      </c>
      <c r="C16" s="3" t="s">
        <v>36</v>
      </c>
      <c r="D16" s="4" t="s">
        <v>1</v>
      </c>
      <c r="E16" s="3" t="s">
        <v>18</v>
      </c>
      <c r="F16" s="6">
        <v>9517900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3" t="e">
        <f>#REF!*F16+#REF!*G16+#REF!*H16+#REF!*I16+#REF!*J16+#REF!*K16+#REF!*L16+#REF!*M16+#REF!*N16+#REF!*O16+#REF!*P16+#REF!*Q16+#REF!*R16+#REF!*S16+#REF!*T16+#REF!*U16</f>
        <v>#REF!</v>
      </c>
      <c r="W16" s="14">
        <v>1468.6119700000002</v>
      </c>
      <c r="X16" s="14">
        <f t="shared" si="0"/>
        <v>1468.6119700000002</v>
      </c>
      <c r="Y16" s="15" t="s">
        <v>4</v>
      </c>
      <c r="Z16" s="30">
        <v>53</v>
      </c>
      <c r="AA16" s="30">
        <v>56</v>
      </c>
      <c r="AB16" s="30">
        <v>5</v>
      </c>
      <c r="AC16" s="29">
        <v>1017</v>
      </c>
      <c r="AD16" s="29" t="s">
        <v>151</v>
      </c>
    </row>
    <row r="17" spans="1:30" ht="132" x14ac:dyDescent="0.25">
      <c r="A17" s="1">
        <v>16</v>
      </c>
      <c r="B17" s="9" t="s">
        <v>37</v>
      </c>
      <c r="C17" s="3" t="s">
        <v>38</v>
      </c>
      <c r="D17" s="4" t="s">
        <v>1</v>
      </c>
      <c r="E17" s="3" t="s">
        <v>39</v>
      </c>
      <c r="F17" s="6">
        <v>150810372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3" t="e">
        <f>#REF!*F17+#REF!*G17+#REF!*H17+#REF!*I17+#REF!*J17+#REF!*K17+#REF!*L17+#REF!*M17+#REF!*N17+#REF!*O17+#REF!*P17+#REF!*Q17+#REF!*R17+#REF!*S17+#REF!*T17+#REF!*U17</f>
        <v>#REF!</v>
      </c>
      <c r="W17" s="14">
        <v>23270.040399600002</v>
      </c>
      <c r="X17" s="14">
        <f t="shared" si="0"/>
        <v>23270.040399600002</v>
      </c>
      <c r="Y17" s="15" t="s">
        <v>23</v>
      </c>
      <c r="Z17" s="30">
        <v>53</v>
      </c>
      <c r="AA17" s="30">
        <v>56</v>
      </c>
      <c r="AB17" s="30">
        <v>5</v>
      </c>
      <c r="AC17" s="29">
        <v>1008</v>
      </c>
      <c r="AD17" s="29" t="s">
        <v>152</v>
      </c>
    </row>
    <row r="18" spans="1:30" ht="66" x14ac:dyDescent="0.25">
      <c r="A18" s="1">
        <v>17</v>
      </c>
      <c r="B18" s="9" t="s">
        <v>40</v>
      </c>
      <c r="C18" s="3" t="s">
        <v>41</v>
      </c>
      <c r="D18" s="4" t="s">
        <v>1</v>
      </c>
      <c r="E18" s="3" t="s">
        <v>42</v>
      </c>
      <c r="F18" s="6">
        <v>8427700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3" t="e">
        <f>#REF!*F18+#REF!*G18+#REF!*H18+#REF!*I18+#REF!*J18+#REF!*K18+#REF!*L18+#REF!*M18+#REF!*N18+#REF!*O18+#REF!*P18+#REF!*Q18+#REF!*R18+#REF!*S18+#REF!*T18+#REF!*U18</f>
        <v>#REF!</v>
      </c>
      <c r="W18" s="14">
        <f>8247700*0.0001543</f>
        <v>1272.6201100000001</v>
      </c>
      <c r="X18" s="14" t="e">
        <f t="shared" si="0"/>
        <v>#REF!</v>
      </c>
      <c r="Y18" s="15" t="s">
        <v>8</v>
      </c>
      <c r="Z18" s="30">
        <v>53</v>
      </c>
      <c r="AA18" s="30">
        <v>56</v>
      </c>
      <c r="AB18" s="30">
        <v>5</v>
      </c>
      <c r="AC18" s="29">
        <v>2115</v>
      </c>
      <c r="AD18" s="29" t="s">
        <v>153</v>
      </c>
    </row>
    <row r="19" spans="1:30" ht="132" x14ac:dyDescent="0.25">
      <c r="A19" s="1">
        <v>18</v>
      </c>
      <c r="B19" s="9" t="s">
        <v>43</v>
      </c>
      <c r="C19" s="3" t="s">
        <v>21</v>
      </c>
      <c r="D19" s="4" t="s">
        <v>1</v>
      </c>
      <c r="E19" s="3" t="s">
        <v>7</v>
      </c>
      <c r="F19" s="6">
        <v>9698728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3" t="e">
        <f>#REF!*F19+#REF!*G19+#REF!*H19+#REF!*I19+#REF!*J19+#REF!*K19+#REF!*L19+#REF!*M19+#REF!*N19+#REF!*O19+#REF!*P19+#REF!*Q19+#REF!*R19+#REF!*S19+#REF!*T19+#REF!*U19</f>
        <v>#REF!</v>
      </c>
      <c r="W19" s="14">
        <v>1496.5137304</v>
      </c>
      <c r="X19" s="14">
        <f t="shared" si="0"/>
        <v>1496.5137304</v>
      </c>
      <c r="Y19" s="15" t="s">
        <v>23</v>
      </c>
      <c r="Z19" s="30">
        <v>53</v>
      </c>
      <c r="AA19" s="30">
        <v>56</v>
      </c>
      <c r="AB19" s="30">
        <v>5</v>
      </c>
      <c r="AC19" s="29">
        <v>996</v>
      </c>
      <c r="AD19" s="29" t="s">
        <v>154</v>
      </c>
    </row>
    <row r="20" spans="1:30" ht="49.5" x14ac:dyDescent="0.25">
      <c r="A20" s="1">
        <v>19</v>
      </c>
      <c r="B20" s="9" t="s">
        <v>44</v>
      </c>
      <c r="C20" s="3" t="s">
        <v>38</v>
      </c>
      <c r="D20" s="4" t="s">
        <v>1</v>
      </c>
      <c r="E20" s="3" t="s">
        <v>7</v>
      </c>
      <c r="F20" s="6">
        <v>50173055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13" t="e">
        <f>#REF!*F20+#REF!*G20+#REF!*H20+#REF!*I20+#REF!*J20+#REF!*K20+#REF!*L20+#REF!*M20+#REF!*N20+#REF!*O20+#REF!*P20+#REF!*Q20+#REF!*R20+#REF!*S20+#REF!*T20+#REF!*U20</f>
        <v>#REF!</v>
      </c>
      <c r="W20" s="14">
        <v>7741.7023865000001</v>
      </c>
      <c r="X20" s="14">
        <f t="shared" si="0"/>
        <v>7741.7023865000001</v>
      </c>
      <c r="Y20" s="15" t="s">
        <v>4</v>
      </c>
      <c r="Z20" s="30">
        <v>53</v>
      </c>
      <c r="AA20" s="30">
        <v>56</v>
      </c>
      <c r="AB20" s="30">
        <v>5</v>
      </c>
      <c r="AC20" s="29">
        <v>1006</v>
      </c>
      <c r="AD20" s="29" t="s">
        <v>155</v>
      </c>
    </row>
    <row r="21" spans="1:30" ht="132" x14ac:dyDescent="0.25">
      <c r="A21" s="1">
        <v>20</v>
      </c>
      <c r="B21" s="9" t="s">
        <v>45</v>
      </c>
      <c r="C21" s="3" t="s">
        <v>38</v>
      </c>
      <c r="D21" s="4" t="s">
        <v>1</v>
      </c>
      <c r="E21" s="3" t="s">
        <v>46</v>
      </c>
      <c r="F21" s="6">
        <v>30804562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13" t="e">
        <f>#REF!*F21+#REF!*G21+#REF!*H21+#REF!*I21+#REF!*J21+#REF!*K21+#REF!*L21+#REF!*M21+#REF!*N21+#REF!*O21+#REF!*P21+#REF!*Q21+#REF!*R21+#REF!*S21+#REF!*T21+#REF!*U21</f>
        <v>#REF!</v>
      </c>
      <c r="W21" s="14">
        <v>4753.1439166</v>
      </c>
      <c r="X21" s="14">
        <f t="shared" si="0"/>
        <v>4753.1439166</v>
      </c>
      <c r="Y21" s="15" t="s">
        <v>23</v>
      </c>
      <c r="Z21" s="30">
        <v>53</v>
      </c>
      <c r="AA21" s="30">
        <v>56</v>
      </c>
      <c r="AB21" s="30">
        <v>5</v>
      </c>
      <c r="AC21" s="29">
        <v>1007</v>
      </c>
      <c r="AD21" s="29" t="s">
        <v>156</v>
      </c>
    </row>
    <row r="22" spans="1:30" ht="132" x14ac:dyDescent="0.25">
      <c r="A22" s="1">
        <v>21</v>
      </c>
      <c r="B22" s="9" t="s">
        <v>47</v>
      </c>
      <c r="C22" s="3" t="s">
        <v>48</v>
      </c>
      <c r="D22" s="4" t="s">
        <v>1</v>
      </c>
      <c r="E22" s="3" t="s">
        <v>49</v>
      </c>
      <c r="F22" s="6">
        <v>55321488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3" t="e">
        <f>#REF!*F22+#REF!*G22+#REF!*H22+#REF!*I22+#REF!*J22+#REF!*K22+#REF!*L22+#REF!*M22+#REF!*N22+#REF!*O22+#REF!*P22+#REF!*Q22+#REF!*R22+#REF!*S22+#REF!*T22+#REF!*U22</f>
        <v>#REF!</v>
      </c>
      <c r="W22" s="14">
        <v>8536.1055984000013</v>
      </c>
      <c r="X22" s="14">
        <f t="shared" si="0"/>
        <v>8536.1055984000013</v>
      </c>
      <c r="Y22" s="15" t="s">
        <v>23</v>
      </c>
      <c r="Z22" s="30">
        <v>53</v>
      </c>
      <c r="AA22" s="30">
        <v>56</v>
      </c>
      <c r="AB22" s="30">
        <v>5</v>
      </c>
      <c r="AC22" s="29">
        <v>2724</v>
      </c>
      <c r="AD22" s="29" t="s">
        <v>157</v>
      </c>
    </row>
    <row r="23" spans="1:30" ht="82.5" x14ac:dyDescent="0.25">
      <c r="A23" s="1">
        <v>22</v>
      </c>
      <c r="B23" s="9" t="s">
        <v>50</v>
      </c>
      <c r="C23" s="3" t="s">
        <v>51</v>
      </c>
      <c r="D23" s="4" t="s">
        <v>1</v>
      </c>
      <c r="E23" s="3" t="s">
        <v>52</v>
      </c>
      <c r="F23" s="6">
        <v>17080300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13" t="e">
        <f>#REF!*F23+#REF!*G23+#REF!*H23+#REF!*I23+#REF!*J23+#REF!*K23+#REF!*L23+#REF!*M23+#REF!*N23+#REF!*O23+#REF!*P23+#REF!*Q23+#REF!*R23+#REF!*S23+#REF!*T23+#REF!*U23</f>
        <v>#REF!</v>
      </c>
      <c r="W23" s="14">
        <f>6489600*0.0001543</f>
        <v>1001.3452800000001</v>
      </c>
      <c r="X23" s="14" t="e">
        <f t="shared" si="0"/>
        <v>#REF!</v>
      </c>
      <c r="Y23" s="15" t="s">
        <v>8</v>
      </c>
      <c r="Z23" s="30">
        <v>53</v>
      </c>
      <c r="AA23" s="30">
        <v>56</v>
      </c>
      <c r="AB23" s="30">
        <v>5</v>
      </c>
      <c r="AC23" s="29">
        <v>2725</v>
      </c>
      <c r="AD23" s="29" t="s">
        <v>158</v>
      </c>
    </row>
    <row r="24" spans="1:30" ht="132" x14ac:dyDescent="0.25">
      <c r="A24" s="1">
        <v>23</v>
      </c>
      <c r="B24" s="9" t="s">
        <v>53</v>
      </c>
      <c r="C24" s="3" t="s">
        <v>54</v>
      </c>
      <c r="D24" s="4" t="s">
        <v>1</v>
      </c>
      <c r="E24" s="3" t="s">
        <v>3</v>
      </c>
      <c r="F24" s="6">
        <v>16791700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3" t="e">
        <f>#REF!*F24+#REF!*G24+#REF!*H24+#REF!*I24+#REF!*J24+#REF!*K24+#REF!*L24+#REF!*M24+#REF!*N24+#REF!*O24+#REF!*P24+#REF!*Q24+#REF!*R24+#REF!*S24+#REF!*T24+#REF!*U24</f>
        <v>#REF!</v>
      </c>
      <c r="W24" s="14">
        <v>2590.9593100000002</v>
      </c>
      <c r="X24" s="14">
        <f t="shared" si="0"/>
        <v>2590.9593100000002</v>
      </c>
      <c r="Y24" s="15" t="s">
        <v>4</v>
      </c>
      <c r="Z24" s="30">
        <v>53</v>
      </c>
      <c r="AA24" s="30">
        <v>56</v>
      </c>
      <c r="AB24" s="30">
        <v>5</v>
      </c>
      <c r="AC24" s="29">
        <v>1013</v>
      </c>
      <c r="AD24" s="29" t="s">
        <v>159</v>
      </c>
    </row>
    <row r="25" spans="1:30" ht="66" x14ac:dyDescent="0.25">
      <c r="A25" s="1">
        <v>24</v>
      </c>
      <c r="B25" s="9" t="s">
        <v>55</v>
      </c>
      <c r="C25" s="3" t="s">
        <v>56</v>
      </c>
      <c r="D25" s="4" t="s">
        <v>1</v>
      </c>
      <c r="E25" s="1" t="s">
        <v>12</v>
      </c>
      <c r="F25" s="6">
        <v>65163500</v>
      </c>
      <c r="G25" s="5"/>
      <c r="H25" s="5"/>
      <c r="I25" s="5"/>
      <c r="J25" s="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13" t="e">
        <f>#REF!*F25+#REF!*G25+#REF!*H25+#REF!*I25+#REF!*J25+#REF!*K25+#REF!*L25+#REF!*M25+#REF!*N25+#REF!*O25+#REF!*P25+#REF!*Q25+#REF!*R25+#REF!*S25+#REF!*T25+#REF!*U25</f>
        <v>#REF!</v>
      </c>
      <c r="W25" s="14">
        <f>17339900*0.0001543</f>
        <v>2675.54657</v>
      </c>
      <c r="X25" s="14" t="e">
        <f t="shared" si="0"/>
        <v>#REF!</v>
      </c>
      <c r="Y25" s="15" t="s">
        <v>8</v>
      </c>
      <c r="Z25" s="30">
        <v>53</v>
      </c>
      <c r="AA25" s="30">
        <v>56</v>
      </c>
      <c r="AB25" s="30">
        <v>5</v>
      </c>
      <c r="AC25" s="29">
        <v>1023</v>
      </c>
      <c r="AD25" s="29" t="s">
        <v>160</v>
      </c>
    </row>
    <row r="26" spans="1:30" ht="132" x14ac:dyDescent="0.25">
      <c r="A26" s="1">
        <v>25</v>
      </c>
      <c r="B26" s="9" t="s">
        <v>57</v>
      </c>
      <c r="C26" s="3" t="s">
        <v>38</v>
      </c>
      <c r="D26" s="4" t="s">
        <v>1</v>
      </c>
      <c r="E26" s="3" t="s">
        <v>58</v>
      </c>
      <c r="F26" s="6">
        <v>9789470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13" t="e">
        <f>#REF!*F26+#REF!*G26+#REF!*H26+#REF!*I26+#REF!*J26+#REF!*K26+#REF!*L26+#REF!*M26+#REF!*N26+#REF!*O26+#REF!*P26+#REF!*Q26+#REF!*R26+#REF!*S26+#REF!*T26+#REF!*U26</f>
        <v>#REF!</v>
      </c>
      <c r="W26" s="14">
        <v>1510.5152210000001</v>
      </c>
      <c r="X26" s="14">
        <f t="shared" si="0"/>
        <v>1510.5152210000001</v>
      </c>
      <c r="Y26" s="15" t="s">
        <v>23</v>
      </c>
      <c r="Z26" s="30">
        <v>53</v>
      </c>
      <c r="AA26" s="30">
        <v>56</v>
      </c>
      <c r="AB26" s="30">
        <v>5</v>
      </c>
      <c r="AC26" s="29">
        <v>1005</v>
      </c>
      <c r="AD26" s="29" t="s">
        <v>161</v>
      </c>
    </row>
    <row r="27" spans="1:30" ht="132" x14ac:dyDescent="0.25">
      <c r="A27" s="1">
        <v>26</v>
      </c>
      <c r="B27" s="9" t="s">
        <v>59</v>
      </c>
      <c r="C27" s="3" t="s">
        <v>29</v>
      </c>
      <c r="D27" s="4" t="s">
        <v>1</v>
      </c>
      <c r="E27" s="3" t="s">
        <v>31</v>
      </c>
      <c r="F27" s="6">
        <v>154213544.09999999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13" t="e">
        <f>#REF!*F27+#REF!*G27+#REF!*H27+#REF!*I27+#REF!*J27+#REF!*K27+#REF!*L27+#REF!*M27+#REF!*N27+#REF!*O27+#REF!*P27+#REF!*Q27+#REF!*R27+#REF!*S27+#REF!*T27+#REF!*U27</f>
        <v>#REF!</v>
      </c>
      <c r="W27" s="14">
        <v>23795.149854629999</v>
      </c>
      <c r="X27" s="14">
        <f t="shared" si="0"/>
        <v>23795.149854629999</v>
      </c>
      <c r="Y27" s="15" t="s">
        <v>23</v>
      </c>
      <c r="Z27" s="30">
        <v>53</v>
      </c>
      <c r="AA27" s="30">
        <v>56</v>
      </c>
      <c r="AB27" s="30">
        <v>5</v>
      </c>
      <c r="AC27" s="29">
        <v>1014</v>
      </c>
      <c r="AD27" s="29" t="s">
        <v>162</v>
      </c>
    </row>
    <row r="28" spans="1:30" ht="132" x14ac:dyDescent="0.25">
      <c r="A28" s="1">
        <v>27</v>
      </c>
      <c r="B28" s="9" t="s">
        <v>60</v>
      </c>
      <c r="C28" s="3" t="s">
        <v>61</v>
      </c>
      <c r="D28" s="4" t="s">
        <v>1</v>
      </c>
      <c r="E28" s="3" t="s">
        <v>3</v>
      </c>
      <c r="F28" s="6">
        <v>24541200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3" t="e">
        <f>#REF!*F28+#REF!*G28+#REF!*H28+#REF!*I28+#REF!*J28+#REF!*K28+#REF!*L28+#REF!*M28+#REF!*N28+#REF!*O28+#REF!*P28+#REF!*Q28+#REF!*R28+#REF!*S28+#REF!*T28+#REF!*U28</f>
        <v>#REF!</v>
      </c>
      <c r="W28" s="14">
        <v>3786.7071600000004</v>
      </c>
      <c r="X28" s="14">
        <f t="shared" si="0"/>
        <v>3786.7071600000004</v>
      </c>
      <c r="Y28" s="15" t="s">
        <v>4</v>
      </c>
      <c r="Z28" s="30">
        <v>53</v>
      </c>
      <c r="AA28" s="30">
        <v>56</v>
      </c>
      <c r="AB28" s="30">
        <v>5</v>
      </c>
      <c r="AC28" s="29">
        <v>1027</v>
      </c>
      <c r="AD28" s="29" t="s">
        <v>163</v>
      </c>
    </row>
    <row r="29" spans="1:30" ht="82.5" x14ac:dyDescent="0.25">
      <c r="A29" s="1">
        <v>28</v>
      </c>
      <c r="B29" s="9" t="s">
        <v>62</v>
      </c>
      <c r="C29" s="3" t="s">
        <v>63</v>
      </c>
      <c r="D29" s="4" t="s">
        <v>1</v>
      </c>
      <c r="E29" s="3" t="s">
        <v>64</v>
      </c>
      <c r="F29" s="6">
        <v>6957738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3" t="e">
        <f>#REF!*F29+#REF!*G29+#REF!*H29+#REF!*I29+#REF!*J29+#REF!*K29+#REF!*L29+#REF!*M29+#REF!*N29+#REF!*O29+#REF!*P29+#REF!*Q29+#REF!*R29+#REF!*S29+#REF!*T29+#REF!*U29</f>
        <v>#REF!</v>
      </c>
      <c r="W29" s="14">
        <v>1073.5789734</v>
      </c>
      <c r="X29" s="14">
        <f t="shared" si="0"/>
        <v>1073.5789734</v>
      </c>
      <c r="Y29" s="15" t="s">
        <v>4</v>
      </c>
      <c r="Z29" s="30">
        <v>53</v>
      </c>
      <c r="AA29" s="30">
        <v>56</v>
      </c>
      <c r="AB29" s="30">
        <v>5</v>
      </c>
      <c r="AC29" s="29">
        <v>2726</v>
      </c>
      <c r="AD29" s="29" t="s">
        <v>164</v>
      </c>
    </row>
    <row r="30" spans="1:30" ht="132" x14ac:dyDescent="0.25">
      <c r="A30" s="1">
        <v>29</v>
      </c>
      <c r="B30" s="9" t="s">
        <v>65</v>
      </c>
      <c r="C30" s="3" t="s">
        <v>66</v>
      </c>
      <c r="D30" s="4" t="s">
        <v>1</v>
      </c>
      <c r="E30" s="3" t="s">
        <v>3</v>
      </c>
      <c r="F30" s="10">
        <v>9050300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3" t="e">
        <f>#REF!*F30+#REF!*G30+#REF!*H30+#REF!*I30+#REF!*J30+#REF!*K30+#REF!*L30+#REF!*M30+#REF!*N30+#REF!*O30+#REF!*P30+#REF!*Q30+#REF!*R30+#REF!*S30+#REF!*T30+#REF!*U30</f>
        <v>#REF!</v>
      </c>
      <c r="W30" s="14">
        <v>1396.4612900000002</v>
      </c>
      <c r="X30" s="14">
        <f t="shared" si="0"/>
        <v>1396.4612900000002</v>
      </c>
      <c r="Y30" s="15" t="s">
        <v>4</v>
      </c>
      <c r="Z30" s="30">
        <v>53</v>
      </c>
      <c r="AA30" s="30">
        <v>56</v>
      </c>
      <c r="AB30" s="30">
        <v>5</v>
      </c>
      <c r="AC30" s="29">
        <v>1025</v>
      </c>
      <c r="AD30" s="29" t="s">
        <v>165</v>
      </c>
    </row>
    <row r="31" spans="1:30" ht="132" x14ac:dyDescent="0.25">
      <c r="A31" s="1">
        <v>30</v>
      </c>
      <c r="B31" s="9" t="s">
        <v>67</v>
      </c>
      <c r="C31" s="3" t="s">
        <v>68</v>
      </c>
      <c r="D31" s="4" t="s">
        <v>1</v>
      </c>
      <c r="E31" s="3" t="s">
        <v>3</v>
      </c>
      <c r="F31" s="10">
        <v>13848900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13" t="e">
        <f>#REF!*F31+#REF!*G31+#REF!*H31+#REF!*I31+#REF!*J31+#REF!*K31+#REF!*L31+#REF!*M31+#REF!*N31+#REF!*O31+#REF!*P31+#REF!*Q31+#REF!*R31+#REF!*S31+#REF!*T31+#REF!*U31</f>
        <v>#REF!</v>
      </c>
      <c r="W31" s="14">
        <f>10752400*0.0001543</f>
        <v>1659.0953200000001</v>
      </c>
      <c r="X31" s="14" t="e">
        <f t="shared" si="0"/>
        <v>#REF!</v>
      </c>
      <c r="Y31" s="15" t="s">
        <v>8</v>
      </c>
      <c r="Z31" s="30">
        <v>53</v>
      </c>
      <c r="AA31" s="30">
        <v>56</v>
      </c>
      <c r="AB31" s="30">
        <v>5</v>
      </c>
      <c r="AC31" s="29">
        <v>1004</v>
      </c>
      <c r="AD31" s="29" t="s">
        <v>166</v>
      </c>
    </row>
    <row r="32" spans="1:30" ht="66" x14ac:dyDescent="0.25">
      <c r="A32" s="1">
        <v>31</v>
      </c>
      <c r="B32" s="9" t="s">
        <v>69</v>
      </c>
      <c r="C32" s="3" t="s">
        <v>70</v>
      </c>
      <c r="D32" s="4" t="s">
        <v>1</v>
      </c>
      <c r="E32" s="3" t="s">
        <v>71</v>
      </c>
      <c r="F32" s="6">
        <v>10588000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13" t="e">
        <f>#REF!*F32+#REF!*G32+#REF!*H32+#REF!*I32+#REF!*J32+#REF!*K32+#REF!*L32+#REF!*M32+#REF!*N32+#REF!*O32+#REF!*P32+#REF!*Q32+#REF!*R32+#REF!*S32+#REF!*T32+#REF!*U32</f>
        <v>#REF!</v>
      </c>
      <c r="W32" s="14">
        <v>1633.7284000000002</v>
      </c>
      <c r="X32" s="14">
        <f t="shared" si="0"/>
        <v>1633.7284000000002</v>
      </c>
      <c r="Y32" s="15" t="s">
        <v>4</v>
      </c>
      <c r="Z32" s="30">
        <v>53</v>
      </c>
      <c r="AA32" s="30">
        <v>56</v>
      </c>
      <c r="AB32" s="30">
        <v>5</v>
      </c>
      <c r="AC32" s="29">
        <v>2727</v>
      </c>
      <c r="AD32" s="29" t="s">
        <v>167</v>
      </c>
    </row>
    <row r="33" spans="1:33" s="27" customFormat="1" ht="132" x14ac:dyDescent="0.25">
      <c r="A33" s="17">
        <v>32</v>
      </c>
      <c r="B33" s="18" t="s">
        <v>72</v>
      </c>
      <c r="C33" s="19" t="s">
        <v>73</v>
      </c>
      <c r="D33" s="20" t="s">
        <v>1</v>
      </c>
      <c r="E33" s="21" t="s">
        <v>3</v>
      </c>
      <c r="F33" s="22">
        <v>11992600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4" t="e">
        <f>#REF!*F33+#REF!*G33+#REF!*H33+#REF!*I33+#REF!*J33+#REF!*K33+#REF!*L33+#REF!*M33+#REF!*N33+#REF!*O33+#REF!*P33+#REF!*Q33+#REF!*R33+#REF!*S33+#REF!*T33+#REF!*U33</f>
        <v>#REF!</v>
      </c>
      <c r="W33" s="25">
        <v>1850.4581800000001</v>
      </c>
      <c r="X33" s="14">
        <f t="shared" si="0"/>
        <v>1850.4581800000001</v>
      </c>
      <c r="Y33" s="26" t="s">
        <v>4</v>
      </c>
      <c r="Z33" s="31">
        <v>53</v>
      </c>
      <c r="AA33" s="31">
        <v>56</v>
      </c>
      <c r="AB33" s="31">
        <v>5</v>
      </c>
      <c r="AC33" s="28" t="s">
        <v>169</v>
      </c>
      <c r="AD33" s="28" t="s">
        <v>170</v>
      </c>
      <c r="AF33" s="28">
        <v>1019</v>
      </c>
      <c r="AG33" s="28" t="s">
        <v>168</v>
      </c>
    </row>
    <row r="34" spans="1:33" s="27" customFormat="1" ht="132" x14ac:dyDescent="0.25">
      <c r="A34" s="17">
        <v>33</v>
      </c>
      <c r="B34" s="18" t="s">
        <v>74</v>
      </c>
      <c r="C34" s="19" t="s">
        <v>73</v>
      </c>
      <c r="D34" s="20" t="s">
        <v>1</v>
      </c>
      <c r="E34" s="19" t="s">
        <v>18</v>
      </c>
      <c r="F34" s="22">
        <v>22529500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4" t="e">
        <f>#REF!*F34+#REF!*G34+#REF!*H34+#REF!*I34+#REF!*J34+#REF!*K34+#REF!*L34+#REF!*M34+#REF!*N34+#REF!*O34+#REF!*P34+#REF!*Q34+#REF!*R34+#REF!*S34+#REF!*T34+#REF!*U34</f>
        <v>#REF!</v>
      </c>
      <c r="W34" s="25">
        <v>3476.3018500000003</v>
      </c>
      <c r="X34" s="14">
        <f t="shared" si="0"/>
        <v>3476.3018500000003</v>
      </c>
      <c r="Y34" s="26" t="s">
        <v>90</v>
      </c>
      <c r="Z34" s="31">
        <v>53</v>
      </c>
      <c r="AA34" s="31">
        <v>56</v>
      </c>
      <c r="AB34" s="31">
        <v>5</v>
      </c>
      <c r="AC34" s="31"/>
      <c r="AD34" s="31"/>
    </row>
    <row r="35" spans="1:33" ht="132" x14ac:dyDescent="0.25">
      <c r="A35" s="1">
        <v>34</v>
      </c>
      <c r="B35" s="9" t="s">
        <v>75</v>
      </c>
      <c r="C35" s="3" t="s">
        <v>76</v>
      </c>
      <c r="D35" s="4" t="s">
        <v>1</v>
      </c>
      <c r="E35" s="3" t="s">
        <v>3</v>
      </c>
      <c r="F35" s="6">
        <v>6777200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13" t="e">
        <f>#REF!*F35+#REF!*G35+#REF!*H35+#REF!*I35+#REF!*J35+#REF!*K35+#REF!*L35+#REF!*M35+#REF!*N35+#REF!*O35+#REF!*P35+#REF!*Q35+#REF!*R35+#REF!*S35+#REF!*T35+#REF!*U35</f>
        <v>#REF!</v>
      </c>
      <c r="W35" s="14">
        <v>1045.7219600000001</v>
      </c>
      <c r="X35" s="14">
        <f t="shared" si="0"/>
        <v>1045.7219600000001</v>
      </c>
      <c r="Y35" s="15" t="s">
        <v>4</v>
      </c>
      <c r="Z35" s="30">
        <v>53</v>
      </c>
      <c r="AA35" s="30">
        <v>56</v>
      </c>
      <c r="AB35" s="30">
        <v>5</v>
      </c>
      <c r="AC35" s="29">
        <v>1012</v>
      </c>
      <c r="AD35" s="29" t="s">
        <v>171</v>
      </c>
    </row>
    <row r="36" spans="1:33" ht="132" x14ac:dyDescent="0.25">
      <c r="A36" s="1">
        <v>35</v>
      </c>
      <c r="B36" s="2" t="s">
        <v>77</v>
      </c>
      <c r="C36" s="3" t="s">
        <v>78</v>
      </c>
      <c r="D36" s="4" t="s">
        <v>1</v>
      </c>
      <c r="E36" s="3" t="s">
        <v>3</v>
      </c>
      <c r="F36" s="6">
        <v>15428000</v>
      </c>
      <c r="G36" s="5"/>
      <c r="H36" s="5"/>
      <c r="I36" s="5"/>
      <c r="J36" s="5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13" t="e">
        <f>#REF!*F36+#REF!*G36+#REF!*H36+#REF!*I36+#REF!*J36+#REF!*K36+#REF!*L36+#REF!*M36+#REF!*N36+#REF!*O36+#REF!*P36+#REF!*Q36+#REF!*R36+#REF!*S36+#REF!*T36+#REF!*U36</f>
        <v>#REF!</v>
      </c>
      <c r="W36" s="14">
        <v>2380.5404000000003</v>
      </c>
      <c r="X36" s="14">
        <f t="shared" si="0"/>
        <v>2380.5404000000003</v>
      </c>
      <c r="Y36" s="15" t="s">
        <v>23</v>
      </c>
      <c r="Z36" s="30">
        <v>53</v>
      </c>
      <c r="AA36" s="30">
        <v>56</v>
      </c>
      <c r="AB36" s="30">
        <v>5</v>
      </c>
      <c r="AC36" s="29">
        <v>1026</v>
      </c>
      <c r="AD36" s="29" t="s">
        <v>172</v>
      </c>
    </row>
    <row r="37" spans="1:33" ht="132" x14ac:dyDescent="0.25">
      <c r="A37" s="1">
        <v>36</v>
      </c>
      <c r="B37" s="9" t="s">
        <v>79</v>
      </c>
      <c r="C37" s="3" t="s">
        <v>80</v>
      </c>
      <c r="D37" s="4" t="s">
        <v>1</v>
      </c>
      <c r="E37" s="3" t="s">
        <v>81</v>
      </c>
      <c r="F37" s="6">
        <v>12180900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13" t="e">
        <f>#REF!*F37+#REF!*G37+#REF!*H37+#REF!*I37+#REF!*J37+#REF!*K37+#REF!*L37+#REF!*M37+#REF!*N37+#REF!*O37+#REF!*P37+#REF!*Q37+#REF!*R37+#REF!*S37+#REF!*T37+#REF!*U37</f>
        <v>#REF!</v>
      </c>
      <c r="W37" s="14">
        <v>1879.51287</v>
      </c>
      <c r="X37" s="14" t="e">
        <f t="shared" si="0"/>
        <v>#REF!</v>
      </c>
      <c r="Y37" s="15" t="s">
        <v>8</v>
      </c>
      <c r="Z37" s="30">
        <v>53</v>
      </c>
      <c r="AA37" s="30">
        <v>56</v>
      </c>
      <c r="AB37" s="30">
        <v>5</v>
      </c>
      <c r="AC37" s="29">
        <v>1016</v>
      </c>
      <c r="AD37" s="29" t="s">
        <v>173</v>
      </c>
    </row>
    <row r="38" spans="1:33" ht="132" x14ac:dyDescent="0.25">
      <c r="A38" s="1">
        <v>37</v>
      </c>
      <c r="B38" s="9" t="s">
        <v>82</v>
      </c>
      <c r="C38" s="3" t="s">
        <v>83</v>
      </c>
      <c r="D38" s="4" t="s">
        <v>1</v>
      </c>
      <c r="E38" s="3" t="s">
        <v>3</v>
      </c>
      <c r="F38" s="6">
        <v>9819400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13" t="e">
        <f>#REF!*F38+#REF!*G38+#REF!*H38+#REF!*I38+#REF!*J38+#REF!*K38+#REF!*L38+#REF!*M38+#REF!*N38+#REF!*O38+#REF!*P38+#REF!*Q38+#REF!*R38+#REF!*S38+#REF!*T38+#REF!*U38</f>
        <v>#REF!</v>
      </c>
      <c r="W38" s="14">
        <v>1515.1334200000001</v>
      </c>
      <c r="X38" s="14">
        <f t="shared" si="0"/>
        <v>1515.1334200000001</v>
      </c>
      <c r="Y38" s="15" t="s">
        <v>4</v>
      </c>
      <c r="Z38" s="30">
        <v>53</v>
      </c>
      <c r="AA38" s="30">
        <v>56</v>
      </c>
      <c r="AB38" s="30">
        <v>5</v>
      </c>
      <c r="AC38" s="29">
        <v>1003</v>
      </c>
      <c r="AD38" s="29" t="s">
        <v>174</v>
      </c>
    </row>
    <row r="39" spans="1:33" ht="66" x14ac:dyDescent="0.25">
      <c r="A39" s="1">
        <v>38</v>
      </c>
      <c r="B39" s="9" t="s">
        <v>84</v>
      </c>
      <c r="C39" s="3" t="s">
        <v>85</v>
      </c>
      <c r="D39" s="4" t="s">
        <v>1</v>
      </c>
      <c r="E39" s="3" t="s">
        <v>71</v>
      </c>
      <c r="F39" s="6">
        <v>7252650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13" t="e">
        <f>#REF!*F39+#REF!*G39+#REF!*H39+#REF!*I39+#REF!*J39+#REF!*K39+#REF!*L39+#REF!*M39+#REF!*N39+#REF!*O39+#REF!*P39+#REF!*Q39+#REF!*R39+#REF!*S39+#REF!*T39+#REF!*U39</f>
        <v>#REF!</v>
      </c>
      <c r="W39" s="14">
        <v>1119.083895</v>
      </c>
      <c r="X39" s="14">
        <f t="shared" si="0"/>
        <v>1119.083895</v>
      </c>
      <c r="Y39" s="15" t="s">
        <v>4</v>
      </c>
      <c r="Z39" s="30">
        <v>53</v>
      </c>
      <c r="AA39" s="30">
        <v>56</v>
      </c>
      <c r="AB39" s="30">
        <v>5</v>
      </c>
      <c r="AC39" s="29">
        <v>2728</v>
      </c>
      <c r="AD39" s="29" t="s">
        <v>175</v>
      </c>
    </row>
    <row r="40" spans="1:33" ht="66" x14ac:dyDescent="0.25">
      <c r="A40" s="1">
        <v>39</v>
      </c>
      <c r="B40" s="9" t="s">
        <v>86</v>
      </c>
      <c r="C40" s="3" t="s">
        <v>87</v>
      </c>
      <c r="D40" s="4" t="s">
        <v>1</v>
      </c>
      <c r="E40" s="3" t="s">
        <v>12</v>
      </c>
      <c r="F40" s="6">
        <v>7069200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13" t="e">
        <f>#REF!*F40+#REF!*G40+#REF!*H40+#REF!*I40+#REF!*J40+#REF!*K40+#REF!*L40+#REF!*M40+#REF!*N40+#REF!*O40+#REF!*P40+#REF!*Q40+#REF!*R40+#REF!*S40+#REF!*T40+#REF!*U40</f>
        <v>#REF!</v>
      </c>
      <c r="W40" s="14">
        <v>1090.77756</v>
      </c>
      <c r="X40" s="14">
        <f t="shared" si="0"/>
        <v>1090.77756</v>
      </c>
      <c r="Y40" s="15" t="s">
        <v>4</v>
      </c>
      <c r="Z40" s="30">
        <v>53</v>
      </c>
      <c r="AA40" s="30">
        <v>56</v>
      </c>
      <c r="AB40" s="30">
        <v>5</v>
      </c>
      <c r="AC40" s="29">
        <v>1020</v>
      </c>
      <c r="AD40" s="29" t="s">
        <v>176</v>
      </c>
    </row>
    <row r="41" spans="1:33" ht="132" x14ac:dyDescent="0.25">
      <c r="A41" s="1">
        <v>40</v>
      </c>
      <c r="B41" s="9" t="s">
        <v>88</v>
      </c>
      <c r="C41" s="3" t="s">
        <v>89</v>
      </c>
      <c r="D41" s="4" t="s">
        <v>1</v>
      </c>
      <c r="E41" s="3" t="s">
        <v>18</v>
      </c>
      <c r="F41" s="6">
        <v>9040400</v>
      </c>
      <c r="G41" s="5"/>
      <c r="H41" s="5"/>
      <c r="I41" s="5"/>
      <c r="J41" s="5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13" t="e">
        <f>#REF!*F41+#REF!*G41+#REF!*H41+#REF!*I41+#REF!*J41+#REF!*K41+#REF!*L41+#REF!*M41+#REF!*N41+#REF!*O41+#REF!*P41+#REF!*Q41+#REF!*R41+#REF!*S41+#REF!*T41+#REF!*U41</f>
        <v>#REF!</v>
      </c>
      <c r="W41" s="14">
        <v>1394.93372</v>
      </c>
      <c r="X41" s="14">
        <f t="shared" si="0"/>
        <v>1394.93372</v>
      </c>
      <c r="Y41" s="15" t="s">
        <v>90</v>
      </c>
      <c r="Z41" s="30">
        <v>53</v>
      </c>
      <c r="AA41" s="30">
        <v>56</v>
      </c>
      <c r="AB41" s="30">
        <v>5</v>
      </c>
      <c r="AC41" s="29">
        <v>1021</v>
      </c>
      <c r="AD41" s="29" t="s">
        <v>177</v>
      </c>
    </row>
    <row r="42" spans="1:33" ht="99" x14ac:dyDescent="0.25">
      <c r="A42" s="1">
        <v>41</v>
      </c>
      <c r="B42" s="9" t="s">
        <v>91</v>
      </c>
      <c r="C42" s="3" t="s">
        <v>92</v>
      </c>
      <c r="D42" s="4" t="s">
        <v>1</v>
      </c>
      <c r="E42" s="3" t="s">
        <v>93</v>
      </c>
      <c r="F42" s="6">
        <v>12204500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13" t="e">
        <f>#REF!*F42+#REF!*G42+#REF!*H42+#REF!*I42+#REF!*J42+#REF!*K42+#REF!*L42+#REF!*M42+#REF!*N42+#REF!*O42+#REF!*P42+#REF!*Q42+#REF!*R42+#REF!*S42+#REF!*T42+#REF!*U42</f>
        <v>#REF!</v>
      </c>
      <c r="W42" s="14">
        <v>1883.15435</v>
      </c>
      <c r="X42" s="14">
        <f t="shared" si="0"/>
        <v>1883.15435</v>
      </c>
      <c r="Y42" s="15" t="s">
        <v>4</v>
      </c>
      <c r="Z42" s="30">
        <v>53</v>
      </c>
      <c r="AA42" s="30">
        <v>56</v>
      </c>
      <c r="AB42" s="30">
        <v>5</v>
      </c>
      <c r="AC42" s="29">
        <v>1000</v>
      </c>
      <c r="AD42" s="29" t="s">
        <v>178</v>
      </c>
    </row>
    <row r="43" spans="1:33" ht="132" x14ac:dyDescent="0.25">
      <c r="A43" s="1">
        <v>42</v>
      </c>
      <c r="B43" s="9" t="s">
        <v>94</v>
      </c>
      <c r="C43" s="3" t="s">
        <v>95</v>
      </c>
      <c r="D43" s="4" t="s">
        <v>1</v>
      </c>
      <c r="E43" s="3" t="s">
        <v>3</v>
      </c>
      <c r="F43" s="6">
        <v>8883000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13" t="e">
        <f>#REF!*F43+#REF!*G43+#REF!*H43+#REF!*I43+#REF!*J43+#REF!*K43+#REF!*L43+#REF!*M43+#REF!*N43+#REF!*O43+#REF!*P43+#REF!*Q43+#REF!*R43+#REF!*S43+#REF!*T43+#REF!*U43</f>
        <v>#REF!</v>
      </c>
      <c r="W43" s="14">
        <v>1370.6469000000002</v>
      </c>
      <c r="X43" s="14">
        <f t="shared" si="0"/>
        <v>1370.6469000000002</v>
      </c>
      <c r="Y43" s="15" t="s">
        <v>4</v>
      </c>
      <c r="Z43" s="30">
        <v>53</v>
      </c>
      <c r="AA43" s="30">
        <v>56</v>
      </c>
      <c r="AB43" s="30">
        <v>5</v>
      </c>
      <c r="AC43" s="29">
        <v>1010</v>
      </c>
      <c r="AD43" s="29" t="s">
        <v>179</v>
      </c>
    </row>
    <row r="44" spans="1:33" ht="132" x14ac:dyDescent="0.25">
      <c r="A44" s="1">
        <v>43</v>
      </c>
      <c r="B44" s="9" t="s">
        <v>96</v>
      </c>
      <c r="C44" s="3" t="s">
        <v>68</v>
      </c>
      <c r="D44" s="4" t="s">
        <v>1</v>
      </c>
      <c r="E44" s="3" t="s">
        <v>3</v>
      </c>
      <c r="F44" s="6">
        <v>16290600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13" t="e">
        <f>#REF!*F44+#REF!*G44+#REF!*H44+#REF!*I44+#REF!*J44+#REF!*K44+#REF!*L44+#REF!*M44+#REF!*N44+#REF!*O44+#REF!*P44+#REF!*Q44+#REF!*R44+#REF!*S44+#REF!*T44+#REF!*U44</f>
        <v>#REF!</v>
      </c>
      <c r="W44" s="14">
        <v>2513.63958</v>
      </c>
      <c r="X44" s="14">
        <f t="shared" si="0"/>
        <v>2513.63958</v>
      </c>
      <c r="Y44" s="15" t="s">
        <v>4</v>
      </c>
      <c r="Z44" s="30">
        <v>53</v>
      </c>
      <c r="AA44" s="30">
        <v>56</v>
      </c>
      <c r="AB44" s="30">
        <v>5</v>
      </c>
      <c r="AC44" s="29">
        <v>1002</v>
      </c>
      <c r="AD44" s="29" t="s">
        <v>180</v>
      </c>
    </row>
    <row r="45" spans="1:33" ht="49.5" x14ac:dyDescent="0.25">
      <c r="A45" s="1">
        <v>44</v>
      </c>
      <c r="B45" s="9" t="s">
        <v>97</v>
      </c>
      <c r="C45" s="3" t="s">
        <v>98</v>
      </c>
      <c r="D45" s="4" t="s">
        <v>1</v>
      </c>
      <c r="E45" s="3" t="s">
        <v>99</v>
      </c>
      <c r="F45" s="6">
        <v>15428000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13" t="e">
        <f>#REF!*F45+#REF!*G45+#REF!*H45+#REF!*I45+#REF!*J45+#REF!*K45+#REF!*L45+#REF!*M45+#REF!*N45+#REF!*O45+#REF!*P45+#REF!*Q45+#REF!*R45+#REF!*S45+#REF!*T45+#REF!*U45</f>
        <v>#REF!</v>
      </c>
      <c r="W45" s="14">
        <f>0.0001543*15428000</f>
        <v>2380.5404000000003</v>
      </c>
      <c r="X45" s="14">
        <f t="shared" si="0"/>
        <v>2380.5404000000003</v>
      </c>
      <c r="Y45" s="15" t="s">
        <v>90</v>
      </c>
      <c r="Z45" s="30">
        <v>53</v>
      </c>
      <c r="AA45" s="30">
        <v>56</v>
      </c>
      <c r="AB45" s="30">
        <v>5</v>
      </c>
      <c r="AC45" s="29">
        <v>1026</v>
      </c>
      <c r="AD45" s="29" t="s">
        <v>172</v>
      </c>
    </row>
    <row r="46" spans="1:33" ht="66" x14ac:dyDescent="0.25">
      <c r="A46" s="1">
        <v>45</v>
      </c>
      <c r="B46" s="1" t="s">
        <v>100</v>
      </c>
      <c r="C46" s="1" t="s">
        <v>101</v>
      </c>
      <c r="D46" s="1" t="s">
        <v>1</v>
      </c>
      <c r="E46" s="1" t="s">
        <v>71</v>
      </c>
      <c r="F46" s="12">
        <v>6609800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3" t="e">
        <f>#REF!*F46+#REF!*G46+#REF!*H46+#REF!*I46+#REF!*J46+#REF!*K46+#REF!*L46+#REF!*M46+#REF!*N46+#REF!*O46+#REF!*P46+#REF!*Q46+#REF!*R46+#REF!*S46+#REF!*T46+#REF!*U46</f>
        <v>#REF!</v>
      </c>
      <c r="W46" s="14">
        <f>0.0001543*6609800</f>
        <v>1019.89214</v>
      </c>
      <c r="X46" s="14">
        <f t="shared" si="0"/>
        <v>1019.89214</v>
      </c>
      <c r="Y46" s="15" t="s">
        <v>90</v>
      </c>
      <c r="Z46" s="30">
        <v>53</v>
      </c>
      <c r="AA46" s="30">
        <v>56</v>
      </c>
      <c r="AB46" s="30">
        <v>5</v>
      </c>
      <c r="AC46" s="30"/>
      <c r="AD46" s="30"/>
    </row>
    <row r="47" spans="1:33" ht="66" x14ac:dyDescent="0.25">
      <c r="A47" s="1">
        <v>46</v>
      </c>
      <c r="B47" s="1" t="s">
        <v>102</v>
      </c>
      <c r="C47" s="1" t="s">
        <v>103</v>
      </c>
      <c r="D47" s="1" t="s">
        <v>1</v>
      </c>
      <c r="E47" s="1" t="s">
        <v>71</v>
      </c>
      <c r="F47" s="12">
        <v>12648100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3" t="e">
        <f>#REF!*F47+#REF!*G47+#REF!*H47+#REF!*I47+#REF!*J47+#REF!*K47+#REF!*L47+#REF!*M47+#REF!*N47+#REF!*O47+#REF!*P47+#REF!*Q47+#REF!*R47+#REF!*S47+#REF!*T47+#REF!*U47</f>
        <v>#REF!</v>
      </c>
      <c r="W47" s="14">
        <f>8072200*0.0001543</f>
        <v>1245.5404600000002</v>
      </c>
      <c r="X47" s="14" t="e">
        <f t="shared" si="0"/>
        <v>#REF!</v>
      </c>
      <c r="Y47" s="15" t="s">
        <v>8</v>
      </c>
      <c r="Z47" s="30">
        <v>53</v>
      </c>
      <c r="AA47" s="30">
        <v>56</v>
      </c>
      <c r="AB47" s="30">
        <v>5</v>
      </c>
      <c r="AC47" s="30"/>
      <c r="AD47" s="30"/>
    </row>
    <row r="48" spans="1:33" ht="82.5" x14ac:dyDescent="0.25">
      <c r="A48" s="1">
        <v>47</v>
      </c>
      <c r="B48" s="1" t="s">
        <v>104</v>
      </c>
      <c r="C48" s="1" t="s">
        <v>6</v>
      </c>
      <c r="D48" s="1" t="s">
        <v>1</v>
      </c>
      <c r="E48" s="1" t="s">
        <v>105</v>
      </c>
      <c r="F48" s="12">
        <v>7243700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3" t="e">
        <f>#REF!*F48+#REF!*G48+#REF!*H48+#REF!*I48+#REF!*J48+#REF!*K48+#REF!*L48+#REF!*M48+#REF!*N48+#REF!*O48+#REF!*P48+#REF!*Q48+#REF!*R48+#REF!*S48+#REF!*T48+#REF!*U48</f>
        <v>#REF!</v>
      </c>
      <c r="W48" s="14">
        <f>7243700*0.0001543</f>
        <v>1117.70291</v>
      </c>
      <c r="X48" s="14">
        <f t="shared" si="0"/>
        <v>1117.70291</v>
      </c>
      <c r="Y48" s="15" t="s">
        <v>90</v>
      </c>
      <c r="Z48" s="30">
        <v>53</v>
      </c>
      <c r="AA48" s="30">
        <v>56</v>
      </c>
      <c r="AB48" s="30">
        <v>5</v>
      </c>
      <c r="AC48" s="30"/>
      <c r="AD48" s="30"/>
    </row>
    <row r="49" spans="1:30" ht="49.5" x14ac:dyDescent="0.25">
      <c r="A49" s="1">
        <v>48</v>
      </c>
      <c r="B49" s="1" t="s">
        <v>106</v>
      </c>
      <c r="C49" s="1" t="s">
        <v>107</v>
      </c>
      <c r="D49" s="1" t="s">
        <v>1</v>
      </c>
      <c r="E49" s="1" t="s">
        <v>108</v>
      </c>
      <c r="F49" s="12">
        <v>6209545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3" t="e">
        <f>#REF!*F49+#REF!*G49+#REF!*H49+#REF!*I49+#REF!*J49+#REF!*K49+#REF!*L49+#REF!*M49+#REF!*N49+#REF!*O49+#REF!*P49+#REF!*Q49+#REF!*R49+#REF!*S49+#REF!*T49+#REF!*U49</f>
        <v>#REF!</v>
      </c>
      <c r="W49" s="14">
        <v>1059.3003600000002</v>
      </c>
      <c r="X49" s="14">
        <f t="shared" si="0"/>
        <v>1059.3003600000002</v>
      </c>
      <c r="Y49" s="15" t="s">
        <v>109</v>
      </c>
      <c r="Z49" s="30">
        <v>53</v>
      </c>
      <c r="AA49" s="30">
        <v>56</v>
      </c>
      <c r="AB49" s="30">
        <v>5</v>
      </c>
      <c r="AC49" s="30"/>
      <c r="AD49" s="30"/>
    </row>
    <row r="50" spans="1:30" ht="49.5" x14ac:dyDescent="0.25">
      <c r="A50" s="1">
        <v>49</v>
      </c>
      <c r="B50" s="1" t="s">
        <v>110</v>
      </c>
      <c r="C50" s="1" t="s">
        <v>107</v>
      </c>
      <c r="D50" s="1" t="s">
        <v>1</v>
      </c>
      <c r="E50" s="1" t="s">
        <v>111</v>
      </c>
      <c r="F50" s="12">
        <v>6322606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3" t="e">
        <f>#REF!*F50+#REF!*G50+#REF!*H50+#REF!*I50+#REF!*J50+#REF!*K50+#REF!*L50+#REF!*M50+#REF!*N50+#REF!*O50+#REF!*P50+#REF!*Q50+#REF!*R50+#REF!*S50+#REF!*T50+#REF!*U50</f>
        <v>#REF!</v>
      </c>
      <c r="W50" s="14">
        <v>1136.58923</v>
      </c>
      <c r="X50" s="14">
        <f t="shared" si="0"/>
        <v>1136.58923</v>
      </c>
      <c r="Y50" s="15" t="s">
        <v>90</v>
      </c>
      <c r="Z50" s="30">
        <v>53</v>
      </c>
      <c r="AA50" s="30">
        <v>56</v>
      </c>
      <c r="AB50" s="30">
        <v>5</v>
      </c>
      <c r="AC50" s="30"/>
      <c r="AD50" s="30"/>
    </row>
    <row r="51" spans="1:30" ht="66" x14ac:dyDescent="0.25">
      <c r="A51" s="1">
        <v>50</v>
      </c>
      <c r="B51" s="1" t="s">
        <v>112</v>
      </c>
      <c r="C51" s="1" t="s">
        <v>68</v>
      </c>
      <c r="D51" s="1" t="s">
        <v>1</v>
      </c>
      <c r="E51" s="1" t="s">
        <v>71</v>
      </c>
      <c r="F51" s="12">
        <v>6865200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3" t="e">
        <f>#REF!*F51+#REF!*G51+#REF!*H51+#REF!*I51+#REF!*J51+#REF!*K51+#REF!*L51+#REF!*M51+#REF!*N51+#REF!*O51+#REF!*P51+#REF!*Q51+#REF!*R51+#REF!*S51+#REF!*T51+#REF!*U51</f>
        <v>#REF!</v>
      </c>
      <c r="W51" s="14">
        <f>6865200*0.0001543</f>
        <v>1059.3003600000002</v>
      </c>
      <c r="X51" s="14">
        <f t="shared" si="0"/>
        <v>1059.3003600000002</v>
      </c>
      <c r="Y51" s="15" t="s">
        <v>90</v>
      </c>
      <c r="Z51" s="30">
        <v>53</v>
      </c>
      <c r="AA51" s="30">
        <v>56</v>
      </c>
      <c r="AB51" s="30">
        <v>5</v>
      </c>
      <c r="AC51" s="30"/>
      <c r="AD51" s="30"/>
    </row>
    <row r="52" spans="1:30" ht="66" x14ac:dyDescent="0.25">
      <c r="A52" s="1">
        <v>51</v>
      </c>
      <c r="B52" s="1" t="s">
        <v>113</v>
      </c>
      <c r="C52" s="1" t="s">
        <v>115</v>
      </c>
      <c r="D52" s="1" t="s">
        <v>114</v>
      </c>
      <c r="E52" s="1" t="s">
        <v>71</v>
      </c>
      <c r="F52" s="12">
        <v>7366100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3" t="e">
        <f>#REF!*F52+#REF!*G52+#REF!*H52+#REF!*I52+#REF!*J52+#REF!*K52+#REF!*L52+#REF!*M52+#REF!*N52+#REF!*O52+#REF!*P52+#REF!*Q52+#REF!*R52+#REF!*S52+#REF!*T52+#REF!*U52</f>
        <v>#REF!</v>
      </c>
      <c r="W52" s="14">
        <f>0.0001543*7366100</f>
        <v>1136.58923</v>
      </c>
      <c r="X52" s="14">
        <f t="shared" si="0"/>
        <v>1136.58923</v>
      </c>
      <c r="Y52" s="15" t="s">
        <v>90</v>
      </c>
      <c r="Z52" s="30">
        <v>53</v>
      </c>
      <c r="AA52" s="30">
        <v>56</v>
      </c>
      <c r="AB52" s="30">
        <v>5</v>
      </c>
      <c r="AC52" s="30"/>
      <c r="AD52" s="30"/>
    </row>
    <row r="53" spans="1:30" ht="66" x14ac:dyDescent="0.25">
      <c r="A53" s="1">
        <v>52</v>
      </c>
      <c r="B53" s="1" t="s">
        <v>116</v>
      </c>
      <c r="C53" s="1" t="s">
        <v>117</v>
      </c>
      <c r="D53" s="1" t="s">
        <v>114</v>
      </c>
      <c r="E53" s="1" t="s">
        <v>71</v>
      </c>
      <c r="F53" s="12">
        <v>7462400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3" t="e">
        <f>#REF!*F53+#REF!*G53+#REF!*H53+#REF!*I53+#REF!*J53+#REF!*K53+#REF!*L53+#REF!*M53+#REF!*N53+#REF!*O53+#REF!*P53+#REF!*Q53+#REF!*R53+#REF!*S53+#REF!*T53+#REF!*U53</f>
        <v>#REF!</v>
      </c>
      <c r="W53" s="14">
        <f>0.0001543*7462400</f>
        <v>1151.44832</v>
      </c>
      <c r="X53" s="14">
        <f t="shared" si="0"/>
        <v>1151.44832</v>
      </c>
      <c r="Y53" s="15" t="s">
        <v>90</v>
      </c>
      <c r="Z53" s="30">
        <v>53</v>
      </c>
      <c r="AA53" s="30">
        <v>56</v>
      </c>
      <c r="AB53" s="30">
        <v>5</v>
      </c>
      <c r="AC53" s="30"/>
      <c r="AD53" s="30"/>
    </row>
    <row r="54" spans="1:30" ht="66" x14ac:dyDescent="0.25">
      <c r="A54" s="1">
        <v>53</v>
      </c>
      <c r="B54" s="1" t="s">
        <v>118</v>
      </c>
      <c r="C54" s="1" t="s">
        <v>119</v>
      </c>
      <c r="D54" s="1" t="s">
        <v>114</v>
      </c>
      <c r="E54" s="1" t="s">
        <v>71</v>
      </c>
      <c r="F54" s="12">
        <v>7523200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3" t="e">
        <f>#REF!*F54+#REF!*G54+#REF!*H54+#REF!*I54+#REF!*J54+#REF!*K54+#REF!*L54+#REF!*M54+#REF!*N54+#REF!*O54+#REF!*P54+#REF!*Q54+#REF!*R54+#REF!*S54+#REF!*T54+#REF!*U54</f>
        <v>#REF!</v>
      </c>
      <c r="W54" s="14">
        <v>1160.8297600000001</v>
      </c>
      <c r="X54" s="14">
        <f t="shared" si="0"/>
        <v>1160.8297600000001</v>
      </c>
      <c r="Y54" s="15" t="s">
        <v>90</v>
      </c>
      <c r="Z54" s="30">
        <v>53</v>
      </c>
      <c r="AA54" s="30">
        <v>56</v>
      </c>
      <c r="AB54" s="30">
        <v>5</v>
      </c>
      <c r="AC54" s="30"/>
      <c r="AD54" s="30"/>
    </row>
    <row r="55" spans="1:30" ht="66" x14ac:dyDescent="0.25">
      <c r="A55" s="1">
        <v>54</v>
      </c>
      <c r="B55" s="1" t="s">
        <v>120</v>
      </c>
      <c r="C55" s="1" t="s">
        <v>119</v>
      </c>
      <c r="D55" s="1" t="s">
        <v>1</v>
      </c>
      <c r="E55" s="1" t="s">
        <v>42</v>
      </c>
      <c r="F55" s="12">
        <v>10830800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3" t="e">
        <f>#REF!*F55+#REF!*G55+#REF!*H55+#REF!*I55+#REF!*J55+#REF!*K55+#REF!*L55+#REF!*M55+#REF!*N55+#REF!*O55+#REF!*P55+#REF!*Q55+#REF!*R55+#REF!*S55+#REF!*T55+#REF!*U55</f>
        <v>#REF!</v>
      </c>
      <c r="W55" s="14">
        <f>10830800*0.0001543</f>
        <v>1671.19244</v>
      </c>
      <c r="X55" s="14">
        <f t="shared" si="0"/>
        <v>1671.19244</v>
      </c>
      <c r="Y55" s="15" t="s">
        <v>90</v>
      </c>
      <c r="Z55" s="30">
        <v>53</v>
      </c>
      <c r="AA55" s="30">
        <v>56</v>
      </c>
      <c r="AB55" s="30">
        <v>5</v>
      </c>
      <c r="AC55" s="30"/>
      <c r="AD55" s="30"/>
    </row>
    <row r="56" spans="1:30" ht="66" x14ac:dyDescent="0.25">
      <c r="A56" s="1">
        <v>55</v>
      </c>
      <c r="B56" s="1" t="s">
        <v>121</v>
      </c>
      <c r="C56" s="1" t="s">
        <v>122</v>
      </c>
      <c r="D56" s="1" t="s">
        <v>1</v>
      </c>
      <c r="E56" s="1" t="s">
        <v>42</v>
      </c>
      <c r="F56" s="12">
        <v>14028700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3" t="e">
        <f>#REF!*F56+#REF!*G56+#REF!*H56+#REF!*I56+#REF!*J56+#REF!*K56+#REF!*L56+#REF!*M56+#REF!*N56+#REF!*O56+#REF!*P56+#REF!*Q56+#REF!*R56+#REF!*S56+#REF!*T56+#REF!*U56</f>
        <v>#REF!</v>
      </c>
      <c r="W56" s="14">
        <v>2164.6284100000003</v>
      </c>
      <c r="X56" s="14">
        <f t="shared" si="0"/>
        <v>2164.6284100000003</v>
      </c>
      <c r="Y56" s="15" t="s">
        <v>90</v>
      </c>
      <c r="Z56" s="30">
        <v>53</v>
      </c>
      <c r="AA56" s="30">
        <v>56</v>
      </c>
      <c r="AB56" s="30">
        <v>5</v>
      </c>
      <c r="AC56" s="30"/>
      <c r="AD56" s="30"/>
    </row>
    <row r="57" spans="1:30" ht="33" x14ac:dyDescent="0.25">
      <c r="A57" s="1">
        <v>56</v>
      </c>
      <c r="B57" s="1" t="s">
        <v>123</v>
      </c>
      <c r="C57" s="1" t="s">
        <v>125</v>
      </c>
      <c r="D57" s="1" t="s">
        <v>124</v>
      </c>
      <c r="E57" s="1" t="s">
        <v>126</v>
      </c>
      <c r="F57" s="12">
        <v>6014600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3" t="e">
        <f>#REF!*F57+#REF!*G57+#REF!*H57+#REF!*I57+#REF!*J57+#REF!*K57+#REF!*L57+#REF!*M57+#REF!*N57+#REF!*O57+#REF!*P57+#REF!*Q57+#REF!*R57+#REF!*S57+#REF!*T57+#REF!*U57</f>
        <v>#REF!</v>
      </c>
      <c r="W57" s="14">
        <v>928.0527800000001</v>
      </c>
      <c r="X57" s="14">
        <f t="shared" si="0"/>
        <v>928.0527800000001</v>
      </c>
      <c r="Y57" s="15" t="s">
        <v>90</v>
      </c>
      <c r="Z57" s="30">
        <v>53</v>
      </c>
      <c r="AA57" s="30">
        <v>56</v>
      </c>
      <c r="AB57" s="30">
        <v>6</v>
      </c>
      <c r="AC57" s="30"/>
      <c r="AD57" s="30"/>
    </row>
    <row r="58" spans="1:30" ht="66" x14ac:dyDescent="0.25">
      <c r="A58" s="1">
        <v>57</v>
      </c>
      <c r="B58" s="1" t="s">
        <v>127</v>
      </c>
      <c r="C58" s="1" t="s">
        <v>128</v>
      </c>
      <c r="D58" s="1" t="s">
        <v>1</v>
      </c>
      <c r="E58" s="1" t="s">
        <v>42</v>
      </c>
      <c r="F58" s="12">
        <v>7428600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3" t="e">
        <f>#REF!*F58+#REF!*G58+#REF!*H58+#REF!*I58+#REF!*J58+#REF!*K58+#REF!*L58+#REF!*M58+#REF!*N58+#REF!*O58+#REF!*P58+#REF!*Q58+#REF!*R58+#REF!*S58+#REF!*T58+#REF!*U58</f>
        <v>#REF!</v>
      </c>
      <c r="W58" s="14">
        <f>0.0001543*7428600</f>
        <v>1146.23298</v>
      </c>
      <c r="X58" s="14">
        <f t="shared" si="0"/>
        <v>1146.23298</v>
      </c>
      <c r="Y58" s="15" t="s">
        <v>90</v>
      </c>
      <c r="Z58" s="30">
        <v>53</v>
      </c>
      <c r="AA58" s="30">
        <v>56</v>
      </c>
      <c r="AB58" s="30">
        <v>5</v>
      </c>
      <c r="AC58" s="30"/>
      <c r="AD58" s="30"/>
    </row>
    <row r="59" spans="1:30" ht="66" x14ac:dyDescent="0.25">
      <c r="A59" s="1">
        <v>58</v>
      </c>
      <c r="B59" s="1" t="s">
        <v>129</v>
      </c>
      <c r="C59" s="1" t="s">
        <v>130</v>
      </c>
      <c r="D59" s="1" t="s">
        <v>1</v>
      </c>
      <c r="E59" s="1" t="s">
        <v>131</v>
      </c>
      <c r="F59" s="12">
        <v>13001363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3" t="e">
        <f>#REF!*F59+#REF!*G59+#REF!*H59+#REF!*I59+#REF!*J59+#REF!*K59+#REF!*L59+#REF!*M59+#REF!*N59+#REF!*O59+#REF!*P59+#REF!*Q59+#REF!*R59+#REF!*S59+#REF!*T59+#REF!*U59</f>
        <v>#REF!</v>
      </c>
      <c r="W59" s="14">
        <v>2006.1103109000001</v>
      </c>
      <c r="X59" s="14">
        <f t="shared" si="0"/>
        <v>2006.1103109000001</v>
      </c>
      <c r="Y59" s="15" t="s">
        <v>90</v>
      </c>
      <c r="Z59" s="30">
        <v>53</v>
      </c>
      <c r="AA59" s="30">
        <v>56</v>
      </c>
      <c r="AB59" s="30">
        <v>5</v>
      </c>
      <c r="AC59" s="30"/>
      <c r="AD59" s="30"/>
    </row>
    <row r="60" spans="1:30" ht="66" x14ac:dyDescent="0.25">
      <c r="A60" s="1">
        <v>59</v>
      </c>
      <c r="B60" s="1" t="s">
        <v>88</v>
      </c>
      <c r="C60" s="1" t="s">
        <v>132</v>
      </c>
      <c r="D60" s="1" t="s">
        <v>1</v>
      </c>
      <c r="E60" s="1" t="s">
        <v>42</v>
      </c>
      <c r="F60" s="12">
        <v>15833300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3" t="e">
        <f>#REF!*F60+#REF!*G60+#REF!*H60+#REF!*I60+#REF!*J60+#REF!*K60+#REF!*L60+#REF!*M60+#REF!*N60+#REF!*O60+#REF!*P60+#REF!*Q60+#REF!*R60+#REF!*S60+#REF!*T60+#REF!*U60</f>
        <v>#REF!</v>
      </c>
      <c r="W60" s="14">
        <v>2443.0781900000002</v>
      </c>
      <c r="X60" s="14">
        <f t="shared" si="0"/>
        <v>2443.0781900000002</v>
      </c>
      <c r="Y60" s="15" t="s">
        <v>90</v>
      </c>
      <c r="Z60" s="30">
        <v>53</v>
      </c>
      <c r="AA60" s="30">
        <v>56</v>
      </c>
      <c r="AB60" s="30">
        <v>5</v>
      </c>
      <c r="AC60" s="29">
        <v>1021</v>
      </c>
      <c r="AD60" s="29" t="s">
        <v>177</v>
      </c>
    </row>
    <row r="61" spans="1:30" ht="66" x14ac:dyDescent="0.25">
      <c r="A61" s="1">
        <v>60</v>
      </c>
      <c r="B61" s="1" t="s">
        <v>133</v>
      </c>
      <c r="C61" s="1" t="s">
        <v>134</v>
      </c>
      <c r="D61" s="1" t="s">
        <v>1</v>
      </c>
      <c r="E61" s="1" t="s">
        <v>71</v>
      </c>
      <c r="F61" s="12">
        <v>9013400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3" t="e">
        <f>#REF!*F61+#REF!*G61+#REF!*H61+#REF!*I61+#REF!*J61+#REF!*K61+#REF!*L61+#REF!*M61+#REF!*N61+#REF!*O61+#REF!*P61+#REF!*Q61+#REF!*R61+#REF!*S61+#REF!*T61+#REF!*U61</f>
        <v>#REF!</v>
      </c>
      <c r="W61" s="14">
        <v>1390.7676200000001</v>
      </c>
      <c r="X61" s="14">
        <f t="shared" si="0"/>
        <v>1390.7676200000001</v>
      </c>
      <c r="Y61" s="15" t="s">
        <v>90</v>
      </c>
      <c r="Z61" s="30">
        <v>53</v>
      </c>
      <c r="AA61" s="30">
        <v>56</v>
      </c>
      <c r="AB61" s="30">
        <v>5</v>
      </c>
      <c r="AC61" s="29">
        <v>1001</v>
      </c>
      <c r="AD61" s="29" t="s">
        <v>181</v>
      </c>
    </row>
  </sheetData>
  <conditionalFormatting sqref="V2:X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2018-05-11T11:21:07Z</dcterms:created>
  <dcterms:modified xsi:type="dcterms:W3CDTF">2018-05-24T21:59:11Z</dcterms:modified>
</cp:coreProperties>
</file>