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updateLinks="never" codeName="ThisWorkbook"/>
  <mc:AlternateContent xmlns:mc="http://schemas.openxmlformats.org/markup-compatibility/2006">
    <mc:Choice Requires="x15">
      <x15ac:absPath xmlns:x15ac="http://schemas.microsoft.com/office/spreadsheetml/2010/11/ac" url="C:\Users\miklas.e\Box Sync\CCSW\AdCost\AdCost Renewal\Budget forms\corrected detailed budget forms\"/>
    </mc:Choice>
  </mc:AlternateContent>
  <workbookProtection workbookAlgorithmName="SHA-512" workbookHashValue="xiPC5ZttY5rXv4VBySid3/192oQ1J1vsm7RghklLypaNpWjsr56wREzZY1PcCBciEoFUVLEB4udhkbnI9e0bKQ==" workbookSaltValue="rsdXehOkBGAL4J823JDjow==" workbookSpinCount="100000" lockStructure="1"/>
  <bookViews>
    <workbookView xWindow="0" yWindow="0" windowWidth="19845" windowHeight="6105" activeTab="2"/>
  </bookViews>
  <sheets>
    <sheet name="Exchange Rates" sheetId="3" r:id="rId1"/>
    <sheet name="Summary" sheetId="5" r:id="rId2"/>
    <sheet name="Bid Details" sheetId="1" r:id="rId3"/>
    <sheet name="Properties" sheetId="6" state="hidden" r:id="rId4"/>
  </sheets>
  <definedNames>
    <definedName name="_xlnm._FilterDatabase" localSheetId="0" hidden="1">'Exchange Rates'!$A$8:$P$65</definedName>
    <definedName name="Agency_Work_FX_Rate">'Bid Details'!$I$15</definedName>
    <definedName name="Agency_Work_FX_Rate_2">'Bid Details'!$Q$15</definedName>
    <definedName name="AgencyCurrency">Summary!$J$8</definedName>
    <definedName name="Local_FX_Rate">'Bid Details'!$I$14</definedName>
    <definedName name="Local_FX_Rate_2">'Bid Details'!$Q$14</definedName>
    <definedName name="Photographer_FX_Rate">'Bid Details'!$I$16</definedName>
    <definedName name="Photographer_FX_Rate_2">'Bid Details'!$Q$16</definedName>
    <definedName name="Post_Production_FX_Rate">'Bid Details'!$I$18</definedName>
    <definedName name="Post_Production_FX_Rate_2">'Bid Details'!$Q$18</definedName>
    <definedName name="PostCurrency">Summary!$J$10</definedName>
    <definedName name="ProductionCurrency">Summary!$J$9</definedName>
    <definedName name="Talent_FX_Rate">'Bid Details'!$I$17</definedName>
    <definedName name="Talent_FX_Rate_2">'Bid Details'!$Q$17</definedName>
  </definedNames>
  <calcPr calcId="171027"/>
</workbook>
</file>

<file path=xl/calcChain.xml><?xml version="1.0" encoding="utf-8"?>
<calcChain xmlns="http://schemas.openxmlformats.org/spreadsheetml/2006/main">
  <c r="Q25" i="1" l="1"/>
  <c r="Q26" i="1"/>
  <c r="Q27" i="1"/>
  <c r="Q28" i="1"/>
  <c r="Q29" i="1"/>
  <c r="Q24" i="1"/>
  <c r="G24" i="1"/>
  <c r="H24" i="1" s="1"/>
  <c r="I24" i="1" s="1"/>
  <c r="P18" i="1"/>
  <c r="Q18" i="1" s="1"/>
  <c r="P17" i="1"/>
  <c r="P16" i="1"/>
  <c r="Q16" i="1" s="1"/>
  <c r="P15" i="1"/>
  <c r="Q15" i="1" s="1"/>
  <c r="P14" i="1"/>
  <c r="Q14" i="1" s="1"/>
  <c r="Q17" i="1"/>
  <c r="H17" i="1"/>
  <c r="H16" i="1"/>
  <c r="H18" i="1"/>
  <c r="H15" i="1"/>
  <c r="H14" i="1"/>
  <c r="I15" i="1" l="1"/>
  <c r="I16" i="1"/>
  <c r="I17" i="1"/>
  <c r="I18" i="1"/>
  <c r="I14" i="1"/>
  <c r="D9" i="3" l="1"/>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8" i="3"/>
  <c r="E8" i="3"/>
  <c r="D8" i="3"/>
  <c r="S24" i="1" l="1"/>
  <c r="T237" i="1"/>
  <c r="S237" i="1"/>
  <c r="T235" i="1"/>
  <c r="S235" i="1"/>
  <c r="T233" i="1"/>
  <c r="S233" i="1"/>
  <c r="T227" i="1"/>
  <c r="S227" i="1"/>
  <c r="T226" i="1"/>
  <c r="S226" i="1"/>
  <c r="T225" i="1"/>
  <c r="S225" i="1"/>
  <c r="T224" i="1"/>
  <c r="S224" i="1"/>
  <c r="T223" i="1"/>
  <c r="S223" i="1"/>
  <c r="T218" i="1"/>
  <c r="S218" i="1"/>
  <c r="T217" i="1"/>
  <c r="S217" i="1"/>
  <c r="T207" i="1"/>
  <c r="T208" i="1"/>
  <c r="T206" i="1"/>
  <c r="S207" i="1"/>
  <c r="S208" i="1"/>
  <c r="S206" i="1"/>
  <c r="T196" i="1"/>
  <c r="S196" i="1"/>
  <c r="T195" i="1"/>
  <c r="S195" i="1"/>
  <c r="T190" i="1"/>
  <c r="S190" i="1"/>
  <c r="T189" i="1"/>
  <c r="S189" i="1"/>
  <c r="T188" i="1"/>
  <c r="S188" i="1"/>
  <c r="T187" i="1"/>
  <c r="S187" i="1"/>
  <c r="T186" i="1"/>
  <c r="S186" i="1"/>
  <c r="T185" i="1"/>
  <c r="S185" i="1"/>
  <c r="T184" i="1"/>
  <c r="S184" i="1"/>
  <c r="T183" i="1"/>
  <c r="S183" i="1"/>
  <c r="T177" i="1"/>
  <c r="S177" i="1"/>
  <c r="T176" i="1"/>
  <c r="S176" i="1"/>
  <c r="T175" i="1"/>
  <c r="S175" i="1"/>
  <c r="S162" i="1"/>
  <c r="T162" i="1"/>
  <c r="S163" i="1"/>
  <c r="T163" i="1"/>
  <c r="S164" i="1"/>
  <c r="T164" i="1"/>
  <c r="S165" i="1"/>
  <c r="T165" i="1"/>
  <c r="S166" i="1"/>
  <c r="T166" i="1"/>
  <c r="S167" i="1"/>
  <c r="T167" i="1"/>
  <c r="T161" i="1"/>
  <c r="S161" i="1"/>
  <c r="T152" i="1"/>
  <c r="T153" i="1"/>
  <c r="T154" i="1"/>
  <c r="T155" i="1"/>
  <c r="T156" i="1"/>
  <c r="T151" i="1"/>
  <c r="S152" i="1"/>
  <c r="S153" i="1"/>
  <c r="S154" i="1"/>
  <c r="S155" i="1"/>
  <c r="S156" i="1"/>
  <c r="S151" i="1"/>
  <c r="T146" i="1"/>
  <c r="T145" i="1"/>
  <c r="S146" i="1"/>
  <c r="S145" i="1"/>
  <c r="T137" i="1"/>
  <c r="S137" i="1"/>
  <c r="T136" i="1"/>
  <c r="S136" i="1"/>
  <c r="T135" i="1"/>
  <c r="S135" i="1"/>
  <c r="T134" i="1"/>
  <c r="S134" i="1"/>
  <c r="T133" i="1"/>
  <c r="S133" i="1"/>
  <c r="T132" i="1"/>
  <c r="S132" i="1"/>
  <c r="T131" i="1"/>
  <c r="S131" i="1"/>
  <c r="T130" i="1"/>
  <c r="S130" i="1"/>
  <c r="T129" i="1"/>
  <c r="S129" i="1"/>
  <c r="T128" i="1"/>
  <c r="S128" i="1"/>
  <c r="T122" i="1"/>
  <c r="S122" i="1"/>
  <c r="T121" i="1"/>
  <c r="S121" i="1"/>
  <c r="T120" i="1"/>
  <c r="S120" i="1"/>
  <c r="T119" i="1"/>
  <c r="S119" i="1"/>
  <c r="T118" i="1"/>
  <c r="S118" i="1"/>
  <c r="T117" i="1"/>
  <c r="S117" i="1"/>
  <c r="T116" i="1"/>
  <c r="S116" i="1"/>
  <c r="T115" i="1"/>
  <c r="S115" i="1"/>
  <c r="T114" i="1"/>
  <c r="S114" i="1"/>
  <c r="T109" i="1"/>
  <c r="S109" i="1"/>
  <c r="T108" i="1"/>
  <c r="S108" i="1"/>
  <c r="T107" i="1"/>
  <c r="S107" i="1"/>
  <c r="T106" i="1"/>
  <c r="S106" i="1"/>
  <c r="T105" i="1"/>
  <c r="S105" i="1"/>
  <c r="T104" i="1"/>
  <c r="S104" i="1"/>
  <c r="T103" i="1"/>
  <c r="S103" i="1"/>
  <c r="T97" i="1"/>
  <c r="T96" i="1"/>
  <c r="T95" i="1"/>
  <c r="T94" i="1"/>
  <c r="T93" i="1"/>
  <c r="T92" i="1"/>
  <c r="T91" i="1"/>
  <c r="T90" i="1"/>
  <c r="T89" i="1"/>
  <c r="T88" i="1"/>
  <c r="T87" i="1"/>
  <c r="T86" i="1"/>
  <c r="T85" i="1"/>
  <c r="T84" i="1"/>
  <c r="T83" i="1"/>
  <c r="T82" i="1"/>
  <c r="T81" i="1"/>
  <c r="T80" i="1"/>
  <c r="T79" i="1"/>
  <c r="T78" i="1"/>
  <c r="S97" i="1"/>
  <c r="S96" i="1"/>
  <c r="S95" i="1"/>
  <c r="S94" i="1"/>
  <c r="S93" i="1"/>
  <c r="S92" i="1"/>
  <c r="S91" i="1"/>
  <c r="S90" i="1"/>
  <c r="S89" i="1"/>
  <c r="S88" i="1"/>
  <c r="S87" i="1"/>
  <c r="S86" i="1"/>
  <c r="S85" i="1"/>
  <c r="S84" i="1"/>
  <c r="S83" i="1"/>
  <c r="S82" i="1"/>
  <c r="S81" i="1"/>
  <c r="S80" i="1"/>
  <c r="S79" i="1"/>
  <c r="S78" i="1"/>
  <c r="T70" i="1"/>
  <c r="T69" i="1"/>
  <c r="T68" i="1"/>
  <c r="T67" i="1"/>
  <c r="T66" i="1"/>
  <c r="T65" i="1"/>
  <c r="S70" i="1"/>
  <c r="S69" i="1"/>
  <c r="S68" i="1"/>
  <c r="S67" i="1"/>
  <c r="S66" i="1"/>
  <c r="S65" i="1"/>
  <c r="T54" i="1"/>
  <c r="T55" i="1"/>
  <c r="T56" i="1"/>
  <c r="T57" i="1"/>
  <c r="T53" i="1"/>
  <c r="S54" i="1"/>
  <c r="S55" i="1"/>
  <c r="S56" i="1"/>
  <c r="S57" i="1"/>
  <c r="S53" i="1"/>
  <c r="O29" i="1"/>
  <c r="O28" i="1"/>
  <c r="O27" i="1"/>
  <c r="O26" i="1"/>
  <c r="O25" i="1"/>
  <c r="O24" i="1"/>
  <c r="O45" i="1"/>
  <c r="O44" i="1"/>
  <c r="O43" i="1"/>
  <c r="O42" i="1"/>
  <c r="O41" i="1"/>
  <c r="O40" i="1"/>
  <c r="O39" i="1"/>
  <c r="O38" i="1"/>
  <c r="O37" i="1"/>
  <c r="O57" i="1"/>
  <c r="O56" i="1"/>
  <c r="O55" i="1"/>
  <c r="O54" i="1"/>
  <c r="O53" i="1"/>
  <c r="O70" i="1"/>
  <c r="O69" i="1"/>
  <c r="O68" i="1"/>
  <c r="O67" i="1"/>
  <c r="O66" i="1"/>
  <c r="O65" i="1"/>
  <c r="O97" i="1"/>
  <c r="O96" i="1"/>
  <c r="O95" i="1"/>
  <c r="O94" i="1"/>
  <c r="O93" i="1"/>
  <c r="O92" i="1"/>
  <c r="O91" i="1"/>
  <c r="O90" i="1"/>
  <c r="O89" i="1"/>
  <c r="O88" i="1"/>
  <c r="O87" i="1"/>
  <c r="O86" i="1"/>
  <c r="O85" i="1"/>
  <c r="O84" i="1"/>
  <c r="O83" i="1"/>
  <c r="O82" i="1"/>
  <c r="O81" i="1"/>
  <c r="O80" i="1"/>
  <c r="O79" i="1"/>
  <c r="O78" i="1"/>
  <c r="O109" i="1"/>
  <c r="O108" i="1"/>
  <c r="O107" i="1"/>
  <c r="O106" i="1"/>
  <c r="O105" i="1"/>
  <c r="O104" i="1"/>
  <c r="O103" i="1"/>
  <c r="O122" i="1"/>
  <c r="O121" i="1"/>
  <c r="O120" i="1"/>
  <c r="O119" i="1"/>
  <c r="O118" i="1"/>
  <c r="O117" i="1"/>
  <c r="O116" i="1"/>
  <c r="O115" i="1"/>
  <c r="O114" i="1"/>
  <c r="O137" i="1"/>
  <c r="O136" i="1"/>
  <c r="O135" i="1"/>
  <c r="O134" i="1"/>
  <c r="O133" i="1"/>
  <c r="O132" i="1"/>
  <c r="O131" i="1"/>
  <c r="O130" i="1"/>
  <c r="O129" i="1"/>
  <c r="O128" i="1"/>
  <c r="O146" i="1"/>
  <c r="O145" i="1"/>
  <c r="O156" i="1"/>
  <c r="O155" i="1"/>
  <c r="O154" i="1"/>
  <c r="O153" i="1"/>
  <c r="O152" i="1"/>
  <c r="O151" i="1"/>
  <c r="O167" i="1"/>
  <c r="O166" i="1"/>
  <c r="O165" i="1"/>
  <c r="O164" i="1"/>
  <c r="O163" i="1"/>
  <c r="O162" i="1"/>
  <c r="O161" i="1"/>
  <c r="O177" i="1"/>
  <c r="O176" i="1"/>
  <c r="O175" i="1"/>
  <c r="O190" i="1"/>
  <c r="O189" i="1"/>
  <c r="O188" i="1"/>
  <c r="O187" i="1"/>
  <c r="O186" i="1"/>
  <c r="O185" i="1"/>
  <c r="O184" i="1"/>
  <c r="O183" i="1"/>
  <c r="O196" i="1"/>
  <c r="O195" i="1"/>
  <c r="O208" i="1"/>
  <c r="O207" i="1"/>
  <c r="O206" i="1"/>
  <c r="O218" i="1"/>
  <c r="O217" i="1"/>
  <c r="O227" i="1"/>
  <c r="O226" i="1"/>
  <c r="O225" i="1"/>
  <c r="O224" i="1"/>
  <c r="O223" i="1"/>
  <c r="O237" i="1"/>
  <c r="O235" i="1"/>
  <c r="O233" i="1"/>
  <c r="O248" i="1"/>
  <c r="O247" i="1"/>
  <c r="O246" i="1"/>
  <c r="O245" i="1"/>
  <c r="O244" i="1"/>
  <c r="O243" i="1"/>
  <c r="O242" i="1"/>
  <c r="O241" i="1"/>
  <c r="O240" i="1"/>
  <c r="O239" i="1"/>
  <c r="G248" i="1"/>
  <c r="G247" i="1"/>
  <c r="G246" i="1"/>
  <c r="G245" i="1"/>
  <c r="G244" i="1"/>
  <c r="G243" i="1"/>
  <c r="G242" i="1"/>
  <c r="G241" i="1"/>
  <c r="G240" i="1"/>
  <c r="G239" i="1"/>
  <c r="G237" i="1"/>
  <c r="G235" i="1"/>
  <c r="G233" i="1"/>
  <c r="G227" i="1"/>
  <c r="G226" i="1"/>
  <c r="G225" i="1"/>
  <c r="G224" i="1"/>
  <c r="G223" i="1"/>
  <c r="G218" i="1"/>
  <c r="G217" i="1"/>
  <c r="H217" i="1" s="1"/>
  <c r="I217" i="1" s="1"/>
  <c r="G208" i="1"/>
  <c r="G207" i="1"/>
  <c r="G206" i="1"/>
  <c r="G196" i="1"/>
  <c r="G195" i="1"/>
  <c r="G190" i="1"/>
  <c r="G189" i="1"/>
  <c r="G188" i="1"/>
  <c r="G187" i="1"/>
  <c r="G186" i="1"/>
  <c r="G185" i="1"/>
  <c r="G184" i="1"/>
  <c r="G183" i="1"/>
  <c r="G177" i="1"/>
  <c r="G176" i="1"/>
  <c r="G175" i="1"/>
  <c r="G167" i="1"/>
  <c r="G166" i="1"/>
  <c r="G165" i="1"/>
  <c r="G164" i="1"/>
  <c r="G163" i="1"/>
  <c r="G162" i="1"/>
  <c r="G161" i="1"/>
  <c r="G156" i="1"/>
  <c r="G155" i="1"/>
  <c r="G154" i="1"/>
  <c r="G153" i="1"/>
  <c r="G152" i="1"/>
  <c r="G151" i="1"/>
  <c r="G146" i="1"/>
  <c r="G145" i="1"/>
  <c r="G137" i="1"/>
  <c r="G136" i="1"/>
  <c r="G135" i="1"/>
  <c r="G134" i="1"/>
  <c r="G133" i="1"/>
  <c r="G132" i="1"/>
  <c r="G131" i="1"/>
  <c r="G130" i="1"/>
  <c r="G129" i="1"/>
  <c r="G128" i="1"/>
  <c r="G122" i="1"/>
  <c r="G121" i="1"/>
  <c r="G120" i="1"/>
  <c r="G119" i="1"/>
  <c r="G118" i="1"/>
  <c r="G117" i="1"/>
  <c r="G116" i="1"/>
  <c r="G115" i="1"/>
  <c r="G114" i="1"/>
  <c r="G109" i="1"/>
  <c r="G108" i="1"/>
  <c r="G107" i="1"/>
  <c r="G106" i="1"/>
  <c r="G105" i="1"/>
  <c r="G104" i="1"/>
  <c r="G103" i="1"/>
  <c r="G97" i="1"/>
  <c r="G96" i="1"/>
  <c r="G95" i="1"/>
  <c r="G94" i="1"/>
  <c r="G93" i="1"/>
  <c r="G92" i="1"/>
  <c r="G91" i="1"/>
  <c r="G90" i="1"/>
  <c r="G89" i="1"/>
  <c r="G88" i="1"/>
  <c r="G87" i="1"/>
  <c r="G86" i="1"/>
  <c r="G85" i="1"/>
  <c r="G84" i="1"/>
  <c r="G83" i="1"/>
  <c r="G82" i="1"/>
  <c r="G81" i="1"/>
  <c r="G80" i="1"/>
  <c r="G79" i="1"/>
  <c r="G78" i="1"/>
  <c r="G70" i="1"/>
  <c r="G69" i="1"/>
  <c r="G68" i="1"/>
  <c r="G67" i="1"/>
  <c r="G66" i="1"/>
  <c r="G65" i="1"/>
  <c r="G57" i="1"/>
  <c r="G56" i="1"/>
  <c r="G55" i="1"/>
  <c r="G54" i="1"/>
  <c r="G53" i="1"/>
  <c r="T38" i="1"/>
  <c r="T39" i="1"/>
  <c r="T40" i="1"/>
  <c r="T41" i="1"/>
  <c r="T42" i="1"/>
  <c r="T43" i="1"/>
  <c r="T44" i="1"/>
  <c r="T45" i="1"/>
  <c r="T37" i="1"/>
  <c r="S38" i="1"/>
  <c r="S39" i="1"/>
  <c r="S40" i="1"/>
  <c r="S41" i="1"/>
  <c r="S42" i="1"/>
  <c r="S43" i="1"/>
  <c r="S44" i="1"/>
  <c r="S45" i="1"/>
  <c r="S37" i="1"/>
  <c r="T25" i="1"/>
  <c r="T26" i="1"/>
  <c r="T27" i="1"/>
  <c r="T28" i="1"/>
  <c r="T29" i="1"/>
  <c r="T24" i="1"/>
  <c r="S25" i="1"/>
  <c r="S26" i="1"/>
  <c r="S27" i="1"/>
  <c r="S28" i="1"/>
  <c r="S29" i="1"/>
  <c r="H206" i="1" l="1"/>
  <c r="I206" i="1" s="1"/>
  <c r="H136" i="1"/>
  <c r="I136" i="1" s="1"/>
  <c r="H57" i="1"/>
  <c r="I57" i="1" s="1"/>
  <c r="H55" i="1"/>
  <c r="I55" i="1" s="1"/>
  <c r="H54" i="1"/>
  <c r="I54" i="1" s="1"/>
  <c r="H53" i="1"/>
  <c r="I53" i="1" s="1"/>
  <c r="H56" i="1"/>
  <c r="I56" i="1" s="1"/>
  <c r="G42" i="1"/>
  <c r="H42" i="1" s="1"/>
  <c r="I42" i="1" s="1"/>
  <c r="G41" i="1"/>
  <c r="H41" i="1" s="1"/>
  <c r="I41" i="1" s="1"/>
  <c r="G40" i="1"/>
  <c r="H40" i="1" s="1"/>
  <c r="I40" i="1" s="1"/>
  <c r="G39" i="1"/>
  <c r="H39" i="1" s="1"/>
  <c r="I39" i="1" s="1"/>
  <c r="G38" i="1"/>
  <c r="G37" i="1"/>
  <c r="H37" i="1" s="1"/>
  <c r="I37" i="1" s="1"/>
  <c r="G25" i="1"/>
  <c r="G26" i="1"/>
  <c r="G27" i="1"/>
  <c r="G28" i="1"/>
  <c r="G29" i="1"/>
  <c r="I58" i="1" l="1"/>
  <c r="H38" i="1"/>
  <c r="I38" i="1" s="1"/>
  <c r="A3" i="3" l="1"/>
  <c r="A5" i="3" l="1"/>
  <c r="J9" i="5" l="1"/>
  <c r="J10" i="5"/>
  <c r="J8" i="5"/>
  <c r="D5" i="3" s="1"/>
  <c r="I44" i="5" l="1"/>
  <c r="J44" i="5" s="1"/>
  <c r="H51" i="5"/>
  <c r="C30" i="1"/>
  <c r="D30" i="1"/>
  <c r="E30" i="1"/>
  <c r="B30" i="1"/>
  <c r="H43" i="5"/>
  <c r="I56" i="5"/>
  <c r="I51" i="5"/>
  <c r="I46" i="5"/>
  <c r="H40" i="5"/>
  <c r="H35" i="5"/>
  <c r="H29" i="5"/>
  <c r="H17" i="5"/>
  <c r="I43" i="5"/>
  <c r="I40" i="5"/>
  <c r="I35" i="5"/>
  <c r="I29" i="5"/>
  <c r="I17" i="5"/>
  <c r="P96" i="1"/>
  <c r="Q96" i="1" s="1"/>
  <c r="H223" i="1"/>
  <c r="I223" i="1" s="1"/>
  <c r="H224" i="1"/>
  <c r="I224" i="1" s="1"/>
  <c r="H225" i="1"/>
  <c r="I225" i="1" s="1"/>
  <c r="H233" i="1"/>
  <c r="I233" i="1" s="1"/>
  <c r="H165" i="1"/>
  <c r="I165" i="1" s="1"/>
  <c r="H227" i="1"/>
  <c r="I227" i="1" s="1"/>
  <c r="H163" i="1"/>
  <c r="I163" i="1" s="1"/>
  <c r="H167" i="1"/>
  <c r="I167" i="1" s="1"/>
  <c r="H161" i="1"/>
  <c r="I161" i="1" s="1"/>
  <c r="H162" i="1"/>
  <c r="I162" i="1" s="1"/>
  <c r="H164" i="1"/>
  <c r="I164" i="1" s="1"/>
  <c r="H166" i="1"/>
  <c r="I166" i="1" s="1"/>
  <c r="P24" i="1"/>
  <c r="P25" i="1"/>
  <c r="P26" i="1"/>
  <c r="P27" i="1"/>
  <c r="P28" i="1"/>
  <c r="P29" i="1"/>
  <c r="H25" i="1"/>
  <c r="I25" i="1" s="1"/>
  <c r="H26" i="1"/>
  <c r="I26" i="1" s="1"/>
  <c r="H27" i="1"/>
  <c r="I27" i="1" s="1"/>
  <c r="H28" i="1"/>
  <c r="I28" i="1" s="1"/>
  <c r="H29" i="1"/>
  <c r="I29" i="1" s="1"/>
  <c r="O35" i="1"/>
  <c r="P35" i="1" s="1"/>
  <c r="O36" i="1"/>
  <c r="P36" i="1" s="1"/>
  <c r="G36" i="1"/>
  <c r="H36" i="1" s="1"/>
  <c r="G35" i="1"/>
  <c r="H35" i="1" s="1"/>
  <c r="P37" i="1"/>
  <c r="Q37" i="1" s="1"/>
  <c r="P38" i="1"/>
  <c r="Q38" i="1" s="1"/>
  <c r="P39" i="1"/>
  <c r="Q39" i="1" s="1"/>
  <c r="P40" i="1"/>
  <c r="Q40" i="1" s="1"/>
  <c r="P41" i="1"/>
  <c r="Q41" i="1" s="1"/>
  <c r="P42" i="1"/>
  <c r="Q42" i="1" s="1"/>
  <c r="P43" i="1"/>
  <c r="Q43" i="1" s="1"/>
  <c r="P44" i="1"/>
  <c r="Q44" i="1" s="1"/>
  <c r="P45" i="1"/>
  <c r="Q45" i="1" s="1"/>
  <c r="G43" i="1"/>
  <c r="H43" i="1" s="1"/>
  <c r="I43" i="1" s="1"/>
  <c r="G44" i="1"/>
  <c r="H44" i="1" s="1"/>
  <c r="I44" i="1" s="1"/>
  <c r="G45" i="1"/>
  <c r="H45" i="1" s="1"/>
  <c r="I45" i="1" s="1"/>
  <c r="P237" i="1"/>
  <c r="Q237" i="1" s="1"/>
  <c r="P235" i="1"/>
  <c r="Q235" i="1" s="1"/>
  <c r="P233" i="1"/>
  <c r="Q233" i="1" s="1"/>
  <c r="H237" i="1"/>
  <c r="I237" i="1" s="1"/>
  <c r="H235" i="1"/>
  <c r="I235" i="1" s="1"/>
  <c r="P206" i="1"/>
  <c r="Q206" i="1" s="1"/>
  <c r="P207" i="1"/>
  <c r="Q207" i="1" s="1"/>
  <c r="P208" i="1"/>
  <c r="Q208" i="1" s="1"/>
  <c r="P217" i="1"/>
  <c r="Q217" i="1" s="1"/>
  <c r="P218" i="1"/>
  <c r="Q218" i="1" s="1"/>
  <c r="P223" i="1"/>
  <c r="Q223" i="1" s="1"/>
  <c r="P224" i="1"/>
  <c r="Q224" i="1" s="1"/>
  <c r="P225" i="1"/>
  <c r="Q225" i="1" s="1"/>
  <c r="P226" i="1"/>
  <c r="Q226" i="1" s="1"/>
  <c r="P227" i="1"/>
  <c r="Q227" i="1" s="1"/>
  <c r="H226" i="1"/>
  <c r="I226" i="1" s="1"/>
  <c r="H207" i="1"/>
  <c r="I207" i="1" s="1"/>
  <c r="H208" i="1"/>
  <c r="I208" i="1" s="1"/>
  <c r="H218" i="1"/>
  <c r="I218" i="1" s="1"/>
  <c r="P196" i="1"/>
  <c r="Q196" i="1" s="1"/>
  <c r="P195" i="1"/>
  <c r="Q195" i="1" s="1"/>
  <c r="P190" i="1"/>
  <c r="Q190" i="1" s="1"/>
  <c r="P189" i="1"/>
  <c r="Q189" i="1" s="1"/>
  <c r="P188" i="1"/>
  <c r="Q188" i="1" s="1"/>
  <c r="P187" i="1"/>
  <c r="Q187" i="1" s="1"/>
  <c r="P186" i="1"/>
  <c r="Q186" i="1" s="1"/>
  <c r="P185" i="1"/>
  <c r="Q185" i="1" s="1"/>
  <c r="P184" i="1"/>
  <c r="Q184" i="1" s="1"/>
  <c r="P183" i="1"/>
  <c r="Q183" i="1" s="1"/>
  <c r="P177" i="1"/>
  <c r="Q177" i="1" s="1"/>
  <c r="P176" i="1"/>
  <c r="Q176" i="1" s="1"/>
  <c r="P175" i="1"/>
  <c r="Q175" i="1" s="1"/>
  <c r="P167" i="1"/>
  <c r="Q167" i="1" s="1"/>
  <c r="P166" i="1"/>
  <c r="Q166" i="1" s="1"/>
  <c r="P165" i="1"/>
  <c r="Q165" i="1" s="1"/>
  <c r="P164" i="1"/>
  <c r="Q164" i="1" s="1"/>
  <c r="P163" i="1"/>
  <c r="Q163" i="1" s="1"/>
  <c r="P162" i="1"/>
  <c r="Q162" i="1" s="1"/>
  <c r="P161" i="1"/>
  <c r="Q161" i="1" s="1"/>
  <c r="P156" i="1"/>
  <c r="Q156" i="1" s="1"/>
  <c r="P155" i="1"/>
  <c r="Q155" i="1" s="1"/>
  <c r="P154" i="1"/>
  <c r="Q154" i="1" s="1"/>
  <c r="P153" i="1"/>
  <c r="Q153" i="1" s="1"/>
  <c r="P152" i="1"/>
  <c r="Q152" i="1" s="1"/>
  <c r="P151" i="1"/>
  <c r="Q151" i="1" s="1"/>
  <c r="P146" i="1"/>
  <c r="Q146" i="1" s="1"/>
  <c r="P145" i="1"/>
  <c r="Q145" i="1" s="1"/>
  <c r="P137" i="1"/>
  <c r="Q137" i="1" s="1"/>
  <c r="P136" i="1"/>
  <c r="Q136" i="1" s="1"/>
  <c r="P135" i="1"/>
  <c r="Q135" i="1" s="1"/>
  <c r="P134" i="1"/>
  <c r="Q134" i="1" s="1"/>
  <c r="P133" i="1"/>
  <c r="Q133" i="1" s="1"/>
  <c r="P132" i="1"/>
  <c r="Q132" i="1" s="1"/>
  <c r="P131" i="1"/>
  <c r="Q131" i="1" s="1"/>
  <c r="P130" i="1"/>
  <c r="Q130" i="1" s="1"/>
  <c r="P129" i="1"/>
  <c r="Q129" i="1" s="1"/>
  <c r="P128" i="1"/>
  <c r="Q128" i="1" s="1"/>
  <c r="P122" i="1"/>
  <c r="Q122" i="1" s="1"/>
  <c r="P121" i="1"/>
  <c r="Q121" i="1" s="1"/>
  <c r="P120" i="1"/>
  <c r="Q120" i="1" s="1"/>
  <c r="P119" i="1"/>
  <c r="Q119" i="1" s="1"/>
  <c r="P118" i="1"/>
  <c r="Q118" i="1" s="1"/>
  <c r="P117" i="1"/>
  <c r="Q117" i="1" s="1"/>
  <c r="P116" i="1"/>
  <c r="Q116" i="1" s="1"/>
  <c r="P115" i="1"/>
  <c r="Q115" i="1" s="1"/>
  <c r="P114" i="1"/>
  <c r="Q114" i="1" s="1"/>
  <c r="P109" i="1"/>
  <c r="Q109" i="1" s="1"/>
  <c r="P108" i="1"/>
  <c r="Q108" i="1" s="1"/>
  <c r="P107" i="1"/>
  <c r="Q107" i="1" s="1"/>
  <c r="P106" i="1"/>
  <c r="Q106" i="1" s="1"/>
  <c r="P105" i="1"/>
  <c r="Q105" i="1" s="1"/>
  <c r="P104" i="1"/>
  <c r="Q104" i="1" s="1"/>
  <c r="P103" i="1"/>
  <c r="Q103" i="1" s="1"/>
  <c r="P97" i="1"/>
  <c r="Q97" i="1" s="1"/>
  <c r="P95" i="1"/>
  <c r="Q95" i="1" s="1"/>
  <c r="P94" i="1"/>
  <c r="Q94" i="1" s="1"/>
  <c r="P93" i="1"/>
  <c r="Q93" i="1" s="1"/>
  <c r="P92" i="1"/>
  <c r="Q92" i="1" s="1"/>
  <c r="P91" i="1"/>
  <c r="Q91" i="1" s="1"/>
  <c r="P90" i="1"/>
  <c r="Q90" i="1" s="1"/>
  <c r="P89" i="1"/>
  <c r="Q89" i="1" s="1"/>
  <c r="P88" i="1"/>
  <c r="Q88" i="1" s="1"/>
  <c r="P87" i="1"/>
  <c r="Q87" i="1" s="1"/>
  <c r="P86" i="1"/>
  <c r="Q86" i="1" s="1"/>
  <c r="P85" i="1"/>
  <c r="Q85" i="1" s="1"/>
  <c r="P84" i="1"/>
  <c r="Q84" i="1" s="1"/>
  <c r="P83" i="1"/>
  <c r="Q83" i="1" s="1"/>
  <c r="P82" i="1"/>
  <c r="Q82" i="1" s="1"/>
  <c r="P81" i="1"/>
  <c r="Q81" i="1" s="1"/>
  <c r="P80" i="1"/>
  <c r="Q80" i="1" s="1"/>
  <c r="P79" i="1"/>
  <c r="Q79" i="1" s="1"/>
  <c r="P78" i="1"/>
  <c r="Q78" i="1" s="1"/>
  <c r="P70" i="1"/>
  <c r="Q70" i="1" s="1"/>
  <c r="P69" i="1"/>
  <c r="Q69" i="1" s="1"/>
  <c r="P68" i="1"/>
  <c r="Q68" i="1" s="1"/>
  <c r="P67" i="1"/>
  <c r="Q67" i="1" s="1"/>
  <c r="P66" i="1"/>
  <c r="Q66" i="1" s="1"/>
  <c r="P65" i="1"/>
  <c r="Q65" i="1" s="1"/>
  <c r="P57" i="1"/>
  <c r="Q57" i="1" s="1"/>
  <c r="P56" i="1"/>
  <c r="Q56" i="1" s="1"/>
  <c r="P55" i="1"/>
  <c r="Q55" i="1" s="1"/>
  <c r="P54" i="1"/>
  <c r="Q54" i="1" s="1"/>
  <c r="P53" i="1"/>
  <c r="Q53" i="1" s="1"/>
  <c r="H137" i="1"/>
  <c r="I137" i="1" s="1"/>
  <c r="H135" i="1"/>
  <c r="I135" i="1" s="1"/>
  <c r="H134" i="1"/>
  <c r="I134" i="1" s="1"/>
  <c r="H133" i="1"/>
  <c r="I133" i="1" s="1"/>
  <c r="H132" i="1"/>
  <c r="I132" i="1" s="1"/>
  <c r="H131" i="1"/>
  <c r="I131" i="1" s="1"/>
  <c r="H130" i="1"/>
  <c r="I130" i="1" s="1"/>
  <c r="H129" i="1"/>
  <c r="I129" i="1" s="1"/>
  <c r="H128" i="1"/>
  <c r="I128" i="1" s="1"/>
  <c r="H122" i="1"/>
  <c r="I122" i="1" s="1"/>
  <c r="H121" i="1"/>
  <c r="I121" i="1" s="1"/>
  <c r="H120" i="1"/>
  <c r="I120" i="1" s="1"/>
  <c r="H119" i="1"/>
  <c r="I119" i="1" s="1"/>
  <c r="H118" i="1"/>
  <c r="I118" i="1" s="1"/>
  <c r="H117" i="1"/>
  <c r="I117" i="1" s="1"/>
  <c r="H116" i="1"/>
  <c r="I116" i="1" s="1"/>
  <c r="H115" i="1"/>
  <c r="I115" i="1" s="1"/>
  <c r="H114" i="1"/>
  <c r="I114" i="1" s="1"/>
  <c r="H109" i="1"/>
  <c r="I109" i="1" s="1"/>
  <c r="H107" i="1"/>
  <c r="I107" i="1" s="1"/>
  <c r="H106" i="1"/>
  <c r="I106" i="1" s="1"/>
  <c r="H105" i="1"/>
  <c r="I105" i="1" s="1"/>
  <c r="H104" i="1"/>
  <c r="I104" i="1" s="1"/>
  <c r="H103" i="1"/>
  <c r="I103" i="1" s="1"/>
  <c r="H108" i="1"/>
  <c r="I108" i="1" s="1"/>
  <c r="H97" i="1"/>
  <c r="I97" i="1" s="1"/>
  <c r="H96" i="1"/>
  <c r="I96" i="1" s="1"/>
  <c r="H95" i="1"/>
  <c r="I95" i="1" s="1"/>
  <c r="H94" i="1"/>
  <c r="I94" i="1" s="1"/>
  <c r="H93" i="1"/>
  <c r="I93" i="1" s="1"/>
  <c r="H92" i="1"/>
  <c r="I92" i="1" s="1"/>
  <c r="H91" i="1"/>
  <c r="I91" i="1" s="1"/>
  <c r="H90" i="1"/>
  <c r="I90" i="1" s="1"/>
  <c r="H89" i="1"/>
  <c r="I89" i="1" s="1"/>
  <c r="H88" i="1"/>
  <c r="I88" i="1" s="1"/>
  <c r="H87" i="1"/>
  <c r="I87" i="1" s="1"/>
  <c r="H86" i="1"/>
  <c r="I86" i="1" s="1"/>
  <c r="H85" i="1"/>
  <c r="I85" i="1" s="1"/>
  <c r="H84" i="1"/>
  <c r="I84" i="1" s="1"/>
  <c r="H83" i="1"/>
  <c r="I83" i="1" s="1"/>
  <c r="H82" i="1"/>
  <c r="I82" i="1" s="1"/>
  <c r="H81" i="1"/>
  <c r="I81" i="1" s="1"/>
  <c r="H80" i="1"/>
  <c r="I80" i="1" s="1"/>
  <c r="H79" i="1"/>
  <c r="I79" i="1" s="1"/>
  <c r="H78" i="1"/>
  <c r="I78" i="1" s="1"/>
  <c r="H70" i="1"/>
  <c r="I70" i="1" s="1"/>
  <c r="H69" i="1"/>
  <c r="I69" i="1" s="1"/>
  <c r="H68" i="1"/>
  <c r="I68" i="1" s="1"/>
  <c r="H67" i="1"/>
  <c r="I67" i="1" s="1"/>
  <c r="H66" i="1"/>
  <c r="I66" i="1" s="1"/>
  <c r="H65" i="1"/>
  <c r="I65" i="1" s="1"/>
  <c r="H196" i="1"/>
  <c r="I196" i="1" s="1"/>
  <c r="H195" i="1"/>
  <c r="I195" i="1" s="1"/>
  <c r="H190" i="1"/>
  <c r="I190" i="1" s="1"/>
  <c r="H189" i="1"/>
  <c r="I189" i="1" s="1"/>
  <c r="H188" i="1"/>
  <c r="I188" i="1" s="1"/>
  <c r="H187" i="1"/>
  <c r="I187" i="1" s="1"/>
  <c r="H186" i="1"/>
  <c r="I186" i="1" s="1"/>
  <c r="H185" i="1"/>
  <c r="I185" i="1" s="1"/>
  <c r="H184" i="1"/>
  <c r="I184" i="1" s="1"/>
  <c r="H183" i="1"/>
  <c r="I183" i="1" s="1"/>
  <c r="H177" i="1"/>
  <c r="I177" i="1" s="1"/>
  <c r="H176" i="1"/>
  <c r="I176" i="1" s="1"/>
  <c r="H175" i="1"/>
  <c r="I175" i="1" s="1"/>
  <c r="H156" i="1"/>
  <c r="I156" i="1" s="1"/>
  <c r="H155" i="1"/>
  <c r="I155" i="1" s="1"/>
  <c r="H154" i="1"/>
  <c r="I154" i="1" s="1"/>
  <c r="H153" i="1"/>
  <c r="I153" i="1" s="1"/>
  <c r="H152" i="1"/>
  <c r="I152" i="1" s="1"/>
  <c r="H151" i="1"/>
  <c r="I151" i="1" s="1"/>
  <c r="H146" i="1"/>
  <c r="I146" i="1" s="1"/>
  <c r="H145" i="1"/>
  <c r="I145" i="1" s="1"/>
  <c r="I30" i="1" l="1"/>
  <c r="I46" i="1"/>
  <c r="Q30" i="1"/>
  <c r="H71" i="1"/>
  <c r="B72" i="1" s="1"/>
  <c r="H41" i="5"/>
  <c r="I41" i="5" s="1"/>
  <c r="J41" i="5" s="1"/>
  <c r="H219" i="1"/>
  <c r="B220" i="1" s="1"/>
  <c r="H46" i="1"/>
  <c r="H18" i="5" s="1"/>
  <c r="I18" i="5" s="1"/>
  <c r="J18" i="5" s="1"/>
  <c r="P110" i="1"/>
  <c r="J111" i="1" s="1"/>
  <c r="P228" i="1"/>
  <c r="J229" i="1" s="1"/>
  <c r="H25" i="5"/>
  <c r="I25" i="5" s="1"/>
  <c r="J25" i="5" s="1"/>
  <c r="H228" i="1"/>
  <c r="B229" i="1" s="1"/>
  <c r="G30" i="1"/>
  <c r="P58" i="1"/>
  <c r="J59" i="1" s="1"/>
  <c r="H157" i="1"/>
  <c r="H24" i="5" s="1"/>
  <c r="I24" i="5" s="1"/>
  <c r="J24" i="5" s="1"/>
  <c r="H209" i="1"/>
  <c r="H37" i="5"/>
  <c r="I37" i="5" s="1"/>
  <c r="J37" i="5" s="1"/>
  <c r="P71" i="1"/>
  <c r="J72" i="1" s="1"/>
  <c r="P138" i="1"/>
  <c r="J139" i="1" s="1"/>
  <c r="P147" i="1"/>
  <c r="J148" i="1" s="1"/>
  <c r="P191" i="1"/>
  <c r="J192" i="1" s="1"/>
  <c r="H197" i="1"/>
  <c r="B198" i="1" s="1"/>
  <c r="P209" i="1"/>
  <c r="J210" i="1" s="1"/>
  <c r="H178" i="1"/>
  <c r="B179" i="1" s="1"/>
  <c r="P157" i="1"/>
  <c r="J158" i="1" s="1"/>
  <c r="H168" i="1"/>
  <c r="B169" i="1" s="1"/>
  <c r="H58" i="1"/>
  <c r="P123" i="1"/>
  <c r="J124" i="1" s="1"/>
  <c r="P168" i="1"/>
  <c r="J169" i="1" s="1"/>
  <c r="P30" i="1"/>
  <c r="J31" i="1" s="1"/>
  <c r="H191" i="1"/>
  <c r="B192" i="1" s="1"/>
  <c r="H123" i="1"/>
  <c r="B124" i="1" s="1"/>
  <c r="P219" i="1"/>
  <c r="J220" i="1" s="1"/>
  <c r="P46" i="1"/>
  <c r="J47" i="1" s="1"/>
  <c r="H147" i="1"/>
  <c r="H22" i="5"/>
  <c r="I22" i="5" s="1"/>
  <c r="J22" i="5" s="1"/>
  <c r="H110" i="1"/>
  <c r="B111" i="1" s="1"/>
  <c r="H98" i="1"/>
  <c r="H23" i="5"/>
  <c r="I23" i="5" s="1"/>
  <c r="J23" i="5" s="1"/>
  <c r="H138" i="1"/>
  <c r="B139" i="1" s="1"/>
  <c r="P197" i="1"/>
  <c r="J198" i="1" s="1"/>
  <c r="P178" i="1"/>
  <c r="J179" i="1" s="1"/>
  <c r="P98" i="1"/>
  <c r="J99" i="1" s="1"/>
  <c r="B158" i="1" l="1"/>
  <c r="B47" i="1"/>
  <c r="H31" i="5"/>
  <c r="I31" i="5" s="1"/>
  <c r="J31" i="5" s="1"/>
  <c r="H30" i="1"/>
  <c r="B31" i="1" s="1"/>
  <c r="H36" i="5"/>
  <c r="I36" i="5" s="1"/>
  <c r="J36" i="5" s="1"/>
  <c r="B210" i="1"/>
  <c r="H32" i="5" s="1"/>
  <c r="I32" i="5" s="1"/>
  <c r="J32" i="5" s="1"/>
  <c r="H30" i="5"/>
  <c r="I30" i="5" s="1"/>
  <c r="J30" i="5" s="1"/>
  <c r="H231" i="1"/>
  <c r="H19" i="5"/>
  <c r="I19" i="5" s="1"/>
  <c r="J19" i="5" s="1"/>
  <c r="B148" i="1"/>
  <c r="B59" i="1"/>
  <c r="H20" i="5"/>
  <c r="I20" i="5" s="1"/>
  <c r="J20" i="5" s="1"/>
  <c r="B99" i="1"/>
  <c r="H21" i="5"/>
  <c r="I21" i="5" s="1"/>
  <c r="J21" i="5" s="1"/>
  <c r="H33" i="5" l="1"/>
  <c r="H26" i="5"/>
  <c r="I26" i="5" s="1"/>
  <c r="J26" i="5" s="1"/>
  <c r="H38" i="5"/>
  <c r="J33" i="5"/>
  <c r="I33" i="5"/>
  <c r="H27" i="5" l="1"/>
  <c r="I27" i="5"/>
  <c r="J27" i="5"/>
  <c r="I38" i="5"/>
  <c r="J38" i="5"/>
  <c r="I36" i="1"/>
  <c r="I35" i="1"/>
  <c r="Q35" i="1"/>
  <c r="Q36" i="1"/>
  <c r="I157" i="1" l="1"/>
  <c r="I191" i="1"/>
  <c r="Q157" i="1"/>
  <c r="I209" i="1"/>
  <c r="Q147" i="1"/>
  <c r="Q71" i="1"/>
  <c r="Q197" i="1"/>
  <c r="Q209" i="1"/>
  <c r="Q228" i="1"/>
  <c r="Q46" i="1"/>
  <c r="Q138" i="1"/>
  <c r="I228" i="1"/>
  <c r="I197" i="1"/>
  <c r="I178" i="1"/>
  <c r="Q58" i="1"/>
  <c r="I168" i="1"/>
  <c r="I98" i="1"/>
  <c r="I110" i="1"/>
  <c r="Q191" i="1"/>
  <c r="I147" i="1"/>
  <c r="Q178" i="1"/>
  <c r="Q168" i="1"/>
  <c r="Q110" i="1"/>
  <c r="I123" i="1"/>
  <c r="I219" i="1"/>
  <c r="I71" i="1"/>
  <c r="I138" i="1"/>
  <c r="H53" i="5"/>
  <c r="I53" i="5" s="1"/>
  <c r="J53" i="5" s="1"/>
  <c r="Q219" i="1"/>
  <c r="Q123" i="1"/>
  <c r="Q98" i="1"/>
  <c r="I47" i="5"/>
  <c r="J47" i="5"/>
  <c r="H52" i="5" l="1"/>
  <c r="I52" i="5" s="1"/>
  <c r="J52" i="5" s="1"/>
  <c r="I200" i="1"/>
  <c r="Q231" i="1"/>
  <c r="Q200" i="1"/>
  <c r="Q171" i="1"/>
  <c r="I171" i="1"/>
  <c r="I231" i="1"/>
  <c r="J54" i="5" l="1"/>
  <c r="J57" i="5" s="1"/>
  <c r="I54" i="5"/>
  <c r="I57" i="5" s="1"/>
  <c r="H54" i="5"/>
  <c r="H57" i="5" s="1"/>
  <c r="Q249" i="1"/>
  <c r="I249" i="1"/>
</calcChain>
</file>

<file path=xl/comments1.xml><?xml version="1.0" encoding="utf-8"?>
<comments xmlns="http://schemas.openxmlformats.org/spreadsheetml/2006/main">
  <authors>
    <author>PeterkaJu</author>
    <author>MaryAnne Schmidt</author>
    <author>Ein geschätzter Microsoft Office Anwender</author>
  </authors>
  <commentList>
    <comment ref="B6" authorId="0" shapeId="0">
      <text>
        <r>
          <rPr>
            <sz val="10"/>
            <color indexed="81"/>
            <rFont val="Tahoma"/>
            <family val="2"/>
          </rPr>
          <t>Photography
Illustration
Pack shots
Other
Test</t>
        </r>
      </text>
    </comment>
    <comment ref="H9" authorId="1" shapeId="0">
      <text>
        <r>
          <rPr>
            <sz val="10"/>
            <color indexed="81"/>
            <rFont val="Tahoma"/>
            <family val="2"/>
          </rPr>
          <t>Female
Male
Infant
Hand Model
Animal
Professional
Semi-Prof
Street
Extras</t>
        </r>
      </text>
    </comment>
    <comment ref="F22" authorId="2" shapeId="0">
      <text>
        <r>
          <rPr>
            <sz val="10"/>
            <color indexed="81"/>
            <rFont val="Geneva"/>
            <family val="2"/>
          </rPr>
          <t>Just type a number, not %, no comma's. 
Number will be converted to and calculate as %.</t>
        </r>
      </text>
    </comment>
    <comment ref="N22" authorId="2" shapeId="0">
      <text>
        <r>
          <rPr>
            <sz val="10"/>
            <color indexed="81"/>
            <rFont val="Geneva"/>
            <family val="2"/>
          </rPr>
          <t>Just type a number, not %, no comma's. 
Number will be converted to and calculate as %.</t>
        </r>
      </text>
    </comment>
    <comment ref="F76" authorId="2" shapeId="0">
      <text>
        <r>
          <rPr>
            <sz val="10"/>
            <color indexed="81"/>
            <rFont val="Geneva"/>
            <family val="2"/>
          </rPr>
          <t>Just type a number, not %, no comma's. 
Number will be converted to and calculate as %.</t>
        </r>
      </text>
    </comment>
    <comment ref="N76" authorId="2" shapeId="0">
      <text>
        <r>
          <rPr>
            <sz val="10"/>
            <color indexed="81"/>
            <rFont val="Geneva"/>
            <family val="2"/>
          </rPr>
          <t>Just type a number, not %, no comma's. 
Number will be converted to and calculate as %.</t>
        </r>
      </text>
    </comment>
    <comment ref="A82" authorId="1" shapeId="0">
      <text>
        <r>
          <rPr>
            <sz val="10"/>
            <color indexed="81"/>
            <rFont val="Tahoma"/>
            <family val="2"/>
          </rPr>
          <t>hair products, accessories, etc.</t>
        </r>
      </text>
    </comment>
    <comment ref="F143" authorId="2" shapeId="0">
      <text>
        <r>
          <rPr>
            <sz val="10"/>
            <color indexed="81"/>
            <rFont val="Geneva"/>
            <family val="2"/>
          </rPr>
          <t>Just type a number, not %, no comma's. 
Number will be converted to and calculate as %.</t>
        </r>
      </text>
    </comment>
    <comment ref="N143" authorId="2" shapeId="0">
      <text>
        <r>
          <rPr>
            <sz val="10"/>
            <color indexed="81"/>
            <rFont val="Geneva"/>
            <family val="2"/>
          </rPr>
          <t>Just type a number, not %, no comma's. 
Number will be converted to and calculate as %.</t>
        </r>
      </text>
    </comment>
    <comment ref="A145" authorId="1" shapeId="0">
      <text>
        <r>
          <rPr>
            <sz val="10"/>
            <color indexed="81"/>
            <rFont val="Tahoma"/>
            <family val="2"/>
          </rPr>
          <t>include prep time &amp; talent</t>
        </r>
      </text>
    </comment>
    <comment ref="A155" authorId="1" shapeId="0">
      <text>
        <r>
          <rPr>
            <sz val="10"/>
            <color indexed="81"/>
            <rFont val="Tahoma"/>
            <family val="2"/>
          </rPr>
          <t>P&amp;G Travel policy pays per diem rate to include hotel, taxis, meals.</t>
        </r>
      </text>
    </comment>
    <comment ref="F214" authorId="2" shapeId="0">
      <text>
        <r>
          <rPr>
            <sz val="10"/>
            <color indexed="81"/>
            <rFont val="Geneva"/>
            <family val="2"/>
          </rPr>
          <t>Just type a number, not %, no comma's. 
Number will be converted to and calculate as %.</t>
        </r>
      </text>
    </comment>
    <comment ref="N214" authorId="2" shapeId="0">
      <text>
        <r>
          <rPr>
            <sz val="10"/>
            <color indexed="81"/>
            <rFont val="Geneva"/>
            <family val="2"/>
          </rPr>
          <t>Just type a number, not %, no comma's. 
Number will be converted to and calculate as %.</t>
        </r>
      </text>
    </comment>
  </commentList>
</comments>
</file>

<file path=xl/sharedStrings.xml><?xml version="1.0" encoding="utf-8"?>
<sst xmlns="http://schemas.openxmlformats.org/spreadsheetml/2006/main" count="868" uniqueCount="557">
  <si>
    <t>Base</t>
  </si>
  <si>
    <t>Mark-</t>
  </si>
  <si>
    <t>U</t>
  </si>
  <si>
    <t>of U</t>
  </si>
  <si>
    <t>rate / U</t>
  </si>
  <si>
    <t xml:space="preserve">up % </t>
  </si>
  <si>
    <t>Column D: U = Unit</t>
  </si>
  <si>
    <t>D = day, H = hour, F = fixed amount</t>
  </si>
  <si>
    <t>no.</t>
  </si>
  <si>
    <t xml:space="preserve">no. </t>
  </si>
  <si>
    <t>of Pers.</t>
  </si>
  <si>
    <t>rate + mark-up</t>
  </si>
  <si>
    <t>Total incl.</t>
  </si>
  <si>
    <t>mark-up</t>
  </si>
  <si>
    <t>Recommended Bid</t>
  </si>
  <si>
    <t>Competitive Bid</t>
  </si>
  <si>
    <t>1. Agency Work</t>
  </si>
  <si>
    <t xml:space="preserve">  IPC Consulting Fee</t>
  </si>
  <si>
    <t xml:space="preserve">  Mac Formatting</t>
  </si>
  <si>
    <t xml:space="preserve">  Colour Copies, CDs</t>
  </si>
  <si>
    <t xml:space="preserve">  Other - specify:</t>
  </si>
  <si>
    <t>2. Art Buying Production</t>
  </si>
  <si>
    <t xml:space="preserve">  Talent Fee/Expenses #1</t>
  </si>
  <si>
    <t xml:space="preserve">  Talent Fee/Expenses #2</t>
  </si>
  <si>
    <t xml:space="preserve">  Casting Agency Fee</t>
  </si>
  <si>
    <t xml:space="preserve">  Street Casting</t>
  </si>
  <si>
    <t xml:space="preserve">  Studio Rental</t>
  </si>
  <si>
    <t xml:space="preserve">  Hairstylist Fee</t>
  </si>
  <si>
    <t xml:space="preserve">  Film Expenses (pola, video, etc)</t>
  </si>
  <si>
    <t xml:space="preserve">  Couriers, faxes, etc.</t>
  </si>
  <si>
    <t xml:space="preserve">  Usage Media</t>
  </si>
  <si>
    <t xml:space="preserve">            Region/Country</t>
  </si>
  <si>
    <t xml:space="preserve">            Time</t>
  </si>
  <si>
    <t xml:space="preserve">  Photographer Fee</t>
  </si>
  <si>
    <t xml:space="preserve">  Preproduction Fee</t>
  </si>
  <si>
    <t xml:space="preserve">  Casting / PPM Fee</t>
  </si>
  <si>
    <t>2.3 Photographer Expenses</t>
  </si>
  <si>
    <t xml:space="preserve">  # film rolls</t>
  </si>
  <si>
    <t xml:space="preserve">  # shots</t>
  </si>
  <si>
    <t xml:space="preserve">  Assistants </t>
  </si>
  <si>
    <t xml:space="preserve">  Film Expenses</t>
  </si>
  <si>
    <t xml:space="preserve">  Digital Expenses</t>
  </si>
  <si>
    <t xml:space="preserve">  Prints / Scans</t>
  </si>
  <si>
    <t>2.4  Work Crew Fees &amp; Expenses</t>
  </si>
  <si>
    <t xml:space="preserve">  Make-up Artist</t>
  </si>
  <si>
    <t xml:space="preserve">  Make-up Assistant</t>
  </si>
  <si>
    <t xml:space="preserve">  Make-up Expenses</t>
  </si>
  <si>
    <t xml:space="preserve">  Hair Stylist</t>
  </si>
  <si>
    <t xml:space="preserve">  Hair Styling Expenses</t>
  </si>
  <si>
    <t xml:space="preserve">  Colourist</t>
  </si>
  <si>
    <t xml:space="preserve">  Manicurist</t>
  </si>
  <si>
    <t xml:space="preserve">  Wardrobe purchase</t>
  </si>
  <si>
    <t xml:space="preserve">  Wardrobe rental</t>
  </si>
  <si>
    <t xml:space="preserve">  Wardrobe Stylist</t>
  </si>
  <si>
    <t xml:space="preserve">  Wardrobe Assistant </t>
  </si>
  <si>
    <t xml:space="preserve">  Food Stylist/Home Economist </t>
  </si>
  <si>
    <t xml:space="preserve">  Producer </t>
  </si>
  <si>
    <t xml:space="preserve">  Producer Expenses</t>
  </si>
  <si>
    <t xml:space="preserve">  Production Assistant</t>
  </si>
  <si>
    <t xml:space="preserve">  Special Effects Manager</t>
  </si>
  <si>
    <t xml:space="preserve">  Animal Handler</t>
  </si>
  <si>
    <t>2.5 Studio/Location</t>
  </si>
  <si>
    <t>2.5.1 Studio</t>
  </si>
  <si>
    <t xml:space="preserve">  Camera Equipment Rental</t>
  </si>
  <si>
    <t xml:space="preserve">  Special Equipment Rental</t>
  </si>
  <si>
    <t xml:space="preserve">  Catering</t>
  </si>
  <si>
    <t>2.5.2 Location</t>
  </si>
  <si>
    <t xml:space="preserve">  Location Scout</t>
  </si>
  <si>
    <t xml:space="preserve">  Location Scout Expenses</t>
  </si>
  <si>
    <t xml:space="preserve">  Location Fees</t>
  </si>
  <si>
    <t xml:space="preserve">  Lighting Rental</t>
  </si>
  <si>
    <t>2.6 Set Build</t>
  </si>
  <si>
    <t xml:space="preserve">  # of build days</t>
  </si>
  <si>
    <t xml:space="preserve">  Set design</t>
  </si>
  <si>
    <t xml:space="preserve">  Set design assistant</t>
  </si>
  <si>
    <t>2.7 Talent Fee</t>
  </si>
  <si>
    <t xml:space="preserve">  Day Fee</t>
  </si>
  <si>
    <t>2.8 Travel and Per Diems</t>
  </si>
  <si>
    <t xml:space="preserve">  Mileage</t>
  </si>
  <si>
    <t xml:space="preserve">  Hotel</t>
  </si>
  <si>
    <t xml:space="preserve">  Taxi</t>
  </si>
  <si>
    <t xml:space="preserve">  Per Diems</t>
  </si>
  <si>
    <t>2.9  Miscellaneous</t>
  </si>
  <si>
    <t xml:space="preserve">  Security</t>
  </si>
  <si>
    <t xml:space="preserve">  Vehicle Rental</t>
  </si>
  <si>
    <t xml:space="preserve">  Air freight</t>
  </si>
  <si>
    <t xml:space="preserve">  Couriers, faxes</t>
  </si>
  <si>
    <t>3. Other Art Buying Production</t>
  </si>
  <si>
    <t>3.1 Illustration</t>
  </si>
  <si>
    <t>3.2 Pack Shots</t>
  </si>
  <si>
    <t xml:space="preserve">  Assistant(s)</t>
  </si>
  <si>
    <t>3.3 Stock Shots</t>
  </si>
  <si>
    <t xml:space="preserve">  Stock Shot Fee</t>
  </si>
  <si>
    <t>4. Post Production</t>
  </si>
  <si>
    <t>4.1 Retouching</t>
  </si>
  <si>
    <t xml:space="preserve">  # of hours</t>
  </si>
  <si>
    <t xml:space="preserve">  # of images</t>
  </si>
  <si>
    <t xml:space="preserve">  Write to disc</t>
  </si>
  <si>
    <t>4.2 Proofing</t>
  </si>
  <si>
    <t xml:space="preserve">  # of proofs</t>
  </si>
  <si>
    <t xml:space="preserve">  total proof costs</t>
  </si>
  <si>
    <t>Total Post Production</t>
  </si>
  <si>
    <t>5. Insurance (if applicable)</t>
  </si>
  <si>
    <t>6. Tax (if applicable)</t>
  </si>
  <si>
    <t>7. Talent Buyout (if applicable)</t>
  </si>
  <si>
    <t xml:space="preserve">  Buyout Media</t>
  </si>
  <si>
    <t xml:space="preserve">             Region/Country</t>
  </si>
  <si>
    <t xml:space="preserve">             Time</t>
  </si>
  <si>
    <t xml:space="preserve">  Buyout Option 1</t>
  </si>
  <si>
    <t xml:space="preserve">  Buyout Option 2</t>
  </si>
  <si>
    <t>GRAND TOTAL</t>
  </si>
  <si>
    <t>Project Description:</t>
  </si>
  <si>
    <t>Created Date:</t>
  </si>
  <si>
    <t>Production Format:</t>
  </si>
  <si>
    <t>Created Version:</t>
  </si>
  <si>
    <t>Agency Name:</t>
  </si>
  <si>
    <t>Casting Date:</t>
  </si>
  <si>
    <t>Art Buyer:</t>
  </si>
  <si>
    <t>Casting Location:</t>
  </si>
  <si>
    <t>Brand:</t>
  </si>
  <si>
    <t># of Talent</t>
  </si>
  <si>
    <t>Brand Manager:</t>
  </si>
  <si>
    <t>Type of Talent</t>
  </si>
  <si>
    <t>Photographer:</t>
  </si>
  <si>
    <t>Shoot Date:</t>
  </si>
  <si>
    <t>Photographer Agency:</t>
  </si>
  <si>
    <t>Shoot Location:</t>
  </si>
  <si>
    <t>Fashion Stylist Name:</t>
  </si>
  <si>
    <t># of shoot days:</t>
  </si>
  <si>
    <t>Make-up Artist Name:</t>
  </si>
  <si>
    <t>Hair Stylist Name:</t>
  </si>
  <si>
    <t>Euro</t>
  </si>
  <si>
    <t xml:space="preserve">  Film Material (text entry)</t>
  </si>
  <si>
    <t>Total Agency Work</t>
  </si>
  <si>
    <t>2.2 Photographer Package:</t>
  </si>
  <si>
    <t>Subtotal Photographer Package</t>
  </si>
  <si>
    <t>Subtotal Photographer Expenses</t>
  </si>
  <si>
    <t>Subtotal Crew Fees &amp; Expenses</t>
  </si>
  <si>
    <t>Subtotal Studio</t>
  </si>
  <si>
    <t>Subtotal Casting</t>
  </si>
  <si>
    <t>Subtotal Location</t>
  </si>
  <si>
    <t>Subtotal Set Build</t>
  </si>
  <si>
    <t>Subtotal Talent Fee</t>
  </si>
  <si>
    <t>Subtotal Travel &amp; Per Diems</t>
  </si>
  <si>
    <t>Subtotal Miscellaneous</t>
  </si>
  <si>
    <t>Subtotal Stock Shots</t>
  </si>
  <si>
    <t>Subtotal Pack Shots</t>
  </si>
  <si>
    <t>Subtotal Retouching</t>
  </si>
  <si>
    <t>Subtotal Proofing</t>
  </si>
  <si>
    <t xml:space="preserve">Total Art Buying Production </t>
  </si>
  <si>
    <t>Subtotal Illustration</t>
  </si>
  <si>
    <t>Total Other Art Buying Production</t>
  </si>
  <si>
    <t>Local</t>
  </si>
  <si>
    <t>Comments:</t>
  </si>
  <si>
    <t>EPCATS WORKBOOK</t>
  </si>
  <si>
    <t>RELEASE 4.1</t>
  </si>
  <si>
    <t>Exchange Rates</t>
  </si>
  <si>
    <t>Last updated:</t>
  </si>
  <si>
    <t>USD</t>
  </si>
  <si>
    <t>.</t>
  </si>
  <si>
    <t xml:space="preserve">  Photographer Buyout (if applicable)</t>
  </si>
  <si>
    <t>Budget:</t>
  </si>
  <si>
    <t>$H$15</t>
  </si>
  <si>
    <t>$Q$15</t>
  </si>
  <si>
    <t>Additional Comments</t>
  </si>
  <si>
    <t>4.3 Prepress</t>
  </si>
  <si>
    <t xml:space="preserve">  Digital Artwork - Master</t>
  </si>
  <si>
    <t>Subtotal Prepress</t>
  </si>
  <si>
    <t xml:space="preserve">  Other -Specify:</t>
  </si>
  <si>
    <t xml:space="preserve">  Digital Artwork - Adapt</t>
  </si>
  <si>
    <t xml:space="preserve">  Agency Travel and Per Diem</t>
  </si>
  <si>
    <t>2.1 Casting</t>
  </si>
  <si>
    <t>Detail for information only:</t>
  </si>
  <si>
    <t xml:space="preserve">  Talent Buyout:</t>
  </si>
  <si>
    <t>CZK</t>
  </si>
  <si>
    <t>DKK</t>
  </si>
  <si>
    <t>EGP</t>
  </si>
  <si>
    <t>HUF</t>
  </si>
  <si>
    <t>ILS</t>
  </si>
  <si>
    <t>MAD</t>
  </si>
  <si>
    <t>PLN</t>
  </si>
  <si>
    <t>RON</t>
  </si>
  <si>
    <t>ZAR</t>
  </si>
  <si>
    <t>SEK</t>
  </si>
  <si>
    <t>CHF</t>
  </si>
  <si>
    <t>TRY</t>
  </si>
  <si>
    <t>GBP</t>
  </si>
  <si>
    <t>AED</t>
  </si>
  <si>
    <t>SAR</t>
  </si>
  <si>
    <t>EUR</t>
  </si>
  <si>
    <t>HKD</t>
  </si>
  <si>
    <t>UAH</t>
  </si>
  <si>
    <t>CNY</t>
  </si>
  <si>
    <t>KZT</t>
  </si>
  <si>
    <t>PKR</t>
  </si>
  <si>
    <t>MDL</t>
  </si>
  <si>
    <t>MKD</t>
  </si>
  <si>
    <t>NGN</t>
  </si>
  <si>
    <t>LVL</t>
  </si>
  <si>
    <t>AUD</t>
  </si>
  <si>
    <t>KES</t>
  </si>
  <si>
    <t>NOK</t>
  </si>
  <si>
    <t>TND</t>
  </si>
  <si>
    <t>ARS</t>
  </si>
  <si>
    <t>BOB</t>
  </si>
  <si>
    <t>BRL</t>
  </si>
  <si>
    <t>CLP</t>
  </si>
  <si>
    <t>COP</t>
  </si>
  <si>
    <t>CRC</t>
  </si>
  <si>
    <t>DOP</t>
  </si>
  <si>
    <t>GTQ</t>
  </si>
  <si>
    <t>HNL</t>
  </si>
  <si>
    <t>MXN</t>
  </si>
  <si>
    <t>NIO</t>
  </si>
  <si>
    <t>PYG</t>
  </si>
  <si>
    <t>PAB</t>
  </si>
  <si>
    <t>PEN</t>
  </si>
  <si>
    <t>UYU</t>
  </si>
  <si>
    <t>VEF</t>
  </si>
  <si>
    <t>VEB</t>
  </si>
  <si>
    <t>INR</t>
  </si>
  <si>
    <t xml:space="preserve">Agency </t>
  </si>
  <si>
    <t>Date</t>
  </si>
  <si>
    <t>Brand/Product</t>
  </si>
  <si>
    <t>Agency Currency</t>
  </si>
  <si>
    <t>Project Title-Campaign</t>
  </si>
  <si>
    <t>Production Currency</t>
  </si>
  <si>
    <t>ADCostS Number</t>
  </si>
  <si>
    <t>Post Prod. Currency</t>
  </si>
  <si>
    <t>Photographers Agency</t>
  </si>
  <si>
    <t>Number of Shoot Days</t>
  </si>
  <si>
    <t>Photographer</t>
  </si>
  <si>
    <t>Shooting Location</t>
  </si>
  <si>
    <t>Assets</t>
  </si>
  <si>
    <t>Cost in Bidding Currency</t>
  </si>
  <si>
    <t>Estimate in $</t>
  </si>
  <si>
    <t>P1</t>
  </si>
  <si>
    <t>PREPRODUCTION</t>
  </si>
  <si>
    <t>P2</t>
  </si>
  <si>
    <t>TALENT FEES</t>
  </si>
  <si>
    <t>P3</t>
  </si>
  <si>
    <t>PHOTOGRAPHER</t>
  </si>
  <si>
    <t>P4</t>
  </si>
  <si>
    <t>CREW SALARIES</t>
  </si>
  <si>
    <t>P5</t>
  </si>
  <si>
    <t>P6</t>
  </si>
  <si>
    <t>LOCATION/ STUDIO/ ART DEPARTMENT/SETS</t>
  </si>
  <si>
    <t>P7</t>
  </si>
  <si>
    <t>TRAVEL (excl. Agency)</t>
  </si>
  <si>
    <t>P8</t>
  </si>
  <si>
    <t>INSURANCE (if not covered by P&amp;G)</t>
  </si>
  <si>
    <t>P9</t>
  </si>
  <si>
    <t>MARK UP</t>
  </si>
  <si>
    <t xml:space="preserve">T1 TOTAL PROD COST </t>
  </si>
  <si>
    <t>PP1</t>
  </si>
  <si>
    <t>RETOUCHING</t>
  </si>
  <si>
    <t>PP2</t>
  </si>
  <si>
    <t>ARTWORK/PACKS</t>
  </si>
  <si>
    <t>PP3</t>
  </si>
  <si>
    <t>MARK UP (if applicable)</t>
  </si>
  <si>
    <t xml:space="preserve">T2 TOTAL POST PROD COST </t>
  </si>
  <si>
    <t xml:space="preserve">3. AGENCY COST  </t>
  </si>
  <si>
    <t>A1</t>
  </si>
  <si>
    <t>A2</t>
  </si>
  <si>
    <t>TRAVEL</t>
  </si>
  <si>
    <t xml:space="preserve">T3 TOTAL AGENCY COST </t>
  </si>
  <si>
    <t>T4</t>
  </si>
  <si>
    <t>T5</t>
  </si>
  <si>
    <t xml:space="preserve">TOTAL PRINT PRODUCTION COST </t>
  </si>
  <si>
    <t>T1+T2+T3+T4+T5</t>
  </si>
  <si>
    <t>U1</t>
  </si>
  <si>
    <t>STOCK IMAGE</t>
  </si>
  <si>
    <t>U2</t>
  </si>
  <si>
    <t>TALENT</t>
  </si>
  <si>
    <t xml:space="preserve">T6 TOTAL POST PROD COST </t>
  </si>
  <si>
    <t>. TOTAL PRINT PRODUCTION COST w/ USAGE/BUYOUTS</t>
  </si>
  <si>
    <t>T1+T2+T3+T4+T5+T6</t>
  </si>
  <si>
    <t xml:space="preserve">Exch.Rate     </t>
  </si>
  <si>
    <t>STILL IMAGE Quotation Summary Form</t>
  </si>
  <si>
    <t xml:space="preserve">1. STILL IMAGE PRODUCTION COST </t>
  </si>
  <si>
    <t>2.STILL IMAGE POST PRODUCTION COST</t>
  </si>
  <si>
    <t>Cost. in Ag. curr</t>
  </si>
  <si>
    <t xml:space="preserve">This color indicates cells that should be filled in </t>
  </si>
  <si>
    <t xml:space="preserve">Section below is not transferred to Adstream </t>
  </si>
  <si>
    <t>metadata mapping</t>
  </si>
  <si>
    <t>detailed bid mapping</t>
  </si>
  <si>
    <t>Talent Fees</t>
  </si>
  <si>
    <t>Crew Salary</t>
  </si>
  <si>
    <t>Equipment</t>
  </si>
  <si>
    <t>Location/Studio/Art Department/Sets</t>
  </si>
  <si>
    <t>Travel (exl agency)</t>
  </si>
  <si>
    <t>Insurance (if not covered by P&amp;G)</t>
  </si>
  <si>
    <t>Mark Up</t>
  </si>
  <si>
    <t>Retouching</t>
  </si>
  <si>
    <t>Artwork/packs</t>
  </si>
  <si>
    <t>Agency Travel</t>
  </si>
  <si>
    <t>tax</t>
  </si>
  <si>
    <t>H26</t>
  </si>
  <si>
    <t>Mark Up 1</t>
  </si>
  <si>
    <t>Mark Up 2.1</t>
  </si>
  <si>
    <t>Mark Up 2.2</t>
  </si>
  <si>
    <t>Mark Up 2.3</t>
  </si>
  <si>
    <t>Mark Up 2.4</t>
  </si>
  <si>
    <t>Mark Up 2.5.1</t>
  </si>
  <si>
    <t>Mark Up 2.5.2</t>
  </si>
  <si>
    <t>Mark Up 2.6</t>
  </si>
  <si>
    <t>Mark Up 2.7</t>
  </si>
  <si>
    <t>Mark Up 2.8</t>
  </si>
  <si>
    <t>Mark Up 2.9</t>
  </si>
  <si>
    <t>Mark Up 3.1</t>
  </si>
  <si>
    <t>Mark Up 3.2</t>
  </si>
  <si>
    <t>Mark Up 3.3</t>
  </si>
  <si>
    <t>Mark Up 4.1</t>
  </si>
  <si>
    <t>Mark Up 4.2</t>
  </si>
  <si>
    <t>Mark Up 4.3</t>
  </si>
  <si>
    <t>Still Image Advertising Production Cost Estimate (EPCATS)</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</si>
  <si>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</si>
  <si>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</si>
  <si>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</si>
  <si>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</si>
  <si>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Rate</t>
  </si>
  <si>
    <t>This color indicates cells that must not be filled and are protected</t>
  </si>
  <si>
    <t>Preproduction</t>
  </si>
  <si>
    <t>EQUIPMENT</t>
  </si>
  <si>
    <t>P&amp;G insurance</t>
  </si>
  <si>
    <t>6.Usage/Buyouts</t>
  </si>
  <si>
    <t xml:space="preserve">  Paediatric Nurse</t>
  </si>
  <si>
    <t xml:space="preserve">  Paediatric Nurse/Doctor</t>
  </si>
  <si>
    <t xml:space="preserve">  Pack Mock-ups</t>
  </si>
  <si>
    <t xml:space="preserve">  Layouts</t>
  </si>
  <si>
    <t>='Bid Details'!H44</t>
  </si>
  <si>
    <t>='Bid Details'!H145</t>
  </si>
  <si>
    <t>=SUM('Bid Details'!H56+'Bid Details'!H69)</t>
  </si>
  <si>
    <t>='Bid Details'!H96</t>
  </si>
  <si>
    <t>=SUM('Bid Details'!H102+'Bid Details'!H103+'Bid Details'!H104+'Bid Details'!H115+'Bid Details'!H116+'Bid Details'!H117)</t>
  </si>
  <si>
    <t>=SUM('Bid Details'!H101+'Bid Details'!H105+'Bid Details'!H106+'Bid Details'!H107+'Bid Details'!H112+'Bid Details'!H113+'Bid Details'!H114+'Bid Details'!H118+'Bid Details'!H119+'Bid Details'!H120)</t>
  </si>
  <si>
    <t>='Bid Details'!H155</t>
  </si>
  <si>
    <t>='Bid Details'!H231</t>
  </si>
  <si>
    <t>=SUM('Bid Details'!B45+'Bid Details'!B57+'Bid Details'!B70+'Bid Details'!B97+'Bid Details'!B109+'Bid Details'!B122+'Bid Details'!B137+'Bid Details'!B146)</t>
  </si>
  <si>
    <t>='Bid Details'!H207</t>
  </si>
  <si>
    <t>='Bid Details'!H217+'Bid Details'!H226</t>
  </si>
  <si>
    <t>=SUM('Bid Details'!B208+'Bid Details'!B218+'Bid Details'!B227)</t>
  </si>
  <si>
    <t>=SUM('Bid Details'!H22+'Bid Details'!H23+'Bid Details'!H24+'Bid Details'!H25+'Bid Details'!H27)</t>
  </si>
  <si>
    <t>='Bid Details'!H233</t>
  </si>
  <si>
    <t>='Bid Details'!I195</t>
  </si>
  <si>
    <t>='Bid Details'!I235</t>
  </si>
  <si>
    <t>Name</t>
  </si>
  <si>
    <t>Value</t>
  </si>
  <si>
    <t>Content Type</t>
  </si>
  <si>
    <t>Photography</t>
  </si>
  <si>
    <t>Production</t>
  </si>
  <si>
    <t>Full production</t>
  </si>
  <si>
    <t>Format Type</t>
  </si>
  <si>
    <t>Summary And Detailed</t>
  </si>
  <si>
    <t>Mapping Key</t>
  </si>
  <si>
    <t>StillImageAllSummaryAndDetail</t>
  </si>
  <si>
    <t>DO NOT MODIFY THIS SHEET</t>
  </si>
  <si>
    <t>4. TAX/IMPORTATION FEES (when applicable) 6</t>
  </si>
  <si>
    <t>5.  P&amp;G INSURANCE</t>
  </si>
  <si>
    <t>Currency</t>
  </si>
  <si>
    <t>up %</t>
  </si>
  <si>
    <t>Agency Work FX_Rates</t>
  </si>
  <si>
    <t>Local FX_Rates</t>
  </si>
  <si>
    <t>Photographer FX_Rates</t>
  </si>
  <si>
    <t>Talent FX_Rates</t>
  </si>
  <si>
    <t>Post Production FX_Rates</t>
  </si>
  <si>
    <r>
      <t xml:space="preserve">  </t>
    </r>
    <r>
      <rPr>
        <sz val="10"/>
        <color indexed="8"/>
        <rFont val="Calibri"/>
        <family val="2"/>
        <scheme val="minor"/>
      </rPr>
      <t>Studio Rental</t>
    </r>
  </si>
  <si>
    <r>
      <t xml:space="preserve">  </t>
    </r>
    <r>
      <rPr>
        <sz val="10"/>
        <color indexed="8"/>
        <rFont val="Calibri"/>
        <family val="2"/>
        <scheme val="minor"/>
      </rPr>
      <t>Lighting Rental</t>
    </r>
  </si>
  <si>
    <r>
      <t xml:space="preserve"> </t>
    </r>
    <r>
      <rPr>
        <sz val="10"/>
        <color indexed="8"/>
        <rFont val="Calibri"/>
        <family val="2"/>
        <scheme val="minor"/>
      </rPr>
      <t xml:space="preserve"> Set Expenses</t>
    </r>
  </si>
  <si>
    <r>
      <t xml:space="preserve"> </t>
    </r>
    <r>
      <rPr>
        <sz val="10"/>
        <color indexed="8"/>
        <rFont val="Calibri"/>
        <family val="2"/>
        <scheme val="minor"/>
      </rPr>
      <t xml:space="preserve"> Backgrounds</t>
    </r>
  </si>
  <si>
    <r>
      <t xml:space="preserve">  </t>
    </r>
    <r>
      <rPr>
        <sz val="10"/>
        <color indexed="8"/>
        <rFont val="Calibri"/>
        <family val="2"/>
        <scheme val="minor"/>
      </rPr>
      <t>Prop Stylist</t>
    </r>
  </si>
  <si>
    <r>
      <t xml:space="preserve">  </t>
    </r>
    <r>
      <rPr>
        <sz val="10"/>
        <color indexed="8"/>
        <rFont val="Calibri"/>
        <family val="2"/>
        <scheme val="minor"/>
      </rPr>
      <t>Prop Expenses</t>
    </r>
  </si>
  <si>
    <r>
      <t xml:space="preserve">  </t>
    </r>
    <r>
      <rPr>
        <sz val="10"/>
        <color indexed="8"/>
        <rFont val="Calibri"/>
        <family val="2"/>
        <scheme val="minor"/>
      </rPr>
      <t>Mock-up/ Model Maker</t>
    </r>
  </si>
  <si>
    <r>
      <t xml:space="preserve">  </t>
    </r>
    <r>
      <rPr>
        <sz val="10"/>
        <color indexed="8"/>
        <rFont val="Calibri"/>
        <family val="2"/>
        <scheme val="minor"/>
      </rPr>
      <t>Mock-up Expenses</t>
    </r>
  </si>
  <si>
    <r>
      <t xml:space="preserve">  </t>
    </r>
    <r>
      <rPr>
        <sz val="10"/>
        <color indexed="8"/>
        <rFont val="Calibri"/>
        <family val="2"/>
        <scheme val="minor"/>
      </rPr>
      <t>Fares (air or train)</t>
    </r>
  </si>
  <si>
    <r>
      <t xml:space="preserve">  </t>
    </r>
    <r>
      <rPr>
        <sz val="10"/>
        <color indexed="8"/>
        <rFont val="Calibri"/>
        <family val="2"/>
        <scheme val="minor"/>
      </rPr>
      <t>Permits / Visas</t>
    </r>
  </si>
  <si>
    <r>
      <t xml:space="preserve">  </t>
    </r>
    <r>
      <rPr>
        <sz val="10"/>
        <color indexed="8"/>
        <rFont val="Calibri"/>
        <family val="2"/>
        <scheme val="minor"/>
      </rPr>
      <t>Artist Social Security</t>
    </r>
  </si>
  <si>
    <r>
      <t xml:space="preserve">  </t>
    </r>
    <r>
      <rPr>
        <sz val="10"/>
        <color indexed="8"/>
        <rFont val="Calibri"/>
        <family val="2"/>
        <scheme val="minor"/>
      </rPr>
      <t>Illustrator Fee</t>
    </r>
  </si>
  <si>
    <r>
      <t xml:space="preserve">  </t>
    </r>
    <r>
      <rPr>
        <sz val="10"/>
        <color indexed="8"/>
        <rFont val="Calibri"/>
        <family val="2"/>
        <scheme val="minor"/>
      </rPr>
      <t>Photographer Fee</t>
    </r>
  </si>
  <si>
    <r>
      <t xml:space="preserve">  </t>
    </r>
    <r>
      <rPr>
        <sz val="10"/>
        <color indexed="8"/>
        <rFont val="Calibri"/>
        <family val="2"/>
        <scheme val="minor"/>
      </rPr>
      <t>Retouching Fee</t>
    </r>
  </si>
  <si>
    <r>
      <t xml:space="preserve"> </t>
    </r>
    <r>
      <rPr>
        <sz val="10"/>
        <color indexed="8"/>
        <rFont val="Calibri"/>
        <family val="2"/>
        <scheme val="minor"/>
      </rPr>
      <t>Typography</t>
    </r>
  </si>
  <si>
    <r>
      <t xml:space="preserve"> </t>
    </r>
    <r>
      <rPr>
        <sz val="10"/>
        <color indexed="8"/>
        <rFont val="Calibri"/>
        <family val="2"/>
        <scheme val="minor"/>
      </rPr>
      <t>Typesetting</t>
    </r>
  </si>
  <si>
    <t>Currencies</t>
  </si>
  <si>
    <r>
      <rPr>
        <b/>
        <sz val="10"/>
        <rFont val="Calibri"/>
        <family val="2"/>
        <scheme val="minor"/>
      </rPr>
      <t>ENTERING LOCAL EXCHANGE RATES</t>
    </r>
    <r>
      <rPr>
        <sz val="10"/>
        <rFont val="Calibri"/>
        <family val="2"/>
        <scheme val="minor"/>
      </rPr>
      <t xml:space="preserve">
The EPCATS model works out the cost of your project by starting with the currency in which you actually bill P&amp;G.
This 'billing' currency is automatically converted to "P&amp;G dollars", for their own internal analysis, using the tabsle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
</t>
    </r>
  </si>
  <si>
    <t>(version Nov 1, 2017)</t>
  </si>
  <si>
    <t>US Dollar</t>
  </si>
  <si>
    <t>Albanian Lek</t>
  </si>
  <si>
    <t>ALL</t>
  </si>
  <si>
    <t>Algerian Dinar</t>
  </si>
  <si>
    <t>DZD</t>
  </si>
  <si>
    <t>Angolan Kwanza</t>
  </si>
  <si>
    <t>AOA</t>
  </si>
  <si>
    <t>Argentine Peso</t>
  </si>
  <si>
    <t>Armenian Dram</t>
  </si>
  <si>
    <t>AMD</t>
  </si>
  <si>
    <t>Australian Dollar</t>
  </si>
  <si>
    <t>Azerbaijan Manat</t>
  </si>
  <si>
    <t>AZM</t>
  </si>
  <si>
    <t>Azerbaijan New Manat</t>
  </si>
  <si>
    <t>AZN</t>
  </si>
  <si>
    <t>Bahraini Dinar</t>
  </si>
  <si>
    <t>BHD</t>
  </si>
  <si>
    <t>Bangladeshi Taka</t>
  </si>
  <si>
    <t>BDT</t>
  </si>
  <si>
    <t>Barbados Dollar</t>
  </si>
  <si>
    <t>BBD</t>
  </si>
  <si>
    <t>Belarusian Ruble</t>
  </si>
  <si>
    <t>BYR</t>
  </si>
  <si>
    <t>Belize Dollar</t>
  </si>
  <si>
    <t>BZD</t>
  </si>
  <si>
    <t>Bolivian Boliviano</t>
  </si>
  <si>
    <t>Bosnian Mark</t>
  </si>
  <si>
    <t>BAM</t>
  </si>
  <si>
    <t>Brazilian Real</t>
  </si>
  <si>
    <t>British Pound</t>
  </si>
  <si>
    <t>Brunei Dollar</t>
  </si>
  <si>
    <t>BND</t>
  </si>
  <si>
    <t>Bulgarian Lev</t>
  </si>
  <si>
    <t>BGN</t>
  </si>
  <si>
    <t>Canadian Dollar</t>
  </si>
  <si>
    <t>CAD</t>
  </si>
  <si>
    <t>CFA Franc BEAC</t>
  </si>
  <si>
    <t>XAF</t>
  </si>
  <si>
    <t>Chilean Peso</t>
  </si>
  <si>
    <t>Chinese Yuan Renminbi</t>
  </si>
  <si>
    <t>Colombian Peso</t>
  </si>
  <si>
    <t>Congolese Franc</t>
  </si>
  <si>
    <t>CDF</t>
  </si>
  <si>
    <t>Costa Rican Colon</t>
  </si>
  <si>
    <t>Croatian Kuna</t>
  </si>
  <si>
    <t>HRK</t>
  </si>
  <si>
    <t>Cyprus Pound</t>
  </si>
  <si>
    <t>CYP</t>
  </si>
  <si>
    <t>Czech Koruna</t>
  </si>
  <si>
    <t>Danish Krone</t>
  </si>
  <si>
    <t>Dominican R. Peso</t>
  </si>
  <si>
    <t>Egyptian Pound</t>
  </si>
  <si>
    <t>El Salvador Colon</t>
  </si>
  <si>
    <t>SVC</t>
  </si>
  <si>
    <t>Estonian Kroon</t>
  </si>
  <si>
    <t>EEK</t>
  </si>
  <si>
    <t>Ethiopian Birr</t>
  </si>
  <si>
    <t>ETB</t>
  </si>
  <si>
    <t>Georgian Lari</t>
  </si>
  <si>
    <t>GEL</t>
  </si>
  <si>
    <t>Ghanaian Cedi</t>
  </si>
  <si>
    <t>GHC</t>
  </si>
  <si>
    <t>Ghanaian New Cedi</t>
  </si>
  <si>
    <t>GHS</t>
  </si>
  <si>
    <t>Guatemalan Quetzal</t>
  </si>
  <si>
    <t>Honduran Lempira</t>
  </si>
  <si>
    <t>Hong Kong Dollar</t>
  </si>
  <si>
    <t>Hungarian Forint</t>
  </si>
  <si>
    <t>Iceland Krona</t>
  </si>
  <si>
    <t>ISK</t>
  </si>
  <si>
    <t>Indian Rupee</t>
  </si>
  <si>
    <t>Indonesian Rupiah</t>
  </si>
  <si>
    <t>IDR</t>
  </si>
  <si>
    <t>Iranian Rial</t>
  </si>
  <si>
    <t>IRR</t>
  </si>
  <si>
    <t>Israeli New Shekel</t>
  </si>
  <si>
    <t>Jamaican Dollar</t>
  </si>
  <si>
    <t>JMD</t>
  </si>
  <si>
    <t>Japanese Yen</t>
  </si>
  <si>
    <t>JPY</t>
  </si>
  <si>
    <t>Jordanian Dinar</t>
  </si>
  <si>
    <t>JOD</t>
  </si>
  <si>
    <t>Kazakhstan Tenge</t>
  </si>
  <si>
    <t>Kenyan Shilling</t>
  </si>
  <si>
    <t>Kuwaiti Dinar</t>
  </si>
  <si>
    <t>KWD</t>
  </si>
  <si>
    <t>Latvian Lats</t>
  </si>
  <si>
    <t>Lebanese Pound</t>
  </si>
  <si>
    <t>LBP</t>
  </si>
  <si>
    <t>Libyan Dinar</t>
  </si>
  <si>
    <t>LYD</t>
  </si>
  <si>
    <t>Lithuanian Litas</t>
  </si>
  <si>
    <t>LTL</t>
  </si>
  <si>
    <t>Luxembourg Franc</t>
  </si>
  <si>
    <t>LUF</t>
  </si>
  <si>
    <t>Macedonian Denar</t>
  </si>
  <si>
    <t>Malawi Kwacha</t>
  </si>
  <si>
    <t>MWK</t>
  </si>
  <si>
    <t>Malaysian Ringgit</t>
  </si>
  <si>
    <t>MYR</t>
  </si>
  <si>
    <t>Maltese Lira</t>
  </si>
  <si>
    <t>MTL</t>
  </si>
  <si>
    <t>Mauritius Rupee</t>
  </si>
  <si>
    <t>MUR</t>
  </si>
  <si>
    <t>Mexican Peso</t>
  </si>
  <si>
    <t>Moldovan Leu</t>
  </si>
  <si>
    <t>Mongolian Tugrik</t>
  </si>
  <si>
    <t>MNT</t>
  </si>
  <si>
    <t>Moroccan Dirham</t>
  </si>
  <si>
    <t>Myanmar Kyat</t>
  </si>
  <si>
    <t>MMK</t>
  </si>
  <si>
    <t>New Zealand Dollar</t>
  </si>
  <si>
    <t>NZD</t>
  </si>
  <si>
    <t>Nicaraguan Cordoba Oro</t>
  </si>
  <si>
    <t>Nigerian Naira</t>
  </si>
  <si>
    <t>Norwegian Kroner</t>
  </si>
  <si>
    <t>Omani Rial</t>
  </si>
  <si>
    <t>OMR</t>
  </si>
  <si>
    <t>Pakistan Rupee</t>
  </si>
  <si>
    <t>Panamanian Balboa</t>
  </si>
  <si>
    <t>Paraguay Guarani</t>
  </si>
  <si>
    <t>Peruvian Nuevo Sol</t>
  </si>
  <si>
    <t>Philippine Peso</t>
  </si>
  <si>
    <t>PHP</t>
  </si>
  <si>
    <t>Polish Zloty</t>
  </si>
  <si>
    <t>Qatari Rial</t>
  </si>
  <si>
    <t>QAR</t>
  </si>
  <si>
    <t>Romanian New Lei</t>
  </si>
  <si>
    <t>Saudi Riyal</t>
  </si>
  <si>
    <t>Serbian Dinar</t>
  </si>
  <si>
    <t>RSD</t>
  </si>
  <si>
    <t>Singapore Dollar</t>
  </si>
  <si>
    <t>SGD</t>
  </si>
  <si>
    <t>Slovak Koruna</t>
  </si>
  <si>
    <t>SKK</t>
  </si>
  <si>
    <t>Slovenian Tolar</t>
  </si>
  <si>
    <t>SIT</t>
  </si>
  <si>
    <t>South African Rand</t>
  </si>
  <si>
    <t>South-Korean Won</t>
  </si>
  <si>
    <t>KRW</t>
  </si>
  <si>
    <t>Sri Lanka Rupee</t>
  </si>
  <si>
    <t>LKR</t>
  </si>
  <si>
    <t>Swedish Krona</t>
  </si>
  <si>
    <t>Swiss Franc</t>
  </si>
  <si>
    <t>Syrian Pound</t>
  </si>
  <si>
    <t>SYP</t>
  </si>
  <si>
    <t>Taiwan Dollar</t>
  </si>
  <si>
    <t>TWD</t>
  </si>
  <si>
    <t>Tanzanian Shilling</t>
  </si>
  <si>
    <t>TZS</t>
  </si>
  <si>
    <t>Thai Baht</t>
  </si>
  <si>
    <t>THB</t>
  </si>
  <si>
    <t>Tunisian Dinar</t>
  </si>
  <si>
    <t>Turkish Lira</t>
  </si>
  <si>
    <t>Uganda Shilling</t>
  </si>
  <si>
    <t>UGX</t>
  </si>
  <si>
    <t>Ukraine Hryvnia</t>
  </si>
  <si>
    <t>Uruguayan Peso</t>
  </si>
  <si>
    <t>Utd. Arab Emir. Dirham</t>
  </si>
  <si>
    <t>Uzbekistan Som</t>
  </si>
  <si>
    <t>UZS</t>
  </si>
  <si>
    <t>Venezuelan Bolivar</t>
  </si>
  <si>
    <t>Venezuelan Bolivar Fuerte</t>
  </si>
  <si>
    <t>Vietnamese Dong</t>
  </si>
  <si>
    <t>VND</t>
  </si>
  <si>
    <t>Yemeni Rial</t>
  </si>
  <si>
    <t>YER</t>
  </si>
  <si>
    <t>Post Production Currency</t>
  </si>
  <si>
    <t>Local Currency</t>
  </si>
  <si>
    <t>Agency Work Currency</t>
  </si>
  <si>
    <t>Photographer Currency</t>
  </si>
  <si>
    <t>Talent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</si>
</sst>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 #,##0_-;_-* &quot;-&quot;_-;_-@_-"/>
    <numFmt numFmtId="43" formatCode="_-* #,##0.00_-;\-* #,##0.00_-;_-* &quot;-&quot;??_-;_-@_-"/>
    <numFmt numFmtId="164" formatCode="_(&quot;$&quot;* #,##0_);_(&quot;$&quot;* \(#,##0\);_(&quot;$&quot;* &quot;-&quot;_);_(@_)"/>
    <numFmt numFmtId="165" formatCode="_(* #,##0_);_(* \(#,##0\);_(* &quot;-&quot;_);_(@_)"/>
    <numFmt numFmtId="166" formatCode="_(* #,##0.00_);_(* \(#,##0.00\);_(* &quot;-&quot;??_);_(@_)"/>
    <numFmt numFmtId="167" formatCode="_-* #,##0\ _€_-;\-* #,##0\ _€_-;_-* &quot;-&quot;\ _€_-;_-@_-"/>
    <numFmt numFmtId="168" formatCode=";;;"/>
    <numFmt numFmtId="169" formatCode="_(* #,##0_);_(* \(#,##0\);_(* &quot;-&quot;??_);_(@_)"/>
    <numFmt numFmtId="170" formatCode="_-* #,##0.00\ _€_-;\-* #,##0.00\ _€_-;_-* &quot;-&quot;??\ _€_-;_-@_-"/>
    <numFmt numFmtId="171" formatCode="#,##0.0000000"/>
    <numFmt numFmtId="172" formatCode="0.00000000"/>
    <numFmt numFmtId="173" formatCode="0.0000000"/>
    <numFmt numFmtId="174" formatCode="#,##0.00_ ;\-#,##0.00\ "/>
  </numFmts>
  <fonts count="54">
    <font>
      <sz val="10"/>
      <name val="Arial"/>
    </font>
    <font>
      <sz val="10"/>
      <name val="Arial"/>
      <family val="2"/>
    </font>
    <font>
      <b/>
      <sz val="10"/>
      <name val="Arial"/>
      <family val="2"/>
    </font>
    <font>
      <sz val="12"/>
      <name val="Arial"/>
      <family val="2"/>
    </font>
    <font>
      <sz val="11"/>
      <name val="Arial"/>
      <family val="2"/>
    </font>
    <font>
      <b/>
      <sz val="11"/>
      <color indexed="32"/>
      <name val="Arial"/>
      <family val="2"/>
    </font>
    <font>
      <b/>
      <sz val="12"/>
      <color indexed="10"/>
      <name val="Arial"/>
      <family val="2"/>
    </font>
    <font>
      <b/>
      <sz val="14"/>
      <color indexed="10"/>
      <name val="Arial"/>
      <family val="2"/>
    </font>
    <font>
      <sz val="10"/>
      <color indexed="81"/>
      <name val="Tahoma"/>
      <family val="2"/>
    </font>
    <font>
      <sz val="10"/>
      <color indexed="81"/>
      <name val="Geneva"/>
      <family val="2"/>
    </font>
    <font>
      <sz val="10"/>
      <name val="Arial"/>
      <family val="2"/>
    </font>
    <font>
      <sz val="10"/>
      <name val="Aharoni"/>
      <charset val="177"/>
    </font>
    <font>
      <sz val="10"/>
      <name val="Aharoni"/>
      <charset val="177"/>
    </font>
    <font>
      <sz val="10"/>
      <name val="Arial"/>
      <family val="2"/>
    </font>
    <font>
      <b/>
      <sz val="12"/>
      <name val="Calibri"/>
      <family val="2"/>
      <scheme val="minor"/>
    </font>
    <font>
      <sz val="12"/>
      <name val="Calibri"/>
      <family val="2"/>
      <scheme val="minor"/>
    </font>
    <font>
      <sz val="16"/>
      <name val="Calibri"/>
      <family val="2"/>
      <scheme val="minor"/>
    </font>
    <font>
      <sz val="16"/>
      <color indexed="63"/>
      <name val="Calibri"/>
      <family val="2"/>
      <scheme val="minor"/>
    </font>
    <font>
      <sz val="10"/>
      <name val="Calibri"/>
      <family val="2"/>
      <scheme val="minor"/>
    </font>
    <font>
      <sz val="18"/>
      <name val="Calibri"/>
      <family val="2"/>
      <scheme val="minor"/>
    </font>
    <font>
      <sz val="14"/>
      <name val="Calibri"/>
      <family val="2"/>
      <scheme val="minor"/>
    </font>
    <font>
      <sz val="11"/>
      <name val="Calibri"/>
      <family val="2"/>
      <scheme val="minor"/>
    </font>
    <font>
      <sz val="11"/>
      <color indexed="63"/>
      <name val="Calibri"/>
      <family val="2"/>
      <scheme val="minor"/>
    </font>
    <font>
      <b/>
      <sz val="9"/>
      <color theme="0"/>
      <name val="Calibri"/>
      <family val="2"/>
      <scheme val="minor"/>
    </font>
    <font>
      <sz val="18"/>
      <color theme="0"/>
      <name val="Calibri Light"/>
      <family val="2"/>
    </font>
    <font>
      <sz val="28"/>
      <color theme="0"/>
      <name val="Calibri Light"/>
      <family val="2"/>
    </font>
    <font>
      <sz val="14"/>
      <name val="Calibri Light"/>
      <family val="2"/>
    </font>
    <font>
      <sz val="12"/>
      <color theme="0"/>
      <name val="Calibri"/>
      <family val="2"/>
      <scheme val="minor"/>
    </font>
    <font>
      <sz val="9"/>
      <name val="Calibri"/>
      <family val="2"/>
      <scheme val="minor"/>
    </font>
    <font>
      <sz val="10"/>
      <name val="Arial"/>
      <family val="2"/>
      <charset val="238"/>
    </font>
    <font>
      <sz val="12"/>
      <color rgb="FFFFFF00"/>
      <name val="Calibri"/>
      <family val="2"/>
      <scheme val="minor"/>
    </font>
    <font>
      <sz val="14"/>
      <color theme="0"/>
      <name val="Calibri Light"/>
      <family val="2"/>
    </font>
    <font>
      <sz val="12"/>
      <color theme="0" tint="-0.34998626667073579"/>
      <name val="Calibri"/>
      <family val="2"/>
      <scheme val="minor"/>
    </font>
    <font>
      <sz val="12"/>
      <color rgb="FF0070C0"/>
      <name val="Calibri"/>
      <family val="2"/>
      <scheme val="minor"/>
    </font>
    <font>
      <b/>
      <sz val="16"/>
      <color rgb="FF000000"/>
      <name val="Calibri Light"/>
      <family val="2"/>
    </font>
    <font>
      <sz val="10"/>
      <name val="Calibri Light"/>
      <family val="2"/>
    </font>
    <font>
      <b/>
      <sz val="10"/>
      <name val="Calibri Light"/>
      <family val="2"/>
    </font>
    <font>
      <sz val="10"/>
      <color indexed="8"/>
      <name val="Calibri"/>
      <family val="2"/>
      <scheme val="minor"/>
    </font>
    <font>
      <sz val="10"/>
      <name val="Calibri"/>
      <family val="2"/>
    </font>
    <font>
      <b/>
      <sz val="10"/>
      <color rgb="FF000000"/>
      <name val="Calibri Light"/>
      <family val="2"/>
    </font>
    <font>
      <b/>
      <sz val="10"/>
      <color indexed="8"/>
      <name val="Calibri Light"/>
      <family val="2"/>
    </font>
    <font>
      <sz val="10"/>
      <color indexed="10"/>
      <name val="Calibri Light"/>
      <family val="2"/>
    </font>
    <font>
      <b/>
      <sz val="10"/>
      <color indexed="8"/>
      <name val="Calibri"/>
      <family val="2"/>
    </font>
    <font>
      <sz val="10"/>
      <color indexed="53"/>
      <name val="Calibri Light"/>
      <family val="2"/>
    </font>
    <font>
      <sz val="10"/>
      <color indexed="8"/>
      <name val="Calibri Light"/>
      <family val="2"/>
    </font>
    <font>
      <b/>
      <sz val="10"/>
      <name val="Calibri"/>
      <family val="2"/>
      <scheme val="minor"/>
    </font>
    <font>
      <sz val="16"/>
      <name val="Calibri Light"/>
      <family val="2"/>
    </font>
    <font>
      <sz val="22"/>
      <color theme="0"/>
      <name val="Calibri Light"/>
      <family val="2"/>
    </font>
    <font>
      <sz val="22"/>
      <name val="Calibri"/>
      <family val="2"/>
      <scheme val="minor"/>
    </font>
    <font>
      <sz val="22"/>
      <name val="Calibri Light"/>
      <family val="2"/>
    </font>
    <font>
      <sz val="12"/>
      <color theme="0" tint="-4.9989318521683403E-2"/>
      <name val="Calibri"/>
      <family val="2"/>
      <scheme val="minor"/>
    </font>
    <font>
      <b/>
      <u/>
      <sz val="14"/>
      <name val="Calibri Light"/>
      <family val="2"/>
    </font>
    <font>
      <b/>
      <u/>
      <sz val="10"/>
      <name val="Calibri Light"/>
      <family val="2"/>
    </font>
    <font>
      <b/>
      <sz val="10"/>
      <color rgb="FFFF0000"/>
      <name val="Calibri"/>
      <family val="2"/>
      <scheme val="minor"/>
    </font>
  </fonts>
  <fills count="29">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9"/>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
      <patternFill patternType="solid">
        <fgColor rgb="FF00B0F0"/>
        <bgColor indexed="64"/>
      </patternFill>
    </fill>
    <fill>
      <patternFill patternType="solid">
        <fgColor theme="1" tint="0.34998626667073579"/>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rgb="FF7030A0"/>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indexed="43"/>
        <bgColor indexed="64"/>
      </patternFill>
    </fill>
    <fill>
      <patternFill patternType="solid">
        <fgColor theme="9" tint="0.79998168889431442"/>
        <bgColor indexed="64"/>
      </patternFill>
    </fill>
    <fill>
      <patternFill patternType="solid">
        <fgColor theme="0" tint="-4.9989318521683403E-2"/>
        <bgColor rgb="FF000000"/>
      </patternFill>
    </fill>
    <fill>
      <patternFill patternType="solid">
        <fgColor theme="0" tint="-0.249977111117893"/>
        <bgColor rgb="FF000000"/>
      </patternFill>
    </fill>
  </fills>
  <borders count="46">
    <border>
      <left/>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theme="0" tint="-0.249977111117893"/>
      </bottom>
      <diagonal/>
    </border>
    <border>
      <left style="thin">
        <color theme="0" tint="-0.249977111117893"/>
      </left>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thin">
        <color theme="0" tint="-4.9989318521683403E-2"/>
      </left>
      <right/>
      <top/>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0.249977111117893"/>
      </left>
      <right style="thin">
        <color theme="0" tint="-0.249977111117893"/>
      </right>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top style="thin">
        <color indexed="64"/>
      </top>
      <bottom style="thin">
        <color indexed="64"/>
      </bottom>
      <diagonal/>
    </border>
    <border>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style="thin">
        <color theme="0" tint="-0.249977111117893"/>
      </left>
      <right style="thin">
        <color theme="0"/>
      </right>
      <top/>
      <bottom/>
      <diagonal/>
    </border>
    <border>
      <left style="thin">
        <color theme="0" tint="-0.249977111117893"/>
      </left>
      <right style="thin">
        <color theme="0"/>
      </right>
      <top/>
      <bottom style="thin">
        <color theme="0" tint="-0.249977111117893"/>
      </bottom>
      <diagonal/>
    </border>
    <border>
      <left style="thin">
        <color theme="0"/>
      </left>
      <right style="thin">
        <color theme="0"/>
      </right>
      <top/>
      <bottom/>
      <diagonal/>
    </border>
    <border>
      <left style="thin">
        <color theme="0"/>
      </left>
      <right style="thin">
        <color theme="0"/>
      </right>
      <top/>
      <bottom style="thin">
        <color theme="0" tint="-0.249977111117893"/>
      </bottom>
      <diagonal/>
    </border>
    <border>
      <left/>
      <right style="thin">
        <color theme="0" tint="-4.9989318521683403E-2"/>
      </right>
      <top style="thin">
        <color theme="0" tint="-0.249977111117893"/>
      </top>
      <bottom style="thin">
        <color theme="0" tint="-0.249977111117893"/>
      </bottom>
      <diagonal/>
    </border>
    <border>
      <left style="thin">
        <color theme="0"/>
      </left>
      <right/>
      <top/>
      <bottom/>
      <diagonal/>
    </border>
    <border>
      <left style="thin">
        <color theme="0"/>
      </left>
      <right/>
      <top/>
      <bottom style="thin">
        <color theme="0" tint="-0.249977111117893"/>
      </bottom>
      <diagonal/>
    </border>
    <border>
      <left style="thin">
        <color theme="0" tint="-0.249977111117893"/>
      </left>
      <right/>
      <top style="thin">
        <color indexed="64"/>
      </top>
      <bottom/>
      <diagonal/>
    </border>
    <border>
      <left/>
      <right style="thin">
        <color theme="0" tint="-4.9989318521683403E-2"/>
      </right>
      <top style="thin">
        <color theme="0" tint="-0.249977111117893"/>
      </top>
      <bottom/>
      <diagonal/>
    </border>
    <border>
      <left style="thin">
        <color theme="0" tint="-4.9989318521683403E-2"/>
      </left>
      <right/>
      <top style="thin">
        <color theme="0" tint="-0.249977111117893"/>
      </top>
      <bottom style="thin">
        <color theme="0" tint="-0.249977111117893"/>
      </bottom>
      <diagonal/>
    </border>
    <border>
      <left style="thin">
        <color theme="0" tint="-0.249977111117893"/>
      </left>
      <right style="thin">
        <color indexed="64"/>
      </right>
      <top style="thin">
        <color indexed="64"/>
      </top>
      <bottom style="thin">
        <color indexed="64"/>
      </bottom>
      <diagonal/>
    </border>
    <border>
      <left style="thin">
        <color theme="0" tint="-0.249977111117893"/>
      </left>
      <right style="medium">
        <color indexed="64"/>
      </right>
      <top style="thin">
        <color indexed="64"/>
      </top>
      <bottom style="thin">
        <color indexed="64"/>
      </bottom>
      <diagonal/>
    </border>
    <border>
      <left style="thin">
        <color theme="0" tint="-0.249977111117893"/>
      </left>
      <right/>
      <top/>
      <bottom style="thin">
        <color indexed="64"/>
      </bottom>
      <diagonal/>
    </border>
  </borders>
  <cellStyleXfs count="39">
    <xf numFmtId="0" fontId="0" fillId="0" borderId="0"/>
    <xf numFmtId="167" fontId="1"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4" fontId="10" fillId="0" borderId="0" applyFont="0" applyFill="0" applyBorder="0" applyAlignment="0" applyProtection="0"/>
    <xf numFmtId="0" fontId="13" fillId="0" borderId="0"/>
    <xf numFmtId="0" fontId="11" fillId="0" borderId="0"/>
    <xf numFmtId="0" fontId="10" fillId="0" borderId="0"/>
    <xf numFmtId="0" fontId="10" fillId="0" borderId="0"/>
    <xf numFmtId="9" fontId="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0" fontId="1" fillId="0" borderId="0"/>
    <xf numFmtId="43"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167"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0"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0" fontId="29" fillId="0" borderId="0"/>
    <xf numFmtId="0" fontId="29" fillId="0" borderId="0"/>
    <xf numFmtId="0" fontId="29" fillId="0" borderId="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43" fontId="29" fillId="0" borderId="0" applyFont="0" applyFill="0" applyBorder="0" applyAlignment="0" applyProtection="0"/>
    <xf numFmtId="0" fontId="1" fillId="0" borderId="0"/>
  </cellStyleXfs>
  <cellXfs count="294">
    <xf numFmtId="0" fontId="0" fillId="0" borderId="0" xfId="0"/>
    <xf numFmtId="0" fontId="15" fillId="9" borderId="0" xfId="0" applyFont="1" applyFill="1" applyAlignment="1" applyProtection="1">
      <alignment vertical="center"/>
      <protection hidden="1"/>
    </xf>
    <xf numFmtId="0" fontId="21" fillId="9" borderId="0" xfId="0" applyFont="1" applyFill="1" applyAlignment="1" applyProtection="1">
      <alignment vertical="center"/>
      <protection hidden="1"/>
    </xf>
    <xf numFmtId="0" fontId="21" fillId="9" borderId="0" xfId="0" applyFont="1" applyFill="1" applyBorder="1" applyAlignment="1" applyProtection="1">
      <alignment vertical="center"/>
      <protection hidden="1"/>
    </xf>
    <xf numFmtId="0" fontId="15" fillId="6" borderId="0" xfId="0" applyFont="1" applyFill="1" applyAlignment="1" applyProtection="1">
      <alignment vertical="center"/>
      <protection hidden="1"/>
    </xf>
    <xf numFmtId="0" fontId="21" fillId="6" borderId="0" xfId="0" applyFont="1" applyFill="1" applyAlignment="1" applyProtection="1">
      <alignment vertical="center"/>
      <protection hidden="1"/>
    </xf>
    <xf numFmtId="0" fontId="26" fillId="7" borderId="9" xfId="0" applyFont="1" applyFill="1" applyBorder="1" applyAlignment="1" applyProtection="1">
      <alignment vertical="center"/>
      <protection hidden="1"/>
    </xf>
    <xf numFmtId="0" fontId="26" fillId="7" borderId="8" xfId="0" applyFont="1" applyFill="1" applyBorder="1" applyAlignment="1" applyProtection="1">
      <alignment vertical="center"/>
      <protection hidden="1"/>
    </xf>
    <xf numFmtId="0" fontId="21" fillId="6" borderId="0" xfId="0" applyFont="1" applyFill="1" applyBorder="1" applyAlignment="1" applyProtection="1">
      <alignment vertical="center"/>
      <protection hidden="1"/>
    </xf>
    <xf numFmtId="0" fontId="26" fillId="9" borderId="0" xfId="0" applyFont="1" applyFill="1" applyBorder="1" applyAlignment="1" applyProtection="1">
      <alignment vertical="center"/>
      <protection hidden="1"/>
    </xf>
    <xf numFmtId="0" fontId="26" fillId="20" borderId="8" xfId="0" applyFont="1" applyFill="1" applyBorder="1" applyAlignment="1" applyProtection="1">
      <alignment vertical="center"/>
      <protection hidden="1"/>
    </xf>
    <xf numFmtId="0" fontId="26" fillId="21" borderId="8" xfId="0" applyFont="1" applyFill="1" applyBorder="1" applyAlignment="1" applyProtection="1">
      <alignment vertical="center"/>
      <protection hidden="1"/>
    </xf>
    <xf numFmtId="0" fontId="26" fillId="22" borderId="8" xfId="0" applyFont="1" applyFill="1" applyBorder="1" applyAlignment="1" applyProtection="1">
      <alignment vertical="center"/>
      <protection hidden="1"/>
    </xf>
    <xf numFmtId="0" fontId="15" fillId="9" borderId="0" xfId="0" applyFont="1" applyFill="1" applyBorder="1" applyAlignment="1" applyProtection="1">
      <alignment vertical="center"/>
      <protection hidden="1"/>
    </xf>
    <xf numFmtId="0" fontId="14" fillId="6" borderId="0" xfId="0" applyFont="1" applyFill="1" applyBorder="1" applyAlignment="1" applyProtection="1">
      <alignment vertical="center"/>
      <protection hidden="1"/>
    </xf>
    <xf numFmtId="0" fontId="15" fillId="12" borderId="9" xfId="0" applyFont="1" applyFill="1" applyBorder="1" applyAlignment="1" applyProtection="1">
      <alignment vertical="center"/>
      <protection hidden="1"/>
    </xf>
    <xf numFmtId="0" fontId="15" fillId="12" borderId="7" xfId="0" applyFont="1" applyFill="1" applyBorder="1" applyAlignment="1" applyProtection="1">
      <alignment vertical="center"/>
      <protection hidden="1"/>
    </xf>
    <xf numFmtId="0" fontId="15" fillId="12" borderId="8" xfId="0" applyFont="1" applyFill="1" applyBorder="1" applyAlignment="1" applyProtection="1">
      <alignment vertical="center"/>
      <protection hidden="1"/>
    </xf>
    <xf numFmtId="0" fontId="27" fillId="23" borderId="10" xfId="0" applyFont="1" applyFill="1" applyBorder="1" applyAlignment="1" applyProtection="1">
      <alignment horizontal="center" vertical="center"/>
      <protection hidden="1"/>
    </xf>
    <xf numFmtId="0" fontId="14" fillId="6" borderId="0" xfId="0" applyFont="1" applyFill="1" applyAlignment="1" applyProtection="1">
      <alignment vertical="center"/>
      <protection hidden="1"/>
    </xf>
    <xf numFmtId="0" fontId="15" fillId="14" borderId="9" xfId="0" applyFont="1" applyFill="1" applyBorder="1" applyAlignment="1" applyProtection="1">
      <alignment vertical="center"/>
      <protection hidden="1"/>
    </xf>
    <xf numFmtId="0" fontId="15" fillId="14" borderId="7" xfId="0" applyFont="1" applyFill="1" applyBorder="1" applyAlignment="1" applyProtection="1">
      <alignment vertical="center"/>
      <protection hidden="1"/>
    </xf>
    <xf numFmtId="0" fontId="15" fillId="14" borderId="8" xfId="0" applyFont="1" applyFill="1" applyBorder="1" applyAlignment="1" applyProtection="1">
      <alignment vertical="center"/>
      <protection hidden="1"/>
    </xf>
    <xf numFmtId="0" fontId="15" fillId="14" borderId="14" xfId="0" applyFont="1" applyFill="1" applyBorder="1" applyAlignment="1" applyProtection="1">
      <alignment vertical="center"/>
      <protection hidden="1"/>
    </xf>
    <xf numFmtId="0" fontId="15" fillId="15" borderId="9" xfId="0" applyFont="1" applyFill="1" applyBorder="1" applyAlignment="1" applyProtection="1">
      <alignment vertical="center"/>
      <protection hidden="1"/>
    </xf>
    <xf numFmtId="0" fontId="15" fillId="15" borderId="7" xfId="0" applyFont="1" applyFill="1" applyBorder="1" applyAlignment="1" applyProtection="1">
      <alignment vertical="center"/>
      <protection hidden="1"/>
    </xf>
    <xf numFmtId="0" fontId="15" fillId="15" borderId="8" xfId="0" applyFont="1" applyFill="1" applyBorder="1" applyAlignment="1" applyProtection="1">
      <alignment vertical="center"/>
      <protection hidden="1"/>
    </xf>
    <xf numFmtId="0" fontId="15" fillId="11" borderId="9" xfId="0" applyFont="1" applyFill="1" applyBorder="1" applyAlignment="1" applyProtection="1">
      <alignment vertical="center"/>
      <protection hidden="1"/>
    </xf>
    <xf numFmtId="0" fontId="15" fillId="11" borderId="7" xfId="0" applyFont="1" applyFill="1" applyBorder="1" applyAlignment="1" applyProtection="1">
      <alignment vertical="center"/>
      <protection hidden="1"/>
    </xf>
    <xf numFmtId="0" fontId="15" fillId="13" borderId="9" xfId="0" applyFont="1" applyFill="1" applyBorder="1" applyAlignment="1" applyProtection="1">
      <alignment vertical="center"/>
      <protection hidden="1"/>
    </xf>
    <xf numFmtId="0" fontId="15" fillId="13" borderId="7" xfId="0" applyFont="1" applyFill="1" applyBorder="1" applyAlignment="1" applyProtection="1">
      <alignment vertical="center"/>
      <protection hidden="1"/>
    </xf>
    <xf numFmtId="0" fontId="15" fillId="13" borderId="8" xfId="0" applyFont="1" applyFill="1" applyBorder="1" applyAlignment="1" applyProtection="1">
      <alignment vertical="center"/>
      <protection hidden="1"/>
    </xf>
    <xf numFmtId="0" fontId="27" fillId="10" borderId="9" xfId="0" applyFont="1" applyFill="1" applyBorder="1" applyAlignment="1" applyProtection="1">
      <alignment vertical="center"/>
      <protection hidden="1"/>
    </xf>
    <xf numFmtId="0" fontId="27" fillId="10" borderId="7" xfId="0" applyFont="1" applyFill="1" applyBorder="1" applyAlignment="1" applyProtection="1">
      <alignment vertical="center"/>
      <protection hidden="1"/>
    </xf>
    <xf numFmtId="0" fontId="27" fillId="10" borderId="8" xfId="0" applyFont="1" applyFill="1" applyBorder="1" applyAlignment="1" applyProtection="1">
      <alignment vertical="center"/>
      <protection hidden="1"/>
    </xf>
    <xf numFmtId="166" fontId="15" fillId="10" borderId="10" xfId="0" applyNumberFormat="1" applyFont="1" applyFill="1" applyBorder="1" applyAlignment="1" applyProtection="1">
      <alignment horizontal="center" vertical="center"/>
      <protection hidden="1"/>
    </xf>
    <xf numFmtId="37" fontId="15" fillId="10" borderId="10" xfId="1" applyNumberFormat="1" applyFont="1" applyFill="1" applyBorder="1" applyAlignment="1" applyProtection="1">
      <alignment horizontal="center" vertical="center"/>
      <protection hidden="1"/>
    </xf>
    <xf numFmtId="0" fontId="15" fillId="24" borderId="9" xfId="0" applyFont="1" applyFill="1" applyBorder="1" applyAlignment="1" applyProtection="1">
      <alignment vertical="center"/>
      <protection hidden="1"/>
    </xf>
    <xf numFmtId="0" fontId="15" fillId="24" borderId="7" xfId="0" applyFont="1" applyFill="1" applyBorder="1" applyAlignment="1" applyProtection="1">
      <alignment vertical="center"/>
      <protection hidden="1"/>
    </xf>
    <xf numFmtId="0" fontId="15" fillId="24" borderId="8" xfId="0" applyFont="1" applyFill="1" applyBorder="1" applyAlignment="1" applyProtection="1">
      <alignment vertical="center"/>
      <protection hidden="1"/>
    </xf>
    <xf numFmtId="166" fontId="14" fillId="6" borderId="0" xfId="0" applyNumberFormat="1" applyFont="1" applyFill="1" applyAlignment="1" applyProtection="1">
      <alignment vertical="center"/>
      <protection hidden="1"/>
    </xf>
    <xf numFmtId="0" fontId="14" fillId="6" borderId="0" xfId="0" applyFont="1" applyFill="1" applyBorder="1" applyAlignment="1" applyProtection="1">
      <alignment horizontal="left" vertical="center"/>
      <protection hidden="1"/>
    </xf>
    <xf numFmtId="0" fontId="19" fillId="0" borderId="0" xfId="0" applyFont="1" applyAlignment="1" applyProtection="1">
      <protection hidden="1"/>
    </xf>
    <xf numFmtId="0" fontId="17" fillId="0" borderId="5" xfId="0" applyFont="1" applyFill="1" applyBorder="1" applyAlignment="1" applyProtection="1">
      <alignment horizontal="left"/>
      <protection hidden="1"/>
    </xf>
    <xf numFmtId="0" fontId="18" fillId="0" borderId="5" xfId="0" applyFont="1" applyFill="1" applyBorder="1" applyAlignment="1" applyProtection="1">
      <protection hidden="1"/>
    </xf>
    <xf numFmtId="0" fontId="18" fillId="0" borderId="5" xfId="0" applyFont="1" applyFill="1" applyBorder="1" applyAlignment="1" applyProtection="1">
      <alignment horizontal="right"/>
      <protection hidden="1"/>
    </xf>
    <xf numFmtId="0" fontId="18" fillId="0" borderId="5" xfId="0" applyFont="1" applyBorder="1" applyAlignment="1" applyProtection="1">
      <protection hidden="1"/>
    </xf>
    <xf numFmtId="0" fontId="18" fillId="0" borderId="5" xfId="0" applyFont="1" applyBorder="1" applyAlignment="1" applyProtection="1">
      <alignment wrapText="1"/>
      <protection hidden="1"/>
    </xf>
    <xf numFmtId="14" fontId="17" fillId="0" borderId="5" xfId="0" applyNumberFormat="1" applyFont="1" applyFill="1" applyBorder="1" applyAlignment="1" applyProtection="1">
      <alignment horizontal="left"/>
      <protection hidden="1"/>
    </xf>
    <xf numFmtId="0" fontId="18" fillId="0" borderId="0" xfId="0" applyFont="1" applyFill="1" applyBorder="1" applyAlignment="1" applyProtection="1">
      <protection hidden="1"/>
    </xf>
    <xf numFmtId="0" fontId="18" fillId="0" borderId="0" xfId="0" applyFont="1" applyFill="1" applyBorder="1" applyAlignment="1" applyProtection="1">
      <alignment wrapText="1"/>
      <protection hidden="1"/>
    </xf>
    <xf numFmtId="0" fontId="18" fillId="0" borderId="0" xfId="0" applyFont="1" applyAlignment="1" applyProtection="1">
      <protection hidden="1"/>
    </xf>
    <xf numFmtId="0" fontId="20" fillId="6" borderId="6" xfId="0" applyFont="1" applyFill="1" applyBorder="1" applyAlignment="1" applyProtection="1">
      <alignment vertical="center"/>
      <protection hidden="1"/>
    </xf>
    <xf numFmtId="0" fontId="18" fillId="6" borderId="5" xfId="0" applyFont="1" applyFill="1" applyBorder="1" applyAlignment="1" applyProtection="1">
      <alignment vertical="center" wrapText="1"/>
      <protection hidden="1"/>
    </xf>
    <xf numFmtId="168" fontId="18" fillId="0" borderId="1" xfId="0" applyNumberFormat="1" applyFont="1" applyFill="1" applyBorder="1" applyAlignment="1" applyProtection="1">
      <alignment horizontal="left"/>
      <protection hidden="1"/>
    </xf>
    <xf numFmtId="0" fontId="18" fillId="0" borderId="0" xfId="0" applyFont="1" applyFill="1" applyBorder="1" applyAlignment="1" applyProtection="1">
      <alignment horizontal="right"/>
      <protection hidden="1"/>
    </xf>
    <xf numFmtId="0" fontId="18" fillId="0" borderId="0" xfId="0" applyFont="1" applyFill="1" applyBorder="1" applyAlignment="1" applyProtection="1">
      <alignment vertical="center" wrapText="1"/>
      <protection hidden="1"/>
    </xf>
    <xf numFmtId="0" fontId="21" fillId="6" borderId="9" xfId="0" applyFont="1" applyFill="1" applyBorder="1" applyAlignment="1" applyProtection="1">
      <alignment vertical="center"/>
      <protection hidden="1"/>
    </xf>
    <xf numFmtId="0" fontId="21" fillId="6" borderId="7" xfId="0" applyFont="1" applyFill="1" applyBorder="1" applyAlignment="1" applyProtection="1">
      <alignment vertical="center" wrapText="1"/>
      <protection hidden="1"/>
    </xf>
    <xf numFmtId="0" fontId="21" fillId="12" borderId="9" xfId="0" applyFont="1" applyFill="1" applyBorder="1" applyAlignment="1" applyProtection="1">
      <alignment vertical="center"/>
      <protection hidden="1"/>
    </xf>
    <xf numFmtId="0" fontId="22" fillId="12" borderId="7" xfId="0" applyFont="1" applyFill="1" applyBorder="1" applyAlignment="1" applyProtection="1">
      <alignment horizontal="left"/>
      <protection hidden="1"/>
    </xf>
    <xf numFmtId="0" fontId="22" fillId="12" borderId="8" xfId="0" applyFont="1" applyFill="1" applyBorder="1" applyAlignment="1" applyProtection="1">
      <alignment horizontal="left"/>
      <protection hidden="1"/>
    </xf>
    <xf numFmtId="0" fontId="21" fillId="0" borderId="0" xfId="0" applyFont="1" applyAlignment="1" applyProtection="1">
      <protection hidden="1"/>
    </xf>
    <xf numFmtId="9" fontId="23" fillId="16" borderId="16" xfId="17" applyFont="1" applyFill="1" applyBorder="1" applyAlignment="1" applyProtection="1">
      <alignment horizontal="left" vertical="center"/>
      <protection hidden="1"/>
    </xf>
    <xf numFmtId="9" fontId="23" fillId="16" borderId="17" xfId="17" applyFont="1" applyFill="1" applyBorder="1" applyAlignment="1" applyProtection="1">
      <alignment horizontal="center" vertical="center"/>
      <protection hidden="1"/>
    </xf>
    <xf numFmtId="0" fontId="18" fillId="0" borderId="0" xfId="0" applyFont="1" applyBorder="1" applyAlignment="1" applyProtection="1">
      <protection hidden="1"/>
    </xf>
    <xf numFmtId="0" fontId="19" fillId="0" borderId="0" xfId="0" applyFont="1" applyBorder="1" applyAlignment="1" applyProtection="1">
      <protection hidden="1"/>
    </xf>
    <xf numFmtId="0" fontId="28" fillId="6" borderId="10" xfId="4" applyNumberFormat="1" applyFont="1" applyFill="1" applyBorder="1" applyAlignment="1" applyProtection="1">
      <alignment horizontal="center" vertical="center"/>
      <protection hidden="1"/>
    </xf>
    <xf numFmtId="0" fontId="0" fillId="0" borderId="0" xfId="0" applyFill="1" applyBorder="1" applyProtection="1">
      <protection hidden="1"/>
    </xf>
    <xf numFmtId="0" fontId="0" fillId="4" borderId="0" xfId="0" applyFill="1" applyBorder="1" applyProtection="1">
      <protection hidden="1"/>
    </xf>
    <xf numFmtId="0" fontId="0" fillId="0" borderId="0" xfId="0" applyBorder="1" applyProtection="1">
      <protection hidden="1"/>
    </xf>
    <xf numFmtId="0" fontId="0" fillId="0" borderId="0" xfId="0" applyProtection="1">
      <protection hidden="1"/>
    </xf>
    <xf numFmtId="0" fontId="0" fillId="0" borderId="0" xfId="0" applyFill="1" applyBorder="1" applyAlignment="1" applyProtection="1">
      <alignment vertical="center"/>
      <protection hidden="1"/>
    </xf>
    <xf numFmtId="0" fontId="0" fillId="4" borderId="0" xfId="0" applyFill="1" applyBorder="1" applyAlignment="1" applyProtection="1">
      <alignment vertical="center"/>
      <protection hidden="1"/>
    </xf>
    <xf numFmtId="0" fontId="0" fillId="0" borderId="0" xfId="0" applyBorder="1" applyAlignment="1" applyProtection="1">
      <alignment vertical="center"/>
      <protection hidden="1"/>
    </xf>
    <xf numFmtId="0" fontId="0" fillId="0" borderId="0" xfId="0" applyAlignment="1" applyProtection="1">
      <alignment vertical="center"/>
      <protection hidden="1"/>
    </xf>
    <xf numFmtId="0" fontId="4" fillId="0" borderId="0" xfId="0" applyFont="1" applyFill="1" applyBorder="1" applyAlignment="1" applyProtection="1">
      <alignment vertical="center"/>
      <protection hidden="1"/>
    </xf>
    <xf numFmtId="0" fontId="5" fillId="0" borderId="0" xfId="0" applyFont="1" applyFill="1" applyBorder="1" applyAlignment="1" applyProtection="1">
      <alignment vertical="center"/>
      <protection hidden="1"/>
    </xf>
    <xf numFmtId="0" fontId="0" fillId="0" borderId="0" xfId="0" applyFill="1" applyBorder="1" applyAlignment="1" applyProtection="1">
      <alignment horizontal="right" vertical="center"/>
      <protection hidden="1"/>
    </xf>
    <xf numFmtId="0" fontId="6" fillId="0" borderId="0" xfId="0" applyFont="1" applyFill="1" applyBorder="1" applyAlignment="1" applyProtection="1">
      <alignment vertical="center"/>
      <protection hidden="1"/>
    </xf>
    <xf numFmtId="0" fontId="7" fillId="0" borderId="0" xfId="0" applyFont="1" applyFill="1" applyBorder="1" applyAlignment="1" applyProtection="1">
      <alignment vertical="center"/>
      <protection hidden="1"/>
    </xf>
    <xf numFmtId="169" fontId="28" fillId="6" borderId="10" xfId="4" applyNumberFormat="1" applyFont="1" applyFill="1" applyBorder="1" applyAlignment="1" applyProtection="1">
      <alignment horizontal="center" vertical="center"/>
      <protection hidden="1"/>
    </xf>
    <xf numFmtId="0" fontId="3" fillId="0" borderId="0" xfId="0" applyFont="1" applyAlignment="1" applyProtection="1">
      <alignment vertical="center"/>
      <protection hidden="1"/>
    </xf>
    <xf numFmtId="0" fontId="2" fillId="0" borderId="0" xfId="38" applyFont="1"/>
    <xf numFmtId="0" fontId="1" fillId="0" borderId="0" xfId="38"/>
    <xf numFmtId="0" fontId="30" fillId="12" borderId="7" xfId="0" applyFont="1" applyFill="1" applyBorder="1" applyAlignment="1" applyProtection="1">
      <alignment vertical="center"/>
      <protection hidden="1"/>
    </xf>
    <xf numFmtId="0" fontId="30" fillId="12" borderId="8" xfId="0" applyFont="1" applyFill="1" applyBorder="1" applyAlignment="1" applyProtection="1">
      <alignment vertical="center"/>
      <protection hidden="1"/>
    </xf>
    <xf numFmtId="0" fontId="31" fillId="20" borderId="9" xfId="0" applyFont="1" applyFill="1" applyBorder="1" applyAlignment="1" applyProtection="1">
      <alignment vertical="center"/>
      <protection hidden="1"/>
    </xf>
    <xf numFmtId="0" fontId="31" fillId="21" borderId="9" xfId="0" applyFont="1" applyFill="1" applyBorder="1" applyAlignment="1" applyProtection="1">
      <alignment vertical="center"/>
      <protection hidden="1"/>
    </xf>
    <xf numFmtId="0" fontId="31" fillId="22" borderId="9" xfId="0" applyFont="1" applyFill="1" applyBorder="1" applyAlignment="1" applyProtection="1">
      <alignment vertical="center"/>
      <protection hidden="1"/>
    </xf>
    <xf numFmtId="0" fontId="27" fillId="21" borderId="9" xfId="0" applyFont="1" applyFill="1" applyBorder="1" applyAlignment="1" applyProtection="1">
      <alignment horizontal="center" vertical="center"/>
      <protection hidden="1"/>
    </xf>
    <xf numFmtId="0" fontId="27" fillId="20" borderId="9" xfId="0" applyFont="1" applyFill="1" applyBorder="1" applyAlignment="1" applyProtection="1">
      <alignment horizontal="center" vertical="center"/>
      <protection hidden="1"/>
    </xf>
    <xf numFmtId="0" fontId="27" fillId="22" borderId="9" xfId="0" applyFont="1" applyFill="1" applyBorder="1" applyAlignment="1" applyProtection="1">
      <alignment horizontal="center" vertical="center"/>
      <protection hidden="1"/>
    </xf>
    <xf numFmtId="0" fontId="32" fillId="11" borderId="7" xfId="0" applyFont="1" applyFill="1" applyBorder="1" applyAlignment="1" applyProtection="1">
      <alignment vertical="center"/>
      <protection hidden="1"/>
    </xf>
    <xf numFmtId="0" fontId="32" fillId="11" borderId="8" xfId="0" applyFont="1" applyFill="1" applyBorder="1" applyAlignment="1" applyProtection="1">
      <alignment vertical="center"/>
      <protection hidden="1"/>
    </xf>
    <xf numFmtId="0" fontId="33" fillId="13" borderId="7" xfId="0" applyFont="1" applyFill="1" applyBorder="1" applyAlignment="1" applyProtection="1">
      <alignment vertical="center"/>
      <protection hidden="1"/>
    </xf>
    <xf numFmtId="0" fontId="16" fillId="0" borderId="22" xfId="0" applyFont="1" applyFill="1" applyBorder="1" applyAlignment="1" applyProtection="1">
      <alignment horizontal="left" vertical="center"/>
      <protection hidden="1"/>
    </xf>
    <xf numFmtId="0" fontId="35" fillId="0" borderId="0" xfId="0" applyFont="1" applyAlignment="1" applyProtection="1">
      <alignment horizontal="left" vertical="center"/>
      <protection hidden="1"/>
    </xf>
    <xf numFmtId="9" fontId="35" fillId="0" borderId="0" xfId="13" applyFont="1" applyAlignment="1" applyProtection="1">
      <alignment horizontal="left" vertical="center"/>
      <protection hidden="1"/>
    </xf>
    <xf numFmtId="0" fontId="36" fillId="0" borderId="0" xfId="0" applyFont="1" applyAlignment="1" applyProtection="1">
      <alignment horizontal="left" vertical="center"/>
      <protection hidden="1"/>
    </xf>
    <xf numFmtId="0" fontId="35" fillId="12" borderId="0" xfId="0" applyFont="1" applyFill="1" applyBorder="1" applyAlignment="1" applyProtection="1">
      <alignment horizontal="left" vertical="center"/>
      <protection hidden="1"/>
    </xf>
    <xf numFmtId="0" fontId="18" fillId="0" borderId="42" xfId="0" applyFont="1" applyFill="1" applyBorder="1" applyAlignment="1" applyProtection="1">
      <alignment horizontal="left" vertical="center"/>
      <protection hidden="1"/>
    </xf>
    <xf numFmtId="0" fontId="18" fillId="0" borderId="7" xfId="0" applyFont="1" applyFill="1" applyBorder="1" applyAlignment="1" applyProtection="1">
      <alignment horizontal="left" vertical="center"/>
      <protection hidden="1"/>
    </xf>
    <xf numFmtId="0" fontId="18" fillId="0" borderId="37" xfId="0" applyFont="1" applyFill="1" applyBorder="1" applyAlignment="1" applyProtection="1">
      <alignment horizontal="left" vertical="center"/>
      <protection hidden="1"/>
    </xf>
    <xf numFmtId="9" fontId="35" fillId="0" borderId="0" xfId="13" applyFont="1" applyBorder="1" applyAlignment="1" applyProtection="1">
      <alignment horizontal="left" vertical="center"/>
      <protection hidden="1"/>
    </xf>
    <xf numFmtId="0" fontId="35" fillId="0" borderId="0" xfId="0" applyFont="1" applyBorder="1" applyAlignment="1" applyProtection="1">
      <alignment horizontal="left" vertical="center"/>
      <protection hidden="1"/>
    </xf>
    <xf numFmtId="0" fontId="36" fillId="0" borderId="0" xfId="0" applyFont="1" applyBorder="1" applyAlignment="1" applyProtection="1">
      <alignment horizontal="left" vertical="center"/>
      <protection hidden="1"/>
    </xf>
    <xf numFmtId="0" fontId="36" fillId="0" borderId="16" xfId="0" applyFont="1" applyBorder="1" applyAlignment="1" applyProtection="1">
      <alignment horizontal="left" vertical="center"/>
      <protection hidden="1"/>
    </xf>
    <xf numFmtId="0" fontId="18" fillId="0" borderId="30" xfId="0" applyFont="1" applyFill="1" applyBorder="1" applyAlignment="1" applyProtection="1">
      <alignment horizontal="left" vertical="center"/>
      <protection hidden="1"/>
    </xf>
    <xf numFmtId="0" fontId="18" fillId="0" borderId="12" xfId="0" applyFont="1" applyFill="1" applyBorder="1" applyAlignment="1" applyProtection="1">
      <alignment horizontal="left" vertical="center"/>
      <protection hidden="1"/>
    </xf>
    <xf numFmtId="0" fontId="18" fillId="0" borderId="41" xfId="0" applyFont="1" applyFill="1" applyBorder="1" applyAlignment="1" applyProtection="1">
      <alignment horizontal="left" vertical="center"/>
      <protection hidden="1"/>
    </xf>
    <xf numFmtId="9" fontId="35" fillId="0" borderId="24" xfId="13" applyFont="1" applyBorder="1" applyAlignment="1" applyProtection="1">
      <alignment horizontal="left" vertical="center"/>
      <protection hidden="1"/>
    </xf>
    <xf numFmtId="0" fontId="37" fillId="22" borderId="10" xfId="0" applyFont="1" applyFill="1" applyBorder="1" applyAlignment="1" applyProtection="1">
      <alignment horizontal="left" vertical="center"/>
      <protection hidden="1"/>
    </xf>
    <xf numFmtId="9" fontId="35" fillId="0" borderId="26" xfId="13" applyFont="1" applyBorder="1" applyAlignment="1" applyProtection="1">
      <alignment horizontal="left" vertical="center"/>
      <protection hidden="1"/>
    </xf>
    <xf numFmtId="0" fontId="18" fillId="0" borderId="15" xfId="0" applyFont="1" applyFill="1" applyBorder="1" applyAlignment="1" applyProtection="1">
      <alignment horizontal="left" vertical="center"/>
      <protection hidden="1"/>
    </xf>
    <xf numFmtId="0" fontId="18" fillId="0" borderId="0" xfId="0" applyFont="1" applyFill="1" applyBorder="1" applyAlignment="1" applyProtection="1">
      <alignment horizontal="left" vertical="center"/>
      <protection hidden="1"/>
    </xf>
    <xf numFmtId="0" fontId="18" fillId="0" borderId="16" xfId="0" applyFont="1" applyFill="1" applyBorder="1" applyAlignment="1" applyProtection="1">
      <alignment horizontal="left" vertical="center"/>
      <protection hidden="1"/>
    </xf>
    <xf numFmtId="0" fontId="35" fillId="0" borderId="22" xfId="0" applyFont="1" applyBorder="1" applyAlignment="1" applyProtection="1">
      <alignment horizontal="left" vertical="center"/>
      <protection hidden="1"/>
    </xf>
    <xf numFmtId="0" fontId="18" fillId="0" borderId="22" xfId="0" applyFont="1" applyFill="1" applyBorder="1" applyAlignment="1" applyProtection="1">
      <alignment horizontal="left" vertical="center"/>
      <protection hidden="1"/>
    </xf>
    <xf numFmtId="0" fontId="36" fillId="25" borderId="10" xfId="0" applyFont="1" applyFill="1" applyBorder="1" applyAlignment="1" applyProtection="1">
      <alignment horizontal="center" vertical="center"/>
      <protection locked="0" hidden="1"/>
    </xf>
    <xf numFmtId="10" fontId="36" fillId="25" borderId="10" xfId="0" applyNumberFormat="1" applyFont="1" applyFill="1" applyBorder="1" applyAlignment="1" applyProtection="1">
      <alignment horizontal="center" vertical="center"/>
      <protection locked="0" hidden="1"/>
    </xf>
    <xf numFmtId="4" fontId="18" fillId="7" borderId="10" xfId="1" applyNumberFormat="1" applyFont="1" applyFill="1" applyBorder="1" applyAlignment="1" applyProtection="1">
      <alignment horizontal="center" vertical="center"/>
      <protection hidden="1"/>
    </xf>
    <xf numFmtId="4" fontId="36" fillId="3" borderId="3" xfId="0" applyNumberFormat="1" applyFont="1" applyFill="1" applyBorder="1" applyAlignment="1" applyProtection="1">
      <alignment horizontal="center" vertical="center"/>
      <protection hidden="1"/>
    </xf>
    <xf numFmtId="0" fontId="35" fillId="3" borderId="20" xfId="0" applyFont="1" applyFill="1" applyBorder="1" applyAlignment="1" applyProtection="1">
      <alignment horizontal="center" vertical="center"/>
      <protection hidden="1"/>
    </xf>
    <xf numFmtId="0" fontId="35" fillId="0" borderId="0" xfId="0" applyFont="1" applyFill="1" applyBorder="1" applyAlignment="1" applyProtection="1">
      <alignment horizontal="center" vertical="center"/>
      <protection hidden="1"/>
    </xf>
    <xf numFmtId="9" fontId="35" fillId="0" borderId="0" xfId="13" applyFont="1" applyFill="1" applyBorder="1" applyAlignment="1" applyProtection="1">
      <alignment horizontal="center" vertical="center"/>
      <protection hidden="1"/>
    </xf>
    <xf numFmtId="0" fontId="36" fillId="0" borderId="0" xfId="0" applyFont="1" applyFill="1" applyBorder="1" applyAlignment="1" applyProtection="1">
      <alignment horizontal="center" vertical="center"/>
      <protection hidden="1"/>
    </xf>
    <xf numFmtId="0" fontId="35" fillId="0" borderId="2" xfId="0" applyFont="1" applyBorder="1" applyAlignment="1" applyProtection="1">
      <alignment horizontal="center" vertical="center"/>
      <protection hidden="1"/>
    </xf>
    <xf numFmtId="0" fontId="35" fillId="0" borderId="3" xfId="0" applyFont="1" applyBorder="1" applyAlignment="1" applyProtection="1">
      <alignment horizontal="center" vertical="center"/>
      <protection hidden="1"/>
    </xf>
    <xf numFmtId="9" fontId="35" fillId="0" borderId="3" xfId="13" applyFont="1" applyBorder="1" applyAlignment="1" applyProtection="1">
      <alignment horizontal="center" vertical="center"/>
      <protection hidden="1"/>
    </xf>
    <xf numFmtId="1" fontId="35" fillId="0" borderId="3" xfId="0" applyNumberFormat="1" applyFont="1" applyBorder="1" applyAlignment="1" applyProtection="1">
      <alignment horizontal="center" vertical="center"/>
      <protection hidden="1"/>
    </xf>
    <xf numFmtId="0" fontId="36" fillId="3" borderId="3" xfId="0" applyFont="1" applyFill="1" applyBorder="1" applyAlignment="1" applyProtection="1">
      <alignment horizontal="center" vertical="center"/>
      <protection hidden="1"/>
    </xf>
    <xf numFmtId="0" fontId="36" fillId="3" borderId="4" xfId="0" applyFont="1" applyFill="1" applyBorder="1" applyAlignment="1" applyProtection="1">
      <alignment horizontal="center" vertical="center"/>
      <protection hidden="1"/>
    </xf>
    <xf numFmtId="37" fontId="18" fillId="7" borderId="8" xfId="1" applyNumberFormat="1" applyFont="1" applyFill="1" applyBorder="1" applyAlignment="1" applyProtection="1">
      <alignment horizontal="center" vertical="center"/>
      <protection hidden="1"/>
    </xf>
    <xf numFmtId="37" fontId="18" fillId="7" borderId="10" xfId="1" applyNumberFormat="1" applyFont="1" applyFill="1" applyBorder="1" applyAlignment="1" applyProtection="1">
      <alignment horizontal="center" vertical="center"/>
      <protection hidden="1"/>
    </xf>
    <xf numFmtId="0" fontId="35" fillId="3" borderId="3" xfId="0" applyFont="1" applyFill="1" applyBorder="1" applyAlignment="1" applyProtection="1">
      <alignment horizontal="center" vertical="center"/>
      <protection hidden="1"/>
    </xf>
    <xf numFmtId="9" fontId="35" fillId="3" borderId="3" xfId="13" applyFont="1" applyFill="1" applyBorder="1" applyAlignment="1" applyProtection="1">
      <alignment horizontal="center" vertical="center"/>
      <protection hidden="1"/>
    </xf>
    <xf numFmtId="0" fontId="18" fillId="0" borderId="18" xfId="0" applyFont="1" applyFill="1" applyBorder="1" applyAlignment="1" applyProtection="1">
      <alignment horizontal="left" vertical="center"/>
      <protection hidden="1"/>
    </xf>
    <xf numFmtId="0" fontId="35" fillId="0" borderId="18" xfId="0" applyFont="1" applyBorder="1" applyAlignment="1" applyProtection="1">
      <alignment horizontal="left" vertical="center"/>
      <protection hidden="1"/>
    </xf>
    <xf numFmtId="0" fontId="46" fillId="0" borderId="0" xfId="0" applyFont="1" applyAlignment="1" applyProtection="1">
      <alignment horizontal="left" vertical="center"/>
      <protection hidden="1"/>
    </xf>
    <xf numFmtId="0" fontId="48" fillId="19" borderId="12" xfId="0" applyFont="1" applyFill="1" applyBorder="1" applyAlignment="1" applyProtection="1">
      <alignment horizontal="left" vertical="center" wrapText="1"/>
      <protection hidden="1"/>
    </xf>
    <xf numFmtId="0" fontId="48" fillId="19" borderId="41" xfId="0" applyFont="1" applyFill="1" applyBorder="1" applyAlignment="1" applyProtection="1">
      <alignment horizontal="left" vertical="center" wrapText="1"/>
      <protection hidden="1"/>
    </xf>
    <xf numFmtId="0" fontId="49" fillId="0" borderId="0" xfId="0" applyFont="1" applyAlignment="1" applyProtection="1">
      <alignment horizontal="left" vertical="center"/>
      <protection hidden="1"/>
    </xf>
    <xf numFmtId="0" fontId="46" fillId="0" borderId="22" xfId="0" applyFont="1" applyBorder="1" applyAlignment="1" applyProtection="1">
      <alignment horizontal="left" vertical="center"/>
      <protection hidden="1"/>
    </xf>
    <xf numFmtId="0" fontId="36" fillId="25" borderId="18" xfId="0" applyFont="1" applyFill="1" applyBorder="1" applyAlignment="1" applyProtection="1">
      <alignment horizontal="center" vertical="center"/>
      <protection locked="0" hidden="1"/>
    </xf>
    <xf numFmtId="10" fontId="36" fillId="25" borderId="18" xfId="0" applyNumberFormat="1" applyFont="1" applyFill="1" applyBorder="1" applyAlignment="1" applyProtection="1">
      <alignment horizontal="center" vertical="center"/>
      <protection locked="0" hidden="1"/>
    </xf>
    <xf numFmtId="4" fontId="18" fillId="7" borderId="18" xfId="1" applyNumberFormat="1" applyFont="1" applyFill="1" applyBorder="1" applyAlignment="1" applyProtection="1">
      <alignment horizontal="center" vertical="center"/>
      <protection hidden="1"/>
    </xf>
    <xf numFmtId="0" fontId="36" fillId="25" borderId="21" xfId="0" applyFont="1" applyFill="1" applyBorder="1" applyAlignment="1" applyProtection="1">
      <alignment horizontal="center" vertical="center"/>
      <protection locked="0" hidden="1"/>
    </xf>
    <xf numFmtId="0" fontId="37" fillId="2" borderId="10" xfId="0" applyFont="1" applyFill="1" applyBorder="1" applyAlignment="1" applyProtection="1">
      <alignment horizontal="left" vertical="center"/>
      <protection hidden="1"/>
    </xf>
    <xf numFmtId="4" fontId="18" fillId="7" borderId="9" xfId="1" applyNumberFormat="1" applyFont="1" applyFill="1" applyBorder="1" applyAlignment="1" applyProtection="1">
      <alignment horizontal="center" vertical="center"/>
      <protection hidden="1"/>
    </xf>
    <xf numFmtId="4" fontId="36" fillId="3" borderId="19" xfId="0" applyNumberFormat="1" applyFont="1" applyFill="1" applyBorder="1" applyAlignment="1" applyProtection="1">
      <alignment horizontal="center" vertical="center"/>
      <protection hidden="1"/>
    </xf>
    <xf numFmtId="0" fontId="35" fillId="0" borderId="0" xfId="0" applyFont="1" applyBorder="1" applyAlignment="1" applyProtection="1">
      <alignment horizontal="center" vertical="center"/>
      <protection hidden="1"/>
    </xf>
    <xf numFmtId="0" fontId="36" fillId="3" borderId="19" xfId="0" applyFont="1" applyFill="1" applyBorder="1" applyAlignment="1" applyProtection="1">
      <alignment horizontal="center" vertical="center"/>
      <protection hidden="1"/>
    </xf>
    <xf numFmtId="37" fontId="18" fillId="7" borderId="9" xfId="1" applyNumberFormat="1" applyFont="1" applyFill="1" applyBorder="1" applyAlignment="1" applyProtection="1">
      <alignment horizontal="center" vertical="center"/>
      <protection hidden="1"/>
    </xf>
    <xf numFmtId="4" fontId="18" fillId="7" borderId="6" xfId="1" applyNumberFormat="1" applyFont="1" applyFill="1" applyBorder="1" applyAlignment="1" applyProtection="1">
      <alignment horizontal="center" vertical="center"/>
      <protection hidden="1"/>
    </xf>
    <xf numFmtId="0" fontId="35" fillId="22" borderId="32" xfId="0" applyFont="1" applyFill="1" applyBorder="1" applyAlignment="1" applyProtection="1">
      <alignment horizontal="left" vertical="center"/>
      <protection hidden="1"/>
    </xf>
    <xf numFmtId="0" fontId="35" fillId="12" borderId="32" xfId="0" applyFont="1" applyFill="1" applyBorder="1" applyAlignment="1" applyProtection="1">
      <alignment horizontal="left" vertical="center"/>
      <protection hidden="1"/>
    </xf>
    <xf numFmtId="37" fontId="18" fillId="9" borderId="10" xfId="1" applyNumberFormat="1" applyFont="1" applyFill="1" applyBorder="1" applyAlignment="1" applyProtection="1">
      <alignment horizontal="left" vertical="center"/>
      <protection hidden="1"/>
    </xf>
    <xf numFmtId="0" fontId="40" fillId="3" borderId="43" xfId="0" applyFont="1" applyFill="1" applyBorder="1" applyAlignment="1" applyProtection="1">
      <alignment horizontal="left" vertical="center"/>
      <protection hidden="1"/>
    </xf>
    <xf numFmtId="0" fontId="39" fillId="28" borderId="23" xfId="0" applyFont="1" applyFill="1" applyBorder="1" applyAlignment="1" applyProtection="1">
      <alignment horizontal="left" vertical="center"/>
      <protection hidden="1"/>
    </xf>
    <xf numFmtId="0" fontId="18" fillId="0" borderId="9" xfId="0" applyFont="1" applyFill="1" applyBorder="1" applyAlignment="1" applyProtection="1">
      <alignment horizontal="left" vertical="center"/>
      <protection hidden="1"/>
    </xf>
    <xf numFmtId="0" fontId="35" fillId="0" borderId="44" xfId="0" applyFont="1" applyBorder="1" applyAlignment="1" applyProtection="1">
      <alignment horizontal="left" vertical="center"/>
      <protection hidden="1"/>
    </xf>
    <xf numFmtId="0" fontId="41" fillId="0" borderId="10" xfId="0" applyFont="1" applyBorder="1" applyAlignment="1" applyProtection="1">
      <alignment horizontal="left" vertical="center"/>
      <protection hidden="1"/>
    </xf>
    <xf numFmtId="37" fontId="18" fillId="9" borderId="18" xfId="1" applyNumberFormat="1" applyFont="1" applyFill="1" applyBorder="1" applyAlignment="1" applyProtection="1">
      <alignment horizontal="left" vertical="center"/>
      <protection hidden="1"/>
    </xf>
    <xf numFmtId="0" fontId="41" fillId="0" borderId="44" xfId="0" applyFont="1" applyBorder="1" applyAlignment="1" applyProtection="1">
      <alignment horizontal="left" vertical="center"/>
      <protection hidden="1"/>
    </xf>
    <xf numFmtId="0" fontId="41" fillId="0" borderId="43" xfId="0" applyFont="1" applyFill="1" applyBorder="1" applyAlignment="1" applyProtection="1">
      <alignment horizontal="left" vertical="center"/>
      <protection hidden="1"/>
    </xf>
    <xf numFmtId="37" fontId="18" fillId="9" borderId="21" xfId="1" applyNumberFormat="1" applyFont="1" applyFill="1" applyBorder="1" applyAlignment="1" applyProtection="1">
      <alignment horizontal="left" vertical="center"/>
      <protection hidden="1"/>
    </xf>
    <xf numFmtId="0" fontId="42" fillId="3" borderId="23" xfId="0" applyFont="1" applyFill="1" applyBorder="1" applyAlignment="1" applyProtection="1">
      <alignment horizontal="left" vertical="center"/>
      <protection hidden="1"/>
    </xf>
    <xf numFmtId="0" fontId="41" fillId="0" borderId="45" xfId="0" applyFont="1" applyBorder="1" applyAlignment="1" applyProtection="1">
      <alignment horizontal="left" vertical="center"/>
      <protection hidden="1"/>
    </xf>
    <xf numFmtId="0" fontId="41" fillId="0" borderId="23" xfId="0" applyFont="1" applyBorder="1" applyAlignment="1" applyProtection="1">
      <alignment horizontal="left" vertical="center"/>
      <protection hidden="1"/>
    </xf>
    <xf numFmtId="0" fontId="43" fillId="0" borderId="23" xfId="0" applyFont="1" applyBorder="1" applyAlignment="1" applyProtection="1">
      <alignment horizontal="left" vertical="center"/>
      <protection hidden="1"/>
    </xf>
    <xf numFmtId="0" fontId="44" fillId="0" borderId="23" xfId="0" applyFont="1" applyBorder="1" applyAlignment="1" applyProtection="1">
      <alignment horizontal="left" vertical="center"/>
      <protection hidden="1"/>
    </xf>
    <xf numFmtId="0" fontId="44" fillId="0" borderId="40" xfId="0" applyFont="1" applyBorder="1" applyAlignment="1" applyProtection="1">
      <alignment horizontal="left" vertical="center"/>
      <protection hidden="1"/>
    </xf>
    <xf numFmtId="0" fontId="18" fillId="0" borderId="11" xfId="0" applyFont="1" applyFill="1" applyBorder="1" applyAlignment="1" applyProtection="1">
      <alignment horizontal="left" vertical="center"/>
      <protection hidden="1"/>
    </xf>
    <xf numFmtId="0" fontId="38" fillId="26" borderId="10" xfId="0" applyFont="1" applyFill="1" applyBorder="1" applyAlignment="1" applyProtection="1">
      <alignment horizontal="left" vertical="center"/>
      <protection hidden="1"/>
    </xf>
    <xf numFmtId="0" fontId="18" fillId="0" borderId="10" xfId="0" applyFont="1" applyFill="1" applyBorder="1" applyAlignment="1" applyProtection="1">
      <alignment horizontal="left" vertical="center"/>
      <protection hidden="1"/>
    </xf>
    <xf numFmtId="0" fontId="28" fillId="6" borderId="8" xfId="0" applyFont="1" applyFill="1" applyBorder="1" applyAlignment="1" applyProtection="1">
      <alignment horizontal="left" vertical="center"/>
      <protection hidden="1"/>
    </xf>
    <xf numFmtId="0" fontId="28" fillId="6" borderId="31" xfId="0" applyFont="1" applyFill="1" applyBorder="1" applyAlignment="1" applyProtection="1">
      <alignment horizontal="left" vertical="center"/>
      <protection hidden="1"/>
    </xf>
    <xf numFmtId="169" fontId="28" fillId="6" borderId="21" xfId="4" applyNumberFormat="1" applyFont="1" applyFill="1" applyBorder="1" applyAlignment="1" applyProtection="1">
      <alignment horizontal="center" vertical="center"/>
      <protection hidden="1"/>
    </xf>
    <xf numFmtId="0" fontId="15" fillId="6" borderId="9" xfId="0" applyFont="1" applyFill="1" applyBorder="1" applyAlignment="1" applyProtection="1">
      <alignment vertical="center"/>
      <protection hidden="1"/>
    </xf>
    <xf numFmtId="0" fontId="15" fillId="6" borderId="7" xfId="0" applyFont="1" applyFill="1" applyBorder="1" applyAlignment="1" applyProtection="1">
      <alignment vertical="center"/>
      <protection hidden="1"/>
    </xf>
    <xf numFmtId="0" fontId="50" fillId="6" borderId="7" xfId="0" applyFont="1" applyFill="1" applyBorder="1" applyAlignment="1" applyProtection="1">
      <alignment vertical="center" wrapText="1"/>
      <protection hidden="1"/>
    </xf>
    <xf numFmtId="0" fontId="50" fillId="6" borderId="8" xfId="0" quotePrefix="1" applyFont="1" applyFill="1" applyBorder="1" applyAlignment="1" applyProtection="1">
      <alignment vertical="center" wrapText="1"/>
      <protection hidden="1"/>
    </xf>
    <xf numFmtId="0" fontId="15" fillId="6" borderId="6" xfId="0" applyFont="1" applyFill="1" applyBorder="1" applyAlignment="1" applyProtection="1">
      <alignment vertical="center"/>
      <protection hidden="1"/>
    </xf>
    <xf numFmtId="0" fontId="15" fillId="6" borderId="5" xfId="0" applyFont="1" applyFill="1" applyBorder="1" applyAlignment="1" applyProtection="1">
      <alignment vertical="center"/>
      <protection hidden="1"/>
    </xf>
    <xf numFmtId="0" fontId="15" fillId="6" borderId="11" xfId="0" applyFont="1" applyFill="1" applyBorder="1" applyAlignment="1" applyProtection="1">
      <alignment vertical="center"/>
      <protection hidden="1"/>
    </xf>
    <xf numFmtId="0" fontId="15" fillId="6" borderId="12" xfId="0" applyFont="1" applyFill="1" applyBorder="1" applyAlignment="1" applyProtection="1">
      <alignment vertical="center"/>
      <protection hidden="1"/>
    </xf>
    <xf numFmtId="0" fontId="50" fillId="6" borderId="5" xfId="0" applyFont="1" applyFill="1" applyBorder="1" applyAlignment="1" applyProtection="1">
      <alignment vertical="center"/>
      <protection hidden="1"/>
    </xf>
    <xf numFmtId="0" fontId="50" fillId="6" borderId="7" xfId="0" applyFont="1" applyFill="1" applyBorder="1" applyAlignment="1" applyProtection="1">
      <alignment vertical="center"/>
      <protection hidden="1"/>
    </xf>
    <xf numFmtId="0" fontId="50" fillId="6" borderId="12" xfId="0" applyFont="1" applyFill="1" applyBorder="1" applyAlignment="1" applyProtection="1">
      <alignment vertical="center"/>
      <protection hidden="1"/>
    </xf>
    <xf numFmtId="0" fontId="15" fillId="6" borderId="13" xfId="0" applyFont="1" applyFill="1" applyBorder="1" applyAlignment="1" applyProtection="1">
      <alignment vertical="center"/>
      <protection hidden="1"/>
    </xf>
    <xf numFmtId="0" fontId="50" fillId="6" borderId="6" xfId="0" applyFont="1" applyFill="1" applyBorder="1" applyAlignment="1" applyProtection="1">
      <alignment vertical="center"/>
      <protection hidden="1"/>
    </xf>
    <xf numFmtId="0" fontId="50" fillId="6" borderId="13" xfId="0" applyFont="1" applyFill="1" applyBorder="1" applyAlignment="1" applyProtection="1">
      <alignment vertical="center"/>
      <protection hidden="1"/>
    </xf>
    <xf numFmtId="0" fontId="50" fillId="6" borderId="13" xfId="0" quotePrefix="1" applyFont="1" applyFill="1" applyBorder="1" applyAlignment="1" applyProtection="1">
      <alignment vertical="center"/>
      <protection hidden="1"/>
    </xf>
    <xf numFmtId="0" fontId="26" fillId="6" borderId="9" xfId="0" applyFont="1" applyFill="1" applyBorder="1" applyAlignment="1" applyProtection="1">
      <alignment vertical="center"/>
      <protection hidden="1"/>
    </xf>
    <xf numFmtId="0" fontId="26" fillId="6" borderId="8" xfId="0" applyFont="1" applyFill="1" applyBorder="1" applyAlignment="1" applyProtection="1">
      <alignment vertical="center"/>
      <protection hidden="1"/>
    </xf>
    <xf numFmtId="9" fontId="15" fillId="9" borderId="10" xfId="13" applyFont="1" applyFill="1" applyBorder="1" applyAlignment="1" applyProtection="1">
      <alignment horizontal="center" vertical="center"/>
      <protection hidden="1"/>
    </xf>
    <xf numFmtId="166" fontId="15" fillId="9" borderId="10" xfId="1" applyNumberFormat="1" applyFont="1" applyFill="1" applyBorder="1" applyAlignment="1" applyProtection="1">
      <alignment horizontal="center" vertical="center"/>
      <protection hidden="1"/>
    </xf>
    <xf numFmtId="0" fontId="38" fillId="6" borderId="33" xfId="0" applyFont="1" applyFill="1" applyBorder="1" applyAlignment="1" applyProtection="1">
      <alignment horizontal="left" vertical="center"/>
      <protection hidden="1"/>
    </xf>
    <xf numFmtId="0" fontId="38" fillId="6" borderId="35" xfId="0" applyFont="1" applyFill="1" applyBorder="1" applyAlignment="1" applyProtection="1">
      <alignment horizontal="center" vertical="center"/>
      <protection hidden="1"/>
    </xf>
    <xf numFmtId="0" fontId="38" fillId="6" borderId="38" xfId="0" applyFont="1" applyFill="1" applyBorder="1" applyAlignment="1" applyProtection="1">
      <alignment horizontal="center" vertical="center"/>
      <protection hidden="1"/>
    </xf>
    <xf numFmtId="0" fontId="38" fillId="6" borderId="34" xfId="0" applyFont="1" applyFill="1" applyBorder="1" applyAlignment="1" applyProtection="1">
      <alignment horizontal="left" vertical="center"/>
      <protection hidden="1"/>
    </xf>
    <xf numFmtId="0" fontId="38" fillId="6" borderId="36" xfId="0" applyFont="1" applyFill="1" applyBorder="1" applyAlignment="1" applyProtection="1">
      <alignment horizontal="center" vertical="center"/>
      <protection hidden="1"/>
    </xf>
    <xf numFmtId="0" fontId="38" fillId="6" borderId="39" xfId="0" applyFont="1" applyFill="1" applyBorder="1" applyAlignment="1" applyProtection="1">
      <alignment horizontal="center" vertical="center"/>
      <protection hidden="1"/>
    </xf>
    <xf numFmtId="0" fontId="36" fillId="6" borderId="9" xfId="0" applyFont="1" applyFill="1" applyBorder="1" applyAlignment="1" applyProtection="1">
      <alignment vertical="center"/>
      <protection hidden="1"/>
    </xf>
    <xf numFmtId="0" fontId="45" fillId="0" borderId="7" xfId="0" applyFont="1" applyFill="1" applyBorder="1" applyAlignment="1" applyProtection="1">
      <alignment horizontal="left" vertical="center"/>
      <protection hidden="1"/>
    </xf>
    <xf numFmtId="0" fontId="51" fillId="9" borderId="10" xfId="12" applyFont="1" applyFill="1" applyBorder="1" applyAlignment="1" applyProtection="1">
      <alignment horizontal="center" vertical="center" wrapText="1"/>
      <protection locked="0" hidden="1"/>
    </xf>
    <xf numFmtId="0" fontId="35" fillId="0" borderId="0" xfId="0" applyFont="1" applyAlignment="1" applyProtection="1">
      <alignment horizontal="left" vertical="center"/>
      <protection locked="0" hidden="1"/>
    </xf>
    <xf numFmtId="171" fontId="28" fillId="5" borderId="10" xfId="5" applyNumberFormat="1" applyFont="1" applyFill="1" applyBorder="1" applyAlignment="1" applyProtection="1">
      <alignment horizontal="center" vertical="center"/>
      <protection hidden="1"/>
    </xf>
    <xf numFmtId="171" fontId="28" fillId="5" borderId="10" xfId="11" applyNumberFormat="1" applyFont="1" applyFill="1" applyBorder="1" applyAlignment="1" applyProtection="1">
      <alignment horizontal="center" wrapText="1"/>
      <protection hidden="1"/>
    </xf>
    <xf numFmtId="171" fontId="28" fillId="5" borderId="10" xfId="5" applyNumberFormat="1" applyFont="1" applyFill="1" applyBorder="1" applyAlignment="1" applyProtection="1">
      <alignment horizontal="center" vertical="center" wrapText="1"/>
      <protection hidden="1"/>
    </xf>
    <xf numFmtId="171" fontId="28" fillId="5" borderId="10" xfId="7" applyNumberFormat="1" applyFont="1" applyFill="1" applyBorder="1" applyAlignment="1" applyProtection="1">
      <alignment horizontal="center" vertical="center"/>
      <protection hidden="1"/>
    </xf>
    <xf numFmtId="171" fontId="28" fillId="5" borderId="10" xfId="4" applyNumberFormat="1" applyFont="1" applyFill="1" applyBorder="1" applyAlignment="1" applyProtection="1">
      <alignment horizontal="center" vertical="center" wrapText="1"/>
      <protection hidden="1"/>
    </xf>
    <xf numFmtId="171" fontId="28" fillId="5" borderId="10" xfId="4" applyNumberFormat="1" applyFont="1" applyFill="1" applyBorder="1" applyAlignment="1" applyProtection="1">
      <alignment horizontal="center" vertical="center"/>
      <protection hidden="1"/>
    </xf>
    <xf numFmtId="171" fontId="28" fillId="5" borderId="21" xfId="4" applyNumberFormat="1" applyFont="1" applyFill="1" applyBorder="1" applyAlignment="1" applyProtection="1">
      <alignment horizontal="center" vertical="center" wrapText="1"/>
      <protection hidden="1"/>
    </xf>
    <xf numFmtId="171" fontId="26" fillId="7" borderId="10" xfId="12" applyNumberFormat="1" applyFont="1" applyFill="1" applyBorder="1" applyAlignment="1" applyProtection="1">
      <alignment horizontal="center" vertical="center"/>
      <protection hidden="1"/>
    </xf>
    <xf numFmtId="172" fontId="35" fillId="2" borderId="10" xfId="0" applyNumberFormat="1" applyFont="1" applyFill="1" applyBorder="1" applyAlignment="1" applyProtection="1">
      <alignment horizontal="center" vertical="center"/>
      <protection hidden="1"/>
    </xf>
    <xf numFmtId="173" fontId="35" fillId="2" borderId="10" xfId="0" applyNumberFormat="1" applyFont="1" applyFill="1" applyBorder="1" applyAlignment="1" applyProtection="1">
      <alignment horizontal="center" vertical="center"/>
      <protection hidden="1"/>
    </xf>
    <xf numFmtId="0" fontId="18" fillId="0" borderId="0" xfId="0" applyFont="1" applyBorder="1" applyAlignment="1" applyProtection="1">
      <alignment vertical="top"/>
      <protection hidden="1"/>
    </xf>
    <xf numFmtId="9" fontId="23" fillId="15" borderId="15" xfId="17" applyFont="1" applyFill="1" applyBorder="1" applyAlignment="1" applyProtection="1">
      <alignment horizontal="center" vertical="center"/>
      <protection hidden="1"/>
    </xf>
    <xf numFmtId="9" fontId="23" fillId="19" borderId="15" xfId="17" applyFont="1" applyFill="1" applyBorder="1" applyAlignment="1" applyProtection="1">
      <alignment horizontal="center" vertical="center"/>
      <protection hidden="1"/>
    </xf>
    <xf numFmtId="9" fontId="23" fillId="22" borderId="15" xfId="17" applyFont="1" applyFill="1" applyBorder="1" applyAlignment="1" applyProtection="1">
      <alignment horizontal="center" vertical="center"/>
      <protection hidden="1"/>
    </xf>
    <xf numFmtId="0" fontId="53" fillId="0" borderId="9" xfId="0" applyFont="1" applyFill="1" applyBorder="1" applyAlignment="1" applyProtection="1">
      <alignment horizontal="center"/>
      <protection hidden="1"/>
    </xf>
    <xf numFmtId="4" fontId="15" fillId="6" borderId="10" xfId="1" applyNumberFormat="1" applyFont="1" applyFill="1" applyBorder="1" applyAlignment="1" applyProtection="1">
      <alignment horizontal="center" vertical="center"/>
      <protection hidden="1"/>
    </xf>
    <xf numFmtId="4" fontId="15" fillId="8" borderId="10" xfId="1" applyNumberFormat="1" applyFont="1" applyFill="1" applyBorder="1" applyAlignment="1" applyProtection="1">
      <alignment horizontal="center" vertical="center" wrapText="1"/>
      <protection hidden="1"/>
    </xf>
    <xf numFmtId="174" fontId="15" fillId="9" borderId="10" xfId="1" applyNumberFormat="1" applyFont="1" applyFill="1" applyBorder="1" applyAlignment="1" applyProtection="1">
      <alignment horizontal="center" vertical="center"/>
      <protection locked="0" hidden="1"/>
    </xf>
    <xf numFmtId="174" fontId="15" fillId="6" borderId="10" xfId="1" applyNumberFormat="1" applyFont="1" applyFill="1" applyBorder="1" applyAlignment="1" applyProtection="1">
      <alignment horizontal="center" vertical="center"/>
      <protection hidden="1"/>
    </xf>
    <xf numFmtId="0" fontId="52" fillId="8" borderId="10" xfId="12" applyFont="1" applyFill="1" applyBorder="1" applyAlignment="1" applyProtection="1">
      <alignment horizontal="center" vertical="center" wrapText="1"/>
    </xf>
    <xf numFmtId="0" fontId="18" fillId="0" borderId="0" xfId="0" applyFont="1" applyBorder="1" applyAlignment="1" applyProtection="1">
      <alignment horizontal="left" vertical="top" wrapText="1"/>
      <protection hidden="1"/>
    </xf>
    <xf numFmtId="0" fontId="18" fillId="9" borderId="6" xfId="0" applyFont="1" applyFill="1" applyBorder="1" applyAlignment="1" applyProtection="1">
      <alignment horizontal="left" vertical="center" indent="1"/>
      <protection hidden="1"/>
    </xf>
    <xf numFmtId="0" fontId="18" fillId="9" borderId="5" xfId="0" applyFont="1" applyFill="1" applyBorder="1" applyAlignment="1" applyProtection="1">
      <alignment horizontal="left" vertical="center" indent="1"/>
      <protection hidden="1"/>
    </xf>
    <xf numFmtId="0" fontId="18" fillId="9" borderId="7" xfId="0" applyFont="1" applyFill="1" applyBorder="1" applyAlignment="1" applyProtection="1">
      <alignment horizontal="left" vertical="center" indent="1"/>
      <protection hidden="1"/>
    </xf>
    <xf numFmtId="0" fontId="18" fillId="9" borderId="8" xfId="0" applyFont="1" applyFill="1" applyBorder="1" applyAlignment="1" applyProtection="1">
      <alignment horizontal="left" vertical="center" indent="1"/>
      <protection hidden="1"/>
    </xf>
    <xf numFmtId="0" fontId="21" fillId="9" borderId="9" xfId="0" applyFont="1" applyFill="1" applyBorder="1" applyAlignment="1" applyProtection="1">
      <alignment horizontal="left" vertical="center" indent="1"/>
      <protection hidden="1"/>
    </xf>
    <xf numFmtId="0" fontId="21" fillId="9" borderId="7" xfId="0" applyFont="1" applyFill="1" applyBorder="1" applyAlignment="1" applyProtection="1">
      <alignment horizontal="left" vertical="center" indent="1"/>
      <protection hidden="1"/>
    </xf>
    <xf numFmtId="0" fontId="21" fillId="9" borderId="8" xfId="0" applyFont="1" applyFill="1" applyBorder="1" applyAlignment="1" applyProtection="1">
      <alignment horizontal="left" vertical="center" indent="1"/>
      <protection hidden="1"/>
    </xf>
    <xf numFmtId="0" fontId="24" fillId="17" borderId="11" xfId="0" applyFont="1" applyFill="1" applyBorder="1" applyAlignment="1" applyProtection="1">
      <alignment horizontal="left" vertical="center"/>
      <protection hidden="1"/>
    </xf>
    <xf numFmtId="0" fontId="24" fillId="17" borderId="12" xfId="0" applyFont="1" applyFill="1" applyBorder="1" applyAlignment="1" applyProtection="1">
      <alignment horizontal="left" vertical="center"/>
      <protection hidden="1"/>
    </xf>
    <xf numFmtId="0" fontId="24" fillId="18" borderId="12" xfId="0" applyFont="1" applyFill="1" applyBorder="1" applyAlignment="1" applyProtection="1">
      <alignment horizontal="center" vertical="center"/>
      <protection hidden="1"/>
    </xf>
    <xf numFmtId="0" fontId="24" fillId="18" borderId="7" xfId="0" applyFont="1" applyFill="1" applyBorder="1" applyAlignment="1" applyProtection="1">
      <alignment horizontal="center" vertical="center"/>
      <protection hidden="1"/>
    </xf>
    <xf numFmtId="0" fontId="24" fillId="18" borderId="8" xfId="0" applyFont="1" applyFill="1" applyBorder="1" applyAlignment="1" applyProtection="1">
      <alignment horizontal="center" vertical="center"/>
      <protection hidden="1"/>
    </xf>
    <xf numFmtId="0" fontId="25" fillId="17" borderId="9" xfId="0" applyFont="1" applyFill="1" applyBorder="1" applyAlignment="1" applyProtection="1">
      <alignment horizontal="left" vertical="center"/>
      <protection hidden="1"/>
    </xf>
    <xf numFmtId="0" fontId="25" fillId="17" borderId="7" xfId="0" applyFont="1" applyFill="1" applyBorder="1" applyAlignment="1" applyProtection="1">
      <alignment horizontal="left" vertical="center"/>
      <protection hidden="1"/>
    </xf>
    <xf numFmtId="0" fontId="25" fillId="17" borderId="8" xfId="0" applyFont="1" applyFill="1" applyBorder="1" applyAlignment="1" applyProtection="1">
      <alignment horizontal="left" vertical="center"/>
      <protection hidden="1"/>
    </xf>
    <xf numFmtId="0" fontId="15" fillId="7" borderId="9" xfId="0" applyFont="1" applyFill="1" applyBorder="1" applyAlignment="1" applyProtection="1">
      <alignment horizontal="left" vertical="center"/>
      <protection hidden="1"/>
    </xf>
    <xf numFmtId="0" fontId="15" fillId="7" borderId="7" xfId="0" applyFont="1" applyFill="1" applyBorder="1" applyAlignment="1" applyProtection="1">
      <alignment horizontal="left" vertical="center"/>
      <protection hidden="1"/>
    </xf>
    <xf numFmtId="0" fontId="15" fillId="7" borderId="8" xfId="0" applyFont="1" applyFill="1" applyBorder="1" applyAlignment="1" applyProtection="1">
      <alignment horizontal="left" vertical="center"/>
      <protection hidden="1"/>
    </xf>
    <xf numFmtId="0" fontId="15" fillId="0" borderId="9" xfId="0" applyFont="1" applyFill="1" applyBorder="1" applyAlignment="1" applyProtection="1">
      <alignment horizontal="left" vertical="center"/>
      <protection hidden="1"/>
    </xf>
    <xf numFmtId="0" fontId="15" fillId="0" borderId="7" xfId="0" applyFont="1" applyFill="1" applyBorder="1" applyAlignment="1" applyProtection="1">
      <alignment horizontal="left" vertical="center"/>
      <protection hidden="1"/>
    </xf>
    <xf numFmtId="0" fontId="15" fillId="0" borderId="8" xfId="0" applyFont="1" applyFill="1" applyBorder="1" applyAlignment="1" applyProtection="1">
      <alignment horizontal="left" vertical="center"/>
      <protection hidden="1"/>
    </xf>
    <xf numFmtId="167" fontId="19" fillId="6" borderId="9" xfId="1" applyFont="1" applyFill="1" applyBorder="1" applyAlignment="1" applyProtection="1">
      <alignment horizontal="center" vertical="center"/>
      <protection hidden="1"/>
    </xf>
    <xf numFmtId="167" fontId="19" fillId="6" borderId="7" xfId="1" applyFont="1" applyFill="1" applyBorder="1" applyAlignment="1" applyProtection="1">
      <alignment horizontal="center" vertical="center"/>
      <protection hidden="1"/>
    </xf>
    <xf numFmtId="167" fontId="19" fillId="6" borderId="8" xfId="1" applyFont="1" applyFill="1" applyBorder="1" applyAlignment="1" applyProtection="1">
      <alignment horizontal="center" vertical="center"/>
      <protection hidden="1"/>
    </xf>
    <xf numFmtId="9" fontId="26" fillId="9" borderId="9" xfId="13" applyNumberFormat="1" applyFont="1" applyFill="1" applyBorder="1" applyAlignment="1" applyProtection="1">
      <alignment horizontal="left" vertical="center"/>
      <protection locked="0" hidden="1"/>
    </xf>
    <xf numFmtId="9" fontId="26" fillId="9" borderId="7" xfId="13" applyNumberFormat="1" applyFont="1" applyFill="1" applyBorder="1" applyAlignment="1" applyProtection="1">
      <alignment horizontal="left" vertical="center"/>
      <protection locked="0" hidden="1"/>
    </xf>
    <xf numFmtId="9" fontId="26" fillId="9" borderId="8" xfId="13" applyNumberFormat="1" applyFont="1" applyFill="1" applyBorder="1" applyAlignment="1" applyProtection="1">
      <alignment horizontal="left" vertical="center"/>
      <protection locked="0" hidden="1"/>
    </xf>
    <xf numFmtId="0" fontId="26" fillId="9" borderId="9" xfId="12" applyFont="1" applyFill="1" applyBorder="1" applyAlignment="1" applyProtection="1">
      <alignment horizontal="left" vertical="center"/>
      <protection locked="0" hidden="1"/>
    </xf>
    <xf numFmtId="0" fontId="26" fillId="9" borderId="8" xfId="12" applyFont="1" applyFill="1" applyBorder="1" applyAlignment="1" applyProtection="1">
      <alignment horizontal="left" vertical="center"/>
      <protection locked="0" hidden="1"/>
    </xf>
    <xf numFmtId="0" fontId="26" fillId="9" borderId="9" xfId="0" applyFont="1" applyFill="1" applyBorder="1" applyAlignment="1" applyProtection="1">
      <alignment horizontal="left" vertical="center"/>
      <protection locked="0" hidden="1"/>
    </xf>
    <xf numFmtId="0" fontId="26" fillId="9" borderId="7" xfId="0" applyFont="1" applyFill="1" applyBorder="1" applyAlignment="1" applyProtection="1">
      <alignment horizontal="left" vertical="center"/>
      <protection locked="0" hidden="1"/>
    </xf>
    <xf numFmtId="0" fontId="26" fillId="9" borderId="8" xfId="0" applyFont="1" applyFill="1" applyBorder="1" applyAlignment="1" applyProtection="1">
      <alignment horizontal="left" vertical="center"/>
      <protection locked="0" hidden="1"/>
    </xf>
    <xf numFmtId="14" fontId="26" fillId="9" borderId="9" xfId="13" applyNumberFormat="1" applyFont="1" applyFill="1" applyBorder="1" applyAlignment="1" applyProtection="1">
      <alignment horizontal="left" vertical="center"/>
      <protection locked="0" hidden="1"/>
    </xf>
    <xf numFmtId="14" fontId="26" fillId="9" borderId="7" xfId="13" applyNumberFormat="1" applyFont="1" applyFill="1" applyBorder="1" applyAlignment="1" applyProtection="1">
      <alignment horizontal="left" vertical="center"/>
      <protection locked="0" hidden="1"/>
    </xf>
    <xf numFmtId="14" fontId="26" fillId="9" borderId="8" xfId="13" applyNumberFormat="1" applyFont="1" applyFill="1" applyBorder="1" applyAlignment="1" applyProtection="1">
      <alignment horizontal="left" vertical="center"/>
      <protection locked="0" hidden="1"/>
    </xf>
    <xf numFmtId="0" fontId="38" fillId="2" borderId="9" xfId="0" applyFont="1" applyFill="1" applyBorder="1" applyAlignment="1" applyProtection="1">
      <alignment horizontal="center" vertical="center"/>
      <protection hidden="1"/>
    </xf>
    <xf numFmtId="0" fontId="38" fillId="2" borderId="7" xfId="0" applyFont="1" applyFill="1" applyBorder="1" applyAlignment="1" applyProtection="1">
      <alignment horizontal="center" vertical="center"/>
      <protection hidden="1"/>
    </xf>
    <xf numFmtId="0" fontId="38" fillId="22" borderId="7" xfId="0" applyFont="1" applyFill="1" applyBorder="1" applyAlignment="1" applyProtection="1">
      <alignment horizontal="center" vertical="center"/>
      <protection hidden="1"/>
    </xf>
    <xf numFmtId="0" fontId="18" fillId="0" borderId="18" xfId="0" applyFont="1" applyFill="1" applyBorder="1" applyAlignment="1" applyProtection="1">
      <alignment horizontal="center" vertical="center"/>
      <protection hidden="1"/>
    </xf>
    <xf numFmtId="0" fontId="18" fillId="0" borderId="10" xfId="0" applyFont="1" applyFill="1" applyBorder="1" applyAlignment="1" applyProtection="1">
      <alignment horizontal="center" vertical="center"/>
      <protection hidden="1"/>
    </xf>
    <xf numFmtId="0" fontId="36" fillId="6" borderId="9" xfId="0" applyFont="1" applyFill="1" applyBorder="1" applyAlignment="1" applyProtection="1">
      <alignment horizontal="left" vertical="center"/>
      <protection hidden="1"/>
    </xf>
    <xf numFmtId="0" fontId="36" fillId="6" borderId="7" xfId="0" applyFont="1" applyFill="1" applyBorder="1" applyAlignment="1" applyProtection="1">
      <alignment horizontal="left" vertical="center"/>
      <protection hidden="1"/>
    </xf>
    <xf numFmtId="0" fontId="36" fillId="25" borderId="10" xfId="0" applyFont="1" applyFill="1" applyBorder="1" applyAlignment="1" applyProtection="1">
      <alignment horizontal="left" vertical="center"/>
      <protection locked="0" hidden="1"/>
    </xf>
    <xf numFmtId="0" fontId="37" fillId="22" borderId="10" xfId="0" applyFont="1" applyFill="1" applyBorder="1" applyAlignment="1" applyProtection="1">
      <alignment horizontal="left" vertical="center"/>
      <protection hidden="1"/>
    </xf>
    <xf numFmtId="37" fontId="45" fillId="9" borderId="10" xfId="1" applyNumberFormat="1" applyFont="1" applyFill="1" applyBorder="1" applyAlignment="1" applyProtection="1">
      <alignment horizontal="center" vertical="center"/>
      <protection locked="0" hidden="1"/>
    </xf>
    <xf numFmtId="0" fontId="39" fillId="28" borderId="43" xfId="0" applyFont="1" applyFill="1" applyBorder="1" applyAlignment="1" applyProtection="1">
      <alignment horizontal="left" vertical="center"/>
      <protection hidden="1"/>
    </xf>
    <xf numFmtId="0" fontId="39" fillId="28" borderId="3" xfId="0" applyFont="1" applyFill="1" applyBorder="1" applyAlignment="1" applyProtection="1">
      <alignment horizontal="left" vertical="center"/>
      <protection hidden="1"/>
    </xf>
    <xf numFmtId="0" fontId="39" fillId="28" borderId="19" xfId="0" applyFont="1" applyFill="1" applyBorder="1" applyAlignment="1" applyProtection="1">
      <alignment horizontal="left" vertical="center"/>
      <protection hidden="1"/>
    </xf>
    <xf numFmtId="0" fontId="37" fillId="2" borderId="10" xfId="0" applyFont="1" applyFill="1" applyBorder="1" applyAlignment="1" applyProtection="1">
      <alignment horizontal="left" vertical="center"/>
      <protection hidden="1"/>
    </xf>
    <xf numFmtId="0" fontId="36" fillId="25" borderId="29" xfId="0" applyFont="1" applyFill="1" applyBorder="1" applyAlignment="1" applyProtection="1">
      <alignment horizontal="left" vertical="center"/>
      <protection locked="0" hidden="1"/>
    </xf>
    <xf numFmtId="0" fontId="34" fillId="27" borderId="9" xfId="0" applyFont="1" applyFill="1" applyBorder="1" applyAlignment="1" applyProtection="1">
      <alignment horizontal="left" vertical="center"/>
      <protection hidden="1"/>
    </xf>
    <xf numFmtId="0" fontId="34" fillId="27" borderId="7" xfId="0" applyFont="1" applyFill="1" applyBorder="1" applyAlignment="1" applyProtection="1">
      <alignment horizontal="left" vertical="center"/>
      <protection hidden="1"/>
    </xf>
    <xf numFmtId="0" fontId="34" fillId="27" borderId="8" xfId="0" applyFont="1" applyFill="1" applyBorder="1" applyAlignment="1" applyProtection="1">
      <alignment horizontal="left" vertical="center"/>
      <protection hidden="1"/>
    </xf>
    <xf numFmtId="0" fontId="38" fillId="22" borderId="37" xfId="0" applyFont="1" applyFill="1" applyBorder="1" applyAlignment="1" applyProtection="1">
      <alignment horizontal="center" vertical="center"/>
      <protection hidden="1"/>
    </xf>
    <xf numFmtId="0" fontId="47" fillId="17" borderId="42" xfId="0" applyFont="1" applyFill="1" applyBorder="1" applyAlignment="1" applyProtection="1">
      <alignment horizontal="left" vertical="center"/>
      <protection hidden="1"/>
    </xf>
    <xf numFmtId="0" fontId="47" fillId="17" borderId="7" xfId="0" applyFont="1" applyFill="1" applyBorder="1" applyAlignment="1" applyProtection="1">
      <alignment horizontal="left" vertical="center"/>
      <protection hidden="1"/>
    </xf>
    <xf numFmtId="0" fontId="36" fillId="25" borderId="28" xfId="0" applyFont="1" applyFill="1" applyBorder="1" applyAlignment="1" applyProtection="1">
      <alignment horizontal="left" vertical="center"/>
      <protection locked="0" hidden="1"/>
    </xf>
    <xf numFmtId="0" fontId="39" fillId="28" borderId="23" xfId="0" applyFont="1" applyFill="1" applyBorder="1" applyAlignment="1" applyProtection="1">
      <alignment horizontal="left" vertical="center"/>
      <protection hidden="1"/>
    </xf>
    <xf numFmtId="0" fontId="39" fillId="28" borderId="20" xfId="0" applyFont="1" applyFill="1" applyBorder="1" applyAlignment="1" applyProtection="1">
      <alignment horizontal="left" vertical="center"/>
      <protection hidden="1"/>
    </xf>
    <xf numFmtId="0" fontId="34" fillId="27" borderId="11" xfId="0" applyFont="1" applyFill="1" applyBorder="1" applyAlignment="1" applyProtection="1">
      <alignment horizontal="left" vertical="center"/>
      <protection hidden="1"/>
    </xf>
    <xf numFmtId="0" fontId="34" fillId="27" borderId="12" xfId="0" applyFont="1" applyFill="1" applyBorder="1" applyAlignment="1" applyProtection="1">
      <alignment horizontal="left" vertical="center"/>
      <protection hidden="1"/>
    </xf>
    <xf numFmtId="0" fontId="39" fillId="27" borderId="11" xfId="0" applyFont="1" applyFill="1" applyBorder="1" applyAlignment="1" applyProtection="1">
      <alignment horizontal="left" vertical="center"/>
      <protection hidden="1"/>
    </xf>
    <xf numFmtId="0" fontId="39" fillId="27" borderId="12" xfId="0" applyFont="1" applyFill="1" applyBorder="1" applyAlignment="1" applyProtection="1">
      <alignment horizontal="left" vertical="center"/>
      <protection hidden="1"/>
    </xf>
    <xf numFmtId="0" fontId="36" fillId="25" borderId="25" xfId="0" applyFont="1" applyFill="1" applyBorder="1" applyAlignment="1" applyProtection="1">
      <alignment horizontal="left" vertical="center"/>
      <protection locked="0" hidden="1"/>
    </xf>
    <xf numFmtId="0" fontId="36" fillId="25" borderId="27" xfId="0" applyFont="1" applyFill="1" applyBorder="1" applyAlignment="1" applyProtection="1">
      <alignment horizontal="left" vertical="center"/>
      <protection locked="0" hidden="1"/>
    </xf>
  </cellXfs>
  <cellStyles count="39">
    <cellStyle name="Comma [0]" xfId="1" builtinId="6"/>
    <cellStyle name="Comma [0] 2" xfId="2"/>
    <cellStyle name="Comma [0] 2 2" xfId="3"/>
    <cellStyle name="Comma [0] 2 2 2" xfId="22"/>
    <cellStyle name="Comma [0] 2 3" xfId="21"/>
    <cellStyle name="Comma [0] 3" xfId="23"/>
    <cellStyle name="Comma [0] 4" xfId="20"/>
    <cellStyle name="Comma 2" xfId="4"/>
    <cellStyle name="Comma 2 2" xfId="5"/>
    <cellStyle name="Comma 2 2 2" xfId="25"/>
    <cellStyle name="Comma 2 3" xfId="24"/>
    <cellStyle name="Comma 3" xfId="6"/>
    <cellStyle name="Comma 3 2" xfId="26"/>
    <cellStyle name="Comma 4" xfId="7"/>
    <cellStyle name="Comma 4 2" xfId="27"/>
    <cellStyle name="Comma 5" xfId="28"/>
    <cellStyle name="Comma 6" xfId="19"/>
    <cellStyle name="Comma 7" xfId="37"/>
    <cellStyle name="Currency [0] 2" xfId="29"/>
    <cellStyle name="Currency [0] 2 2" xfId="8"/>
    <cellStyle name="Currency [0] 2 2 2" xfId="30"/>
    <cellStyle name="Normal" xfId="0" builtinId="0"/>
    <cellStyle name="Normal 2" xfId="9"/>
    <cellStyle name="Normal 2 2" xfId="32"/>
    <cellStyle name="Normal 2 2 2" xfId="38"/>
    <cellStyle name="Normal 2 3" xfId="31"/>
    <cellStyle name="Normal 3" xfId="10"/>
    <cellStyle name="Normal 4" xfId="11"/>
    <cellStyle name="Normal 4 2" xfId="33"/>
    <cellStyle name="Normal 5" xfId="18"/>
    <cellStyle name="Normal_BRIEFING SPEC" xfId="12"/>
    <cellStyle name="Percent" xfId="13" builtinId="5"/>
    <cellStyle name="Percent 2" xfId="14"/>
    <cellStyle name="Percent 2 2" xfId="15"/>
    <cellStyle name="Percent 2 2 2" xfId="36"/>
    <cellStyle name="Percent 2 3" xfId="35"/>
    <cellStyle name="Percent 3" xfId="16"/>
    <cellStyle name="Percent 3 2" xfId="17"/>
    <cellStyle name="Percent 4" xfId="34"/>
  </cellStyles>
  <dxfs count="11">
    <dxf>
      <font>
        <b/>
        <strike val="0"/>
        <outline val="0"/>
        <shadow val="0"/>
        <u val="none"/>
        <vertAlign val="baseline"/>
        <sz val="10"/>
        <color rgb="FFFF0000"/>
        <name val="Calibri"/>
        <family val="2"/>
        <scheme val="minor"/>
      </font>
      <alignment horizontal="center" textRotation="0" indent="0" justifyLastLine="0" shrinkToFit="0" readingOrder="0"/>
      <border diagonalUp="0" diagonalDown="0" outline="0">
        <left/>
        <right/>
        <top style="thin">
          <color theme="0" tint="-0.249977111117893"/>
        </top>
        <bottom style="thin">
          <color theme="0" tint="-0.249977111117893"/>
        </bottom>
      </border>
      <protection locked="1" hidden="1"/>
    </dxf>
    <dxf>
      <font>
        <b/>
        <i val="0"/>
        <strike val="0"/>
        <condense val="0"/>
        <extend val="0"/>
        <outline val="0"/>
        <shadow val="0"/>
        <u val="none"/>
        <vertAlign val="baseline"/>
        <sz val="10"/>
        <color rgb="FFFF0000"/>
        <name val="Calibri"/>
        <family val="2"/>
        <scheme val="minor"/>
      </font>
      <numFmt numFmtId="171" formatCode="#,##0.0000000"/>
      <fill>
        <patternFill patternType="solid">
          <fgColor indexed="64"/>
          <bgColor rgb="FFFFFF99"/>
        </patternFill>
      </fill>
      <alignment horizontal="center" vertical="bottom"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protection locked="1" hidden="1"/>
    </dxf>
    <dxf>
      <font>
        <b/>
        <i val="0"/>
        <strike val="0"/>
        <condense val="0"/>
        <extend val="0"/>
        <outline val="0"/>
        <shadow val="0"/>
        <u val="none"/>
        <vertAlign val="baseline"/>
        <sz val="10"/>
        <color rgb="FFFF0000"/>
        <name val="Calibri"/>
        <family val="2"/>
        <scheme val="minor"/>
      </font>
      <numFmt numFmtId="171" formatCode="#,##0.0000000"/>
      <fill>
        <patternFill patternType="solid">
          <fgColor indexed="64"/>
          <bgColor rgb="FFFFFF99"/>
        </patternFill>
      </fill>
      <alignment horizontal="center" vertical="bottom"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9"/>
        <color auto="1"/>
        <name val="Calibri"/>
        <family val="2"/>
        <scheme val="minor"/>
      </font>
      <numFmt numFmtId="171" formatCode="#,##0.0000000"/>
      <fill>
        <patternFill patternType="solid">
          <fgColor indexed="64"/>
          <bgColor rgb="FFFFFF99"/>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9"/>
        <color auto="1"/>
        <name val="Calibri"/>
        <family val="2"/>
        <scheme val="minor"/>
      </font>
      <numFmt numFmtId="169"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font>
        <b val="0"/>
        <i val="0"/>
        <strike val="0"/>
        <condense val="0"/>
        <extend val="0"/>
        <outline val="0"/>
        <shadow val="0"/>
        <u val="none"/>
        <vertAlign val="baseline"/>
        <sz val="9"/>
        <color auto="1"/>
        <name val="Calibri"/>
        <family val="2"/>
        <scheme val="minor"/>
      </font>
      <fill>
        <patternFill patternType="solid">
          <fgColor indexed="64"/>
          <bgColor theme="0" tint="-4.9989318521683403E-2"/>
        </patternFill>
      </fill>
      <alignment horizontal="left" vertical="center" textRotation="0" wrapText="0" indent="0" justifyLastLine="0" shrinkToFit="0" readingOrder="0"/>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border>
        <top style="thin">
          <color theme="0" tint="-4.9989318521683403E-2"/>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strike val="0"/>
        <outline val="0"/>
        <shadow val="0"/>
        <u val="none"/>
        <vertAlign val="baseline"/>
        <sz val="9"/>
        <color auto="1"/>
        <name val="Calibri"/>
        <family val="2"/>
        <scheme val="minor"/>
      </font>
      <protection locked="1" hidden="1"/>
    </dxf>
    <dxf>
      <border>
        <bottom style="thin">
          <color theme="0" tint="-4.9989318521683403E-2"/>
        </bottom>
      </border>
    </dxf>
    <dxf>
      <font>
        <b/>
        <i val="0"/>
        <strike val="0"/>
        <condense val="0"/>
        <extend val="0"/>
        <outline val="0"/>
        <shadow val="0"/>
        <u val="none"/>
        <vertAlign val="baseline"/>
        <sz val="9"/>
        <color theme="0"/>
        <name val="Calibri"/>
        <family val="2"/>
        <scheme val="minor"/>
      </font>
      <fill>
        <patternFill patternType="solid">
          <fgColor indexed="64"/>
          <bgColor theme="1" tint="0.34998626667073579"/>
        </patternFill>
      </fill>
      <alignment horizontal="left" vertical="center" textRotation="0" wrapText="0" indent="0" justifyLastLine="0" shrinkToFit="0" readingOrder="0"/>
      <border diagonalUp="0" diagonalDown="0">
        <left style="thin">
          <color theme="0" tint="-4.9989318521683403E-2"/>
        </left>
        <right style="thin">
          <color theme="0" tint="-4.9989318521683403E-2"/>
        </right>
        <top/>
        <bottom/>
        <vertical style="thin">
          <color theme="0" tint="-4.9989318521683403E-2"/>
        </vertical>
        <horizontal style="thin">
          <color theme="0" tint="-4.9989318521683403E-2"/>
        </horizontal>
      </border>
      <protection locked="1" hidden="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FX_Rates" displayName="FX_Rates" ref="A7:F115" totalsRowShown="0" headerRowDxfId="10" dataDxfId="8" headerRowBorderDxfId="9" tableBorderDxfId="7" totalsRowBorderDxfId="6" headerRowCellStyle="Percent 3 2">
  <tableColumns count="6">
    <tableColumn id="1" name="Market" dataDxfId="5"/>
    <tableColumn id="2" name="ISO" dataDxfId="4" dataCellStyle="Comma 2"/>
    <tableColumn id="3" name="Rate" dataDxfId="3" dataCellStyle="Comma 2"/>
    <tableColumn id="6" name="Agency Currency" dataDxfId="2" dataCellStyle="Comma 2">
      <calculatedColumnFormula>IF(ISERROR(MATCH(FX_Rates[[#This Row],[ISO]],Summary!$H$8,0))," ",IF(MATCH(FX_Rates[[#This Row],[ISO]],Summary!$H$8,0),"Agency Currency"))</calculatedColumnFormula>
    </tableColumn>
    <tableColumn id="5" name="Production Currency" dataDxfId="1" dataCellStyle="Comma 2">
      <calculatedColumnFormula>IF(ISERROR(MATCH(FX_Rates[[#This Row],[ISO]],Summary!$H$9,0))," ",IF(MATCH(FX_Rates[[#This Row],[ISO]],Summary!$H$9,0),"Production Currency"))</calculatedColumnFormula>
    </tableColumn>
    <tableColumn id="4" name="Post Production Currency" dataDxfId="0">
      <calculatedColumnFormula>IF(ISERROR(MATCH(FX_Rates[[#This Row],[ISO]],Summary!$H$10,0))," ",IF(MATCH(FX_Rates[[#This Row],[ISO]],Summary!$H$10,0),"Post Production Currency"))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15"/>
  <sheetViews>
    <sheetView showGridLines="0" zoomScaleNormal="100" workbookViewId="0">
      <pane ySplit="2" topLeftCell="A3" activePane="bottomLeft" state="frozenSplit"/>
      <selection pane="bottomLeft" activeCell="E23" sqref="E23"/>
    </sheetView>
  </sheetViews>
  <sheetFormatPr defaultColWidth="0" defaultRowHeight="15" customHeight="1"/>
  <cols>
    <col min="1" max="1" width="19.7109375" style="71" customWidth="1"/>
    <col min="2" max="2" width="9.5703125" style="71" customWidth="1"/>
    <col min="3" max="3" width="23.85546875" style="82" customWidth="1"/>
    <col min="4" max="4" width="19.5703125" style="71" customWidth="1"/>
    <col min="5" max="5" width="21.7109375" style="71" bestFit="1" customWidth="1"/>
    <col min="6" max="6" width="21.140625" style="71" bestFit="1" customWidth="1"/>
    <col min="7" max="7" width="16.28515625" style="71" bestFit="1" customWidth="1"/>
    <col min="8" max="11" width="21.5703125" style="71" customWidth="1"/>
    <col min="12" max="12" width="9.140625" style="71" customWidth="1"/>
    <col min="13" max="15" width="0" style="71" hidden="1" customWidth="1"/>
    <col min="16" max="16384" width="9.140625" style="71" hidden="1"/>
  </cols>
  <sheetData>
    <row r="1" spans="1:17" s="42" customFormat="1" ht="23.25">
      <c r="A1" s="236" t="s">
        <v>154</v>
      </c>
      <c r="B1" s="237"/>
      <c r="C1" s="237"/>
      <c r="D1" s="238" t="s">
        <v>155</v>
      </c>
      <c r="E1" s="238"/>
      <c r="F1" s="238"/>
      <c r="G1" s="239" t="s">
        <v>384</v>
      </c>
      <c r="H1" s="239"/>
      <c r="I1" s="239"/>
      <c r="J1" s="239"/>
      <c r="K1" s="240"/>
    </row>
    <row r="2" spans="1:17" s="51" customFormat="1" ht="23.25">
      <c r="A2" s="43" t="s">
        <v>156</v>
      </c>
      <c r="B2" s="44"/>
      <c r="C2" s="45"/>
      <c r="D2" s="43" t="s">
        <v>157</v>
      </c>
      <c r="E2" s="46"/>
      <c r="F2" s="47"/>
      <c r="G2" s="48">
        <v>42675</v>
      </c>
      <c r="H2" s="49"/>
      <c r="I2" s="49"/>
      <c r="J2" s="50"/>
      <c r="K2" s="50"/>
      <c r="L2" s="42"/>
      <c r="M2" s="42"/>
      <c r="N2" s="42"/>
    </row>
    <row r="3" spans="1:17" s="51" customFormat="1" ht="25.5" customHeight="1">
      <c r="A3" s="52" t="str">
        <f>CONCATENATE("Your billing/bid currency is ", Summary!H8)</f>
        <v>Your billing/bid currency is GBP</v>
      </c>
      <c r="B3" s="53"/>
      <c r="C3" s="53"/>
      <c r="D3" s="229" t="s">
        <v>316</v>
      </c>
      <c r="E3" s="230"/>
      <c r="F3" s="230"/>
      <c r="G3" s="230"/>
      <c r="H3" s="231"/>
      <c r="I3" s="231"/>
      <c r="J3" s="231"/>
      <c r="K3" s="232"/>
      <c r="L3" s="42"/>
      <c r="M3" s="42"/>
      <c r="N3" s="42"/>
    </row>
    <row r="4" spans="1:17" s="51" customFormat="1" ht="25.5" customHeight="1">
      <c r="A4" s="54"/>
      <c r="B4" s="49"/>
      <c r="C4" s="55"/>
      <c r="D4" s="49"/>
      <c r="I4" s="56"/>
      <c r="J4" s="56"/>
      <c r="K4" s="56"/>
      <c r="L4" s="42"/>
      <c r="M4" s="42"/>
      <c r="N4" s="42"/>
    </row>
    <row r="5" spans="1:17" s="62" customFormat="1" ht="25.5" customHeight="1">
      <c r="A5" s="57" t="str">
        <f>CONCATENATE("How many new currency units do you get for ONE (1) ",Summary!H8,"?")</f>
        <v>How many new currency units do you get for ONE (1) GBP?</v>
      </c>
      <c r="B5" s="58"/>
      <c r="C5" s="58"/>
      <c r="D5" s="59">
        <f>Summary!J8</f>
        <v>1.3204</v>
      </c>
      <c r="E5" s="60"/>
      <c r="F5" s="61"/>
      <c r="G5" s="233" t="s">
        <v>317</v>
      </c>
      <c r="H5" s="234"/>
      <c r="I5" s="234"/>
      <c r="J5" s="234"/>
      <c r="K5" s="235"/>
    </row>
    <row r="6" spans="1:17" s="51" customFormat="1" ht="23.25">
      <c r="A6" s="54"/>
      <c r="B6" s="49"/>
      <c r="C6" s="55"/>
      <c r="D6" s="49"/>
      <c r="I6" s="56"/>
      <c r="J6" s="56"/>
      <c r="K6" s="56"/>
      <c r="L6" s="42"/>
      <c r="M6" s="42"/>
      <c r="N6" s="42"/>
    </row>
    <row r="7" spans="1:17" s="51" customFormat="1" ht="23.25" customHeight="1">
      <c r="A7" s="63" t="s">
        <v>318</v>
      </c>
      <c r="B7" s="64" t="s">
        <v>319</v>
      </c>
      <c r="C7" s="64" t="s">
        <v>320</v>
      </c>
      <c r="D7" s="219" t="s">
        <v>224</v>
      </c>
      <c r="E7" s="220" t="s">
        <v>226</v>
      </c>
      <c r="F7" s="221" t="s">
        <v>552</v>
      </c>
      <c r="G7" s="65"/>
      <c r="H7" s="228" t="s">
        <v>383</v>
      </c>
      <c r="I7" s="228"/>
      <c r="J7" s="228"/>
      <c r="K7" s="228"/>
      <c r="L7" s="218"/>
      <c r="M7" s="56"/>
      <c r="N7" s="66"/>
      <c r="O7" s="66"/>
      <c r="P7" s="66"/>
      <c r="Q7" s="65"/>
    </row>
    <row r="8" spans="1:17" ht="15" customHeight="1">
      <c r="A8" s="176" t="s">
        <v>385</v>
      </c>
      <c r="B8" s="67" t="s">
        <v>158</v>
      </c>
      <c r="C8" s="208">
        <v>1</v>
      </c>
      <c r="D8" s="222" t="str">
        <f>IF(ISERROR(MATCH(FX_Rates[[#This Row],[ISO]],Summary!$H$8,0))," ",IF(MATCH(FX_Rates[[#This Row],[ISO]],Summary!$H$8,0),"Agency Currency"))</f>
        <v xml:space="preserve"> </v>
      </c>
      <c r="E8" s="222" t="str">
        <f>IF(ISERROR(MATCH(FX_Rates[[#This Row],[ISO]],Summary!$H$9,0))," ",IF(MATCH(FX_Rates[[#This Row],[ISO]],Summary!$H$9,0),"Production Currency"))</f>
        <v xml:space="preserve"> </v>
      </c>
      <c r="F8" s="222" t="str">
        <f>IF(ISERROR(MATCH(FX_Rates[[#This Row],[ISO]],Summary!$H$10,0))," ",IF(MATCH(FX_Rates[[#This Row],[ISO]],Summary!$H$10,0),"Post Production Currency"))</f>
        <v xml:space="preserve"> </v>
      </c>
      <c r="G8" s="68"/>
      <c r="H8" s="228"/>
      <c r="I8" s="228"/>
      <c r="J8" s="228"/>
      <c r="K8" s="228"/>
      <c r="L8" s="218"/>
      <c r="M8" s="69"/>
      <c r="N8" s="69"/>
      <c r="O8" s="70"/>
      <c r="P8" s="70"/>
      <c r="Q8" s="70"/>
    </row>
    <row r="9" spans="1:17" s="75" customFormat="1" ht="15" customHeight="1">
      <c r="A9" s="176" t="s">
        <v>131</v>
      </c>
      <c r="B9" s="67" t="s">
        <v>189</v>
      </c>
      <c r="C9" s="209">
        <v>1.1634</v>
      </c>
      <c r="D9" s="222" t="str">
        <f>IF(ISERROR(MATCH(FX_Rates[[#This Row],[ISO]],Summary!$H$8,0))," ",IF(MATCH(FX_Rates[[#This Row],[ISO]],Summary!$H$8,0),"Agency Currency"))</f>
        <v xml:space="preserve"> </v>
      </c>
      <c r="E9" s="222" t="str">
        <f>IF(ISERROR(MATCH(FX_Rates[[#This Row],[ISO]],Summary!$H$9,0))," ",IF(MATCH(FX_Rates[[#This Row],[ISO]],Summary!$H$9,0),"Production Currency"))</f>
        <v>Production Currency</v>
      </c>
      <c r="F9" s="222" t="str">
        <f>IF(ISERROR(MATCH(FX_Rates[[#This Row],[ISO]],Summary!$H$10,0))," ",IF(MATCH(FX_Rates[[#This Row],[ISO]],Summary!$H$10,0),"Post Production Currency"))</f>
        <v xml:space="preserve"> </v>
      </c>
      <c r="G9" s="72"/>
      <c r="H9" s="228"/>
      <c r="I9" s="228"/>
      <c r="J9" s="228"/>
      <c r="K9" s="228"/>
      <c r="L9" s="218"/>
      <c r="M9" s="73"/>
      <c r="N9" s="73"/>
      <c r="O9" s="74"/>
      <c r="P9" s="74"/>
      <c r="Q9" s="74"/>
    </row>
    <row r="10" spans="1:17" s="75" customFormat="1" ht="15" customHeight="1">
      <c r="A10" s="176" t="s">
        <v>386</v>
      </c>
      <c r="B10" s="67" t="s">
        <v>387</v>
      </c>
      <c r="C10" s="209">
        <v>8.7168799999999998E-3</v>
      </c>
      <c r="D10" s="222" t="str">
        <f>IF(ISERROR(MATCH(FX_Rates[[#This Row],[ISO]],Summary!$H$8,0))," ",IF(MATCH(FX_Rates[[#This Row],[ISO]],Summary!$H$8,0),"Agency Currency"))</f>
        <v xml:space="preserve"> </v>
      </c>
      <c r="E10" s="222" t="str">
        <f>IF(ISERROR(MATCH(FX_Rates[[#This Row],[ISO]],Summary!$H$9,0))," ",IF(MATCH(FX_Rates[[#This Row],[ISO]],Summary!$H$9,0),"Production Currency"))</f>
        <v xml:space="preserve"> </v>
      </c>
      <c r="F10" s="222" t="str">
        <f>IF(ISERROR(MATCH(FX_Rates[[#This Row],[ISO]],Summary!$H$10,0))," ",IF(MATCH(FX_Rates[[#This Row],[ISO]],Summary!$H$10,0),"Post Production Currency"))</f>
        <v xml:space="preserve"> </v>
      </c>
      <c r="G10" s="72"/>
      <c r="H10" s="228"/>
      <c r="I10" s="228"/>
      <c r="J10" s="228"/>
      <c r="K10" s="228"/>
      <c r="L10" s="218"/>
      <c r="M10" s="73"/>
      <c r="N10" s="73"/>
      <c r="O10" s="74"/>
      <c r="P10" s="74"/>
      <c r="Q10" s="74"/>
    </row>
    <row r="11" spans="1:17" s="75" customFormat="1" ht="15" customHeight="1">
      <c r="A11" s="176" t="s">
        <v>388</v>
      </c>
      <c r="B11" s="67" t="s">
        <v>389</v>
      </c>
      <c r="C11" s="208">
        <v>8.6800000000000002E-3</v>
      </c>
      <c r="D11" s="222" t="str">
        <f>IF(ISERROR(MATCH(FX_Rates[[#This Row],[ISO]],Summary!$H$8,0))," ",IF(MATCH(FX_Rates[[#This Row],[ISO]],Summary!$H$8,0),"Agency Currency"))</f>
        <v xml:space="preserve"> </v>
      </c>
      <c r="E11" s="222" t="str">
        <f>IF(ISERROR(MATCH(FX_Rates[[#This Row],[ISO]],Summary!$H$9,0))," ",IF(MATCH(FX_Rates[[#This Row],[ISO]],Summary!$H$9,0),"Production Currency"))</f>
        <v xml:space="preserve"> </v>
      </c>
      <c r="F11" s="222" t="str">
        <f>IF(ISERROR(MATCH(FX_Rates[[#This Row],[ISO]],Summary!$H$10,0))," ",IF(MATCH(FX_Rates[[#This Row],[ISO]],Summary!$H$10,0),"Post Production Currency"))</f>
        <v xml:space="preserve"> </v>
      </c>
      <c r="G11" s="72"/>
      <c r="H11" s="228"/>
      <c r="I11" s="228"/>
      <c r="J11" s="228"/>
      <c r="K11" s="228"/>
      <c r="L11" s="218"/>
      <c r="M11" s="73"/>
      <c r="N11" s="73"/>
      <c r="O11" s="74"/>
      <c r="P11" s="74"/>
      <c r="Q11" s="74"/>
    </row>
    <row r="12" spans="1:17" s="75" customFormat="1" ht="15" customHeight="1">
      <c r="A12" s="176" t="s">
        <v>390</v>
      </c>
      <c r="B12" s="67" t="s">
        <v>391</v>
      </c>
      <c r="C12" s="210">
        <v>5.9500000000000004E-3</v>
      </c>
      <c r="D12" s="222" t="str">
        <f>IF(ISERROR(MATCH(FX_Rates[[#This Row],[ISO]],Summary!$H$8,0))," ",IF(MATCH(FX_Rates[[#This Row],[ISO]],Summary!$H$8,0),"Agency Currency"))</f>
        <v xml:space="preserve"> </v>
      </c>
      <c r="E12" s="222" t="str">
        <f>IF(ISERROR(MATCH(FX_Rates[[#This Row],[ISO]],Summary!$H$9,0))," ",IF(MATCH(FX_Rates[[#This Row],[ISO]],Summary!$H$9,0),"Production Currency"))</f>
        <v xml:space="preserve"> </v>
      </c>
      <c r="F12" s="222" t="str">
        <f>IF(ISERROR(MATCH(FX_Rates[[#This Row],[ISO]],Summary!$H$10,0))," ",IF(MATCH(FX_Rates[[#This Row],[ISO]],Summary!$H$10,0),"Post Production Currency"))</f>
        <v xml:space="preserve"> </v>
      </c>
      <c r="G12" s="72"/>
      <c r="H12" s="228"/>
      <c r="I12" s="228"/>
      <c r="J12" s="228"/>
      <c r="K12" s="228"/>
      <c r="L12" s="218"/>
      <c r="M12" s="73"/>
      <c r="N12" s="73"/>
      <c r="O12" s="74"/>
      <c r="P12" s="74"/>
      <c r="Q12" s="74"/>
    </row>
    <row r="13" spans="1:17" s="75" customFormat="1" ht="15" customHeight="1">
      <c r="A13" s="176" t="s">
        <v>392</v>
      </c>
      <c r="B13" s="67" t="s">
        <v>203</v>
      </c>
      <c r="C13" s="210">
        <v>5.6509999999999998E-2</v>
      </c>
      <c r="D13" s="222" t="str">
        <f>IF(ISERROR(MATCH(FX_Rates[[#This Row],[ISO]],Summary!$H$8,0))," ",IF(MATCH(FX_Rates[[#This Row],[ISO]],Summary!$H$8,0),"Agency Currency"))</f>
        <v xml:space="preserve"> </v>
      </c>
      <c r="E13" s="222" t="str">
        <f>IF(ISERROR(MATCH(FX_Rates[[#This Row],[ISO]],Summary!$H$9,0))," ",IF(MATCH(FX_Rates[[#This Row],[ISO]],Summary!$H$9,0),"Production Currency"))</f>
        <v xml:space="preserve"> </v>
      </c>
      <c r="F13" s="222" t="str">
        <f>IF(ISERROR(MATCH(FX_Rates[[#This Row],[ISO]],Summary!$H$10,0))," ",IF(MATCH(FX_Rates[[#This Row],[ISO]],Summary!$H$10,0),"Post Production Currency"))</f>
        <v xml:space="preserve"> </v>
      </c>
      <c r="G13" s="72"/>
      <c r="H13" s="228"/>
      <c r="I13" s="228"/>
      <c r="J13" s="228"/>
      <c r="K13" s="228"/>
      <c r="L13" s="218"/>
      <c r="M13" s="73"/>
      <c r="N13" s="73"/>
      <c r="O13" s="74"/>
      <c r="P13" s="74"/>
      <c r="Q13" s="74"/>
    </row>
    <row r="14" spans="1:17" s="75" customFormat="1" ht="15" customHeight="1">
      <c r="A14" s="176" t="s">
        <v>393</v>
      </c>
      <c r="B14" s="67" t="s">
        <v>394</v>
      </c>
      <c r="C14" s="209">
        <v>2.0747700000000001E-3</v>
      </c>
      <c r="D14" s="222" t="str">
        <f>IF(ISERROR(MATCH(FX_Rates[[#This Row],[ISO]],Summary!$H$8,0))," ",IF(MATCH(FX_Rates[[#This Row],[ISO]],Summary!$H$8,0),"Agency Currency"))</f>
        <v xml:space="preserve"> </v>
      </c>
      <c r="E14" s="222" t="str">
        <f>IF(ISERROR(MATCH(FX_Rates[[#This Row],[ISO]],Summary!$H$9,0))," ",IF(MATCH(FX_Rates[[#This Row],[ISO]],Summary!$H$9,0),"Production Currency"))</f>
        <v xml:space="preserve"> </v>
      </c>
      <c r="F14" s="222" t="str">
        <f>IF(ISERROR(MATCH(FX_Rates[[#This Row],[ISO]],Summary!$H$10,0))," ",IF(MATCH(FX_Rates[[#This Row],[ISO]],Summary!$H$10,0),"Post Production Currency"))</f>
        <v xml:space="preserve"> </v>
      </c>
      <c r="G14" s="72"/>
      <c r="H14" s="228"/>
      <c r="I14" s="228"/>
      <c r="J14" s="228"/>
      <c r="K14" s="228"/>
      <c r="L14" s="218"/>
      <c r="M14" s="73"/>
      <c r="N14" s="73"/>
      <c r="O14" s="74"/>
      <c r="P14" s="74"/>
      <c r="Q14" s="74"/>
    </row>
    <row r="15" spans="1:17" s="75" customFormat="1" ht="15" customHeight="1">
      <c r="A15" s="176" t="s">
        <v>395</v>
      </c>
      <c r="B15" s="67" t="s">
        <v>199</v>
      </c>
      <c r="C15" s="209">
        <v>0.76780000000000004</v>
      </c>
      <c r="D15" s="222" t="str">
        <f>IF(ISERROR(MATCH(FX_Rates[[#This Row],[ISO]],Summary!$H$8,0))," ",IF(MATCH(FX_Rates[[#This Row],[ISO]],Summary!$H$8,0),"Agency Currency"))</f>
        <v xml:space="preserve"> </v>
      </c>
      <c r="E15" s="222" t="str">
        <f>IF(ISERROR(MATCH(FX_Rates[[#This Row],[ISO]],Summary!$H$9,0))," ",IF(MATCH(FX_Rates[[#This Row],[ISO]],Summary!$H$9,0),"Production Currency"))</f>
        <v xml:space="preserve"> </v>
      </c>
      <c r="F15" s="222" t="str">
        <f>IF(ISERROR(MATCH(FX_Rates[[#This Row],[ISO]],Summary!$H$10,0))," ",IF(MATCH(FX_Rates[[#This Row],[ISO]],Summary!$H$10,0),"Post Production Currency"))</f>
        <v xml:space="preserve"> </v>
      </c>
      <c r="G15" s="72"/>
      <c r="H15" s="228"/>
      <c r="I15" s="228"/>
      <c r="J15" s="228"/>
      <c r="K15" s="228"/>
      <c r="L15" s="218"/>
      <c r="M15" s="73"/>
      <c r="N15" s="73"/>
      <c r="O15" s="74"/>
      <c r="P15" s="74"/>
      <c r="Q15" s="74"/>
    </row>
    <row r="16" spans="1:17" s="75" customFormat="1" ht="15" customHeight="1">
      <c r="A16" s="176" t="s">
        <v>396</v>
      </c>
      <c r="B16" s="67" t="s">
        <v>397</v>
      </c>
      <c r="C16" s="209">
        <v>1.1752999999999999E-4</v>
      </c>
      <c r="D16" s="222" t="str">
        <f>IF(ISERROR(MATCH(FX_Rates[[#This Row],[ISO]],Summary!$H$8,0))," ",IF(MATCH(FX_Rates[[#This Row],[ISO]],Summary!$H$8,0),"Agency Currency"))</f>
        <v xml:space="preserve"> </v>
      </c>
      <c r="E16" s="222" t="str">
        <f>IF(ISERROR(MATCH(FX_Rates[[#This Row],[ISO]],Summary!$H$9,0))," ",IF(MATCH(FX_Rates[[#This Row],[ISO]],Summary!$H$9,0),"Production Currency"))</f>
        <v xml:space="preserve"> </v>
      </c>
      <c r="F16" s="222" t="str">
        <f>IF(ISERROR(MATCH(FX_Rates[[#This Row],[ISO]],Summary!$H$10,0))," ",IF(MATCH(FX_Rates[[#This Row],[ISO]],Summary!$H$10,0),"Post Production Currency"))</f>
        <v xml:space="preserve"> </v>
      </c>
      <c r="G16" s="72"/>
      <c r="H16" s="228"/>
      <c r="I16" s="228"/>
      <c r="J16" s="228"/>
      <c r="K16" s="228"/>
      <c r="L16" s="218"/>
      <c r="M16" s="73"/>
      <c r="N16" s="73"/>
      <c r="O16" s="74"/>
      <c r="P16" s="74"/>
      <c r="Q16" s="74"/>
    </row>
    <row r="17" spans="1:17" s="75" customFormat="1" ht="15" customHeight="1">
      <c r="A17" s="176" t="s">
        <v>398</v>
      </c>
      <c r="B17" s="67" t="s">
        <v>399</v>
      </c>
      <c r="C17" s="209">
        <v>0.58816610000000003</v>
      </c>
      <c r="D17" s="222" t="str">
        <f>IF(ISERROR(MATCH(FX_Rates[[#This Row],[ISO]],Summary!$H$8,0))," ",IF(MATCH(FX_Rates[[#This Row],[ISO]],Summary!$H$8,0),"Agency Currency"))</f>
        <v xml:space="preserve"> </v>
      </c>
      <c r="E17" s="222" t="str">
        <f>IF(ISERROR(MATCH(FX_Rates[[#This Row],[ISO]],Summary!$H$9,0))," ",IF(MATCH(FX_Rates[[#This Row],[ISO]],Summary!$H$9,0),"Production Currency"))</f>
        <v xml:space="preserve"> </v>
      </c>
      <c r="F17" s="222" t="str">
        <f>IF(ISERROR(MATCH(FX_Rates[[#This Row],[ISO]],Summary!$H$10,0))," ",IF(MATCH(FX_Rates[[#This Row],[ISO]],Summary!$H$10,0),"Post Production Currency"))</f>
        <v xml:space="preserve"> </v>
      </c>
      <c r="G17" s="72"/>
      <c r="H17" s="228"/>
      <c r="I17" s="228"/>
      <c r="J17" s="228"/>
      <c r="K17" s="228"/>
      <c r="L17" s="218"/>
      <c r="M17" s="73"/>
      <c r="N17" s="73"/>
      <c r="O17" s="74"/>
      <c r="P17" s="74"/>
      <c r="Q17" s="74"/>
    </row>
    <row r="18" spans="1:17" s="75" customFormat="1" ht="15" customHeight="1">
      <c r="A18" s="176" t="s">
        <v>400</v>
      </c>
      <c r="B18" s="67" t="s">
        <v>401</v>
      </c>
      <c r="C18" s="209">
        <v>2.6510400000000001</v>
      </c>
      <c r="D18" s="222" t="str">
        <f>IF(ISERROR(MATCH(FX_Rates[[#This Row],[ISO]],Summary!$H$8,0))," ",IF(MATCH(FX_Rates[[#This Row],[ISO]],Summary!$H$8,0),"Agency Currency"))</f>
        <v xml:space="preserve"> </v>
      </c>
      <c r="E18" s="222" t="str">
        <f>IF(ISERROR(MATCH(FX_Rates[[#This Row],[ISO]],Summary!$H$9,0))," ",IF(MATCH(FX_Rates[[#This Row],[ISO]],Summary!$H$9,0),"Production Currency"))</f>
        <v xml:space="preserve"> </v>
      </c>
      <c r="F18" s="222" t="str">
        <f>IF(ISERROR(MATCH(FX_Rates[[#This Row],[ISO]],Summary!$H$10,0))," ",IF(MATCH(FX_Rates[[#This Row],[ISO]],Summary!$H$10,0),"Post Production Currency"))</f>
        <v xml:space="preserve"> </v>
      </c>
      <c r="G18" s="72"/>
      <c r="H18" s="228"/>
      <c r="I18" s="228"/>
      <c r="J18" s="228"/>
      <c r="K18" s="228"/>
      <c r="L18" s="218"/>
      <c r="M18" s="73"/>
      <c r="N18" s="73"/>
      <c r="O18" s="74"/>
      <c r="P18" s="74"/>
      <c r="Q18" s="74"/>
    </row>
    <row r="19" spans="1:17" s="75" customFormat="1" ht="15" customHeight="1">
      <c r="A19" s="176" t="s">
        <v>402</v>
      </c>
      <c r="B19" s="67" t="s">
        <v>403</v>
      </c>
      <c r="C19" s="208">
        <v>1.206E-2</v>
      </c>
      <c r="D19" s="222" t="str">
        <f>IF(ISERROR(MATCH(FX_Rates[[#This Row],[ISO]],Summary!$H$8,0))," ",IF(MATCH(FX_Rates[[#This Row],[ISO]],Summary!$H$8,0),"Agency Currency"))</f>
        <v xml:space="preserve"> </v>
      </c>
      <c r="E19" s="222" t="str">
        <f>IF(ISERROR(MATCH(FX_Rates[[#This Row],[ISO]],Summary!$H$9,0))," ",IF(MATCH(FX_Rates[[#This Row],[ISO]],Summary!$H$9,0),"Production Currency"))</f>
        <v xml:space="preserve"> </v>
      </c>
      <c r="F19" s="222" t="str">
        <f>IF(ISERROR(MATCH(FX_Rates[[#This Row],[ISO]],Summary!$H$10,0))," ",IF(MATCH(FX_Rates[[#This Row],[ISO]],Summary!$H$10,0),"Post Production Currency"))</f>
        <v xml:space="preserve"> </v>
      </c>
      <c r="G19" s="72"/>
      <c r="H19" s="228"/>
      <c r="I19" s="228"/>
      <c r="J19" s="228"/>
      <c r="K19" s="228"/>
      <c r="L19" s="218"/>
      <c r="M19" s="73"/>
      <c r="N19" s="73"/>
      <c r="O19" s="74"/>
      <c r="P19" s="74"/>
      <c r="Q19" s="74"/>
    </row>
    <row r="20" spans="1:17" s="75" customFormat="1" ht="15" customHeight="1">
      <c r="A20" s="176" t="s">
        <v>404</v>
      </c>
      <c r="B20" s="67" t="s">
        <v>405</v>
      </c>
      <c r="C20" s="208">
        <v>0.5</v>
      </c>
      <c r="D20" s="222" t="str">
        <f>IF(ISERROR(MATCH(FX_Rates[[#This Row],[ISO]],Summary!$H$8,0))," ",IF(MATCH(FX_Rates[[#This Row],[ISO]],Summary!$H$8,0),"Agency Currency"))</f>
        <v xml:space="preserve"> </v>
      </c>
      <c r="E20" s="222" t="str">
        <f>IF(ISERROR(MATCH(FX_Rates[[#This Row],[ISO]],Summary!$H$9,0))," ",IF(MATCH(FX_Rates[[#This Row],[ISO]],Summary!$H$9,0),"Production Currency"))</f>
        <v xml:space="preserve"> </v>
      </c>
      <c r="F20" s="222" t="str">
        <f>IF(ISERROR(MATCH(FX_Rates[[#This Row],[ISO]],Summary!$H$10,0))," ",IF(MATCH(FX_Rates[[#This Row],[ISO]],Summary!$H$10,0),"Post Production Currency"))</f>
        <v xml:space="preserve"> </v>
      </c>
      <c r="G20" s="72"/>
      <c r="H20" s="228"/>
      <c r="I20" s="228"/>
      <c r="J20" s="228"/>
      <c r="K20" s="228"/>
      <c r="L20" s="218"/>
      <c r="M20" s="73"/>
      <c r="N20" s="73"/>
      <c r="O20" s="74"/>
      <c r="P20" s="74"/>
      <c r="Q20" s="74"/>
    </row>
    <row r="21" spans="1:17" s="75" customFormat="1" ht="15" customHeight="1">
      <c r="A21" s="176" t="s">
        <v>406</v>
      </c>
      <c r="B21" s="67" t="s">
        <v>407</v>
      </c>
      <c r="C21" s="208">
        <v>5.075E-5</v>
      </c>
      <c r="D21" s="222" t="str">
        <f>IF(ISERROR(MATCH(FX_Rates[[#This Row],[ISO]],Summary!$H$8,0))," ",IF(MATCH(FX_Rates[[#This Row],[ISO]],Summary!$H$8,0),"Agency Currency"))</f>
        <v xml:space="preserve"> </v>
      </c>
      <c r="E21" s="222" t="str">
        <f>IF(ISERROR(MATCH(FX_Rates[[#This Row],[ISO]],Summary!$H$9,0))," ",IF(MATCH(FX_Rates[[#This Row],[ISO]],Summary!$H$9,0),"Production Currency"))</f>
        <v xml:space="preserve"> </v>
      </c>
      <c r="F21" s="222" t="str">
        <f>IF(ISERROR(MATCH(FX_Rates[[#This Row],[ISO]],Summary!$H$10,0))," ",IF(MATCH(FX_Rates[[#This Row],[ISO]],Summary!$H$10,0),"Post Production Currency"))</f>
        <v xml:space="preserve"> </v>
      </c>
      <c r="G21" s="72"/>
      <c r="H21" s="228"/>
      <c r="I21" s="228"/>
      <c r="J21" s="228"/>
      <c r="K21" s="228"/>
      <c r="L21" s="218"/>
      <c r="M21" s="73"/>
      <c r="N21" s="73"/>
      <c r="O21" s="74"/>
      <c r="P21" s="74"/>
      <c r="Q21" s="74"/>
    </row>
    <row r="22" spans="1:17" s="75" customFormat="1" ht="15" customHeight="1">
      <c r="A22" s="176" t="s">
        <v>408</v>
      </c>
      <c r="B22" s="67" t="s">
        <v>409</v>
      </c>
      <c r="C22" s="210">
        <v>0.50033000000000005</v>
      </c>
      <c r="D22" s="222" t="str">
        <f>IF(ISERROR(MATCH(FX_Rates[[#This Row],[ISO]],Summary!$H$8,0))," ",IF(MATCH(FX_Rates[[#This Row],[ISO]],Summary!$H$8,0),"Agency Currency"))</f>
        <v xml:space="preserve"> </v>
      </c>
      <c r="E22" s="222" t="str">
        <f>IF(ISERROR(MATCH(FX_Rates[[#This Row],[ISO]],Summary!$H$9,0))," ",IF(MATCH(FX_Rates[[#This Row],[ISO]],Summary!$H$9,0),"Production Currency"))</f>
        <v xml:space="preserve"> </v>
      </c>
      <c r="F22" s="222" t="str">
        <f>IF(ISERROR(MATCH(FX_Rates[[#This Row],[ISO]],Summary!$H$10,0))," ",IF(MATCH(FX_Rates[[#This Row],[ISO]],Summary!$H$10,0),"Post Production Currency"))</f>
        <v xml:space="preserve"> </v>
      </c>
      <c r="G22" s="72"/>
      <c r="H22" s="228"/>
      <c r="I22" s="228"/>
      <c r="J22" s="228"/>
      <c r="K22" s="228"/>
      <c r="L22" s="218"/>
      <c r="M22" s="73"/>
      <c r="N22" s="73"/>
      <c r="O22" s="74"/>
      <c r="P22" s="74"/>
      <c r="Q22" s="74"/>
    </row>
    <row r="23" spans="1:17" ht="15" customHeight="1">
      <c r="A23" s="176" t="s">
        <v>410</v>
      </c>
      <c r="B23" s="67" t="s">
        <v>204</v>
      </c>
      <c r="C23" s="209">
        <v>0.14471999999999999</v>
      </c>
      <c r="D23" s="222" t="str">
        <f>IF(ISERROR(MATCH(FX_Rates[[#This Row],[ISO]],Summary!$H$8,0))," ",IF(MATCH(FX_Rates[[#This Row],[ISO]],Summary!$H$8,0),"Agency Currency"))</f>
        <v xml:space="preserve"> </v>
      </c>
      <c r="E23" s="222" t="str">
        <f>IF(ISERROR(MATCH(FX_Rates[[#This Row],[ISO]],Summary!$H$9,0))," ",IF(MATCH(FX_Rates[[#This Row],[ISO]],Summary!$H$9,0),"Production Currency"))</f>
        <v xml:space="preserve"> </v>
      </c>
      <c r="F23" s="222" t="str">
        <f>IF(ISERROR(MATCH(FX_Rates[[#This Row],[ISO]],Summary!$H$10,0))," ",IF(MATCH(FX_Rates[[#This Row],[ISO]],Summary!$H$10,0),"Post Production Currency"))</f>
        <v xml:space="preserve"> </v>
      </c>
      <c r="G23" s="70"/>
      <c r="H23" s="228"/>
      <c r="I23" s="228"/>
      <c r="J23" s="228"/>
      <c r="K23" s="228"/>
      <c r="L23" s="218"/>
      <c r="M23" s="70"/>
      <c r="N23" s="70"/>
      <c r="O23" s="70"/>
      <c r="P23" s="70"/>
      <c r="Q23" s="70"/>
    </row>
    <row r="24" spans="1:17" ht="15" customHeight="1">
      <c r="A24" s="176" t="s">
        <v>411</v>
      </c>
      <c r="B24" s="67" t="s">
        <v>412</v>
      </c>
      <c r="C24" s="210">
        <v>0.59494999999999998</v>
      </c>
      <c r="D24" s="222" t="str">
        <f>IF(ISERROR(MATCH(FX_Rates[[#This Row],[ISO]],Summary!$H$8,0))," ",IF(MATCH(FX_Rates[[#This Row],[ISO]],Summary!$H$8,0),"Agency Currency"))</f>
        <v xml:space="preserve"> </v>
      </c>
      <c r="E24" s="222" t="str">
        <f>IF(ISERROR(MATCH(FX_Rates[[#This Row],[ISO]],Summary!$H$9,0))," ",IF(MATCH(FX_Rates[[#This Row],[ISO]],Summary!$H$9,0),"Production Currency"))</f>
        <v xml:space="preserve"> </v>
      </c>
      <c r="F24" s="222" t="str">
        <f>IF(ISERROR(MATCH(FX_Rates[[#This Row],[ISO]],Summary!$H$10,0))," ",IF(MATCH(FX_Rates[[#This Row],[ISO]],Summary!$H$10,0),"Post Production Currency"))</f>
        <v xml:space="preserve"> </v>
      </c>
      <c r="G24" s="70"/>
      <c r="H24" s="228"/>
      <c r="I24" s="228"/>
      <c r="J24" s="228"/>
      <c r="K24" s="228"/>
      <c r="L24" s="218"/>
      <c r="M24" s="70"/>
      <c r="N24" s="70"/>
      <c r="O24" s="70"/>
      <c r="P24" s="70"/>
      <c r="Q24" s="70"/>
    </row>
    <row r="25" spans="1:17" s="75" customFormat="1" ht="15" customHeight="1">
      <c r="A25" s="176" t="s">
        <v>413</v>
      </c>
      <c r="B25" s="67" t="s">
        <v>205</v>
      </c>
      <c r="C25" s="208">
        <v>0.30482999999999999</v>
      </c>
      <c r="D25" s="222" t="str">
        <f>IF(ISERROR(MATCH(FX_Rates[[#This Row],[ISO]],Summary!$H$8,0))," ",IF(MATCH(FX_Rates[[#This Row],[ISO]],Summary!$H$8,0),"Agency Currency"))</f>
        <v xml:space="preserve"> </v>
      </c>
      <c r="E25" s="222" t="str">
        <f>IF(ISERROR(MATCH(FX_Rates[[#This Row],[ISO]],Summary!$H$9,0))," ",IF(MATCH(FX_Rates[[#This Row],[ISO]],Summary!$H$9,0),"Production Currency"))</f>
        <v xml:space="preserve"> </v>
      </c>
      <c r="F25" s="222" t="str">
        <f>IF(ISERROR(MATCH(FX_Rates[[#This Row],[ISO]],Summary!$H$10,0))," ",IF(MATCH(FX_Rates[[#This Row],[ISO]],Summary!$H$10,0),"Post Production Currency"))</f>
        <v xml:space="preserve"> </v>
      </c>
      <c r="G25" s="72"/>
      <c r="H25" s="228"/>
      <c r="I25" s="228"/>
      <c r="J25" s="228"/>
      <c r="K25" s="228"/>
      <c r="L25" s="73"/>
      <c r="M25" s="73"/>
      <c r="N25" s="73"/>
      <c r="O25" s="74"/>
      <c r="P25" s="74"/>
      <c r="Q25" s="74"/>
    </row>
    <row r="26" spans="1:17" s="75" customFormat="1" ht="15" customHeight="1">
      <c r="A26" s="176" t="s">
        <v>414</v>
      </c>
      <c r="B26" s="67" t="s">
        <v>186</v>
      </c>
      <c r="C26" s="209">
        <v>1.3204</v>
      </c>
      <c r="D26" s="222" t="str">
        <f>IF(ISERROR(MATCH(FX_Rates[[#This Row],[ISO]],Summary!$H$8,0))," ",IF(MATCH(FX_Rates[[#This Row],[ISO]],Summary!$H$8,0),"Agency Currency"))</f>
        <v>Agency Currency</v>
      </c>
      <c r="E26" s="222" t="str">
        <f>IF(ISERROR(MATCH(FX_Rates[[#This Row],[ISO]],Summary!$H$9,0))," ",IF(MATCH(FX_Rates[[#This Row],[ISO]],Summary!$H$9,0),"Production Currency"))</f>
        <v xml:space="preserve"> </v>
      </c>
      <c r="F26" s="222" t="str">
        <f>IF(ISERROR(MATCH(FX_Rates[[#This Row],[ISO]],Summary!$H$10,0))," ",IF(MATCH(FX_Rates[[#This Row],[ISO]],Summary!$H$10,0),"Post Production Currency"))</f>
        <v xml:space="preserve"> </v>
      </c>
      <c r="G26" s="72"/>
      <c r="H26" s="228"/>
      <c r="I26" s="228"/>
      <c r="J26" s="228"/>
      <c r="K26" s="228"/>
      <c r="L26" s="73"/>
      <c r="M26" s="73"/>
      <c r="N26" s="73"/>
      <c r="O26" s="74"/>
      <c r="P26" s="74"/>
      <c r="Q26" s="74"/>
    </row>
    <row r="27" spans="1:17" s="75" customFormat="1" ht="15" customHeight="1">
      <c r="A27" s="176" t="s">
        <v>415</v>
      </c>
      <c r="B27" s="67" t="s">
        <v>416</v>
      </c>
      <c r="C27" s="208">
        <v>0.73502000000000001</v>
      </c>
      <c r="D27" s="222" t="str">
        <f>IF(ISERROR(MATCH(FX_Rates[[#This Row],[ISO]],Summary!$H$8,0))," ",IF(MATCH(FX_Rates[[#This Row],[ISO]],Summary!$H$8,0),"Agency Currency"))</f>
        <v xml:space="preserve"> </v>
      </c>
      <c r="E27" s="222" t="str">
        <f>IF(ISERROR(MATCH(FX_Rates[[#This Row],[ISO]],Summary!$H$9,0))," ",IF(MATCH(FX_Rates[[#This Row],[ISO]],Summary!$H$9,0),"Production Currency"))</f>
        <v xml:space="preserve"> </v>
      </c>
      <c r="F27" s="222" t="str">
        <f>IF(ISERROR(MATCH(FX_Rates[[#This Row],[ISO]],Summary!$H$10,0))," ",IF(MATCH(FX_Rates[[#This Row],[ISO]],Summary!$H$10,0),"Post Production Currency"))</f>
        <v xml:space="preserve"> </v>
      </c>
      <c r="G27" s="72"/>
      <c r="H27" s="72"/>
      <c r="I27" s="72"/>
      <c r="J27" s="72"/>
      <c r="K27" s="72"/>
      <c r="L27" s="73"/>
      <c r="M27" s="73"/>
      <c r="N27" s="73"/>
      <c r="O27" s="74"/>
      <c r="P27" s="74"/>
      <c r="Q27" s="74"/>
    </row>
    <row r="28" spans="1:17" s="75" customFormat="1" ht="15" customHeight="1">
      <c r="A28" s="176" t="s">
        <v>417</v>
      </c>
      <c r="B28" s="67" t="s">
        <v>418</v>
      </c>
      <c r="C28" s="208">
        <v>0.59484999999999999</v>
      </c>
      <c r="D28" s="222" t="str">
        <f>IF(ISERROR(MATCH(FX_Rates[[#This Row],[ISO]],Summary!$H$8,0))," ",IF(MATCH(FX_Rates[[#This Row],[ISO]],Summary!$H$8,0),"Agency Currency"))</f>
        <v xml:space="preserve"> </v>
      </c>
      <c r="E28" s="222" t="str">
        <f>IF(ISERROR(MATCH(FX_Rates[[#This Row],[ISO]],Summary!$H$9,0))," ",IF(MATCH(FX_Rates[[#This Row],[ISO]],Summary!$H$9,0),"Production Currency"))</f>
        <v xml:space="preserve"> </v>
      </c>
      <c r="F28" s="222" t="str">
        <f>IF(ISERROR(MATCH(FX_Rates[[#This Row],[ISO]],Summary!$H$10,0))," ",IF(MATCH(FX_Rates[[#This Row],[ISO]],Summary!$H$10,0),"Post Production Currency"))</f>
        <v xml:space="preserve"> </v>
      </c>
      <c r="G28" s="72"/>
      <c r="H28" s="77"/>
      <c r="I28" s="76"/>
      <c r="J28" s="76"/>
      <c r="K28" s="76"/>
      <c r="L28" s="73"/>
      <c r="M28" s="73"/>
      <c r="N28" s="73"/>
      <c r="O28" s="74"/>
      <c r="P28" s="74"/>
      <c r="Q28" s="74"/>
    </row>
    <row r="29" spans="1:17" s="75" customFormat="1" ht="15" customHeight="1">
      <c r="A29" s="176" t="s">
        <v>419</v>
      </c>
      <c r="B29" s="67" t="s">
        <v>420</v>
      </c>
      <c r="C29" s="208">
        <v>0.77881999999999996</v>
      </c>
      <c r="D29" s="222" t="str">
        <f>IF(ISERROR(MATCH(FX_Rates[[#This Row],[ISO]],Summary!$H$8,0))," ",IF(MATCH(FX_Rates[[#This Row],[ISO]],Summary!$H$8,0),"Agency Currency"))</f>
        <v xml:space="preserve"> </v>
      </c>
      <c r="E29" s="222" t="str">
        <f>IF(ISERROR(MATCH(FX_Rates[[#This Row],[ISO]],Summary!$H$9,0))," ",IF(MATCH(FX_Rates[[#This Row],[ISO]],Summary!$H$9,0),"Production Currency"))</f>
        <v xml:space="preserve"> </v>
      </c>
      <c r="F29" s="222" t="str">
        <f>IF(ISERROR(MATCH(FX_Rates[[#This Row],[ISO]],Summary!$H$10,0))," ",IF(MATCH(FX_Rates[[#This Row],[ISO]],Summary!$H$10,0),"Post Production Currency"))</f>
        <v xml:space="preserve"> </v>
      </c>
      <c r="G29" s="76"/>
      <c r="H29" s="72"/>
      <c r="I29" s="78"/>
      <c r="J29" s="76"/>
      <c r="K29" s="72"/>
      <c r="L29" s="73"/>
      <c r="M29" s="73"/>
      <c r="N29" s="73"/>
      <c r="O29" s="74"/>
      <c r="P29" s="74"/>
      <c r="Q29" s="74"/>
    </row>
    <row r="30" spans="1:17" s="75" customFormat="1" ht="15" customHeight="1">
      <c r="A30" s="176" t="s">
        <v>421</v>
      </c>
      <c r="B30" s="67" t="s">
        <v>422</v>
      </c>
      <c r="C30" s="208">
        <v>1.77359E-3</v>
      </c>
      <c r="D30" s="222" t="str">
        <f>IF(ISERROR(MATCH(FX_Rates[[#This Row],[ISO]],Summary!$H$8,0))," ",IF(MATCH(FX_Rates[[#This Row],[ISO]],Summary!$H$8,0),"Agency Currency"))</f>
        <v xml:space="preserve"> </v>
      </c>
      <c r="E30" s="222" t="str">
        <f>IF(ISERROR(MATCH(FX_Rates[[#This Row],[ISO]],Summary!$H$9,0))," ",IF(MATCH(FX_Rates[[#This Row],[ISO]],Summary!$H$9,0),"Production Currency"))</f>
        <v xml:space="preserve"> </v>
      </c>
      <c r="F30" s="222" t="str">
        <f>IF(ISERROR(MATCH(FX_Rates[[#This Row],[ISO]],Summary!$H$10,0))," ",IF(MATCH(FX_Rates[[#This Row],[ISO]],Summary!$H$10,0),"Post Production Currency"))</f>
        <v xml:space="preserve"> </v>
      </c>
      <c r="G30" s="72"/>
      <c r="H30" s="72"/>
      <c r="I30" s="72"/>
      <c r="J30" s="72"/>
      <c r="K30" s="72"/>
      <c r="L30" s="73"/>
      <c r="M30" s="73"/>
      <c r="N30" s="73"/>
      <c r="O30" s="74"/>
      <c r="P30" s="74"/>
      <c r="Q30" s="74"/>
    </row>
    <row r="31" spans="1:17" s="75" customFormat="1" ht="15" customHeight="1">
      <c r="A31" s="176" t="s">
        <v>423</v>
      </c>
      <c r="B31" s="67" t="s">
        <v>206</v>
      </c>
      <c r="C31" s="208">
        <v>1.5653900000000001E-3</v>
      </c>
      <c r="D31" s="222" t="str">
        <f>IF(ISERROR(MATCH(FX_Rates[[#This Row],[ISO]],Summary!$H$8,0))," ",IF(MATCH(FX_Rates[[#This Row],[ISO]],Summary!$H$8,0),"Agency Currency"))</f>
        <v xml:space="preserve"> </v>
      </c>
      <c r="E31" s="222" t="str">
        <f>IF(ISERROR(MATCH(FX_Rates[[#This Row],[ISO]],Summary!$H$9,0))," ",IF(MATCH(FX_Rates[[#This Row],[ISO]],Summary!$H$9,0),"Production Currency"))</f>
        <v xml:space="preserve"> </v>
      </c>
      <c r="F31" s="222" t="str">
        <f>IF(ISERROR(MATCH(FX_Rates[[#This Row],[ISO]],Summary!$H$10,0))," ",IF(MATCH(FX_Rates[[#This Row],[ISO]],Summary!$H$10,0),"Post Production Currency"))</f>
        <v xml:space="preserve"> </v>
      </c>
      <c r="G31" s="72"/>
      <c r="H31" s="72"/>
      <c r="I31" s="72"/>
      <c r="J31" s="72"/>
      <c r="K31" s="72"/>
      <c r="L31" s="73"/>
      <c r="M31" s="73"/>
      <c r="N31" s="73"/>
      <c r="O31" s="74"/>
      <c r="P31" s="74"/>
      <c r="Q31" s="74"/>
    </row>
    <row r="32" spans="1:17" s="75" customFormat="1" ht="15" customHeight="1">
      <c r="A32" s="176" t="s">
        <v>424</v>
      </c>
      <c r="B32" s="67" t="s">
        <v>192</v>
      </c>
      <c r="C32" s="208">
        <v>0.15092</v>
      </c>
      <c r="D32" s="222" t="str">
        <f>IF(ISERROR(MATCH(FX_Rates[[#This Row],[ISO]],Summary!$H$8,0))," ",IF(MATCH(FX_Rates[[#This Row],[ISO]],Summary!$H$8,0),"Agency Currency"))</f>
        <v xml:space="preserve"> </v>
      </c>
      <c r="E32" s="222" t="str">
        <f>IF(ISERROR(MATCH(FX_Rates[[#This Row],[ISO]],Summary!$H$9,0))," ",IF(MATCH(FX_Rates[[#This Row],[ISO]],Summary!$H$9,0),"Production Currency"))</f>
        <v xml:space="preserve"> </v>
      </c>
      <c r="F32" s="222" t="str">
        <f>IF(ISERROR(MATCH(FX_Rates[[#This Row],[ISO]],Summary!$H$10,0))," ",IF(MATCH(FX_Rates[[#This Row],[ISO]],Summary!$H$10,0),"Post Production Currency"))</f>
        <v xml:space="preserve"> </v>
      </c>
      <c r="G32" s="72"/>
      <c r="H32" s="72"/>
      <c r="I32" s="72"/>
      <c r="J32" s="72"/>
      <c r="K32" s="72"/>
      <c r="L32" s="73"/>
      <c r="M32" s="73"/>
      <c r="N32" s="73"/>
      <c r="O32" s="74"/>
      <c r="P32" s="74"/>
      <c r="Q32" s="74"/>
    </row>
    <row r="33" spans="1:17" s="75" customFormat="1" ht="15" customHeight="1">
      <c r="A33" s="176" t="s">
        <v>425</v>
      </c>
      <c r="B33" s="67" t="s">
        <v>207</v>
      </c>
      <c r="C33" s="208">
        <v>3.3073E-4</v>
      </c>
      <c r="D33" s="222" t="str">
        <f>IF(ISERROR(MATCH(FX_Rates[[#This Row],[ISO]],Summary!$H$8,0))," ",IF(MATCH(FX_Rates[[#This Row],[ISO]],Summary!$H$8,0),"Agency Currency"))</f>
        <v xml:space="preserve"> </v>
      </c>
      <c r="E33" s="222" t="str">
        <f>IF(ISERROR(MATCH(FX_Rates[[#This Row],[ISO]],Summary!$H$9,0))," ",IF(MATCH(FX_Rates[[#This Row],[ISO]],Summary!$H$9,0),"Production Currency"))</f>
        <v xml:space="preserve"> </v>
      </c>
      <c r="F33" s="222" t="str">
        <f>IF(ISERROR(MATCH(FX_Rates[[#This Row],[ISO]],Summary!$H$10,0))," ",IF(MATCH(FX_Rates[[#This Row],[ISO]],Summary!$H$10,0),"Post Production Currency"))</f>
        <v xml:space="preserve"> </v>
      </c>
      <c r="G33" s="79"/>
      <c r="H33" s="72"/>
      <c r="I33" s="72"/>
      <c r="J33" s="72"/>
      <c r="K33" s="72"/>
      <c r="L33" s="73"/>
      <c r="M33" s="73"/>
      <c r="N33" s="73"/>
      <c r="O33" s="74"/>
      <c r="P33" s="74"/>
      <c r="Q33" s="74"/>
    </row>
    <row r="34" spans="1:17" s="75" customFormat="1" ht="15" customHeight="1">
      <c r="A34" s="176" t="s">
        <v>426</v>
      </c>
      <c r="B34" s="67" t="s">
        <v>427</v>
      </c>
      <c r="C34" s="210">
        <v>6.3876999999999998E-4</v>
      </c>
      <c r="D34" s="222" t="str">
        <f>IF(ISERROR(MATCH(FX_Rates[[#This Row],[ISO]],Summary!$H$8,0))," ",IF(MATCH(FX_Rates[[#This Row],[ISO]],Summary!$H$8,0),"Agency Currency"))</f>
        <v xml:space="preserve"> </v>
      </c>
      <c r="E34" s="222" t="str">
        <f>IF(ISERROR(MATCH(FX_Rates[[#This Row],[ISO]],Summary!$H$9,0))," ",IF(MATCH(FX_Rates[[#This Row],[ISO]],Summary!$H$9,0),"Production Currency"))</f>
        <v xml:space="preserve"> </v>
      </c>
      <c r="F34" s="222" t="str">
        <f>IF(ISERROR(MATCH(FX_Rates[[#This Row],[ISO]],Summary!$H$10,0))," ",IF(MATCH(FX_Rates[[#This Row],[ISO]],Summary!$H$10,0),"Post Production Currency"))</f>
        <v xml:space="preserve"> </v>
      </c>
      <c r="G34" s="80"/>
      <c r="H34" s="72"/>
      <c r="I34" s="72"/>
      <c r="J34" s="72"/>
      <c r="K34" s="72"/>
      <c r="L34" s="73"/>
      <c r="M34" s="73"/>
      <c r="N34" s="73"/>
      <c r="O34" s="74"/>
      <c r="P34" s="74"/>
      <c r="Q34" s="74"/>
    </row>
    <row r="35" spans="1:17" s="75" customFormat="1" ht="15" customHeight="1">
      <c r="A35" s="176" t="s">
        <v>428</v>
      </c>
      <c r="B35" s="67" t="s">
        <v>208</v>
      </c>
      <c r="C35" s="208">
        <v>1.7568799999999999E-3</v>
      </c>
      <c r="D35" s="222" t="str">
        <f>IF(ISERROR(MATCH(FX_Rates[[#This Row],[ISO]],Summary!$H$8,0))," ",IF(MATCH(FX_Rates[[#This Row],[ISO]],Summary!$H$8,0),"Agency Currency"))</f>
        <v xml:space="preserve"> </v>
      </c>
      <c r="E35" s="222" t="str">
        <f>IF(ISERROR(MATCH(FX_Rates[[#This Row],[ISO]],Summary!$H$9,0))," ",IF(MATCH(FX_Rates[[#This Row],[ISO]],Summary!$H$9,0),"Production Currency"))</f>
        <v xml:space="preserve"> </v>
      </c>
      <c r="F35" s="222" t="str">
        <f>IF(ISERROR(MATCH(FX_Rates[[#This Row],[ISO]],Summary!$H$10,0))," ",IF(MATCH(FX_Rates[[#This Row],[ISO]],Summary!$H$10,0),"Post Production Currency"))</f>
        <v xml:space="preserve"> </v>
      </c>
      <c r="G35" s="72"/>
      <c r="H35" s="78"/>
      <c r="I35" s="72"/>
      <c r="J35" s="72"/>
      <c r="K35" s="72"/>
      <c r="L35" s="73"/>
      <c r="M35" s="73"/>
      <c r="N35" s="73"/>
      <c r="O35" s="74"/>
      <c r="P35" s="74"/>
      <c r="Q35" s="74"/>
    </row>
    <row r="36" spans="1:17" s="75" customFormat="1" ht="15" customHeight="1">
      <c r="A36" s="176" t="s">
        <v>429</v>
      </c>
      <c r="B36" s="67" t="s">
        <v>430</v>
      </c>
      <c r="C36" s="208">
        <v>0.15465999999999999</v>
      </c>
      <c r="D36" s="222" t="str">
        <f>IF(ISERROR(MATCH(FX_Rates[[#This Row],[ISO]],Summary!$H$8,0))," ",IF(MATCH(FX_Rates[[#This Row],[ISO]],Summary!$H$8,0),"Agency Currency"))</f>
        <v xml:space="preserve"> </v>
      </c>
      <c r="E36" s="222" t="str">
        <f>IF(ISERROR(MATCH(FX_Rates[[#This Row],[ISO]],Summary!$H$9,0))," ",IF(MATCH(FX_Rates[[#This Row],[ISO]],Summary!$H$9,0),"Production Currency"))</f>
        <v xml:space="preserve"> </v>
      </c>
      <c r="F36" s="222" t="str">
        <f>IF(ISERROR(MATCH(FX_Rates[[#This Row],[ISO]],Summary!$H$10,0))," ",IF(MATCH(FX_Rates[[#This Row],[ISO]],Summary!$H$10,0),"Post Production Currency"))</f>
        <v xml:space="preserve"> </v>
      </c>
      <c r="G36" s="80"/>
      <c r="H36" s="72"/>
      <c r="I36" s="72"/>
      <c r="J36" s="72"/>
      <c r="K36" s="72"/>
      <c r="L36" s="73"/>
      <c r="M36" s="73"/>
      <c r="N36" s="73"/>
      <c r="O36" s="74"/>
      <c r="P36" s="74"/>
      <c r="Q36" s="74"/>
    </row>
    <row r="37" spans="1:17" s="75" customFormat="1" ht="15" customHeight="1">
      <c r="A37" s="176" t="s">
        <v>431</v>
      </c>
      <c r="B37" s="67" t="s">
        <v>432</v>
      </c>
      <c r="C37" s="208">
        <v>1.9877899999999999</v>
      </c>
      <c r="D37" s="222" t="str">
        <f>IF(ISERROR(MATCH(FX_Rates[[#This Row],[ISO]],Summary!$H$8,0))," ",IF(MATCH(FX_Rates[[#This Row],[ISO]],Summary!$H$8,0),"Agency Currency"))</f>
        <v xml:space="preserve"> </v>
      </c>
      <c r="E37" s="222" t="str">
        <f>IF(ISERROR(MATCH(FX_Rates[[#This Row],[ISO]],Summary!$H$9,0))," ",IF(MATCH(FX_Rates[[#This Row],[ISO]],Summary!$H$9,0),"Production Currency"))</f>
        <v xml:space="preserve"> </v>
      </c>
      <c r="F37" s="222" t="str">
        <f>IF(ISERROR(MATCH(FX_Rates[[#This Row],[ISO]],Summary!$H$10,0))," ",IF(MATCH(FX_Rates[[#This Row],[ISO]],Summary!$H$10,0),"Post Production Currency"))</f>
        <v xml:space="preserve"> </v>
      </c>
      <c r="G37" s="72"/>
      <c r="H37" s="72"/>
      <c r="I37" s="72"/>
      <c r="J37" s="72"/>
      <c r="K37" s="72"/>
      <c r="L37" s="73"/>
      <c r="M37" s="73"/>
      <c r="N37" s="73"/>
      <c r="O37" s="74"/>
      <c r="P37" s="74"/>
      <c r="Q37" s="74"/>
    </row>
    <row r="38" spans="1:17" s="75" customFormat="1" ht="15" customHeight="1">
      <c r="A38" s="176" t="s">
        <v>433</v>
      </c>
      <c r="B38" s="67" t="s">
        <v>174</v>
      </c>
      <c r="C38" s="208">
        <v>4.5330000000000002E-2</v>
      </c>
      <c r="D38" s="222" t="str">
        <f>IF(ISERROR(MATCH(FX_Rates[[#This Row],[ISO]],Summary!$H$8,0))," ",IF(MATCH(FX_Rates[[#This Row],[ISO]],Summary!$H$8,0),"Agency Currency"))</f>
        <v xml:space="preserve"> </v>
      </c>
      <c r="E38" s="222" t="str">
        <f>IF(ISERROR(MATCH(FX_Rates[[#This Row],[ISO]],Summary!$H$9,0))," ",IF(MATCH(FX_Rates[[#This Row],[ISO]],Summary!$H$9,0),"Production Currency"))</f>
        <v xml:space="preserve"> </v>
      </c>
      <c r="F38" s="222" t="str">
        <f>IF(ISERROR(MATCH(FX_Rates[[#This Row],[ISO]],Summary!$H$10,0))," ",IF(MATCH(FX_Rates[[#This Row],[ISO]],Summary!$H$10,0),"Post Production Currency"))</f>
        <v xml:space="preserve"> </v>
      </c>
      <c r="G38" s="80"/>
      <c r="H38" s="72"/>
      <c r="I38" s="72"/>
      <c r="J38" s="72"/>
      <c r="K38" s="72"/>
      <c r="L38" s="73"/>
      <c r="M38" s="73"/>
      <c r="N38" s="73"/>
      <c r="O38" s="74"/>
      <c r="P38" s="74"/>
      <c r="Q38" s="74"/>
    </row>
    <row r="39" spans="1:17" s="75" customFormat="1" ht="15" customHeight="1">
      <c r="A39" s="176" t="s">
        <v>434</v>
      </c>
      <c r="B39" s="67" t="s">
        <v>175</v>
      </c>
      <c r="C39" s="208">
        <v>0.15634000000000001</v>
      </c>
      <c r="D39" s="222" t="str">
        <f>IF(ISERROR(MATCH(FX_Rates[[#This Row],[ISO]],Summary!$H$8,0))," ",IF(MATCH(FX_Rates[[#This Row],[ISO]],Summary!$H$8,0),"Agency Currency"))</f>
        <v xml:space="preserve"> </v>
      </c>
      <c r="E39" s="222" t="str">
        <f>IF(ISERROR(MATCH(FX_Rates[[#This Row],[ISO]],Summary!$H$9,0))," ",IF(MATCH(FX_Rates[[#This Row],[ISO]],Summary!$H$9,0),"Production Currency"))</f>
        <v xml:space="preserve"> </v>
      </c>
      <c r="F39" s="222" t="str">
        <f>IF(ISERROR(MATCH(FX_Rates[[#This Row],[ISO]],Summary!$H$10,0))," ",IF(MATCH(FX_Rates[[#This Row],[ISO]],Summary!$H$10,0),"Post Production Currency"))</f>
        <v xml:space="preserve"> </v>
      </c>
      <c r="G39" s="72"/>
      <c r="H39" s="72"/>
      <c r="I39" s="72"/>
      <c r="J39" s="72"/>
      <c r="K39" s="72"/>
      <c r="L39" s="73"/>
      <c r="M39" s="73"/>
      <c r="N39" s="73"/>
      <c r="O39" s="74"/>
      <c r="P39" s="74"/>
      <c r="Q39" s="74"/>
    </row>
    <row r="40" spans="1:17" s="75" customFormat="1" ht="15" customHeight="1">
      <c r="A40" s="176" t="s">
        <v>435</v>
      </c>
      <c r="B40" s="67" t="s">
        <v>209</v>
      </c>
      <c r="C40" s="210">
        <v>2.0820000000000002E-2</v>
      </c>
      <c r="D40" s="222" t="str">
        <f>IF(ISERROR(MATCH(FX_Rates[[#This Row],[ISO]],Summary!$H$8,0))," ",IF(MATCH(FX_Rates[[#This Row],[ISO]],Summary!$H$8,0),"Agency Currency"))</f>
        <v xml:space="preserve"> </v>
      </c>
      <c r="E40" s="222" t="str">
        <f>IF(ISERROR(MATCH(FX_Rates[[#This Row],[ISO]],Summary!$H$9,0))," ",IF(MATCH(FX_Rates[[#This Row],[ISO]],Summary!$H$9,0),"Production Currency"))</f>
        <v xml:space="preserve"> </v>
      </c>
      <c r="F40" s="222" t="str">
        <f>IF(ISERROR(MATCH(FX_Rates[[#This Row],[ISO]],Summary!$H$10,0))," ",IF(MATCH(FX_Rates[[#This Row],[ISO]],Summary!$H$10,0),"Post Production Currency"))</f>
        <v xml:space="preserve"> </v>
      </c>
      <c r="G40" s="80"/>
      <c r="H40" s="72"/>
      <c r="I40" s="72"/>
      <c r="J40" s="72"/>
      <c r="K40" s="72"/>
      <c r="L40" s="74"/>
      <c r="M40" s="74"/>
      <c r="N40" s="74"/>
      <c r="O40" s="74"/>
      <c r="P40" s="74"/>
      <c r="Q40" s="74"/>
    </row>
    <row r="41" spans="1:17" s="75" customFormat="1" ht="15" customHeight="1">
      <c r="A41" s="176" t="s">
        <v>436</v>
      </c>
      <c r="B41" s="67" t="s">
        <v>176</v>
      </c>
      <c r="C41" s="208">
        <v>5.6640000000000003E-2</v>
      </c>
      <c r="D41" s="222" t="str">
        <f>IF(ISERROR(MATCH(FX_Rates[[#This Row],[ISO]],Summary!$H$8,0))," ",IF(MATCH(FX_Rates[[#This Row],[ISO]],Summary!$H$8,0),"Agency Currency"))</f>
        <v xml:space="preserve"> </v>
      </c>
      <c r="E41" s="222" t="str">
        <f>IF(ISERROR(MATCH(FX_Rates[[#This Row],[ISO]],Summary!$H$9,0))," ",IF(MATCH(FX_Rates[[#This Row],[ISO]],Summary!$H$9,0),"Production Currency"))</f>
        <v xml:space="preserve"> </v>
      </c>
      <c r="F41" s="222" t="str">
        <f>IF(ISERROR(MATCH(FX_Rates[[#This Row],[ISO]],Summary!$H$10,0))," ",IF(MATCH(FX_Rates[[#This Row],[ISO]],Summary!$H$10,0),"Post Production Currency"))</f>
        <v xml:space="preserve"> </v>
      </c>
      <c r="G41" s="72"/>
      <c r="H41" s="72"/>
      <c r="I41" s="72"/>
      <c r="J41" s="72"/>
      <c r="K41" s="72"/>
      <c r="L41" s="74"/>
      <c r="M41" s="74"/>
      <c r="N41" s="74"/>
      <c r="O41" s="74"/>
      <c r="P41" s="74"/>
      <c r="Q41" s="74"/>
    </row>
    <row r="42" spans="1:17" s="75" customFormat="1" ht="15" customHeight="1">
      <c r="A42" s="176" t="s">
        <v>437</v>
      </c>
      <c r="B42" s="67" t="s">
        <v>438</v>
      </c>
      <c r="C42" s="208">
        <v>0.11429</v>
      </c>
      <c r="D42" s="222" t="str">
        <f>IF(ISERROR(MATCH(FX_Rates[[#This Row],[ISO]],Summary!$H$8,0))," ",IF(MATCH(FX_Rates[[#This Row],[ISO]],Summary!$H$8,0),"Agency Currency"))</f>
        <v xml:space="preserve"> </v>
      </c>
      <c r="E42" s="222" t="str">
        <f>IF(ISERROR(MATCH(FX_Rates[[#This Row],[ISO]],Summary!$H$9,0))," ",IF(MATCH(FX_Rates[[#This Row],[ISO]],Summary!$H$9,0),"Production Currency"))</f>
        <v xml:space="preserve"> </v>
      </c>
      <c r="F42" s="222" t="str">
        <f>IF(ISERROR(MATCH(FX_Rates[[#This Row],[ISO]],Summary!$H$10,0))," ",IF(MATCH(FX_Rates[[#This Row],[ISO]],Summary!$H$10,0),"Post Production Currency"))</f>
        <v xml:space="preserve"> </v>
      </c>
      <c r="G42" s="80"/>
      <c r="H42" s="72"/>
      <c r="I42" s="72"/>
      <c r="J42" s="72"/>
      <c r="K42" s="72"/>
      <c r="L42" s="74"/>
      <c r="M42" s="74"/>
      <c r="N42" s="74"/>
      <c r="O42" s="74"/>
      <c r="P42" s="74"/>
      <c r="Q42" s="74"/>
    </row>
    <row r="43" spans="1:17" s="75" customFormat="1" ht="15" customHeight="1">
      <c r="A43" s="176" t="s">
        <v>439</v>
      </c>
      <c r="B43" s="67" t="s">
        <v>440</v>
      </c>
      <c r="C43" s="208">
        <v>7.4349999999999999E-2</v>
      </c>
      <c r="D43" s="222" t="str">
        <f>IF(ISERROR(MATCH(FX_Rates[[#This Row],[ISO]],Summary!$H$8,0))," ",IF(MATCH(FX_Rates[[#This Row],[ISO]],Summary!$H$8,0),"Agency Currency"))</f>
        <v xml:space="preserve"> </v>
      </c>
      <c r="E43" s="222" t="str">
        <f>IF(ISERROR(MATCH(FX_Rates[[#This Row],[ISO]],Summary!$H$9,0))," ",IF(MATCH(FX_Rates[[#This Row],[ISO]],Summary!$H$9,0),"Production Currency"))</f>
        <v xml:space="preserve"> </v>
      </c>
      <c r="F43" s="222" t="str">
        <f>IF(ISERROR(MATCH(FX_Rates[[#This Row],[ISO]],Summary!$H$10,0))," ",IF(MATCH(FX_Rates[[#This Row],[ISO]],Summary!$H$10,0),"Post Production Currency"))</f>
        <v xml:space="preserve"> </v>
      </c>
      <c r="G43" s="72"/>
      <c r="H43" s="72"/>
      <c r="I43" s="72"/>
      <c r="J43" s="72"/>
      <c r="K43" s="72"/>
      <c r="L43" s="74"/>
      <c r="M43" s="74"/>
      <c r="N43" s="74"/>
      <c r="O43" s="74"/>
      <c r="P43" s="74"/>
      <c r="Q43" s="74"/>
    </row>
    <row r="44" spans="1:17" s="75" customFormat="1" ht="15" customHeight="1">
      <c r="A44" s="176" t="s">
        <v>441</v>
      </c>
      <c r="B44" s="81" t="s">
        <v>442</v>
      </c>
      <c r="C44" s="210">
        <v>3.6479999999999999E-2</v>
      </c>
      <c r="D44" s="222" t="str">
        <f>IF(ISERROR(MATCH(FX_Rates[[#This Row],[ISO]],Summary!$H$8,0))," ",IF(MATCH(FX_Rates[[#This Row],[ISO]],Summary!$H$8,0),"Agency Currency"))</f>
        <v xml:space="preserve"> </v>
      </c>
      <c r="E44" s="222" t="str">
        <f>IF(ISERROR(MATCH(FX_Rates[[#This Row],[ISO]],Summary!$H$9,0))," ",IF(MATCH(FX_Rates[[#This Row],[ISO]],Summary!$H$9,0),"Production Currency"))</f>
        <v xml:space="preserve"> </v>
      </c>
      <c r="F44" s="222" t="str">
        <f>IF(ISERROR(MATCH(FX_Rates[[#This Row],[ISO]],Summary!$H$10,0))," ",IF(MATCH(FX_Rates[[#This Row],[ISO]],Summary!$H$10,0),"Post Production Currency"))</f>
        <v xml:space="preserve"> </v>
      </c>
      <c r="G44" s="80"/>
      <c r="H44" s="72"/>
      <c r="I44" s="72"/>
      <c r="J44" s="72"/>
      <c r="K44" s="72"/>
      <c r="L44" s="74"/>
      <c r="M44" s="74"/>
      <c r="N44" s="74"/>
      <c r="O44" s="74"/>
      <c r="P44" s="74"/>
      <c r="Q44" s="74"/>
    </row>
    <row r="45" spans="1:17" s="75" customFormat="1" ht="15" customHeight="1">
      <c r="A45" s="176" t="s">
        <v>443</v>
      </c>
      <c r="B45" s="81" t="s">
        <v>444</v>
      </c>
      <c r="C45" s="211">
        <v>0.38433452000000001</v>
      </c>
      <c r="D45" s="222" t="str">
        <f>IF(ISERROR(MATCH(FX_Rates[[#This Row],[ISO]],Summary!$H$8,0))," ",IF(MATCH(FX_Rates[[#This Row],[ISO]],Summary!$H$8,0),"Agency Currency"))</f>
        <v xml:space="preserve"> </v>
      </c>
      <c r="E45" s="222" t="str">
        <f>IF(ISERROR(MATCH(FX_Rates[[#This Row],[ISO]],Summary!$H$9,0))," ",IF(MATCH(FX_Rates[[#This Row],[ISO]],Summary!$H$9,0),"Production Currency"))</f>
        <v xml:space="preserve"> </v>
      </c>
      <c r="F45" s="222" t="str">
        <f>IF(ISERROR(MATCH(FX_Rates[[#This Row],[ISO]],Summary!$H$10,0))," ",IF(MATCH(FX_Rates[[#This Row],[ISO]],Summary!$H$10,0),"Post Production Currency"))</f>
        <v xml:space="preserve"> </v>
      </c>
      <c r="G45" s="72"/>
      <c r="H45" s="72"/>
      <c r="I45" s="72"/>
      <c r="J45" s="72"/>
      <c r="K45" s="72"/>
      <c r="L45" s="74"/>
      <c r="M45" s="74"/>
      <c r="N45" s="74"/>
      <c r="O45" s="74"/>
      <c r="P45" s="74"/>
      <c r="Q45" s="74"/>
    </row>
    <row r="46" spans="1:17" s="75" customFormat="1" ht="15" customHeight="1">
      <c r="A46" s="176" t="s">
        <v>445</v>
      </c>
      <c r="B46" s="81" t="s">
        <v>446</v>
      </c>
      <c r="C46" s="211">
        <v>2.281E-5</v>
      </c>
      <c r="D46" s="222" t="str">
        <f>IF(ISERROR(MATCH(FX_Rates[[#This Row],[ISO]],Summary!$H$8,0))," ",IF(MATCH(FX_Rates[[#This Row],[ISO]],Summary!$H$8,0),"Agency Currency"))</f>
        <v xml:space="preserve"> </v>
      </c>
      <c r="E46" s="222" t="str">
        <f>IF(ISERROR(MATCH(FX_Rates[[#This Row],[ISO]],Summary!$H$9,0))," ",IF(MATCH(FX_Rates[[#This Row],[ISO]],Summary!$H$9,0),"Production Currency"))</f>
        <v xml:space="preserve"> </v>
      </c>
      <c r="F46" s="222" t="str">
        <f>IF(ISERROR(MATCH(FX_Rates[[#This Row],[ISO]],Summary!$H$10,0))," ",IF(MATCH(FX_Rates[[#This Row],[ISO]],Summary!$H$10,0),"Post Production Currency"))</f>
        <v xml:space="preserve"> </v>
      </c>
      <c r="G46" s="80"/>
      <c r="H46" s="72"/>
      <c r="I46" s="72"/>
      <c r="J46" s="72"/>
      <c r="K46" s="72"/>
      <c r="L46" s="74"/>
      <c r="M46" s="74"/>
      <c r="N46" s="74"/>
      <c r="O46" s="74"/>
      <c r="P46" s="74"/>
      <c r="Q46" s="74"/>
    </row>
    <row r="47" spans="1:17" s="75" customFormat="1" ht="15" customHeight="1">
      <c r="A47" s="176" t="s">
        <v>447</v>
      </c>
      <c r="B47" s="81" t="s">
        <v>448</v>
      </c>
      <c r="C47" s="212">
        <v>0.22805</v>
      </c>
      <c r="D47" s="222" t="str">
        <f>IF(ISERROR(MATCH(FX_Rates[[#This Row],[ISO]],Summary!$H$8,0))," ",IF(MATCH(FX_Rates[[#This Row],[ISO]],Summary!$H$8,0),"Agency Currency"))</f>
        <v xml:space="preserve"> </v>
      </c>
      <c r="E47" s="222" t="str">
        <f>IF(ISERROR(MATCH(FX_Rates[[#This Row],[ISO]],Summary!$H$9,0))," ",IF(MATCH(FX_Rates[[#This Row],[ISO]],Summary!$H$9,0),"Production Currency"))</f>
        <v xml:space="preserve"> </v>
      </c>
      <c r="F47" s="222" t="str">
        <f>IF(ISERROR(MATCH(FX_Rates[[#This Row],[ISO]],Summary!$H$10,0))," ",IF(MATCH(FX_Rates[[#This Row],[ISO]],Summary!$H$10,0),"Post Production Currency"))</f>
        <v xml:space="preserve"> </v>
      </c>
      <c r="G47" s="72"/>
      <c r="H47" s="72"/>
      <c r="I47" s="72"/>
      <c r="J47" s="72"/>
      <c r="K47" s="72"/>
      <c r="L47" s="74"/>
      <c r="M47" s="74"/>
      <c r="N47" s="74"/>
      <c r="O47" s="74"/>
      <c r="P47" s="74"/>
      <c r="Q47" s="74"/>
    </row>
    <row r="48" spans="1:17" s="75" customFormat="1" ht="15" customHeight="1">
      <c r="A48" s="176" t="s">
        <v>449</v>
      </c>
      <c r="B48" s="81" t="s">
        <v>210</v>
      </c>
      <c r="C48" s="212">
        <v>0.13617000000000001</v>
      </c>
      <c r="D48" s="222" t="str">
        <f>IF(ISERROR(MATCH(FX_Rates[[#This Row],[ISO]],Summary!$H$8,0))," ",IF(MATCH(FX_Rates[[#This Row],[ISO]],Summary!$H$8,0),"Agency Currency"))</f>
        <v xml:space="preserve"> </v>
      </c>
      <c r="E48" s="222" t="str">
        <f>IF(ISERROR(MATCH(FX_Rates[[#This Row],[ISO]],Summary!$H$9,0))," ",IF(MATCH(FX_Rates[[#This Row],[ISO]],Summary!$H$9,0),"Production Currency"))</f>
        <v xml:space="preserve"> </v>
      </c>
      <c r="F48" s="222" t="str">
        <f>IF(ISERROR(MATCH(FX_Rates[[#This Row],[ISO]],Summary!$H$10,0))," ",IF(MATCH(FX_Rates[[#This Row],[ISO]],Summary!$H$10,0),"Post Production Currency"))</f>
        <v xml:space="preserve"> </v>
      </c>
      <c r="G48" s="80"/>
      <c r="H48" s="72"/>
      <c r="I48" s="72"/>
      <c r="J48" s="72"/>
      <c r="K48" s="72"/>
      <c r="L48" s="74"/>
      <c r="M48" s="74"/>
      <c r="N48" s="74"/>
      <c r="O48" s="74"/>
      <c r="P48" s="74"/>
      <c r="Q48" s="74"/>
    </row>
    <row r="49" spans="1:17" s="75" customFormat="1" ht="15" customHeight="1">
      <c r="A49" s="176" t="s">
        <v>450</v>
      </c>
      <c r="B49" s="81" t="s">
        <v>211</v>
      </c>
      <c r="C49" s="212">
        <v>4.2520000000000002E-2</v>
      </c>
      <c r="D49" s="222" t="str">
        <f>IF(ISERROR(MATCH(FX_Rates[[#This Row],[ISO]],Summary!$H$8,0))," ",IF(MATCH(FX_Rates[[#This Row],[ISO]],Summary!$H$8,0),"Agency Currency"))</f>
        <v xml:space="preserve"> </v>
      </c>
      <c r="E49" s="222" t="str">
        <f>IF(ISERROR(MATCH(FX_Rates[[#This Row],[ISO]],Summary!$H$9,0))," ",IF(MATCH(FX_Rates[[#This Row],[ISO]],Summary!$H$9,0),"Production Currency"))</f>
        <v xml:space="preserve"> </v>
      </c>
      <c r="F49" s="222" t="str">
        <f>IF(ISERROR(MATCH(FX_Rates[[#This Row],[ISO]],Summary!$H$10,0))," ",IF(MATCH(FX_Rates[[#This Row],[ISO]],Summary!$H$10,0),"Post Production Currency"))</f>
        <v xml:space="preserve"> </v>
      </c>
      <c r="G49" s="72"/>
      <c r="H49" s="72"/>
      <c r="I49" s="72"/>
      <c r="J49" s="72"/>
      <c r="K49" s="72"/>
      <c r="L49" s="74"/>
      <c r="M49" s="74"/>
      <c r="N49" s="74"/>
      <c r="O49" s="74"/>
      <c r="P49" s="74"/>
      <c r="Q49" s="74"/>
    </row>
    <row r="50" spans="1:17" s="75" customFormat="1" ht="15" customHeight="1">
      <c r="A50" s="176" t="s">
        <v>451</v>
      </c>
      <c r="B50" s="81" t="s">
        <v>190</v>
      </c>
      <c r="C50" s="213">
        <v>0.12817999999999999</v>
      </c>
      <c r="D50" s="222" t="str">
        <f>IF(ISERROR(MATCH(FX_Rates[[#This Row],[ISO]],Summary!$H$8,0))," ",IF(MATCH(FX_Rates[[#This Row],[ISO]],Summary!$H$8,0),"Agency Currency"))</f>
        <v xml:space="preserve"> </v>
      </c>
      <c r="E50" s="222" t="str">
        <f>IF(ISERROR(MATCH(FX_Rates[[#This Row],[ISO]],Summary!$H$9,0))," ",IF(MATCH(FX_Rates[[#This Row],[ISO]],Summary!$H$9,0),"Production Currency"))</f>
        <v xml:space="preserve"> </v>
      </c>
      <c r="F50" s="222" t="str">
        <f>IF(ISERROR(MATCH(FX_Rates[[#This Row],[ISO]],Summary!$H$10,0))," ",IF(MATCH(FX_Rates[[#This Row],[ISO]],Summary!$H$10,0),"Post Production Currency"))</f>
        <v xml:space="preserve"> </v>
      </c>
      <c r="G50" s="72"/>
      <c r="H50" s="72"/>
      <c r="I50" s="72"/>
      <c r="J50" s="72"/>
      <c r="K50" s="72"/>
      <c r="L50" s="74"/>
      <c r="M50" s="74"/>
      <c r="N50" s="74"/>
      <c r="O50" s="74"/>
      <c r="P50" s="74"/>
      <c r="Q50" s="74"/>
    </row>
    <row r="51" spans="1:17" s="75" customFormat="1" ht="15" customHeight="1">
      <c r="A51" s="176" t="s">
        <v>452</v>
      </c>
      <c r="B51" s="81" t="s">
        <v>177</v>
      </c>
      <c r="C51" s="213">
        <v>3.7413899999999998E-3</v>
      </c>
      <c r="D51" s="222" t="str">
        <f>IF(ISERROR(MATCH(FX_Rates[[#This Row],[ISO]],Summary!$H$8,0))," ",IF(MATCH(FX_Rates[[#This Row],[ISO]],Summary!$H$8,0),"Agency Currency"))</f>
        <v xml:space="preserve"> </v>
      </c>
      <c r="E51" s="222" t="str">
        <f>IF(ISERROR(MATCH(FX_Rates[[#This Row],[ISO]],Summary!$H$9,0))," ",IF(MATCH(FX_Rates[[#This Row],[ISO]],Summary!$H$9,0),"Production Currency"))</f>
        <v xml:space="preserve"> </v>
      </c>
      <c r="F51" s="222" t="str">
        <f>IF(ISERROR(MATCH(FX_Rates[[#This Row],[ISO]],Summary!$H$10,0))," ",IF(MATCH(FX_Rates[[#This Row],[ISO]],Summary!$H$10,0),"Post Production Currency"))</f>
        <v xml:space="preserve"> </v>
      </c>
      <c r="G51" s="72"/>
      <c r="H51" s="72"/>
      <c r="I51" s="72"/>
      <c r="J51" s="72"/>
      <c r="K51" s="72"/>
      <c r="L51" s="74"/>
      <c r="M51" s="74"/>
      <c r="N51" s="74"/>
      <c r="O51" s="74"/>
      <c r="P51" s="74"/>
      <c r="Q51" s="74"/>
    </row>
    <row r="52" spans="1:17" s="75" customFormat="1" ht="15" customHeight="1">
      <c r="A52" s="176" t="s">
        <v>453</v>
      </c>
      <c r="B52" s="81" t="s">
        <v>454</v>
      </c>
      <c r="C52" s="213">
        <v>9.5300000000000003E-3</v>
      </c>
      <c r="D52" s="222" t="str">
        <f>IF(ISERROR(MATCH(FX_Rates[[#This Row],[ISO]],Summary!$H$8,0))," ",IF(MATCH(FX_Rates[[#This Row],[ISO]],Summary!$H$8,0),"Agency Currency"))</f>
        <v xml:space="preserve"> </v>
      </c>
      <c r="E52" s="222" t="str">
        <f>IF(ISERROR(MATCH(FX_Rates[[#This Row],[ISO]],Summary!$H$9,0))," ",IF(MATCH(FX_Rates[[#This Row],[ISO]],Summary!$H$9,0),"Production Currency"))</f>
        <v xml:space="preserve"> </v>
      </c>
      <c r="F52" s="222" t="str">
        <f>IF(ISERROR(MATCH(FX_Rates[[#This Row],[ISO]],Summary!$H$10,0))," ",IF(MATCH(FX_Rates[[#This Row],[ISO]],Summary!$H$10,0),"Post Production Currency"))</f>
        <v xml:space="preserve"> </v>
      </c>
      <c r="G52" s="72"/>
      <c r="H52" s="72"/>
      <c r="I52" s="72"/>
      <c r="J52" s="72"/>
      <c r="K52" s="72"/>
      <c r="L52" s="74"/>
      <c r="M52" s="74"/>
      <c r="N52" s="74"/>
      <c r="O52" s="74"/>
      <c r="P52" s="74"/>
      <c r="Q52" s="74"/>
    </row>
    <row r="53" spans="1:17" s="75" customFormat="1" ht="15" customHeight="1">
      <c r="A53" s="176" t="s">
        <v>455</v>
      </c>
      <c r="B53" s="81" t="s">
        <v>220</v>
      </c>
      <c r="C53" s="213">
        <v>1.5429999999999999E-2</v>
      </c>
      <c r="D53" s="222" t="str">
        <f>IF(ISERROR(MATCH(FX_Rates[[#This Row],[ISO]],Summary!$H$8,0))," ",IF(MATCH(FX_Rates[[#This Row],[ISO]],Summary!$H$8,0),"Agency Currency"))</f>
        <v xml:space="preserve"> </v>
      </c>
      <c r="E53" s="222" t="str">
        <f>IF(ISERROR(MATCH(FX_Rates[[#This Row],[ISO]],Summary!$H$9,0))," ",IF(MATCH(FX_Rates[[#This Row],[ISO]],Summary!$H$9,0),"Production Currency"))</f>
        <v xml:space="preserve"> </v>
      </c>
      <c r="F53" s="222" t="str">
        <f>IF(ISERROR(MATCH(FX_Rates[[#This Row],[ISO]],Summary!$H$10,0))," ",IF(MATCH(FX_Rates[[#This Row],[ISO]],Summary!$H$10,0),"Post Production Currency"))</f>
        <v xml:space="preserve"> </v>
      </c>
      <c r="G53" s="72"/>
      <c r="H53" s="72"/>
      <c r="I53" s="72"/>
      <c r="J53" s="72"/>
      <c r="K53" s="72"/>
      <c r="L53" s="74"/>
      <c r="M53" s="74"/>
      <c r="N53" s="74"/>
      <c r="O53" s="74"/>
      <c r="P53" s="74"/>
      <c r="Q53" s="74"/>
    </row>
    <row r="54" spans="1:17" s="75" customFormat="1" ht="15" customHeight="1">
      <c r="A54" s="176" t="s">
        <v>456</v>
      </c>
      <c r="B54" s="81" t="s">
        <v>457</v>
      </c>
      <c r="C54" s="212">
        <v>7.3739999999999995E-5</v>
      </c>
      <c r="D54" s="222" t="str">
        <f>IF(ISERROR(MATCH(FX_Rates[[#This Row],[ISO]],Summary!$H$8,0))," ",IF(MATCH(FX_Rates[[#This Row],[ISO]],Summary!$H$8,0),"Agency Currency"))</f>
        <v xml:space="preserve"> </v>
      </c>
      <c r="E54" s="222" t="str">
        <f>IF(ISERROR(MATCH(FX_Rates[[#This Row],[ISO]],Summary!$H$9,0))," ",IF(MATCH(FX_Rates[[#This Row],[ISO]],Summary!$H$9,0),"Production Currency"))</f>
        <v xml:space="preserve"> </v>
      </c>
      <c r="F54" s="222" t="str">
        <f>IF(ISERROR(MATCH(FX_Rates[[#This Row],[ISO]],Summary!$H$10,0))," ",IF(MATCH(FX_Rates[[#This Row],[ISO]],Summary!$H$10,0),"Post Production Currency"))</f>
        <v xml:space="preserve"> </v>
      </c>
      <c r="G54" s="72"/>
      <c r="H54" s="72"/>
      <c r="I54" s="72"/>
      <c r="J54" s="72"/>
      <c r="K54" s="72"/>
      <c r="L54" s="74"/>
      <c r="M54" s="74"/>
      <c r="N54" s="74"/>
      <c r="O54" s="74"/>
      <c r="P54" s="74"/>
      <c r="Q54" s="74"/>
    </row>
    <row r="55" spans="1:17" s="75" customFormat="1" ht="15" customHeight="1">
      <c r="A55" s="176" t="s">
        <v>458</v>
      </c>
      <c r="B55" s="81" t="s">
        <v>459</v>
      </c>
      <c r="C55" s="213">
        <v>2.8220000000000001E-5</v>
      </c>
      <c r="D55" s="222" t="str">
        <f>IF(ISERROR(MATCH(FX_Rates[[#This Row],[ISO]],Summary!$H$8,0))," ",IF(MATCH(FX_Rates[[#This Row],[ISO]],Summary!$H$8,0),"Agency Currency"))</f>
        <v xml:space="preserve"> </v>
      </c>
      <c r="E55" s="222" t="str">
        <f>IF(ISERROR(MATCH(FX_Rates[[#This Row],[ISO]],Summary!$H$9,0))," ",IF(MATCH(FX_Rates[[#This Row],[ISO]],Summary!$H$9,0),"Production Currency"))</f>
        <v xml:space="preserve"> </v>
      </c>
      <c r="F55" s="222" t="str">
        <f>IF(ISERROR(MATCH(FX_Rates[[#This Row],[ISO]],Summary!$H$10,0))," ",IF(MATCH(FX_Rates[[#This Row],[ISO]],Summary!$H$10,0),"Post Production Currency"))</f>
        <v xml:space="preserve"> </v>
      </c>
      <c r="G55" s="80"/>
      <c r="H55" s="72"/>
      <c r="I55" s="72"/>
      <c r="J55" s="72"/>
      <c r="K55" s="72"/>
      <c r="L55" s="74"/>
      <c r="M55" s="74"/>
      <c r="N55" s="74"/>
      <c r="O55" s="74"/>
      <c r="P55" s="74"/>
      <c r="Q55" s="74"/>
    </row>
    <row r="56" spans="1:17" s="75" customFormat="1" ht="15" customHeight="1">
      <c r="A56" s="176" t="s">
        <v>460</v>
      </c>
      <c r="B56" s="81" t="s">
        <v>178</v>
      </c>
      <c r="C56" s="213">
        <v>0.28365000000000001</v>
      </c>
      <c r="D56" s="222" t="str">
        <f>IF(ISERROR(MATCH(FX_Rates[[#This Row],[ISO]],Summary!$H$8,0))," ",IF(MATCH(FX_Rates[[#This Row],[ISO]],Summary!$H$8,0),"Agency Currency"))</f>
        <v xml:space="preserve"> </v>
      </c>
      <c r="E56" s="222" t="str">
        <f>IF(ISERROR(MATCH(FX_Rates[[#This Row],[ISO]],Summary!$H$9,0))," ",IF(MATCH(FX_Rates[[#This Row],[ISO]],Summary!$H$9,0),"Production Currency"))</f>
        <v xml:space="preserve"> </v>
      </c>
      <c r="F56" s="222" t="str">
        <f>IF(ISERROR(MATCH(FX_Rates[[#This Row],[ISO]],Summary!$H$10,0))," ",IF(MATCH(FX_Rates[[#This Row],[ISO]],Summary!$H$10,0),"Post Production Currency"))</f>
        <v xml:space="preserve"> </v>
      </c>
      <c r="G56" s="72"/>
      <c r="H56" s="72"/>
      <c r="I56" s="72"/>
      <c r="J56" s="72"/>
      <c r="K56" s="72"/>
      <c r="L56" s="74"/>
      <c r="M56" s="74"/>
      <c r="N56" s="74"/>
      <c r="O56" s="74"/>
      <c r="P56" s="74"/>
      <c r="Q56" s="74"/>
    </row>
    <row r="57" spans="1:17" s="75" customFormat="1" ht="15" customHeight="1">
      <c r="A57" s="176" t="s">
        <v>461</v>
      </c>
      <c r="B57" s="81" t="s">
        <v>462</v>
      </c>
      <c r="C57" s="213">
        <v>7.8899999999999994E-3</v>
      </c>
      <c r="D57" s="222" t="str">
        <f>IF(ISERROR(MATCH(FX_Rates[[#This Row],[ISO]],Summary!$H$8,0))," ",IF(MATCH(FX_Rates[[#This Row],[ISO]],Summary!$H$8,0),"Agency Currency"))</f>
        <v xml:space="preserve"> </v>
      </c>
      <c r="E57" s="222" t="str">
        <f>IF(ISERROR(MATCH(FX_Rates[[#This Row],[ISO]],Summary!$H$9,0))," ",IF(MATCH(FX_Rates[[#This Row],[ISO]],Summary!$H$9,0),"Production Currency"))</f>
        <v xml:space="preserve"> </v>
      </c>
      <c r="F57" s="222" t="str">
        <f>IF(ISERROR(MATCH(FX_Rates[[#This Row],[ISO]],Summary!$H$10,0))," ",IF(MATCH(FX_Rates[[#This Row],[ISO]],Summary!$H$10,0),"Post Production Currency"))</f>
        <v xml:space="preserve"> </v>
      </c>
      <c r="G57" s="80"/>
      <c r="H57" s="72"/>
      <c r="I57" s="72"/>
      <c r="J57" s="72"/>
      <c r="K57" s="72"/>
      <c r="L57" s="74"/>
      <c r="M57" s="74"/>
      <c r="N57" s="74"/>
      <c r="O57" s="74"/>
      <c r="P57" s="74"/>
      <c r="Q57" s="74"/>
    </row>
    <row r="58" spans="1:17" ht="15" customHeight="1">
      <c r="A58" s="176" t="s">
        <v>463</v>
      </c>
      <c r="B58" s="81" t="s">
        <v>464</v>
      </c>
      <c r="C58" s="213">
        <v>8.8370400000000009E-3</v>
      </c>
      <c r="D58" s="222" t="str">
        <f>IF(ISERROR(MATCH(FX_Rates[[#This Row],[ISO]],Summary!$H$8,0))," ",IF(MATCH(FX_Rates[[#This Row],[ISO]],Summary!$H$8,0),"Agency Currency"))</f>
        <v xml:space="preserve"> </v>
      </c>
      <c r="E58" s="222" t="str">
        <f>IF(ISERROR(MATCH(FX_Rates[[#This Row],[ISO]],Summary!$H$9,0))," ",IF(MATCH(FX_Rates[[#This Row],[ISO]],Summary!$H$9,0),"Production Currency"))</f>
        <v xml:space="preserve"> </v>
      </c>
      <c r="F58" s="222" t="str">
        <f>IF(ISERROR(MATCH(FX_Rates[[#This Row],[ISO]],Summary!$H$10,0))," ",IF(MATCH(FX_Rates[[#This Row],[ISO]],Summary!$H$10,0),"Post Production Currency"))</f>
        <v xml:space="preserve"> </v>
      </c>
      <c r="G58" s="70"/>
      <c r="H58" s="70"/>
      <c r="I58" s="70"/>
      <c r="J58" s="70"/>
      <c r="K58" s="70"/>
      <c r="L58" s="70"/>
      <c r="M58" s="70"/>
      <c r="N58" s="70"/>
      <c r="O58" s="70"/>
      <c r="P58" s="70"/>
      <c r="Q58" s="70"/>
    </row>
    <row r="59" spans="1:17" ht="15" customHeight="1">
      <c r="A59" s="176" t="s">
        <v>465</v>
      </c>
      <c r="B59" s="81" t="s">
        <v>466</v>
      </c>
      <c r="C59" s="213">
        <v>1.41343</v>
      </c>
      <c r="D59" s="222" t="str">
        <f>IF(ISERROR(MATCH(FX_Rates[[#This Row],[ISO]],Summary!$H$8,0))," ",IF(MATCH(FX_Rates[[#This Row],[ISO]],Summary!$H$8,0),"Agency Currency"))</f>
        <v xml:space="preserve"> </v>
      </c>
      <c r="E59" s="222" t="str">
        <f>IF(ISERROR(MATCH(FX_Rates[[#This Row],[ISO]],Summary!$H$9,0))," ",IF(MATCH(FX_Rates[[#This Row],[ISO]],Summary!$H$9,0),"Production Currency"))</f>
        <v xml:space="preserve"> </v>
      </c>
      <c r="F59" s="222" t="str">
        <f>IF(ISERROR(MATCH(FX_Rates[[#This Row],[ISO]],Summary!$H$10,0))," ",IF(MATCH(FX_Rates[[#This Row],[ISO]],Summary!$H$10,0),"Post Production Currency"))</f>
        <v xml:space="preserve"> </v>
      </c>
      <c r="G59" s="70"/>
      <c r="H59" s="70"/>
      <c r="I59" s="70"/>
      <c r="J59" s="70"/>
      <c r="K59" s="70"/>
      <c r="L59" s="70"/>
      <c r="M59" s="70"/>
      <c r="N59" s="70"/>
      <c r="O59" s="70"/>
      <c r="P59" s="70"/>
      <c r="Q59" s="70"/>
    </row>
    <row r="60" spans="1:17" ht="15" customHeight="1">
      <c r="A60" s="176" t="s">
        <v>467</v>
      </c>
      <c r="B60" s="81" t="s">
        <v>193</v>
      </c>
      <c r="C60" s="213">
        <v>2.9940100000000001E-3</v>
      </c>
      <c r="D60" s="222" t="str">
        <f>IF(ISERROR(MATCH(FX_Rates[[#This Row],[ISO]],Summary!$H$8,0))," ",IF(MATCH(FX_Rates[[#This Row],[ISO]],Summary!$H$8,0),"Agency Currency"))</f>
        <v xml:space="preserve"> </v>
      </c>
      <c r="E60" s="222" t="str">
        <f>IF(ISERROR(MATCH(FX_Rates[[#This Row],[ISO]],Summary!$H$9,0))," ",IF(MATCH(FX_Rates[[#This Row],[ISO]],Summary!$H$9,0),"Production Currency"))</f>
        <v xml:space="preserve"> </v>
      </c>
      <c r="F60" s="222" t="str">
        <f>IF(ISERROR(MATCH(FX_Rates[[#This Row],[ISO]],Summary!$H$10,0))," ",IF(MATCH(FX_Rates[[#This Row],[ISO]],Summary!$H$10,0),"Post Production Currency"))</f>
        <v xml:space="preserve"> </v>
      </c>
      <c r="G60" s="70"/>
      <c r="H60" s="70"/>
      <c r="I60" s="70"/>
      <c r="J60" s="70"/>
      <c r="K60" s="70"/>
      <c r="L60" s="70"/>
      <c r="M60" s="70"/>
      <c r="N60" s="70"/>
      <c r="O60" s="70"/>
      <c r="P60" s="70"/>
      <c r="Q60" s="70"/>
    </row>
    <row r="61" spans="1:17" ht="15" customHeight="1">
      <c r="A61" s="176" t="s">
        <v>468</v>
      </c>
      <c r="B61" s="81" t="s">
        <v>200</v>
      </c>
      <c r="C61" s="213">
        <v>9.6500000000000006E-3</v>
      </c>
      <c r="D61" s="222" t="str">
        <f>IF(ISERROR(MATCH(FX_Rates[[#This Row],[ISO]],Summary!$H$8,0))," ",IF(MATCH(FX_Rates[[#This Row],[ISO]],Summary!$H$8,0),"Agency Currency"))</f>
        <v xml:space="preserve"> </v>
      </c>
      <c r="E61" s="222" t="str">
        <f>IF(ISERROR(MATCH(FX_Rates[[#This Row],[ISO]],Summary!$H$9,0))," ",IF(MATCH(FX_Rates[[#This Row],[ISO]],Summary!$H$9,0),"Production Currency"))</f>
        <v xml:space="preserve"> </v>
      </c>
      <c r="F61" s="222" t="str">
        <f>IF(ISERROR(MATCH(FX_Rates[[#This Row],[ISO]],Summary!$H$10,0))," ",IF(MATCH(FX_Rates[[#This Row],[ISO]],Summary!$H$10,0),"Post Production Currency"))</f>
        <v xml:space="preserve"> </v>
      </c>
      <c r="G61" s="70"/>
      <c r="H61" s="70"/>
      <c r="I61" s="70"/>
      <c r="J61" s="70"/>
      <c r="K61" s="70"/>
      <c r="L61" s="70"/>
      <c r="M61" s="70"/>
      <c r="N61" s="70"/>
      <c r="O61" s="70"/>
      <c r="P61" s="70"/>
      <c r="Q61" s="70"/>
    </row>
    <row r="62" spans="1:17" ht="15" customHeight="1">
      <c r="A62" s="176" t="s">
        <v>469</v>
      </c>
      <c r="B62" s="81" t="s">
        <v>470</v>
      </c>
      <c r="C62" s="212">
        <v>3.3037100000000001</v>
      </c>
      <c r="D62" s="222" t="str">
        <f>IF(ISERROR(MATCH(FX_Rates[[#This Row],[ISO]],Summary!$H$8,0))," ",IF(MATCH(FX_Rates[[#This Row],[ISO]],Summary!$H$8,0),"Agency Currency"))</f>
        <v xml:space="preserve"> </v>
      </c>
      <c r="E62" s="222" t="str">
        <f>IF(ISERROR(MATCH(FX_Rates[[#This Row],[ISO]],Summary!$H$9,0))," ",IF(MATCH(FX_Rates[[#This Row],[ISO]],Summary!$H$9,0),"Production Currency"))</f>
        <v xml:space="preserve"> </v>
      </c>
      <c r="F62" s="222" t="str">
        <f>IF(ISERROR(MATCH(FX_Rates[[#This Row],[ISO]],Summary!$H$10,0))," ",IF(MATCH(FX_Rates[[#This Row],[ISO]],Summary!$H$10,0),"Post Production Currency"))</f>
        <v xml:space="preserve"> </v>
      </c>
      <c r="G62" s="70"/>
      <c r="H62" s="70"/>
      <c r="I62" s="70"/>
      <c r="J62" s="70"/>
      <c r="K62" s="70"/>
      <c r="L62" s="70"/>
      <c r="M62" s="70"/>
      <c r="N62" s="70"/>
      <c r="O62" s="70"/>
      <c r="P62" s="70"/>
      <c r="Q62" s="70"/>
    </row>
    <row r="63" spans="1:17" ht="15" customHeight="1">
      <c r="A63" s="176" t="s">
        <v>471</v>
      </c>
      <c r="B63" s="81" t="s">
        <v>198</v>
      </c>
      <c r="C63" s="212">
        <v>1.6553800000000001</v>
      </c>
      <c r="D63" s="222" t="str">
        <f>IF(ISERROR(MATCH(FX_Rates[[#This Row],[ISO]],Summary!$H$8,0))," ",IF(MATCH(FX_Rates[[#This Row],[ISO]],Summary!$H$8,0),"Agency Currency"))</f>
        <v xml:space="preserve"> </v>
      </c>
      <c r="E63" s="222" t="str">
        <f>IF(ISERROR(MATCH(FX_Rates[[#This Row],[ISO]],Summary!$H$9,0))," ",IF(MATCH(FX_Rates[[#This Row],[ISO]],Summary!$H$9,0),"Production Currency"))</f>
        <v xml:space="preserve"> </v>
      </c>
      <c r="F63" s="222" t="str">
        <f>IF(ISERROR(MATCH(FX_Rates[[#This Row],[ISO]],Summary!$H$10,0))," ",IF(MATCH(FX_Rates[[#This Row],[ISO]],Summary!$H$10,0),"Post Production Currency"))</f>
        <v xml:space="preserve"> </v>
      </c>
      <c r="G63" s="70"/>
      <c r="H63" s="70"/>
      <c r="I63" s="70"/>
      <c r="J63" s="70"/>
      <c r="K63" s="70"/>
      <c r="L63" s="70"/>
      <c r="M63" s="70"/>
      <c r="N63" s="70"/>
      <c r="O63" s="70"/>
      <c r="P63" s="70"/>
      <c r="Q63" s="70"/>
    </row>
    <row r="64" spans="1:17" ht="15" customHeight="1">
      <c r="A64" s="176" t="s">
        <v>472</v>
      </c>
      <c r="B64" s="81" t="s">
        <v>473</v>
      </c>
      <c r="C64" s="212">
        <v>6.6202999999999998E-4</v>
      </c>
      <c r="D64" s="222" t="str">
        <f>IF(ISERROR(MATCH(FX_Rates[[#This Row],[ISO]],Summary!$H$8,0))," ",IF(MATCH(FX_Rates[[#This Row],[ISO]],Summary!$H$8,0),"Agency Currency"))</f>
        <v xml:space="preserve"> </v>
      </c>
      <c r="E64" s="222" t="str">
        <f>IF(ISERROR(MATCH(FX_Rates[[#This Row],[ISO]],Summary!$H$9,0))," ",IF(MATCH(FX_Rates[[#This Row],[ISO]],Summary!$H$9,0),"Production Currency"))</f>
        <v xml:space="preserve"> </v>
      </c>
      <c r="F64" s="222" t="str">
        <f>IF(ISERROR(MATCH(FX_Rates[[#This Row],[ISO]],Summary!$H$10,0))," ",IF(MATCH(FX_Rates[[#This Row],[ISO]],Summary!$H$10,0),"Post Production Currency"))</f>
        <v xml:space="preserve"> </v>
      </c>
      <c r="G64" s="70"/>
      <c r="H64" s="70"/>
      <c r="I64" s="70"/>
      <c r="J64" s="70"/>
      <c r="K64" s="70"/>
      <c r="L64" s="70"/>
      <c r="M64" s="70"/>
      <c r="N64" s="70"/>
      <c r="O64" s="70"/>
      <c r="P64" s="70"/>
      <c r="Q64" s="70"/>
    </row>
    <row r="65" spans="1:17" ht="15" customHeight="1">
      <c r="A65" s="177" t="s">
        <v>474</v>
      </c>
      <c r="B65" s="178" t="s">
        <v>475</v>
      </c>
      <c r="C65" s="214">
        <v>0.72463999999999995</v>
      </c>
      <c r="D65" s="222" t="str">
        <f>IF(ISERROR(MATCH(FX_Rates[[#This Row],[ISO]],Summary!$H$8,0))," ",IF(MATCH(FX_Rates[[#This Row],[ISO]],Summary!$H$8,0),"Agency Currency"))</f>
        <v xml:space="preserve"> </v>
      </c>
      <c r="E65" s="222" t="str">
        <f>IF(ISERROR(MATCH(FX_Rates[[#This Row],[ISO]],Summary!$H$9,0))," ",IF(MATCH(FX_Rates[[#This Row],[ISO]],Summary!$H$9,0),"Production Currency"))</f>
        <v xml:space="preserve"> </v>
      </c>
      <c r="F65" s="222" t="str">
        <f>IF(ISERROR(MATCH(FX_Rates[[#This Row],[ISO]],Summary!$H$10,0))," ",IF(MATCH(FX_Rates[[#This Row],[ISO]],Summary!$H$10,0),"Post Production Currency"))</f>
        <v xml:space="preserve"> </v>
      </c>
      <c r="G65" s="70"/>
      <c r="H65" s="70"/>
      <c r="I65" s="70"/>
      <c r="J65" s="70"/>
      <c r="K65" s="70"/>
      <c r="L65" s="70"/>
      <c r="M65" s="70"/>
      <c r="N65" s="70"/>
      <c r="O65" s="70"/>
      <c r="P65" s="70"/>
      <c r="Q65" s="70"/>
    </row>
    <row r="66" spans="1:17" ht="15" customHeight="1">
      <c r="A66" s="176" t="s">
        <v>476</v>
      </c>
      <c r="B66" s="81" t="s">
        <v>477</v>
      </c>
      <c r="C66" s="212">
        <v>0.33694000000000002</v>
      </c>
      <c r="D66" s="222" t="str">
        <f>IF(ISERROR(MATCH(FX_Rates[[#This Row],[ISO]],Summary!$H$8,0))," ",IF(MATCH(FX_Rates[[#This Row],[ISO]],Summary!$H$8,0),"Agency Currency"))</f>
        <v xml:space="preserve"> </v>
      </c>
      <c r="E66" s="222" t="str">
        <f>IF(ISERROR(MATCH(FX_Rates[[#This Row],[ISO]],Summary!$H$9,0))," ",IF(MATCH(FX_Rates[[#This Row],[ISO]],Summary!$H$9,0),"Production Currency"))</f>
        <v xml:space="preserve"> </v>
      </c>
      <c r="F66" s="222" t="str">
        <f>IF(ISERROR(MATCH(FX_Rates[[#This Row],[ISO]],Summary!$H$10,0))," ",IF(MATCH(FX_Rates[[#This Row],[ISO]],Summary!$H$10,0),"Post Production Currency"))</f>
        <v xml:space="preserve"> </v>
      </c>
    </row>
    <row r="67" spans="1:17" ht="15" customHeight="1">
      <c r="A67" s="176" t="s">
        <v>478</v>
      </c>
      <c r="B67" s="81" t="s">
        <v>479</v>
      </c>
      <c r="C67" s="212">
        <v>2.88408E-2</v>
      </c>
      <c r="D67" s="222" t="str">
        <f>IF(ISERROR(MATCH(FX_Rates[[#This Row],[ISO]],Summary!$H$8,0))," ",IF(MATCH(FX_Rates[[#This Row],[ISO]],Summary!$H$8,0),"Agency Currency"))</f>
        <v xml:space="preserve"> </v>
      </c>
      <c r="E67" s="222" t="str">
        <f>IF(ISERROR(MATCH(FX_Rates[[#This Row],[ISO]],Summary!$H$9,0))," ",IF(MATCH(FX_Rates[[#This Row],[ISO]],Summary!$H$9,0),"Production Currency"))</f>
        <v xml:space="preserve"> </v>
      </c>
      <c r="F67" s="222" t="str">
        <f>IF(ISERROR(MATCH(FX_Rates[[#This Row],[ISO]],Summary!$H$10,0))," ",IF(MATCH(FX_Rates[[#This Row],[ISO]],Summary!$H$10,0),"Post Production Currency"))</f>
        <v xml:space="preserve"> </v>
      </c>
    </row>
    <row r="68" spans="1:17" ht="15" customHeight="1">
      <c r="A68" s="176" t="s">
        <v>480</v>
      </c>
      <c r="B68" s="81" t="s">
        <v>196</v>
      </c>
      <c r="C68" s="212">
        <v>1.891E-2</v>
      </c>
      <c r="D68" s="222" t="str">
        <f>IF(ISERROR(MATCH(FX_Rates[[#This Row],[ISO]],Summary!$H$8,0))," ",IF(MATCH(FX_Rates[[#This Row],[ISO]],Summary!$H$8,0),"Agency Currency"))</f>
        <v xml:space="preserve"> </v>
      </c>
      <c r="E68" s="222" t="str">
        <f>IF(ISERROR(MATCH(FX_Rates[[#This Row],[ISO]],Summary!$H$9,0))," ",IF(MATCH(FX_Rates[[#This Row],[ISO]],Summary!$H$9,0),"Production Currency"))</f>
        <v xml:space="preserve"> </v>
      </c>
      <c r="F68" s="222" t="str">
        <f>IF(ISERROR(MATCH(FX_Rates[[#This Row],[ISO]],Summary!$H$10,0))," ",IF(MATCH(FX_Rates[[#This Row],[ISO]],Summary!$H$10,0),"Post Production Currency"))</f>
        <v xml:space="preserve"> </v>
      </c>
    </row>
    <row r="69" spans="1:17" ht="15" customHeight="1">
      <c r="A69" s="176" t="s">
        <v>481</v>
      </c>
      <c r="B69" s="81" t="s">
        <v>482</v>
      </c>
      <c r="C69" s="212">
        <v>1.3770900000000001E-3</v>
      </c>
      <c r="D69" s="222" t="str">
        <f>IF(ISERROR(MATCH(FX_Rates[[#This Row],[ISO]],Summary!$H$8,0))," ",IF(MATCH(FX_Rates[[#This Row],[ISO]],Summary!$H$8,0),"Agency Currency"))</f>
        <v xml:space="preserve"> </v>
      </c>
      <c r="E69" s="222" t="str">
        <f>IF(ISERROR(MATCH(FX_Rates[[#This Row],[ISO]],Summary!$H$9,0))," ",IF(MATCH(FX_Rates[[#This Row],[ISO]],Summary!$H$9,0),"Production Currency"))</f>
        <v xml:space="preserve"> </v>
      </c>
      <c r="F69" s="222" t="str">
        <f>IF(ISERROR(MATCH(FX_Rates[[#This Row],[ISO]],Summary!$H$10,0))," ",IF(MATCH(FX_Rates[[#This Row],[ISO]],Summary!$H$10,0),"Post Production Currency"))</f>
        <v xml:space="preserve"> </v>
      </c>
    </row>
    <row r="70" spans="1:17" ht="15" customHeight="1">
      <c r="A70" s="176" t="s">
        <v>483</v>
      </c>
      <c r="B70" s="81" t="s">
        <v>484</v>
      </c>
      <c r="C70" s="212">
        <v>0.23641000000000001</v>
      </c>
      <c r="D70" s="222" t="str">
        <f>IF(ISERROR(MATCH(FX_Rates[[#This Row],[ISO]],Summary!$H$8,0))," ",IF(MATCH(FX_Rates[[#This Row],[ISO]],Summary!$H$8,0),"Agency Currency"))</f>
        <v xml:space="preserve"> </v>
      </c>
      <c r="E70" s="222" t="str">
        <f>IF(ISERROR(MATCH(FX_Rates[[#This Row],[ISO]],Summary!$H$9,0))," ",IF(MATCH(FX_Rates[[#This Row],[ISO]],Summary!$H$9,0),"Production Currency"))</f>
        <v xml:space="preserve"> </v>
      </c>
      <c r="F70" s="222" t="str">
        <f>IF(ISERROR(MATCH(FX_Rates[[#This Row],[ISO]],Summary!$H$10,0))," ",IF(MATCH(FX_Rates[[#This Row],[ISO]],Summary!$H$10,0),"Post Production Currency"))</f>
        <v xml:space="preserve"> </v>
      </c>
    </row>
    <row r="71" spans="1:17" ht="15" customHeight="1">
      <c r="A71" s="176" t="s">
        <v>485</v>
      </c>
      <c r="B71" s="81" t="s">
        <v>486</v>
      </c>
      <c r="C71" s="212">
        <v>2.7099899999999999</v>
      </c>
      <c r="D71" s="222" t="str">
        <f>IF(ISERROR(MATCH(FX_Rates[[#This Row],[ISO]],Summary!$H$8,0))," ",IF(MATCH(FX_Rates[[#This Row],[ISO]],Summary!$H$8,0),"Agency Currency"))</f>
        <v xml:space="preserve"> </v>
      </c>
      <c r="E71" s="222" t="str">
        <f>IF(ISERROR(MATCH(FX_Rates[[#This Row],[ISO]],Summary!$H$9,0))," ",IF(MATCH(FX_Rates[[#This Row],[ISO]],Summary!$H$9,0),"Production Currency"))</f>
        <v xml:space="preserve"> </v>
      </c>
      <c r="F71" s="222" t="str">
        <f>IF(ISERROR(MATCH(FX_Rates[[#This Row],[ISO]],Summary!$H$10,0))," ",IF(MATCH(FX_Rates[[#This Row],[ISO]],Summary!$H$10,0),"Post Production Currency"))</f>
        <v xml:space="preserve"> </v>
      </c>
    </row>
    <row r="72" spans="1:17" ht="15" customHeight="1">
      <c r="A72" s="176" t="s">
        <v>487</v>
      </c>
      <c r="B72" s="81" t="s">
        <v>488</v>
      </c>
      <c r="C72" s="212">
        <v>2.9239999999999999E-2</v>
      </c>
      <c r="D72" s="222" t="str">
        <f>IF(ISERROR(MATCH(FX_Rates[[#This Row],[ISO]],Summary!$H$8,0))," ",IF(MATCH(FX_Rates[[#This Row],[ISO]],Summary!$H$8,0),"Agency Currency"))</f>
        <v xml:space="preserve"> </v>
      </c>
      <c r="E72" s="222" t="str">
        <f>IF(ISERROR(MATCH(FX_Rates[[#This Row],[ISO]],Summary!$H$9,0))," ",IF(MATCH(FX_Rates[[#This Row],[ISO]],Summary!$H$9,0),"Production Currency"))</f>
        <v xml:space="preserve"> </v>
      </c>
      <c r="F72" s="222" t="str">
        <f>IF(ISERROR(MATCH(FX_Rates[[#This Row],[ISO]],Summary!$H$10,0))," ",IF(MATCH(FX_Rates[[#This Row],[ISO]],Summary!$H$10,0),"Post Production Currency"))</f>
        <v xml:space="preserve"> </v>
      </c>
    </row>
    <row r="73" spans="1:17" ht="15" customHeight="1">
      <c r="A73" s="176" t="s">
        <v>489</v>
      </c>
      <c r="B73" s="81" t="s">
        <v>212</v>
      </c>
      <c r="C73" s="212">
        <v>5.1929999999999997E-2</v>
      </c>
      <c r="D73" s="222" t="str">
        <f>IF(ISERROR(MATCH(FX_Rates[[#This Row],[ISO]],Summary!$H$8,0))," ",IF(MATCH(FX_Rates[[#This Row],[ISO]],Summary!$H$8,0),"Agency Currency"))</f>
        <v xml:space="preserve"> </v>
      </c>
      <c r="E73" s="222" t="str">
        <f>IF(ISERROR(MATCH(FX_Rates[[#This Row],[ISO]],Summary!$H$9,0))," ",IF(MATCH(FX_Rates[[#This Row],[ISO]],Summary!$H$9,0),"Production Currency"))</f>
        <v xml:space="preserve"> </v>
      </c>
      <c r="F73" s="222" t="str">
        <f>IF(ISERROR(MATCH(FX_Rates[[#This Row],[ISO]],Summary!$H$10,0))," ",IF(MATCH(FX_Rates[[#This Row],[ISO]],Summary!$H$10,0),"Post Production Currency"))</f>
        <v xml:space="preserve"> </v>
      </c>
    </row>
    <row r="74" spans="1:17" ht="15" customHeight="1">
      <c r="A74" s="176" t="s">
        <v>490</v>
      </c>
      <c r="B74" s="81" t="s">
        <v>195</v>
      </c>
      <c r="C74" s="212">
        <v>5.774E-2</v>
      </c>
      <c r="D74" s="222" t="str">
        <f>IF(ISERROR(MATCH(FX_Rates[[#This Row],[ISO]],Summary!$H$8,0))," ",IF(MATCH(FX_Rates[[#This Row],[ISO]],Summary!$H$8,0),"Agency Currency"))</f>
        <v xml:space="preserve"> </v>
      </c>
      <c r="E74" s="222" t="str">
        <f>IF(ISERROR(MATCH(FX_Rates[[#This Row],[ISO]],Summary!$H$9,0))," ",IF(MATCH(FX_Rates[[#This Row],[ISO]],Summary!$H$9,0),"Production Currency"))</f>
        <v xml:space="preserve"> </v>
      </c>
      <c r="F74" s="222" t="str">
        <f>IF(ISERROR(MATCH(FX_Rates[[#This Row],[ISO]],Summary!$H$10,0))," ",IF(MATCH(FX_Rates[[#This Row],[ISO]],Summary!$H$10,0),"Post Production Currency"))</f>
        <v xml:space="preserve"> </v>
      </c>
    </row>
    <row r="75" spans="1:17" ht="15" customHeight="1">
      <c r="A75" s="176" t="s">
        <v>491</v>
      </c>
      <c r="B75" s="81" t="s">
        <v>492</v>
      </c>
      <c r="C75" s="212">
        <v>4.0729999999999998E-4</v>
      </c>
      <c r="D75" s="222" t="str">
        <f>IF(ISERROR(MATCH(FX_Rates[[#This Row],[ISO]],Summary!$H$8,0))," ",IF(MATCH(FX_Rates[[#This Row],[ISO]],Summary!$H$8,0),"Agency Currency"))</f>
        <v xml:space="preserve"> </v>
      </c>
      <c r="E75" s="222" t="str">
        <f>IF(ISERROR(MATCH(FX_Rates[[#This Row],[ISO]],Summary!$H$9,0))," ",IF(MATCH(FX_Rates[[#This Row],[ISO]],Summary!$H$9,0),"Production Currency"))</f>
        <v xml:space="preserve"> </v>
      </c>
      <c r="F75" s="222" t="str">
        <f>IF(ISERROR(MATCH(FX_Rates[[#This Row],[ISO]],Summary!$H$10,0))," ",IF(MATCH(FX_Rates[[#This Row],[ISO]],Summary!$H$10,0),"Post Production Currency"))</f>
        <v xml:space="preserve"> </v>
      </c>
    </row>
    <row r="76" spans="1:17" ht="15" customHeight="1">
      <c r="A76" s="176" t="s">
        <v>493</v>
      </c>
      <c r="B76" s="81" t="s">
        <v>179</v>
      </c>
      <c r="C76" s="212">
        <v>0.10518</v>
      </c>
      <c r="D76" s="222" t="str">
        <f>IF(ISERROR(MATCH(FX_Rates[[#This Row],[ISO]],Summary!$H$8,0))," ",IF(MATCH(FX_Rates[[#This Row],[ISO]],Summary!$H$8,0),"Agency Currency"))</f>
        <v xml:space="preserve"> </v>
      </c>
      <c r="E76" s="222" t="str">
        <f>IF(ISERROR(MATCH(FX_Rates[[#This Row],[ISO]],Summary!$H$9,0))," ",IF(MATCH(FX_Rates[[#This Row],[ISO]],Summary!$H$9,0),"Production Currency"))</f>
        <v xml:space="preserve"> </v>
      </c>
      <c r="F76" s="222" t="str">
        <f>IF(ISERROR(MATCH(FX_Rates[[#This Row],[ISO]],Summary!$H$10,0))," ",IF(MATCH(FX_Rates[[#This Row],[ISO]],Summary!$H$10,0),"Post Production Currency"))</f>
        <v xml:space="preserve"> </v>
      </c>
    </row>
    <row r="77" spans="1:17" ht="15" customHeight="1">
      <c r="A77" s="176" t="s">
        <v>494</v>
      </c>
      <c r="B77" s="81" t="s">
        <v>495</v>
      </c>
      <c r="C77" s="212">
        <v>7.3999999999999999E-4</v>
      </c>
      <c r="D77" s="222" t="str">
        <f>IF(ISERROR(MATCH(FX_Rates[[#This Row],[ISO]],Summary!$H$8,0))," ",IF(MATCH(FX_Rates[[#This Row],[ISO]],Summary!$H$8,0),"Agency Currency"))</f>
        <v xml:space="preserve"> </v>
      </c>
      <c r="E77" s="222" t="str">
        <f>IF(ISERROR(MATCH(FX_Rates[[#This Row],[ISO]],Summary!$H$9,0))," ",IF(MATCH(FX_Rates[[#This Row],[ISO]],Summary!$H$9,0),"Production Currency"))</f>
        <v xml:space="preserve"> </v>
      </c>
      <c r="F77" s="222" t="str">
        <f>IF(ISERROR(MATCH(FX_Rates[[#This Row],[ISO]],Summary!$H$10,0))," ",IF(MATCH(FX_Rates[[#This Row],[ISO]],Summary!$H$10,0),"Post Production Currency"))</f>
        <v xml:space="preserve"> </v>
      </c>
    </row>
    <row r="78" spans="1:17" ht="15" customHeight="1">
      <c r="A78" s="176" t="s">
        <v>496</v>
      </c>
      <c r="B78" s="81" t="s">
        <v>497</v>
      </c>
      <c r="C78" s="212">
        <v>0.68469999999999998</v>
      </c>
      <c r="D78" s="222" t="str">
        <f>IF(ISERROR(MATCH(FX_Rates[[#This Row],[ISO]],Summary!$H$8,0))," ",IF(MATCH(FX_Rates[[#This Row],[ISO]],Summary!$H$8,0),"Agency Currency"))</f>
        <v xml:space="preserve"> </v>
      </c>
      <c r="E78" s="222" t="str">
        <f>IF(ISERROR(MATCH(FX_Rates[[#This Row],[ISO]],Summary!$H$9,0))," ",IF(MATCH(FX_Rates[[#This Row],[ISO]],Summary!$H$9,0),"Production Currency"))</f>
        <v xml:space="preserve"> </v>
      </c>
      <c r="F78" s="222" t="str">
        <f>IF(ISERROR(MATCH(FX_Rates[[#This Row],[ISO]],Summary!$H$10,0))," ",IF(MATCH(FX_Rates[[#This Row],[ISO]],Summary!$H$10,0),"Post Production Currency"))</f>
        <v xml:space="preserve"> </v>
      </c>
    </row>
    <row r="79" spans="1:17" ht="15" customHeight="1">
      <c r="A79" s="176" t="s">
        <v>498</v>
      </c>
      <c r="B79" s="81" t="s">
        <v>213</v>
      </c>
      <c r="C79" s="212">
        <v>3.2739999999999998E-2</v>
      </c>
      <c r="D79" s="222" t="str">
        <f>IF(ISERROR(MATCH(FX_Rates[[#This Row],[ISO]],Summary!$H$8,0))," ",IF(MATCH(FX_Rates[[#This Row],[ISO]],Summary!$H$8,0),"Agency Currency"))</f>
        <v xml:space="preserve"> </v>
      </c>
      <c r="E79" s="222" t="str">
        <f>IF(ISERROR(MATCH(FX_Rates[[#This Row],[ISO]],Summary!$H$9,0))," ",IF(MATCH(FX_Rates[[#This Row],[ISO]],Summary!$H$9,0),"Production Currency"))</f>
        <v xml:space="preserve"> </v>
      </c>
      <c r="F79" s="222" t="str">
        <f>IF(ISERROR(MATCH(FX_Rates[[#This Row],[ISO]],Summary!$H$10,0))," ",IF(MATCH(FX_Rates[[#This Row],[ISO]],Summary!$H$10,0),"Post Production Currency"))</f>
        <v xml:space="preserve"> </v>
      </c>
    </row>
    <row r="80" spans="1:17" ht="15" customHeight="1">
      <c r="A80" s="176" t="s">
        <v>499</v>
      </c>
      <c r="B80" s="81" t="s">
        <v>197</v>
      </c>
      <c r="C80" s="212">
        <v>2.7817200000000001E-3</v>
      </c>
      <c r="D80" s="222" t="str">
        <f>IF(ISERROR(MATCH(FX_Rates[[#This Row],[ISO]],Summary!$H$8,0))," ",IF(MATCH(FX_Rates[[#This Row],[ISO]],Summary!$H$8,0),"Agency Currency"))</f>
        <v xml:space="preserve"> </v>
      </c>
      <c r="E80" s="222" t="str">
        <f>IF(ISERROR(MATCH(FX_Rates[[#This Row],[ISO]],Summary!$H$9,0))," ",IF(MATCH(FX_Rates[[#This Row],[ISO]],Summary!$H$9,0),"Production Currency"))</f>
        <v xml:space="preserve"> </v>
      </c>
      <c r="F80" s="222" t="str">
        <f>IF(ISERROR(MATCH(FX_Rates[[#This Row],[ISO]],Summary!$H$10,0))," ",IF(MATCH(FX_Rates[[#This Row],[ISO]],Summary!$H$10,0),"Post Production Currency"))</f>
        <v xml:space="preserve"> </v>
      </c>
    </row>
    <row r="81" spans="1:6" ht="15" customHeight="1">
      <c r="A81" s="176" t="s">
        <v>500</v>
      </c>
      <c r="B81" s="81" t="s">
        <v>201</v>
      </c>
      <c r="C81" s="212">
        <v>0.12249</v>
      </c>
      <c r="D81" s="222" t="str">
        <f>IF(ISERROR(MATCH(FX_Rates[[#This Row],[ISO]],Summary!$H$8,0))," ",IF(MATCH(FX_Rates[[#This Row],[ISO]],Summary!$H$8,0),"Agency Currency"))</f>
        <v xml:space="preserve"> </v>
      </c>
      <c r="E81" s="222" t="str">
        <f>IF(ISERROR(MATCH(FX_Rates[[#This Row],[ISO]],Summary!$H$9,0))," ",IF(MATCH(FX_Rates[[#This Row],[ISO]],Summary!$H$9,0),"Production Currency"))</f>
        <v xml:space="preserve"> </v>
      </c>
      <c r="F81" s="222" t="str">
        <f>IF(ISERROR(MATCH(FX_Rates[[#This Row],[ISO]],Summary!$H$10,0))," ",IF(MATCH(FX_Rates[[#This Row],[ISO]],Summary!$H$10,0),"Post Production Currency"))</f>
        <v xml:space="preserve"> </v>
      </c>
    </row>
    <row r="82" spans="1:6" ht="15" customHeight="1">
      <c r="A82" s="176" t="s">
        <v>501</v>
      </c>
      <c r="B82" s="81" t="s">
        <v>502</v>
      </c>
      <c r="C82" s="212">
        <v>2.5973999999999999</v>
      </c>
      <c r="D82" s="222" t="str">
        <f>IF(ISERROR(MATCH(FX_Rates[[#This Row],[ISO]],Summary!$H$8,0))," ",IF(MATCH(FX_Rates[[#This Row],[ISO]],Summary!$H$8,0),"Agency Currency"))</f>
        <v xml:space="preserve"> </v>
      </c>
      <c r="E82" s="222" t="str">
        <f>IF(ISERROR(MATCH(FX_Rates[[#This Row],[ISO]],Summary!$H$9,0))," ",IF(MATCH(FX_Rates[[#This Row],[ISO]],Summary!$H$9,0),"Production Currency"))</f>
        <v xml:space="preserve"> </v>
      </c>
      <c r="F82" s="222" t="str">
        <f>IF(ISERROR(MATCH(FX_Rates[[#This Row],[ISO]],Summary!$H$10,0))," ",IF(MATCH(FX_Rates[[#This Row],[ISO]],Summary!$H$10,0),"Post Production Currency"))</f>
        <v xml:space="preserve"> </v>
      </c>
    </row>
    <row r="83" spans="1:6" ht="15" customHeight="1">
      <c r="A83" s="176" t="s">
        <v>503</v>
      </c>
      <c r="B83" s="81" t="s">
        <v>194</v>
      </c>
      <c r="C83" s="212">
        <v>9.4900000000000002E-3</v>
      </c>
      <c r="D83" s="222" t="str">
        <f>IF(ISERROR(MATCH(FX_Rates[[#This Row],[ISO]],Summary!$H$8,0))," ",IF(MATCH(FX_Rates[[#This Row],[ISO]],Summary!$H$8,0),"Agency Currency"))</f>
        <v xml:space="preserve"> </v>
      </c>
      <c r="E83" s="222" t="str">
        <f>IF(ISERROR(MATCH(FX_Rates[[#This Row],[ISO]],Summary!$H$9,0))," ",IF(MATCH(FX_Rates[[#This Row],[ISO]],Summary!$H$9,0),"Production Currency"))</f>
        <v xml:space="preserve"> </v>
      </c>
      <c r="F83" s="222" t="str">
        <f>IF(ISERROR(MATCH(FX_Rates[[#This Row],[ISO]],Summary!$H$10,0))," ",IF(MATCH(FX_Rates[[#This Row],[ISO]],Summary!$H$10,0),"Post Production Currency"))</f>
        <v xml:space="preserve"> </v>
      </c>
    </row>
    <row r="84" spans="1:6" ht="15" customHeight="1">
      <c r="A84" s="176" t="s">
        <v>504</v>
      </c>
      <c r="B84" s="81" t="s">
        <v>215</v>
      </c>
      <c r="C84" s="212">
        <v>1</v>
      </c>
      <c r="D84" s="222" t="str">
        <f>IF(ISERROR(MATCH(FX_Rates[[#This Row],[ISO]],Summary!$H$8,0))," ",IF(MATCH(FX_Rates[[#This Row],[ISO]],Summary!$H$8,0),"Agency Currency"))</f>
        <v xml:space="preserve"> </v>
      </c>
      <c r="E84" s="222" t="str">
        <f>IF(ISERROR(MATCH(FX_Rates[[#This Row],[ISO]],Summary!$H$9,0))," ",IF(MATCH(FX_Rates[[#This Row],[ISO]],Summary!$H$9,0),"Production Currency"))</f>
        <v xml:space="preserve"> </v>
      </c>
      <c r="F84" s="222" t="str">
        <f>IF(ISERROR(MATCH(FX_Rates[[#This Row],[ISO]],Summary!$H$10,0))," ",IF(MATCH(FX_Rates[[#This Row],[ISO]],Summary!$H$10,0),"Post Production Currency"))</f>
        <v xml:space="preserve"> </v>
      </c>
    </row>
    <row r="85" spans="1:6" ht="15" customHeight="1">
      <c r="A85" s="176" t="s">
        <v>505</v>
      </c>
      <c r="B85" s="81" t="s">
        <v>214</v>
      </c>
      <c r="C85" s="212">
        <v>1.7712000000000001E-4</v>
      </c>
      <c r="D85" s="222" t="str">
        <f>IF(ISERROR(MATCH(FX_Rates[[#This Row],[ISO]],Summary!$H$8,0))," ",IF(MATCH(FX_Rates[[#This Row],[ISO]],Summary!$H$8,0),"Agency Currency"))</f>
        <v xml:space="preserve"> </v>
      </c>
      <c r="E85" s="222" t="str">
        <f>IF(ISERROR(MATCH(FX_Rates[[#This Row],[ISO]],Summary!$H$9,0))," ",IF(MATCH(FX_Rates[[#This Row],[ISO]],Summary!$H$9,0),"Production Currency"))</f>
        <v xml:space="preserve"> </v>
      </c>
      <c r="F85" s="222" t="str">
        <f>IF(ISERROR(MATCH(FX_Rates[[#This Row],[ISO]],Summary!$H$10,0))," ",IF(MATCH(FX_Rates[[#This Row],[ISO]],Summary!$H$10,0),"Post Production Currency"))</f>
        <v xml:space="preserve"> </v>
      </c>
    </row>
    <row r="86" spans="1:6" ht="15" customHeight="1">
      <c r="A86" s="176" t="s">
        <v>506</v>
      </c>
      <c r="B86" s="81" t="s">
        <v>216</v>
      </c>
      <c r="C86" s="212">
        <v>0.30769000000000002</v>
      </c>
      <c r="D86" s="222" t="str">
        <f>IF(ISERROR(MATCH(FX_Rates[[#This Row],[ISO]],Summary!$H$8,0))," ",IF(MATCH(FX_Rates[[#This Row],[ISO]],Summary!$H$8,0),"Agency Currency"))</f>
        <v xml:space="preserve"> </v>
      </c>
      <c r="E86" s="222" t="str">
        <f>IF(ISERROR(MATCH(FX_Rates[[#This Row],[ISO]],Summary!$H$9,0))," ",IF(MATCH(FX_Rates[[#This Row],[ISO]],Summary!$H$9,0),"Production Currency"))</f>
        <v xml:space="preserve"> </v>
      </c>
      <c r="F86" s="222" t="str">
        <f>IF(ISERROR(MATCH(FX_Rates[[#This Row],[ISO]],Summary!$H$10,0))," ",IF(MATCH(FX_Rates[[#This Row],[ISO]],Summary!$H$10,0),"Post Production Currency"))</f>
        <v xml:space="preserve"> </v>
      </c>
    </row>
    <row r="87" spans="1:6" ht="15" customHeight="1">
      <c r="A87" s="176" t="s">
        <v>507</v>
      </c>
      <c r="B87" s="81" t="s">
        <v>508</v>
      </c>
      <c r="C87" s="212">
        <v>1.9369999999999998E-2</v>
      </c>
      <c r="D87" s="222" t="str">
        <f>IF(ISERROR(MATCH(FX_Rates[[#This Row],[ISO]],Summary!$H$8,0))," ",IF(MATCH(FX_Rates[[#This Row],[ISO]],Summary!$H$8,0),"Agency Currency"))</f>
        <v xml:space="preserve"> </v>
      </c>
      <c r="E87" s="222" t="str">
        <f>IF(ISERROR(MATCH(FX_Rates[[#This Row],[ISO]],Summary!$H$9,0))," ",IF(MATCH(FX_Rates[[#This Row],[ISO]],Summary!$H$9,0),"Production Currency"))</f>
        <v xml:space="preserve"> </v>
      </c>
      <c r="F87" s="222" t="str">
        <f>IF(ISERROR(MATCH(FX_Rates[[#This Row],[ISO]],Summary!$H$10,0))," ",IF(MATCH(FX_Rates[[#This Row],[ISO]],Summary!$H$10,0),"Post Production Currency"))</f>
        <v xml:space="preserve"> </v>
      </c>
    </row>
    <row r="88" spans="1:6" ht="15" customHeight="1">
      <c r="A88" s="176" t="s">
        <v>509</v>
      </c>
      <c r="B88" s="81" t="s">
        <v>180</v>
      </c>
      <c r="C88" s="212">
        <v>0.27372999999999997</v>
      </c>
      <c r="D88" s="222" t="str">
        <f>IF(ISERROR(MATCH(FX_Rates[[#This Row],[ISO]],Summary!$H$8,0))," ",IF(MATCH(FX_Rates[[#This Row],[ISO]],Summary!$H$8,0),"Agency Currency"))</f>
        <v xml:space="preserve"> </v>
      </c>
      <c r="E88" s="222" t="str">
        <f>IF(ISERROR(MATCH(FX_Rates[[#This Row],[ISO]],Summary!$H$9,0))," ",IF(MATCH(FX_Rates[[#This Row],[ISO]],Summary!$H$9,0),"Production Currency"))</f>
        <v xml:space="preserve"> </v>
      </c>
      <c r="F88" s="222" t="str">
        <f>IF(ISERROR(MATCH(FX_Rates[[#This Row],[ISO]],Summary!$H$10,0))," ",IF(MATCH(FX_Rates[[#This Row],[ISO]],Summary!$H$10,0),"Post Production Currency"))</f>
        <v>Post Production Currency</v>
      </c>
    </row>
    <row r="89" spans="1:6" ht="15" customHeight="1">
      <c r="A89" s="176" t="s">
        <v>510</v>
      </c>
      <c r="B89" s="81" t="s">
        <v>511</v>
      </c>
      <c r="C89" s="212">
        <v>0.26324999999999998</v>
      </c>
      <c r="D89" s="222" t="str">
        <f>IF(ISERROR(MATCH(FX_Rates[[#This Row],[ISO]],Summary!$H$8,0))," ",IF(MATCH(FX_Rates[[#This Row],[ISO]],Summary!$H$8,0),"Agency Currency"))</f>
        <v xml:space="preserve"> </v>
      </c>
      <c r="E89" s="222" t="str">
        <f>IF(ISERROR(MATCH(FX_Rates[[#This Row],[ISO]],Summary!$H$9,0))," ",IF(MATCH(FX_Rates[[#This Row],[ISO]],Summary!$H$9,0),"Production Currency"))</f>
        <v xml:space="preserve"> </v>
      </c>
      <c r="F89" s="222" t="str">
        <f>IF(ISERROR(MATCH(FX_Rates[[#This Row],[ISO]],Summary!$H$10,0))," ",IF(MATCH(FX_Rates[[#This Row],[ISO]],Summary!$H$10,0),"Post Production Currency"))</f>
        <v xml:space="preserve"> </v>
      </c>
    </row>
    <row r="90" spans="1:6" ht="15" customHeight="1">
      <c r="A90" s="176" t="s">
        <v>512</v>
      </c>
      <c r="B90" s="81" t="s">
        <v>181</v>
      </c>
      <c r="C90" s="212">
        <v>0.25295000000000001</v>
      </c>
      <c r="D90" s="222" t="str">
        <f>IF(ISERROR(MATCH(FX_Rates[[#This Row],[ISO]],Summary!$H$8,0))," ",IF(MATCH(FX_Rates[[#This Row],[ISO]],Summary!$H$8,0),"Agency Currency"))</f>
        <v xml:space="preserve"> </v>
      </c>
      <c r="E90" s="222" t="str">
        <f>IF(ISERROR(MATCH(FX_Rates[[#This Row],[ISO]],Summary!$H$9,0))," ",IF(MATCH(FX_Rates[[#This Row],[ISO]],Summary!$H$9,0),"Production Currency"))</f>
        <v xml:space="preserve"> </v>
      </c>
      <c r="F90" s="222" t="str">
        <f>IF(ISERROR(MATCH(FX_Rates[[#This Row],[ISO]],Summary!$H$10,0))," ",IF(MATCH(FX_Rates[[#This Row],[ISO]],Summary!$H$10,0),"Post Production Currency"))</f>
        <v xml:space="preserve"> </v>
      </c>
    </row>
    <row r="91" spans="1:6" ht="15" customHeight="1">
      <c r="A91" s="176" t="s">
        <v>513</v>
      </c>
      <c r="B91" s="81" t="s">
        <v>188</v>
      </c>
      <c r="C91" s="212">
        <v>0.26666000000000001</v>
      </c>
      <c r="D91" s="222" t="str">
        <f>IF(ISERROR(MATCH(FX_Rates[[#This Row],[ISO]],Summary!$H$8,0))," ",IF(MATCH(FX_Rates[[#This Row],[ISO]],Summary!$H$8,0),"Agency Currency"))</f>
        <v xml:space="preserve"> </v>
      </c>
      <c r="E91" s="222" t="str">
        <f>IF(ISERROR(MATCH(FX_Rates[[#This Row],[ISO]],Summary!$H$9,0))," ",IF(MATCH(FX_Rates[[#This Row],[ISO]],Summary!$H$9,0),"Production Currency"))</f>
        <v xml:space="preserve"> </v>
      </c>
      <c r="F91" s="222" t="str">
        <f>IF(ISERROR(MATCH(FX_Rates[[#This Row],[ISO]],Summary!$H$10,0))," ",IF(MATCH(FX_Rates[[#This Row],[ISO]],Summary!$H$10,0),"Post Production Currency"))</f>
        <v xml:space="preserve"> </v>
      </c>
    </row>
    <row r="92" spans="1:6" ht="15" customHeight="1">
      <c r="A92" s="176" t="s">
        <v>514</v>
      </c>
      <c r="B92" s="81" t="s">
        <v>515</v>
      </c>
      <c r="C92" s="212">
        <v>9.75E-3</v>
      </c>
      <c r="D92" s="222" t="str">
        <f>IF(ISERROR(MATCH(FX_Rates[[#This Row],[ISO]],Summary!$H$8,0))," ",IF(MATCH(FX_Rates[[#This Row],[ISO]],Summary!$H$8,0),"Agency Currency"))</f>
        <v xml:space="preserve"> </v>
      </c>
      <c r="E92" s="222" t="str">
        <f>IF(ISERROR(MATCH(FX_Rates[[#This Row],[ISO]],Summary!$H$9,0))," ",IF(MATCH(FX_Rates[[#This Row],[ISO]],Summary!$H$9,0),"Production Currency"))</f>
        <v xml:space="preserve"> </v>
      </c>
      <c r="F92" s="222" t="str">
        <f>IF(ISERROR(MATCH(FX_Rates[[#This Row],[ISO]],Summary!$H$10,0))," ",IF(MATCH(FX_Rates[[#This Row],[ISO]],Summary!$H$10,0),"Post Production Currency"))</f>
        <v xml:space="preserve"> </v>
      </c>
    </row>
    <row r="93" spans="1:6" ht="15" customHeight="1">
      <c r="A93" s="176" t="s">
        <v>516</v>
      </c>
      <c r="B93" s="81" t="s">
        <v>517</v>
      </c>
      <c r="C93" s="212">
        <v>0.73485999999999996</v>
      </c>
      <c r="D93" s="222" t="str">
        <f>IF(ISERROR(MATCH(FX_Rates[[#This Row],[ISO]],Summary!$H$8,0))," ",IF(MATCH(FX_Rates[[#This Row],[ISO]],Summary!$H$8,0),"Agency Currency"))</f>
        <v xml:space="preserve"> </v>
      </c>
      <c r="E93" s="222" t="str">
        <f>IF(ISERROR(MATCH(FX_Rates[[#This Row],[ISO]],Summary!$H$9,0))," ",IF(MATCH(FX_Rates[[#This Row],[ISO]],Summary!$H$9,0),"Production Currency"))</f>
        <v xml:space="preserve"> </v>
      </c>
      <c r="F93" s="222" t="str">
        <f>IF(ISERROR(MATCH(FX_Rates[[#This Row],[ISO]],Summary!$H$10,0))," ",IF(MATCH(FX_Rates[[#This Row],[ISO]],Summary!$H$10,0),"Post Production Currency"))</f>
        <v xml:space="preserve"> </v>
      </c>
    </row>
    <row r="94" spans="1:6" ht="15" customHeight="1">
      <c r="A94" s="176" t="s">
        <v>518</v>
      </c>
      <c r="B94" s="81" t="s">
        <v>519</v>
      </c>
      <c r="C94" s="212">
        <v>3.8620000000000002E-2</v>
      </c>
      <c r="D94" s="222" t="str">
        <f>IF(ISERROR(MATCH(FX_Rates[[#This Row],[ISO]],Summary!$H$8,0))," ",IF(MATCH(FX_Rates[[#This Row],[ISO]],Summary!$H$8,0),"Agency Currency"))</f>
        <v xml:space="preserve"> </v>
      </c>
      <c r="E94" s="222" t="str">
        <f>IF(ISERROR(MATCH(FX_Rates[[#This Row],[ISO]],Summary!$H$9,0))," ",IF(MATCH(FX_Rates[[#This Row],[ISO]],Summary!$H$9,0),"Production Currency"))</f>
        <v xml:space="preserve"> </v>
      </c>
      <c r="F94" s="222" t="str">
        <f>IF(ISERROR(MATCH(FX_Rates[[#This Row],[ISO]],Summary!$H$10,0))," ",IF(MATCH(FX_Rates[[#This Row],[ISO]],Summary!$H$10,0),"Post Production Currency"))</f>
        <v xml:space="preserve"> </v>
      </c>
    </row>
    <row r="95" spans="1:6" ht="15" customHeight="1">
      <c r="A95" s="176" t="s">
        <v>520</v>
      </c>
      <c r="B95" s="81" t="s">
        <v>521</v>
      </c>
      <c r="C95" s="212">
        <v>4.8547800000000004E-3</v>
      </c>
      <c r="D95" s="222" t="str">
        <f>IF(ISERROR(MATCH(FX_Rates[[#This Row],[ISO]],Summary!$H$8,0))," ",IF(MATCH(FX_Rates[[#This Row],[ISO]],Summary!$H$8,0),"Agency Currency"))</f>
        <v xml:space="preserve"> </v>
      </c>
      <c r="E95" s="222" t="str">
        <f>IF(ISERROR(MATCH(FX_Rates[[#This Row],[ISO]],Summary!$H$9,0))," ",IF(MATCH(FX_Rates[[#This Row],[ISO]],Summary!$H$9,0),"Production Currency"))</f>
        <v xml:space="preserve"> </v>
      </c>
      <c r="F95" s="222" t="str">
        <f>IF(ISERROR(MATCH(FX_Rates[[#This Row],[ISO]],Summary!$H$10,0))," ",IF(MATCH(FX_Rates[[#This Row],[ISO]],Summary!$H$10,0),"Post Production Currency"))</f>
        <v xml:space="preserve"> </v>
      </c>
    </row>
    <row r="96" spans="1:6" ht="15" customHeight="1">
      <c r="A96" s="176" t="s">
        <v>522</v>
      </c>
      <c r="B96" s="81" t="s">
        <v>182</v>
      </c>
      <c r="C96" s="212">
        <v>7.1160000000000001E-2</v>
      </c>
      <c r="D96" s="222" t="str">
        <f>IF(ISERROR(MATCH(FX_Rates[[#This Row],[ISO]],Summary!$H$8,0))," ",IF(MATCH(FX_Rates[[#This Row],[ISO]],Summary!$H$8,0),"Agency Currency"))</f>
        <v xml:space="preserve"> </v>
      </c>
      <c r="E96" s="222" t="str">
        <f>IF(ISERROR(MATCH(FX_Rates[[#This Row],[ISO]],Summary!$H$9,0))," ",IF(MATCH(FX_Rates[[#This Row],[ISO]],Summary!$H$9,0),"Production Currency"))</f>
        <v xml:space="preserve"> </v>
      </c>
      <c r="F96" s="222" t="str">
        <f>IF(ISERROR(MATCH(FX_Rates[[#This Row],[ISO]],Summary!$H$10,0))," ",IF(MATCH(FX_Rates[[#This Row],[ISO]],Summary!$H$10,0),"Post Production Currency"))</f>
        <v xml:space="preserve"> </v>
      </c>
    </row>
    <row r="97" spans="1:6" ht="15" customHeight="1">
      <c r="A97" s="176" t="s">
        <v>523</v>
      </c>
      <c r="B97" s="81" t="s">
        <v>524</v>
      </c>
      <c r="C97" s="212">
        <v>8.9225999999999997E-4</v>
      </c>
      <c r="D97" s="222" t="str">
        <f>IF(ISERROR(MATCH(FX_Rates[[#This Row],[ISO]],Summary!$H$8,0))," ",IF(MATCH(FX_Rates[[#This Row],[ISO]],Summary!$H$8,0),"Agency Currency"))</f>
        <v xml:space="preserve"> </v>
      </c>
      <c r="E97" s="222" t="str">
        <f>IF(ISERROR(MATCH(FX_Rates[[#This Row],[ISO]],Summary!$H$9,0))," ",IF(MATCH(FX_Rates[[#This Row],[ISO]],Summary!$H$9,0),"Production Currency"))</f>
        <v xml:space="preserve"> </v>
      </c>
      <c r="F97" s="222" t="str">
        <f>IF(ISERROR(MATCH(FX_Rates[[#This Row],[ISO]],Summary!$H$10,0))," ",IF(MATCH(FX_Rates[[#This Row],[ISO]],Summary!$H$10,0),"Post Production Currency"))</f>
        <v xml:space="preserve"> </v>
      </c>
    </row>
    <row r="98" spans="1:6" ht="15" customHeight="1">
      <c r="A98" s="176" t="s">
        <v>525</v>
      </c>
      <c r="B98" s="81" t="s">
        <v>526</v>
      </c>
      <c r="C98" s="212">
        <v>6.5100000000000002E-3</v>
      </c>
      <c r="D98" s="222" t="str">
        <f>IF(ISERROR(MATCH(FX_Rates[[#This Row],[ISO]],Summary!$H$8,0))," ",IF(MATCH(FX_Rates[[#This Row],[ISO]],Summary!$H$8,0),"Agency Currency"))</f>
        <v xml:space="preserve"> </v>
      </c>
      <c r="E98" s="222" t="str">
        <f>IF(ISERROR(MATCH(FX_Rates[[#This Row],[ISO]],Summary!$H$9,0))," ",IF(MATCH(FX_Rates[[#This Row],[ISO]],Summary!$H$9,0),"Production Currency"))</f>
        <v xml:space="preserve"> </v>
      </c>
      <c r="F98" s="222" t="str">
        <f>IF(ISERROR(MATCH(FX_Rates[[#This Row],[ISO]],Summary!$H$10,0))," ",IF(MATCH(FX_Rates[[#This Row],[ISO]],Summary!$H$10,0),"Post Production Currency"))</f>
        <v xml:space="preserve"> </v>
      </c>
    </row>
    <row r="99" spans="1:6" ht="15" customHeight="1">
      <c r="A99" s="176" t="s">
        <v>527</v>
      </c>
      <c r="B99" s="81" t="s">
        <v>183</v>
      </c>
      <c r="C99" s="212">
        <v>0.11960999999999999</v>
      </c>
      <c r="D99" s="222" t="str">
        <f>IF(ISERROR(MATCH(FX_Rates[[#This Row],[ISO]],Summary!$H$8,0))," ",IF(MATCH(FX_Rates[[#This Row],[ISO]],Summary!$H$8,0),"Agency Currency"))</f>
        <v xml:space="preserve"> </v>
      </c>
      <c r="E99" s="222" t="str">
        <f>IF(ISERROR(MATCH(FX_Rates[[#This Row],[ISO]],Summary!$H$9,0))," ",IF(MATCH(FX_Rates[[#This Row],[ISO]],Summary!$H$9,0),"Production Currency"))</f>
        <v xml:space="preserve"> </v>
      </c>
      <c r="F99" s="222" t="str">
        <f>IF(ISERROR(MATCH(FX_Rates[[#This Row],[ISO]],Summary!$H$10,0))," ",IF(MATCH(FX_Rates[[#This Row],[ISO]],Summary!$H$10,0),"Post Production Currency"))</f>
        <v xml:space="preserve"> </v>
      </c>
    </row>
    <row r="100" spans="1:6" ht="15" customHeight="1">
      <c r="A100" s="176" t="s">
        <v>528</v>
      </c>
      <c r="B100" s="81" t="s">
        <v>184</v>
      </c>
      <c r="C100" s="212">
        <v>1.0041199999999999</v>
      </c>
      <c r="D100" s="222" t="str">
        <f>IF(ISERROR(MATCH(FX_Rates[[#This Row],[ISO]],Summary!$H$8,0))," ",IF(MATCH(FX_Rates[[#This Row],[ISO]],Summary!$H$8,0),"Agency Currency"))</f>
        <v xml:space="preserve"> </v>
      </c>
      <c r="E100" s="222" t="str">
        <f>IF(ISERROR(MATCH(FX_Rates[[#This Row],[ISO]],Summary!$H$9,0))," ",IF(MATCH(FX_Rates[[#This Row],[ISO]],Summary!$H$9,0),"Production Currency"))</f>
        <v xml:space="preserve"> </v>
      </c>
      <c r="F100" s="222" t="str">
        <f>IF(ISERROR(MATCH(FX_Rates[[#This Row],[ISO]],Summary!$H$10,0))," ",IF(MATCH(FX_Rates[[#This Row],[ISO]],Summary!$H$10,0),"Post Production Currency"))</f>
        <v xml:space="preserve"> </v>
      </c>
    </row>
    <row r="101" spans="1:6" ht="15" customHeight="1">
      <c r="A101" s="176" t="s">
        <v>529</v>
      </c>
      <c r="B101" s="81" t="s">
        <v>530</v>
      </c>
      <c r="C101" s="212">
        <v>4.6699999999999997E-3</v>
      </c>
      <c r="D101" s="222" t="str">
        <f>IF(ISERROR(MATCH(FX_Rates[[#This Row],[ISO]],Summary!$H$8,0))," ",IF(MATCH(FX_Rates[[#This Row],[ISO]],Summary!$H$8,0),"Agency Currency"))</f>
        <v xml:space="preserve"> </v>
      </c>
      <c r="E101" s="222" t="str">
        <f>IF(ISERROR(MATCH(FX_Rates[[#This Row],[ISO]],Summary!$H$9,0))," ",IF(MATCH(FX_Rates[[#This Row],[ISO]],Summary!$H$9,0),"Production Currency"))</f>
        <v xml:space="preserve"> </v>
      </c>
      <c r="F101" s="222" t="str">
        <f>IF(ISERROR(MATCH(FX_Rates[[#This Row],[ISO]],Summary!$H$10,0))," ",IF(MATCH(FX_Rates[[#This Row],[ISO]],Summary!$H$10,0),"Post Production Currency"))</f>
        <v xml:space="preserve"> </v>
      </c>
    </row>
    <row r="102" spans="1:6" ht="15" customHeight="1">
      <c r="A102" s="176" t="s">
        <v>531</v>
      </c>
      <c r="B102" s="81" t="s">
        <v>532</v>
      </c>
      <c r="C102" s="212">
        <v>3.3160000000000002E-2</v>
      </c>
      <c r="D102" s="222" t="str">
        <f>IF(ISERROR(MATCH(FX_Rates[[#This Row],[ISO]],Summary!$H$8,0))," ",IF(MATCH(FX_Rates[[#This Row],[ISO]],Summary!$H$8,0),"Agency Currency"))</f>
        <v xml:space="preserve"> </v>
      </c>
      <c r="E102" s="222" t="str">
        <f>IF(ISERROR(MATCH(FX_Rates[[#This Row],[ISO]],Summary!$H$9,0))," ",IF(MATCH(FX_Rates[[#This Row],[ISO]],Summary!$H$9,0),"Production Currency"))</f>
        <v xml:space="preserve"> </v>
      </c>
      <c r="F102" s="222" t="str">
        <f>IF(ISERROR(MATCH(FX_Rates[[#This Row],[ISO]],Summary!$H$10,0))," ",IF(MATCH(FX_Rates[[#This Row],[ISO]],Summary!$H$10,0),"Post Production Currency"))</f>
        <v xml:space="preserve"> </v>
      </c>
    </row>
    <row r="103" spans="1:6" ht="15" customHeight="1">
      <c r="A103" s="176" t="s">
        <v>533</v>
      </c>
      <c r="B103" s="81" t="s">
        <v>534</v>
      </c>
      <c r="C103" s="212">
        <v>4.4508999999999998E-4</v>
      </c>
      <c r="D103" s="222" t="str">
        <f>IF(ISERROR(MATCH(FX_Rates[[#This Row],[ISO]],Summary!$H$8,0))," ",IF(MATCH(FX_Rates[[#This Row],[ISO]],Summary!$H$8,0),"Agency Currency"))</f>
        <v xml:space="preserve"> </v>
      </c>
      <c r="E103" s="222" t="str">
        <f>IF(ISERROR(MATCH(FX_Rates[[#This Row],[ISO]],Summary!$H$9,0))," ",IF(MATCH(FX_Rates[[#This Row],[ISO]],Summary!$H$9,0),"Production Currency"))</f>
        <v xml:space="preserve"> </v>
      </c>
      <c r="F103" s="222" t="str">
        <f>IF(ISERROR(MATCH(FX_Rates[[#This Row],[ISO]],Summary!$H$10,0))," ",IF(MATCH(FX_Rates[[#This Row],[ISO]],Summary!$H$10,0),"Post Production Currency"))</f>
        <v xml:space="preserve"> </v>
      </c>
    </row>
    <row r="104" spans="1:6" ht="15" customHeight="1">
      <c r="A104" s="176" t="s">
        <v>535</v>
      </c>
      <c r="B104" s="81" t="s">
        <v>536</v>
      </c>
      <c r="C104" s="212">
        <v>2.9940000000000001E-2</v>
      </c>
      <c r="D104" s="222" t="str">
        <f>IF(ISERROR(MATCH(FX_Rates[[#This Row],[ISO]],Summary!$H$8,0))," ",IF(MATCH(FX_Rates[[#This Row],[ISO]],Summary!$H$8,0),"Agency Currency"))</f>
        <v xml:space="preserve"> </v>
      </c>
      <c r="E104" s="222" t="str">
        <f>IF(ISERROR(MATCH(FX_Rates[[#This Row],[ISO]],Summary!$H$9,0))," ",IF(MATCH(FX_Rates[[#This Row],[ISO]],Summary!$H$9,0),"Production Currency"))</f>
        <v xml:space="preserve"> </v>
      </c>
      <c r="F104" s="222" t="str">
        <f>IF(ISERROR(MATCH(FX_Rates[[#This Row],[ISO]],Summary!$H$10,0))," ",IF(MATCH(FX_Rates[[#This Row],[ISO]],Summary!$H$10,0),"Post Production Currency"))</f>
        <v xml:space="preserve"> </v>
      </c>
    </row>
    <row r="105" spans="1:6" ht="15" customHeight="1">
      <c r="A105" s="176" t="s">
        <v>537</v>
      </c>
      <c r="B105" s="81" t="s">
        <v>202</v>
      </c>
      <c r="C105" s="212">
        <v>0.39689000000000002</v>
      </c>
      <c r="D105" s="222" t="str">
        <f>IF(ISERROR(MATCH(FX_Rates[[#This Row],[ISO]],Summary!$H$8,0))," ",IF(MATCH(FX_Rates[[#This Row],[ISO]],Summary!$H$8,0),"Agency Currency"))</f>
        <v xml:space="preserve"> </v>
      </c>
      <c r="E105" s="222" t="str">
        <f>IF(ISERROR(MATCH(FX_Rates[[#This Row],[ISO]],Summary!$H$9,0))," ",IF(MATCH(FX_Rates[[#This Row],[ISO]],Summary!$H$9,0),"Production Currency"))</f>
        <v xml:space="preserve"> </v>
      </c>
      <c r="F105" s="222" t="str">
        <f>IF(ISERROR(MATCH(FX_Rates[[#This Row],[ISO]],Summary!$H$10,0))," ",IF(MATCH(FX_Rates[[#This Row],[ISO]],Summary!$H$10,0),"Post Production Currency"))</f>
        <v xml:space="preserve"> </v>
      </c>
    </row>
    <row r="106" spans="1:6" ht="15" customHeight="1">
      <c r="A106" s="176" t="s">
        <v>538</v>
      </c>
      <c r="B106" s="81" t="s">
        <v>185</v>
      </c>
      <c r="C106" s="212">
        <v>0.26458999999999999</v>
      </c>
      <c r="D106" s="222" t="str">
        <f>IF(ISERROR(MATCH(FX_Rates[[#This Row],[ISO]],Summary!$H$8,0))," ",IF(MATCH(FX_Rates[[#This Row],[ISO]],Summary!$H$8,0),"Agency Currency"))</f>
        <v xml:space="preserve"> </v>
      </c>
      <c r="E106" s="222" t="str">
        <f>IF(ISERROR(MATCH(FX_Rates[[#This Row],[ISO]],Summary!$H$9,0))," ",IF(MATCH(FX_Rates[[#This Row],[ISO]],Summary!$H$9,0),"Production Currency"))</f>
        <v xml:space="preserve"> </v>
      </c>
      <c r="F106" s="222" t="str">
        <f>IF(ISERROR(MATCH(FX_Rates[[#This Row],[ISO]],Summary!$H$10,0))," ",IF(MATCH(FX_Rates[[#This Row],[ISO]],Summary!$H$10,0),"Post Production Currency"))</f>
        <v xml:space="preserve"> </v>
      </c>
    </row>
    <row r="107" spans="1:6" ht="15" customHeight="1">
      <c r="A107" s="176" t="s">
        <v>539</v>
      </c>
      <c r="B107" s="81" t="s">
        <v>540</v>
      </c>
      <c r="C107" s="212">
        <v>2.7398E-4</v>
      </c>
      <c r="D107" s="222" t="str">
        <f>IF(ISERROR(MATCH(FX_Rates[[#This Row],[ISO]],Summary!$H$8,0))," ",IF(MATCH(FX_Rates[[#This Row],[ISO]],Summary!$H$8,0),"Agency Currency"))</f>
        <v xml:space="preserve"> </v>
      </c>
      <c r="E107" s="222" t="str">
        <f>IF(ISERROR(MATCH(FX_Rates[[#This Row],[ISO]],Summary!$H$9,0))," ",IF(MATCH(FX_Rates[[#This Row],[ISO]],Summary!$H$9,0),"Production Currency"))</f>
        <v xml:space="preserve"> </v>
      </c>
      <c r="F107" s="222" t="str">
        <f>IF(ISERROR(MATCH(FX_Rates[[#This Row],[ISO]],Summary!$H$10,0))," ",IF(MATCH(FX_Rates[[#This Row],[ISO]],Summary!$H$10,0),"Post Production Currency"))</f>
        <v xml:space="preserve"> </v>
      </c>
    </row>
    <row r="108" spans="1:6" ht="15" customHeight="1">
      <c r="A108" s="176" t="s">
        <v>541</v>
      </c>
      <c r="B108" s="81" t="s">
        <v>191</v>
      </c>
      <c r="C108" s="212">
        <v>3.7269999999999998E-2</v>
      </c>
      <c r="D108" s="222" t="str">
        <f>IF(ISERROR(MATCH(FX_Rates[[#This Row],[ISO]],Summary!$H$8,0))," ",IF(MATCH(FX_Rates[[#This Row],[ISO]],Summary!$H$8,0),"Agency Currency"))</f>
        <v xml:space="preserve"> </v>
      </c>
      <c r="E108" s="222" t="str">
        <f>IF(ISERROR(MATCH(FX_Rates[[#This Row],[ISO]],Summary!$H$9,0))," ",IF(MATCH(FX_Rates[[#This Row],[ISO]],Summary!$H$9,0),"Production Currency"))</f>
        <v xml:space="preserve"> </v>
      </c>
      <c r="F108" s="222" t="str">
        <f>IF(ISERROR(MATCH(FX_Rates[[#This Row],[ISO]],Summary!$H$10,0))," ",IF(MATCH(FX_Rates[[#This Row],[ISO]],Summary!$H$10,0),"Post Production Currency"))</f>
        <v xml:space="preserve"> </v>
      </c>
    </row>
    <row r="109" spans="1:6" ht="15" customHeight="1">
      <c r="A109" s="176" t="s">
        <v>542</v>
      </c>
      <c r="B109" s="81" t="s">
        <v>217</v>
      </c>
      <c r="C109" s="212">
        <v>3.424E-2</v>
      </c>
      <c r="D109" s="222" t="str">
        <f>IF(ISERROR(MATCH(FX_Rates[[#This Row],[ISO]],Summary!$H$8,0))," ",IF(MATCH(FX_Rates[[#This Row],[ISO]],Summary!$H$8,0),"Agency Currency"))</f>
        <v xml:space="preserve"> </v>
      </c>
      <c r="E109" s="222" t="str">
        <f>IF(ISERROR(MATCH(FX_Rates[[#This Row],[ISO]],Summary!$H$9,0))," ",IF(MATCH(FX_Rates[[#This Row],[ISO]],Summary!$H$9,0),"Production Currency"))</f>
        <v xml:space="preserve"> </v>
      </c>
      <c r="F109" s="222" t="str">
        <f>IF(ISERROR(MATCH(FX_Rates[[#This Row],[ISO]],Summary!$H$10,0))," ",IF(MATCH(FX_Rates[[#This Row],[ISO]],Summary!$H$10,0),"Post Production Currency"))</f>
        <v xml:space="preserve"> </v>
      </c>
    </row>
    <row r="110" spans="1:6" ht="15" customHeight="1">
      <c r="A110" s="176" t="s">
        <v>543</v>
      </c>
      <c r="B110" s="81" t="s">
        <v>187</v>
      </c>
      <c r="C110" s="212">
        <v>0.27226</v>
      </c>
      <c r="D110" s="222" t="str">
        <f>IF(ISERROR(MATCH(FX_Rates[[#This Row],[ISO]],Summary!$H$8,0))," ",IF(MATCH(FX_Rates[[#This Row],[ISO]],Summary!$H$8,0),"Agency Currency"))</f>
        <v xml:space="preserve"> </v>
      </c>
      <c r="E110" s="222" t="str">
        <f>IF(ISERROR(MATCH(FX_Rates[[#This Row],[ISO]],Summary!$H$9,0))," ",IF(MATCH(FX_Rates[[#This Row],[ISO]],Summary!$H$9,0),"Production Currency"))</f>
        <v xml:space="preserve"> </v>
      </c>
      <c r="F110" s="222" t="str">
        <f>IF(ISERROR(MATCH(FX_Rates[[#This Row],[ISO]],Summary!$H$10,0))," ",IF(MATCH(FX_Rates[[#This Row],[ISO]],Summary!$H$10,0),"Post Production Currency"))</f>
        <v xml:space="preserve"> </v>
      </c>
    </row>
    <row r="111" spans="1:6" ht="15" customHeight="1">
      <c r="A111" s="176" t="s">
        <v>544</v>
      </c>
      <c r="B111" s="81" t="s">
        <v>545</v>
      </c>
      <c r="C111" s="212">
        <v>1.2379000000000001E-4</v>
      </c>
      <c r="D111" s="222" t="str">
        <f>IF(ISERROR(MATCH(FX_Rates[[#This Row],[ISO]],Summary!$H$8,0))," ",IF(MATCH(FX_Rates[[#This Row],[ISO]],Summary!$H$8,0),"Agency Currency"))</f>
        <v xml:space="preserve"> </v>
      </c>
      <c r="E111" s="222" t="str">
        <f>IF(ISERROR(MATCH(FX_Rates[[#This Row],[ISO]],Summary!$H$9,0))," ",IF(MATCH(FX_Rates[[#This Row],[ISO]],Summary!$H$9,0),"Production Currency"))</f>
        <v xml:space="preserve"> </v>
      </c>
      <c r="F111" s="222" t="str">
        <f>IF(ISERROR(MATCH(FX_Rates[[#This Row],[ISO]],Summary!$H$10,0))," ",IF(MATCH(FX_Rates[[#This Row],[ISO]],Summary!$H$10,0),"Post Production Currency"))</f>
        <v xml:space="preserve"> </v>
      </c>
    </row>
    <row r="112" spans="1:6" ht="15" customHeight="1">
      <c r="A112" s="176" t="s">
        <v>546</v>
      </c>
      <c r="B112" s="81" t="s">
        <v>219</v>
      </c>
      <c r="C112" s="212">
        <v>2.9999999999999999E-7</v>
      </c>
      <c r="D112" s="222" t="str">
        <f>IF(ISERROR(MATCH(FX_Rates[[#This Row],[ISO]],Summary!$H$8,0))," ",IF(MATCH(FX_Rates[[#This Row],[ISO]],Summary!$H$8,0),"Agency Currency"))</f>
        <v xml:space="preserve"> </v>
      </c>
      <c r="E112" s="222" t="str">
        <f>IF(ISERROR(MATCH(FX_Rates[[#This Row],[ISO]],Summary!$H$9,0))," ",IF(MATCH(FX_Rates[[#This Row],[ISO]],Summary!$H$9,0),"Production Currency"))</f>
        <v xml:space="preserve"> </v>
      </c>
      <c r="F112" s="222" t="str">
        <f>IF(ISERROR(MATCH(FX_Rates[[#This Row],[ISO]],Summary!$H$10,0))," ",IF(MATCH(FX_Rates[[#This Row],[ISO]],Summary!$H$10,0),"Post Production Currency"))</f>
        <v xml:space="preserve"> </v>
      </c>
    </row>
    <row r="113" spans="1:6" ht="15" customHeight="1">
      <c r="A113" s="176" t="s">
        <v>547</v>
      </c>
      <c r="B113" s="81" t="s">
        <v>218</v>
      </c>
      <c r="C113" s="212">
        <v>2.9999999999999997E-4</v>
      </c>
      <c r="D113" s="222" t="str">
        <f>IF(ISERROR(MATCH(FX_Rates[[#This Row],[ISO]],Summary!$H$8,0))," ",IF(MATCH(FX_Rates[[#This Row],[ISO]],Summary!$H$8,0),"Agency Currency"))</f>
        <v xml:space="preserve"> </v>
      </c>
      <c r="E113" s="222" t="str">
        <f>IF(ISERROR(MATCH(FX_Rates[[#This Row],[ISO]],Summary!$H$9,0))," ",IF(MATCH(FX_Rates[[#This Row],[ISO]],Summary!$H$9,0),"Production Currency"))</f>
        <v xml:space="preserve"> </v>
      </c>
      <c r="F113" s="222" t="str">
        <f>IF(ISERROR(MATCH(FX_Rates[[#This Row],[ISO]],Summary!$H$10,0))," ",IF(MATCH(FX_Rates[[#This Row],[ISO]],Summary!$H$10,0),"Post Production Currency"))</f>
        <v xml:space="preserve"> </v>
      </c>
    </row>
    <row r="114" spans="1:6" ht="15" customHeight="1">
      <c r="A114" s="176" t="s">
        <v>548</v>
      </c>
      <c r="B114" s="81" t="s">
        <v>549</v>
      </c>
      <c r="C114" s="212">
        <v>4.4020000000000002E-5</v>
      </c>
      <c r="D114" s="222" t="str">
        <f>IF(ISERROR(MATCH(FX_Rates[[#This Row],[ISO]],Summary!$H$8,0))," ",IF(MATCH(FX_Rates[[#This Row],[ISO]],Summary!$H$8,0),"Agency Currency"))</f>
        <v xml:space="preserve"> </v>
      </c>
      <c r="E114" s="222" t="str">
        <f>IF(ISERROR(MATCH(FX_Rates[[#This Row],[ISO]],Summary!$H$9,0))," ",IF(MATCH(FX_Rates[[#This Row],[ISO]],Summary!$H$9,0),"Production Currency"))</f>
        <v xml:space="preserve"> </v>
      </c>
      <c r="F114" s="222" t="str">
        <f>IF(ISERROR(MATCH(FX_Rates[[#This Row],[ISO]],Summary!$H$10,0))," ",IF(MATCH(FX_Rates[[#This Row],[ISO]],Summary!$H$10,0),"Post Production Currency"))</f>
        <v xml:space="preserve"> </v>
      </c>
    </row>
    <row r="115" spans="1:6" ht="15" customHeight="1">
      <c r="A115" s="176" t="s">
        <v>550</v>
      </c>
      <c r="B115" s="81" t="s">
        <v>551</v>
      </c>
      <c r="C115" s="212">
        <v>3.9956799999999997E-3</v>
      </c>
      <c r="D115" s="222" t="str">
        <f>IF(ISERROR(MATCH(FX_Rates[[#This Row],[ISO]],Summary!$H$8,0))," ",IF(MATCH(FX_Rates[[#This Row],[ISO]],Summary!$H$8,0),"Agency Currency"))</f>
        <v xml:space="preserve"> </v>
      </c>
      <c r="E115" s="222" t="str">
        <f>IF(ISERROR(MATCH(FX_Rates[[#This Row],[ISO]],Summary!$H$9,0))," ",IF(MATCH(FX_Rates[[#This Row],[ISO]],Summary!$H$9,0),"Production Currency"))</f>
        <v xml:space="preserve"> </v>
      </c>
      <c r="F115" s="222" t="str">
        <f>IF(ISERROR(MATCH(FX_Rates[[#This Row],[ISO]],Summary!$H$10,0))," ",IF(MATCH(FX_Rates[[#This Row],[ISO]],Summary!$H$10,0),"Post Production Currency"))</f>
        <v xml:space="preserve"> </v>
      </c>
    </row>
  </sheetData>
  <sheetProtection algorithmName="SHA-512" hashValue="DTTVKnxIyQ56wCwSpbvPwBb3Iqqclcorh0Ec5Mw8WoEt5gNoj5wKO5vEevRnARECIiQx7s7Gif/Mq16Jyle1cA==" saltValue="mq35Fd9o6lYqf3DDxguAtA==" spinCount="100000" sheet="1" selectLockedCells="1"/>
  <mergeCells count="6">
    <mergeCell ref="H7:K26"/>
    <mergeCell ref="D3:K3"/>
    <mergeCell ref="G5:K5"/>
    <mergeCell ref="A1:C1"/>
    <mergeCell ref="D1:F1"/>
    <mergeCell ref="G1:K1"/>
  </mergeCells>
  <phoneticPr fontId="0" type="noConversion"/>
  <dataValidations count="2">
    <dataValidation type="decimal" operator="greaterThanOrEqual" allowBlank="1" showInputMessage="1" showErrorMessage="1" errorTitle="Please Enter a Numerical Value" error="Text is not accepted, this field will only accept numerical values, please update your input." sqref="C8:C115">
      <formula1>0</formula1>
    </dataValidation>
    <dataValidation operator="greaterThanOrEqual" allowBlank="1" showInputMessage="1" showErrorMessage="1" errorTitle="Please Enter a Numerical Value" error="Text is not accepted, this field will only accept numerical values, please update your input." sqref="D8:F115"/>
  </dataValidations>
  <pageMargins left="0.75" right="0.75" top="1" bottom="1" header="0.5" footer="0.5"/>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58"/>
  <sheetViews>
    <sheetView showGridLines="0" zoomScaleNormal="100" workbookViewId="0">
      <pane ySplit="3" topLeftCell="A4" activePane="bottomLeft" state="frozenSplit"/>
      <selection pane="bottomLeft" activeCell="H44" sqref="H44"/>
    </sheetView>
  </sheetViews>
  <sheetFormatPr defaultColWidth="0" defaultRowHeight="26.25" customHeight="1" zeroHeight="1"/>
  <cols>
    <col min="1" max="1" width="4.28515625" style="2" customWidth="1"/>
    <col min="2" max="2" width="9.140625" style="19" customWidth="1"/>
    <col min="3" max="3" width="35" style="19" customWidth="1"/>
    <col min="4" max="4" width="11.85546875" style="19" customWidth="1"/>
    <col min="5" max="5" width="25.140625" style="19" customWidth="1"/>
    <col min="6" max="6" width="25.7109375" style="19" customWidth="1"/>
    <col min="7" max="7" width="3.7109375" style="5" customWidth="1"/>
    <col min="8" max="9" width="24.85546875" style="40" customWidth="1"/>
    <col min="10" max="10" width="24.85546875" style="19" customWidth="1"/>
    <col min="11" max="11" width="4.28515625" style="2" customWidth="1"/>
    <col min="12" max="12" width="0" style="19" hidden="1" customWidth="1"/>
    <col min="13" max="16384" width="11.42578125" style="19" hidden="1"/>
  </cols>
  <sheetData>
    <row r="1" spans="1:12" s="4" customFormat="1" ht="26.25" customHeight="1">
      <c r="A1" s="1"/>
      <c r="B1" s="247" t="s">
        <v>282</v>
      </c>
      <c r="C1" s="248"/>
      <c r="D1" s="248"/>
      <c r="E1" s="248"/>
      <c r="F1" s="248"/>
      <c r="G1" s="248"/>
      <c r="H1" s="248"/>
      <c r="I1" s="248"/>
      <c r="J1" s="249"/>
      <c r="K1" s="1"/>
    </row>
    <row r="2" spans="1:12" s="4" customFormat="1" ht="26.25" customHeight="1">
      <c r="A2" s="1"/>
      <c r="B2" s="244" t="s">
        <v>321</v>
      </c>
      <c r="C2" s="245"/>
      <c r="D2" s="245"/>
      <c r="E2" s="245"/>
      <c r="F2" s="245"/>
      <c r="G2" s="245"/>
      <c r="H2" s="245"/>
      <c r="I2" s="245"/>
      <c r="J2" s="246"/>
      <c r="K2" s="1"/>
    </row>
    <row r="3" spans="1:12" s="5" customFormat="1" ht="44.25" customHeight="1">
      <c r="A3" s="2"/>
      <c r="B3" s="241" t="s">
        <v>278</v>
      </c>
      <c r="C3" s="242"/>
      <c r="D3" s="242"/>
      <c r="E3" s="242"/>
      <c r="F3" s="242"/>
      <c r="G3" s="242"/>
      <c r="H3" s="242"/>
      <c r="I3" s="242"/>
      <c r="J3" s="243"/>
      <c r="K3" s="2"/>
    </row>
    <row r="4" spans="1:12" s="5" customFormat="1" ht="26.25" customHeight="1">
      <c r="A4" s="2"/>
      <c r="B4" s="2"/>
      <c r="C4" s="2"/>
      <c r="D4" s="2"/>
      <c r="E4" s="2"/>
      <c r="F4" s="2"/>
      <c r="G4" s="2"/>
      <c r="H4" s="2"/>
      <c r="I4" s="2"/>
      <c r="J4" s="2"/>
      <c r="K4" s="2"/>
      <c r="L4" s="4"/>
    </row>
    <row r="5" spans="1:12" s="8" customFormat="1" ht="26.25" customHeight="1">
      <c r="A5" s="3"/>
      <c r="B5" s="194" t="s">
        <v>221</v>
      </c>
      <c r="C5" s="195"/>
      <c r="D5" s="253"/>
      <c r="E5" s="254"/>
      <c r="F5" s="254"/>
      <c r="G5" s="254"/>
      <c r="H5" s="254"/>
      <c r="I5" s="254"/>
      <c r="J5" s="255"/>
      <c r="K5" s="3"/>
    </row>
    <row r="6" spans="1:12" s="8" customFormat="1" ht="26.25" customHeight="1">
      <c r="A6" s="3"/>
      <c r="B6" s="9"/>
      <c r="C6" s="9"/>
      <c r="D6" s="9"/>
      <c r="E6" s="9"/>
      <c r="F6" s="9"/>
      <c r="G6" s="9"/>
      <c r="H6" s="9"/>
      <c r="I6" s="9"/>
      <c r="J6" s="9"/>
      <c r="K6" s="3"/>
    </row>
    <row r="7" spans="1:12" s="8" customFormat="1" ht="26.25" customHeight="1">
      <c r="A7" s="3"/>
      <c r="B7" s="194" t="s">
        <v>223</v>
      </c>
      <c r="C7" s="195"/>
      <c r="D7" s="256"/>
      <c r="E7" s="257"/>
      <c r="F7" s="194" t="s">
        <v>222</v>
      </c>
      <c r="G7" s="195"/>
      <c r="H7" s="261"/>
      <c r="I7" s="262"/>
      <c r="J7" s="263"/>
      <c r="K7" s="3"/>
    </row>
    <row r="8" spans="1:12" s="8" customFormat="1" ht="26.25" customHeight="1">
      <c r="A8" s="3"/>
      <c r="B8" s="194" t="s">
        <v>225</v>
      </c>
      <c r="C8" s="195"/>
      <c r="D8" s="256"/>
      <c r="E8" s="257"/>
      <c r="F8" s="87" t="s">
        <v>224</v>
      </c>
      <c r="G8" s="10"/>
      <c r="H8" s="206" t="s">
        <v>186</v>
      </c>
      <c r="I8" s="87" t="s">
        <v>277</v>
      </c>
      <c r="J8" s="215">
        <f>INDEX(FX_Rates[Rate],MATCH(H8,FX_Rates[ISO],0))</f>
        <v>1.3204</v>
      </c>
      <c r="K8" s="3"/>
    </row>
    <row r="9" spans="1:12" s="8" customFormat="1" ht="26.25" customHeight="1">
      <c r="A9" s="3"/>
      <c r="B9" s="194" t="s">
        <v>227</v>
      </c>
      <c r="C9" s="195"/>
      <c r="D9" s="256"/>
      <c r="E9" s="257"/>
      <c r="F9" s="88" t="s">
        <v>226</v>
      </c>
      <c r="G9" s="11"/>
      <c r="H9" s="206" t="s">
        <v>189</v>
      </c>
      <c r="I9" s="88" t="s">
        <v>277</v>
      </c>
      <c r="J9" s="215">
        <f>INDEX(FX_Rates[Rate],MATCH(H9,FX_Rates[ISO],0))</f>
        <v>1.1634</v>
      </c>
      <c r="K9" s="3"/>
    </row>
    <row r="10" spans="1:12" s="8" customFormat="1" ht="26.25" customHeight="1">
      <c r="A10" s="3"/>
      <c r="B10" s="194" t="s">
        <v>229</v>
      </c>
      <c r="C10" s="195"/>
      <c r="D10" s="256"/>
      <c r="E10" s="257"/>
      <c r="F10" s="89" t="s">
        <v>228</v>
      </c>
      <c r="G10" s="12"/>
      <c r="H10" s="206" t="s">
        <v>180</v>
      </c>
      <c r="I10" s="89" t="s">
        <v>277</v>
      </c>
      <c r="J10" s="215">
        <f>INDEX(FX_Rates[Rate],MATCH(H10,FX_Rates[ISO],0))</f>
        <v>0.27372999999999997</v>
      </c>
      <c r="K10" s="3"/>
    </row>
    <row r="11" spans="1:12" s="8" customFormat="1" ht="26.25" customHeight="1">
      <c r="A11" s="3"/>
      <c r="B11" s="194" t="s">
        <v>230</v>
      </c>
      <c r="C11" s="195"/>
      <c r="D11" s="256"/>
      <c r="E11" s="257"/>
      <c r="F11" s="194" t="s">
        <v>231</v>
      </c>
      <c r="G11" s="195"/>
      <c r="H11" s="261"/>
      <c r="I11" s="262"/>
      <c r="J11" s="263"/>
      <c r="K11" s="3"/>
    </row>
    <row r="12" spans="1:12" s="8" customFormat="1" ht="26.25" customHeight="1">
      <c r="A12" s="3"/>
      <c r="B12" s="3"/>
      <c r="C12" s="3"/>
      <c r="D12" s="3"/>
      <c r="E12" s="3"/>
      <c r="F12" s="194" t="s">
        <v>232</v>
      </c>
      <c r="G12" s="195"/>
      <c r="H12" s="261"/>
      <c r="I12" s="262"/>
      <c r="J12" s="263"/>
      <c r="K12" s="3"/>
    </row>
    <row r="13" spans="1:12" s="8" customFormat="1" ht="26.25" customHeight="1">
      <c r="A13" s="3"/>
      <c r="B13" s="9"/>
      <c r="C13" s="9"/>
      <c r="D13" s="9"/>
      <c r="E13" s="9"/>
      <c r="F13" s="9"/>
      <c r="G13" s="9"/>
      <c r="H13" s="9"/>
      <c r="I13" s="9"/>
      <c r="J13" s="9"/>
      <c r="K13" s="3"/>
    </row>
    <row r="14" spans="1:12" s="8" customFormat="1" ht="26.25" customHeight="1">
      <c r="A14" s="3"/>
      <c r="B14" s="6" t="s">
        <v>233</v>
      </c>
      <c r="C14" s="7"/>
      <c r="D14" s="258"/>
      <c r="E14" s="259"/>
      <c r="F14" s="259"/>
      <c r="G14" s="259"/>
      <c r="H14" s="259"/>
      <c r="I14" s="259"/>
      <c r="J14" s="260"/>
      <c r="K14" s="3"/>
    </row>
    <row r="15" spans="1:12" s="8" customFormat="1" ht="26.25" customHeight="1">
      <c r="A15" s="3"/>
      <c r="B15" s="3"/>
      <c r="C15" s="3"/>
      <c r="D15" s="3"/>
      <c r="E15" s="3"/>
      <c r="F15" s="3"/>
      <c r="G15" s="3"/>
      <c r="H15" s="3"/>
      <c r="I15" s="3"/>
      <c r="J15" s="3"/>
      <c r="K15" s="3"/>
    </row>
    <row r="16" spans="1:12" s="14" customFormat="1" ht="26.25" customHeight="1">
      <c r="A16" s="3"/>
      <c r="B16" s="13"/>
      <c r="C16" s="13"/>
      <c r="D16" s="13"/>
      <c r="E16" s="13"/>
      <c r="F16" s="13"/>
      <c r="G16" s="13"/>
      <c r="H16" s="196" t="s">
        <v>234</v>
      </c>
      <c r="I16" s="197" t="s">
        <v>281</v>
      </c>
      <c r="J16" s="196" t="s">
        <v>235</v>
      </c>
      <c r="K16" s="3"/>
    </row>
    <row r="17" spans="1:12" ht="26.25" customHeight="1">
      <c r="B17" s="15" t="s">
        <v>279</v>
      </c>
      <c r="C17" s="16"/>
      <c r="D17" s="16"/>
      <c r="E17" s="85" t="s">
        <v>284</v>
      </c>
      <c r="F17" s="86" t="s">
        <v>285</v>
      </c>
      <c r="G17" s="13"/>
      <c r="H17" s="90" t="str">
        <f>H9</f>
        <v>EUR</v>
      </c>
      <c r="I17" s="91" t="str">
        <f>H8</f>
        <v>GBP</v>
      </c>
      <c r="J17" s="18" t="s">
        <v>158</v>
      </c>
    </row>
    <row r="18" spans="1:12" ht="26.25" customHeight="1">
      <c r="B18" s="179" t="s">
        <v>236</v>
      </c>
      <c r="C18" s="180" t="s">
        <v>237</v>
      </c>
      <c r="D18" s="180"/>
      <c r="E18" s="181" t="s">
        <v>322</v>
      </c>
      <c r="F18" s="182" t="s">
        <v>330</v>
      </c>
      <c r="G18" s="13"/>
      <c r="H18" s="223">
        <f>'Bid Details'!H46</f>
        <v>0</v>
      </c>
      <c r="I18" s="223">
        <f t="shared" ref="I18:I26" si="0">(H18*ProductionCurrency)/AgencyCurrency</f>
        <v>0</v>
      </c>
      <c r="J18" s="223">
        <f t="shared" ref="J18:J26" si="1">I18*AgencyCurrency</f>
        <v>0</v>
      </c>
    </row>
    <row r="19" spans="1:12" ht="26.25" customHeight="1">
      <c r="B19" s="179" t="s">
        <v>238</v>
      </c>
      <c r="C19" s="180" t="s">
        <v>239</v>
      </c>
      <c r="D19" s="180"/>
      <c r="E19" s="181" t="s">
        <v>286</v>
      </c>
      <c r="F19" s="182" t="s">
        <v>331</v>
      </c>
      <c r="G19" s="13"/>
      <c r="H19" s="223">
        <f>'Bid Details'!H147</f>
        <v>0</v>
      </c>
      <c r="I19" s="223">
        <f t="shared" si="0"/>
        <v>0</v>
      </c>
      <c r="J19" s="223">
        <f t="shared" si="1"/>
        <v>0</v>
      </c>
    </row>
    <row r="20" spans="1:12" ht="26.25" customHeight="1">
      <c r="B20" s="179" t="s">
        <v>240</v>
      </c>
      <c r="C20" s="180" t="s">
        <v>241</v>
      </c>
      <c r="D20" s="180"/>
      <c r="E20" s="181" t="s">
        <v>231</v>
      </c>
      <c r="F20" s="182" t="s">
        <v>332</v>
      </c>
      <c r="G20" s="13"/>
      <c r="H20" s="223">
        <f>SUM('Bid Details'!H58+'Bid Details'!H71)</f>
        <v>0</v>
      </c>
      <c r="I20" s="223">
        <f t="shared" si="0"/>
        <v>0</v>
      </c>
      <c r="J20" s="223">
        <f t="shared" si="1"/>
        <v>0</v>
      </c>
    </row>
    <row r="21" spans="1:12" ht="26.25" customHeight="1">
      <c r="B21" s="179" t="s">
        <v>242</v>
      </c>
      <c r="C21" s="180" t="s">
        <v>243</v>
      </c>
      <c r="D21" s="180"/>
      <c r="E21" s="181" t="s">
        <v>287</v>
      </c>
      <c r="F21" s="182" t="s">
        <v>333</v>
      </c>
      <c r="G21" s="13"/>
      <c r="H21" s="223">
        <f>'Bid Details'!H98</f>
        <v>0</v>
      </c>
      <c r="I21" s="223">
        <f t="shared" si="0"/>
        <v>0</v>
      </c>
      <c r="J21" s="223">
        <f t="shared" si="1"/>
        <v>0</v>
      </c>
    </row>
    <row r="22" spans="1:12" ht="26.25" customHeight="1">
      <c r="B22" s="179" t="s">
        <v>244</v>
      </c>
      <c r="C22" s="180" t="s">
        <v>323</v>
      </c>
      <c r="D22" s="180"/>
      <c r="E22" s="181" t="s">
        <v>288</v>
      </c>
      <c r="F22" s="182" t="s">
        <v>334</v>
      </c>
      <c r="G22" s="13"/>
      <c r="H22" s="223">
        <f>SUM('Bid Details'!H104+'Bid Details'!H105+'Bid Details'!H106+'Bid Details'!H117+'Bid Details'!H118+'Bid Details'!H119)</f>
        <v>0</v>
      </c>
      <c r="I22" s="223">
        <f t="shared" si="0"/>
        <v>0</v>
      </c>
      <c r="J22" s="223">
        <f t="shared" si="1"/>
        <v>0</v>
      </c>
    </row>
    <row r="23" spans="1:12" ht="26.25" customHeight="1">
      <c r="B23" s="179" t="s">
        <v>245</v>
      </c>
      <c r="C23" s="180" t="s">
        <v>246</v>
      </c>
      <c r="D23" s="180"/>
      <c r="E23" s="181" t="s">
        <v>289</v>
      </c>
      <c r="F23" s="182" t="s">
        <v>335</v>
      </c>
      <c r="G23" s="13"/>
      <c r="H23" s="223">
        <f>SUM('Bid Details'!H103+'Bid Details'!H107+'Bid Details'!H108+'Bid Details'!H109+'Bid Details'!H114+'Bid Details'!H115+'Bid Details'!H116+'Bid Details'!H120+'Bid Details'!H121+'Bid Details'!H122)</f>
        <v>0</v>
      </c>
      <c r="I23" s="223">
        <f t="shared" si="0"/>
        <v>0</v>
      </c>
      <c r="J23" s="223">
        <f t="shared" si="1"/>
        <v>0</v>
      </c>
    </row>
    <row r="24" spans="1:12" ht="26.25" customHeight="1">
      <c r="B24" s="179" t="s">
        <v>247</v>
      </c>
      <c r="C24" s="180" t="s">
        <v>248</v>
      </c>
      <c r="D24" s="180"/>
      <c r="E24" s="181" t="s">
        <v>290</v>
      </c>
      <c r="F24" s="182" t="s">
        <v>336</v>
      </c>
      <c r="G24" s="13"/>
      <c r="H24" s="223">
        <f>'Bid Details'!H157</f>
        <v>0</v>
      </c>
      <c r="I24" s="223">
        <f t="shared" si="0"/>
        <v>0</v>
      </c>
      <c r="J24" s="223">
        <f t="shared" si="1"/>
        <v>0</v>
      </c>
    </row>
    <row r="25" spans="1:12" ht="26.25" customHeight="1">
      <c r="B25" s="179" t="s">
        <v>249</v>
      </c>
      <c r="C25" s="180" t="s">
        <v>250</v>
      </c>
      <c r="D25" s="180"/>
      <c r="E25" s="181" t="s">
        <v>291</v>
      </c>
      <c r="F25" s="182" t="s">
        <v>337</v>
      </c>
      <c r="G25" s="13"/>
      <c r="H25" s="223">
        <f>'Bid Details'!H233</f>
        <v>0</v>
      </c>
      <c r="I25" s="223">
        <f t="shared" si="0"/>
        <v>0</v>
      </c>
      <c r="J25" s="223">
        <f t="shared" si="1"/>
        <v>0</v>
      </c>
    </row>
    <row r="26" spans="1:12" ht="26.25" customHeight="1">
      <c r="B26" s="179" t="s">
        <v>251</v>
      </c>
      <c r="C26" s="180" t="s">
        <v>252</v>
      </c>
      <c r="D26" s="180"/>
      <c r="E26" s="181" t="s">
        <v>292</v>
      </c>
      <c r="F26" s="182" t="s">
        <v>338</v>
      </c>
      <c r="G26" s="13"/>
      <c r="H26" s="223">
        <f>SUM('Bid Details'!B47+'Bid Details'!B59+'Bid Details'!B72+'Bid Details'!B99+'Bid Details'!B111+'Bid Details'!B124+'Bid Details'!B139+'Bid Details'!B148)</f>
        <v>0</v>
      </c>
      <c r="I26" s="223">
        <f t="shared" si="0"/>
        <v>0</v>
      </c>
      <c r="J26" s="223">
        <f t="shared" si="1"/>
        <v>0</v>
      </c>
    </row>
    <row r="27" spans="1:12" ht="26.25" customHeight="1">
      <c r="B27" s="15" t="s">
        <v>253</v>
      </c>
      <c r="C27" s="16"/>
      <c r="D27" s="16"/>
      <c r="E27" s="16"/>
      <c r="F27" s="17"/>
      <c r="G27" s="13"/>
      <c r="H27" s="224">
        <f>SUM(H18:H26)</f>
        <v>0</v>
      </c>
      <c r="I27" s="224">
        <f>SUM(I18:I26)</f>
        <v>0</v>
      </c>
      <c r="J27" s="224">
        <f>SUM(J18:J26)</f>
        <v>0</v>
      </c>
    </row>
    <row r="28" spans="1:12" s="8" customFormat="1" ht="26.25" customHeight="1">
      <c r="A28" s="3"/>
      <c r="B28" s="13"/>
      <c r="C28" s="13"/>
      <c r="D28" s="13"/>
      <c r="E28" s="13"/>
      <c r="F28" s="13"/>
      <c r="G28" s="13"/>
      <c r="H28" s="13"/>
      <c r="I28" s="13"/>
      <c r="J28" s="13"/>
      <c r="K28" s="3"/>
    </row>
    <row r="29" spans="1:12" ht="26.25" customHeight="1">
      <c r="A29" s="3"/>
      <c r="B29" s="20" t="s">
        <v>280</v>
      </c>
      <c r="C29" s="21"/>
      <c r="D29" s="21"/>
      <c r="E29" s="21"/>
      <c r="F29" s="22"/>
      <c r="G29" s="13"/>
      <c r="H29" s="92" t="str">
        <f>H10</f>
        <v>PLN</v>
      </c>
      <c r="I29" s="91" t="str">
        <f>H8</f>
        <v>GBP</v>
      </c>
      <c r="J29" s="18" t="s">
        <v>158</v>
      </c>
      <c r="K29" s="3"/>
    </row>
    <row r="30" spans="1:12" ht="26.25" customHeight="1">
      <c r="A30" s="3"/>
      <c r="B30" s="183" t="s">
        <v>254</v>
      </c>
      <c r="C30" s="184" t="s">
        <v>255</v>
      </c>
      <c r="D30" s="184"/>
      <c r="E30" s="187" t="s">
        <v>293</v>
      </c>
      <c r="F30" s="182" t="s">
        <v>339</v>
      </c>
      <c r="G30" s="13"/>
      <c r="H30" s="223">
        <f>'Bid Details'!H209</f>
        <v>0</v>
      </c>
      <c r="I30" s="223">
        <f>(H30*PostCurrency)/AgencyCurrency</f>
        <v>0</v>
      </c>
      <c r="J30" s="223">
        <f>I30*AgencyCurrency</f>
        <v>0</v>
      </c>
      <c r="K30" s="3"/>
      <c r="L30" s="14"/>
    </row>
    <row r="31" spans="1:12" ht="26.25" customHeight="1">
      <c r="B31" s="179" t="s">
        <v>256</v>
      </c>
      <c r="C31" s="180" t="s">
        <v>257</v>
      </c>
      <c r="D31" s="180"/>
      <c r="E31" s="188" t="s">
        <v>294</v>
      </c>
      <c r="F31" s="182" t="s">
        <v>340</v>
      </c>
      <c r="G31" s="13"/>
      <c r="H31" s="223">
        <f>'Bid Details'!H219+'Bid Details'!H228</f>
        <v>0</v>
      </c>
      <c r="I31" s="223">
        <f>(H31*PostCurrency)/AgencyCurrency</f>
        <v>0</v>
      </c>
      <c r="J31" s="223">
        <f>I31*AgencyCurrency</f>
        <v>0</v>
      </c>
      <c r="L31" s="14"/>
    </row>
    <row r="32" spans="1:12" ht="26.25" customHeight="1">
      <c r="B32" s="185" t="s">
        <v>258</v>
      </c>
      <c r="C32" s="186" t="s">
        <v>259</v>
      </c>
      <c r="D32" s="186"/>
      <c r="E32" s="189" t="s">
        <v>294</v>
      </c>
      <c r="F32" s="182" t="s">
        <v>341</v>
      </c>
      <c r="G32" s="13"/>
      <c r="H32" s="223">
        <f>SUM('Bid Details'!B210+'Bid Details'!B220+'Bid Details'!B229)</f>
        <v>0</v>
      </c>
      <c r="I32" s="223">
        <f>(H32*PostCurrency)/AgencyCurrency</f>
        <v>0</v>
      </c>
      <c r="J32" s="223">
        <f>I32*AgencyCurrency</f>
        <v>0</v>
      </c>
    </row>
    <row r="33" spans="1:12" ht="26.25" customHeight="1">
      <c r="B33" s="23" t="s">
        <v>260</v>
      </c>
      <c r="C33" s="21"/>
      <c r="D33" s="21"/>
      <c r="E33" s="21"/>
      <c r="F33" s="22"/>
      <c r="G33" s="13"/>
      <c r="H33" s="224">
        <f>SUM(H30:H32)</f>
        <v>0</v>
      </c>
      <c r="I33" s="224">
        <f>SUM(I30:I32)</f>
        <v>0</v>
      </c>
      <c r="J33" s="224">
        <f>SUM(J30:J32)</f>
        <v>0</v>
      </c>
    </row>
    <row r="34" spans="1:12" s="8" customFormat="1" ht="26.25" customHeight="1">
      <c r="A34" s="3"/>
      <c r="B34" s="13"/>
      <c r="C34" s="13"/>
      <c r="D34" s="13"/>
      <c r="E34" s="13"/>
      <c r="F34" s="13"/>
      <c r="G34" s="13"/>
      <c r="H34" s="13"/>
      <c r="I34" s="13"/>
      <c r="J34" s="13"/>
      <c r="K34" s="3"/>
    </row>
    <row r="35" spans="1:12" ht="26.25" customHeight="1">
      <c r="B35" s="24" t="s">
        <v>261</v>
      </c>
      <c r="C35" s="25"/>
      <c r="D35" s="25"/>
      <c r="E35" s="25"/>
      <c r="F35" s="26"/>
      <c r="G35" s="13"/>
      <c r="H35" s="91" t="str">
        <f>H8</f>
        <v>GBP</v>
      </c>
      <c r="I35" s="91" t="str">
        <f>H8</f>
        <v>GBP</v>
      </c>
      <c r="J35" s="18" t="s">
        <v>158</v>
      </c>
    </row>
    <row r="36" spans="1:12" ht="26.25" customHeight="1">
      <c r="B36" s="183" t="s">
        <v>262</v>
      </c>
      <c r="C36" s="184" t="s">
        <v>257</v>
      </c>
      <c r="D36" s="184"/>
      <c r="E36" s="187" t="s">
        <v>294</v>
      </c>
      <c r="F36" s="182" t="s">
        <v>342</v>
      </c>
      <c r="G36" s="13"/>
      <c r="H36" s="223">
        <f>SUM('Bid Details'!H24+'Bid Details'!H25+'Bid Details'!H26+'Bid Details'!H27+'Bid Details'!H29)</f>
        <v>0</v>
      </c>
      <c r="I36" s="223">
        <f>(H36*AgencyCurrency)/AgencyCurrency</f>
        <v>0</v>
      </c>
      <c r="J36" s="223">
        <f>I36*AgencyCurrency</f>
        <v>0</v>
      </c>
    </row>
    <row r="37" spans="1:12" ht="26.25" customHeight="1">
      <c r="A37" s="3"/>
      <c r="B37" s="179" t="s">
        <v>263</v>
      </c>
      <c r="C37" s="180" t="s">
        <v>264</v>
      </c>
      <c r="D37" s="180"/>
      <c r="E37" s="188" t="s">
        <v>295</v>
      </c>
      <c r="F37" s="182" t="s">
        <v>297</v>
      </c>
      <c r="G37" s="13"/>
      <c r="H37" s="223">
        <f>'Bid Details'!H28</f>
        <v>0</v>
      </c>
      <c r="I37" s="223">
        <f>(H37*AgencyCurrency)/AgencyCurrency</f>
        <v>0</v>
      </c>
      <c r="J37" s="223">
        <f>I37*AgencyCurrency</f>
        <v>0</v>
      </c>
      <c r="K37" s="3"/>
    </row>
    <row r="38" spans="1:12" ht="26.25" customHeight="1">
      <c r="A38" s="3"/>
      <c r="B38" s="24" t="s">
        <v>265</v>
      </c>
      <c r="C38" s="25"/>
      <c r="D38" s="25"/>
      <c r="E38" s="25"/>
      <c r="F38" s="26"/>
      <c r="G38" s="13"/>
      <c r="H38" s="224">
        <f>SUM(H36:H37)</f>
        <v>0</v>
      </c>
      <c r="I38" s="224">
        <f>SUM(I36:I37)</f>
        <v>0</v>
      </c>
      <c r="J38" s="224">
        <f>SUM(J36:J37)</f>
        <v>0</v>
      </c>
      <c r="K38" s="3"/>
    </row>
    <row r="39" spans="1:12" s="8" customFormat="1" ht="26.25" customHeight="1">
      <c r="A39" s="3"/>
      <c r="B39" s="13"/>
      <c r="C39" s="13"/>
      <c r="D39" s="13"/>
      <c r="E39" s="13"/>
      <c r="F39" s="13"/>
      <c r="G39" s="13"/>
      <c r="H39" s="13"/>
      <c r="I39" s="13"/>
      <c r="J39" s="13"/>
      <c r="K39" s="3"/>
    </row>
    <row r="40" spans="1:12" s="41" customFormat="1" ht="26.25" customHeight="1">
      <c r="A40" s="2"/>
      <c r="B40" s="27" t="s">
        <v>357</v>
      </c>
      <c r="C40" s="28"/>
      <c r="D40" s="93"/>
      <c r="E40" s="93" t="s">
        <v>296</v>
      </c>
      <c r="F40" s="94"/>
      <c r="G40" s="13"/>
      <c r="H40" s="91" t="str">
        <f>H8</f>
        <v>GBP</v>
      </c>
      <c r="I40" s="91" t="str">
        <f>H8</f>
        <v>GBP</v>
      </c>
      <c r="J40" s="18" t="s">
        <v>158</v>
      </c>
      <c r="K40" s="2"/>
      <c r="L40" s="19"/>
    </row>
    <row r="41" spans="1:12" ht="26.25" customHeight="1">
      <c r="B41" s="183" t="s">
        <v>266</v>
      </c>
      <c r="C41" s="184"/>
      <c r="D41" s="184"/>
      <c r="E41" s="187"/>
      <c r="F41" s="182" t="s">
        <v>343</v>
      </c>
      <c r="G41" s="13"/>
      <c r="H41" s="223">
        <f>'Bid Details'!H235</f>
        <v>0</v>
      </c>
      <c r="I41" s="223">
        <f>(H41*AgencyCurrency)/AgencyCurrency</f>
        <v>0</v>
      </c>
      <c r="J41" s="223">
        <f>I41*AgencyCurrency</f>
        <v>0</v>
      </c>
    </row>
    <row r="42" spans="1:12" s="8" customFormat="1" ht="26.25" customHeight="1">
      <c r="A42" s="3"/>
      <c r="B42" s="13"/>
      <c r="C42" s="13"/>
      <c r="D42" s="13"/>
      <c r="E42" s="13"/>
      <c r="F42" s="13"/>
      <c r="G42" s="13"/>
      <c r="H42" s="13"/>
      <c r="I42" s="13"/>
      <c r="J42" s="13"/>
      <c r="K42" s="3"/>
    </row>
    <row r="43" spans="1:12" ht="26.25" customHeight="1">
      <c r="B43" s="29" t="s">
        <v>358</v>
      </c>
      <c r="C43" s="30"/>
      <c r="D43" s="30"/>
      <c r="E43" s="95" t="s">
        <v>324</v>
      </c>
      <c r="F43" s="31"/>
      <c r="G43" s="13"/>
      <c r="H43" s="91" t="str">
        <f>H8</f>
        <v>GBP</v>
      </c>
      <c r="I43" s="91" t="str">
        <f>H8</f>
        <v>GBP</v>
      </c>
      <c r="J43" s="18" t="s">
        <v>158</v>
      </c>
    </row>
    <row r="44" spans="1:12" ht="26.25" customHeight="1">
      <c r="B44" s="183" t="s">
        <v>267</v>
      </c>
      <c r="C44" s="184"/>
      <c r="D44" s="184"/>
      <c r="E44" s="184"/>
      <c r="F44" s="190"/>
      <c r="G44" s="13"/>
      <c r="H44" s="225">
        <v>0</v>
      </c>
      <c r="I44" s="226">
        <f>(H44*AgencyCurrency)/AgencyCurrency</f>
        <v>0</v>
      </c>
      <c r="J44" s="226">
        <f>I44*AgencyCurrency</f>
        <v>0</v>
      </c>
    </row>
    <row r="45" spans="1:12" s="8" customFormat="1" ht="26.25" customHeight="1">
      <c r="A45" s="3"/>
      <c r="B45" s="13"/>
      <c r="C45" s="13"/>
      <c r="D45" s="13"/>
      <c r="E45" s="13"/>
      <c r="F45" s="13"/>
      <c r="G45" s="13"/>
      <c r="H45" s="13"/>
      <c r="I45" s="13"/>
      <c r="J45" s="13"/>
      <c r="K45" s="3"/>
    </row>
    <row r="46" spans="1:12" ht="26.25" customHeight="1">
      <c r="A46" s="3"/>
      <c r="B46" s="32" t="s">
        <v>268</v>
      </c>
      <c r="C46" s="33"/>
      <c r="D46" s="33"/>
      <c r="E46" s="33"/>
      <c r="F46" s="34"/>
      <c r="G46" s="13"/>
      <c r="H46" s="35"/>
      <c r="I46" s="91" t="str">
        <f>H8</f>
        <v>GBP</v>
      </c>
      <c r="J46" s="18" t="s">
        <v>158</v>
      </c>
      <c r="K46" s="3"/>
    </row>
    <row r="47" spans="1:12" ht="26.25" customHeight="1">
      <c r="B47" s="191" t="s">
        <v>269</v>
      </c>
      <c r="C47" s="187"/>
      <c r="D47" s="187"/>
      <c r="E47" s="187"/>
      <c r="F47" s="192"/>
      <c r="G47" s="13"/>
      <c r="H47" s="36"/>
      <c r="I47" s="223">
        <f>SUM(I44+I41+I38+I33+I27)</f>
        <v>0</v>
      </c>
      <c r="J47" s="223">
        <f>SUM(J44+J41+J38+J33+J27)</f>
        <v>0</v>
      </c>
    </row>
    <row r="48" spans="1:12" s="8" customFormat="1" ht="26.25" customHeight="1">
      <c r="A48" s="3"/>
      <c r="B48" s="13"/>
      <c r="C48" s="13"/>
      <c r="D48" s="13"/>
      <c r="E48" s="13"/>
      <c r="F48" s="13"/>
      <c r="G48" s="13"/>
      <c r="H48" s="13"/>
      <c r="I48" s="13"/>
      <c r="J48" s="13"/>
      <c r="K48" s="3"/>
    </row>
    <row r="49" spans="1:11" s="8" customFormat="1" ht="26.25" customHeight="1">
      <c r="A49" s="3"/>
      <c r="B49" s="250" t="s">
        <v>283</v>
      </c>
      <c r="C49" s="251"/>
      <c r="D49" s="251"/>
      <c r="E49" s="251"/>
      <c r="F49" s="251"/>
      <c r="G49" s="251"/>
      <c r="H49" s="251"/>
      <c r="I49" s="251"/>
      <c r="J49" s="252"/>
      <c r="K49" s="3"/>
    </row>
    <row r="50" spans="1:11" s="8" customFormat="1" ht="26.25" customHeight="1">
      <c r="A50" s="3"/>
      <c r="B50" s="13"/>
      <c r="C50" s="13"/>
      <c r="D50" s="13"/>
      <c r="E50" s="13"/>
      <c r="F50" s="13"/>
      <c r="G50" s="13"/>
      <c r="H50" s="13"/>
      <c r="I50" s="13"/>
      <c r="J50" s="13"/>
      <c r="K50" s="3"/>
    </row>
    <row r="51" spans="1:11" ht="26.25" customHeight="1">
      <c r="B51" s="37" t="s">
        <v>325</v>
      </c>
      <c r="C51" s="38"/>
      <c r="D51" s="38"/>
      <c r="E51" s="38"/>
      <c r="F51" s="39"/>
      <c r="G51" s="13"/>
      <c r="H51" s="91" t="str">
        <f>H8</f>
        <v>GBP</v>
      </c>
      <c r="I51" s="91" t="str">
        <f>H8</f>
        <v>GBP</v>
      </c>
      <c r="J51" s="18" t="s">
        <v>158</v>
      </c>
    </row>
    <row r="52" spans="1:11" ht="26.25" customHeight="1">
      <c r="A52" s="3"/>
      <c r="B52" s="183" t="s">
        <v>270</v>
      </c>
      <c r="C52" s="184" t="s">
        <v>271</v>
      </c>
      <c r="D52" s="184"/>
      <c r="E52" s="184"/>
      <c r="F52" s="193" t="s">
        <v>344</v>
      </c>
      <c r="G52" s="13"/>
      <c r="H52" s="223">
        <f>'Bid Details'!I197</f>
        <v>0</v>
      </c>
      <c r="I52" s="223">
        <f>(H52*AgencyCurrency)/AgencyCurrency</f>
        <v>0</v>
      </c>
      <c r="J52" s="223">
        <f>I52*AgencyCurrency</f>
        <v>0</v>
      </c>
      <c r="K52" s="3"/>
    </row>
    <row r="53" spans="1:11" ht="26.25" customHeight="1">
      <c r="A53" s="3"/>
      <c r="B53" s="183" t="s">
        <v>272</v>
      </c>
      <c r="C53" s="184" t="s">
        <v>273</v>
      </c>
      <c r="D53" s="184"/>
      <c r="E53" s="184"/>
      <c r="F53" s="193" t="s">
        <v>345</v>
      </c>
      <c r="G53" s="13"/>
      <c r="H53" s="223">
        <f>'Bid Details'!I237</f>
        <v>0</v>
      </c>
      <c r="I53" s="223">
        <f>(H53*AgencyCurrency)/AgencyCurrency</f>
        <v>0</v>
      </c>
      <c r="J53" s="223">
        <f>I53*AgencyCurrency</f>
        <v>0</v>
      </c>
      <c r="K53" s="3"/>
    </row>
    <row r="54" spans="1:11" ht="26.25" customHeight="1">
      <c r="A54" s="3"/>
      <c r="B54" s="37" t="s">
        <v>274</v>
      </c>
      <c r="C54" s="38"/>
      <c r="D54" s="38"/>
      <c r="E54" s="38"/>
      <c r="F54" s="39"/>
      <c r="G54" s="13"/>
      <c r="H54" s="224">
        <f>SUM(H52:H53)</f>
        <v>0</v>
      </c>
      <c r="I54" s="224">
        <f>SUM(I52:I53)</f>
        <v>0</v>
      </c>
      <c r="J54" s="224">
        <f>SUM(J52:J53)</f>
        <v>0</v>
      </c>
      <c r="K54" s="3"/>
    </row>
    <row r="55" spans="1:11" s="8" customFormat="1" ht="26.25" customHeight="1">
      <c r="A55" s="3"/>
      <c r="B55" s="13"/>
      <c r="C55" s="13"/>
      <c r="D55" s="13"/>
      <c r="E55" s="13"/>
      <c r="F55" s="13"/>
      <c r="G55" s="13"/>
      <c r="H55" s="13"/>
      <c r="I55" s="13"/>
      <c r="J55" s="13"/>
      <c r="K55" s="3"/>
    </row>
    <row r="56" spans="1:11" ht="26.25" customHeight="1">
      <c r="B56" s="32" t="s">
        <v>275</v>
      </c>
      <c r="C56" s="33"/>
      <c r="D56" s="33"/>
      <c r="E56" s="33"/>
      <c r="F56" s="34"/>
      <c r="G56" s="13"/>
      <c r="H56" s="35"/>
      <c r="I56" s="91" t="str">
        <f>H8</f>
        <v>GBP</v>
      </c>
      <c r="J56" s="18" t="s">
        <v>158</v>
      </c>
    </row>
    <row r="57" spans="1:11" ht="26.25" customHeight="1">
      <c r="B57" s="191" t="s">
        <v>276</v>
      </c>
      <c r="C57" s="187"/>
      <c r="D57" s="187"/>
      <c r="E57" s="187"/>
      <c r="F57" s="192"/>
      <c r="G57" s="13"/>
      <c r="H57" s="36">
        <f>H47+H54</f>
        <v>0</v>
      </c>
      <c r="I57" s="223">
        <f>I54+I47</f>
        <v>0</v>
      </c>
      <c r="J57" s="223">
        <f>J54+J47</f>
        <v>0</v>
      </c>
    </row>
    <row r="58" spans="1:11" s="8" customFormat="1" ht="26.25" customHeight="1">
      <c r="A58" s="3"/>
      <c r="B58" s="13"/>
      <c r="C58" s="13"/>
      <c r="D58" s="13"/>
      <c r="E58" s="13"/>
      <c r="F58" s="13"/>
      <c r="G58" s="13"/>
      <c r="H58" s="13"/>
      <c r="I58" s="13"/>
      <c r="J58" s="13"/>
      <c r="K58" s="3"/>
    </row>
  </sheetData>
  <sheetProtection algorithmName="SHA-512" hashValue="KDi9VC2sk2F/ZjprFugJeLA34XxL6RRI0brMyO0kbIgY90eU/b2ow3mGnbQe9qHZ7Xaaxo/ogs4lQq/+Fjkvng==" saltValue="YSJKQ8Fqllny4LfJabekaQ==" spinCount="100000" sheet="1" selectLockedCells="1"/>
  <mergeCells count="14">
    <mergeCell ref="B3:J3"/>
    <mergeCell ref="B2:J2"/>
    <mergeCell ref="B1:J1"/>
    <mergeCell ref="B49:J49"/>
    <mergeCell ref="D5:J5"/>
    <mergeCell ref="D7:E7"/>
    <mergeCell ref="D8:E8"/>
    <mergeCell ref="D9:E9"/>
    <mergeCell ref="D10:E10"/>
    <mergeCell ref="D11:E11"/>
    <mergeCell ref="D14:J14"/>
    <mergeCell ref="H7:J7"/>
    <mergeCell ref="H11:J11"/>
    <mergeCell ref="H12:J12"/>
  </mergeCells>
  <dataValidations count="2">
    <dataValidation allowBlank="1" showInputMessage="1" showErrorMessage="1" errorTitle="Please Enter a Numerical Value" error="Text is not accepted, this field will only accept numerical values, please update your input." sqref="H30:J32 H18:J26 H36:J37 I41:J41 I44:J44 I52:J53"/>
    <dataValidation type="decimal" operator="greaterThanOrEqual" allowBlank="1" showInputMessage="1" showErrorMessage="1" errorTitle="Please Enter a Numerical Value" error="Text is not accepted, this field will only accept numerical values, please update your input." sqref="I57:J57 H41 I47:J47 H44 H52:H53">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'Exchange Rates'!$B$8:$B$120</xm:f>
          </x14:formula1>
          <xm:sqref>H10</xm:sqref>
        </x14:dataValidation>
        <x14:dataValidation type="list" allowBlank="1" showInputMessage="1" showErrorMessage="1">
          <x14:formula1>
            <xm:f>'Exchange Rates'!$B$8:$B$120</xm:f>
          </x14:formula1>
          <xm:sqref>H8:H9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V257"/>
  <sheetViews>
    <sheetView showGridLines="0" tabSelected="1" topLeftCell="A2" zoomScaleNormal="100" zoomScaleSheetLayoutView="55" workbookViewId="0">
      <pane xSplit="1" ySplit="3" topLeftCell="B241" activePane="bottomRight" state="frozenSplit"/>
      <selection activeCell="A2" sqref="A2"/>
      <selection pane="topRight" activeCell="F2" sqref="F2"/>
      <selection pane="bottomLeft" activeCell="A24" sqref="A24"/>
      <selection pane="bottomRight" activeCell="D244" sqref="D244"/>
    </sheetView>
  </sheetViews>
  <sheetFormatPr defaultColWidth="0" defaultRowHeight="12.75" zeroHeight="1"/>
  <cols>
    <col min="1" max="1" width="31.85546875" style="97" bestFit="1" customWidth="1"/>
    <col min="2" max="3" width="11.42578125" style="97" customWidth="1"/>
    <col min="4" max="4" width="6.85546875" style="97" bestFit="1" customWidth="1"/>
    <col min="5" max="5" width="13.28515625" style="97" bestFit="1" customWidth="1"/>
    <col min="6" max="6" width="6.42578125" style="98" bestFit="1" customWidth="1"/>
    <col min="7" max="7" width="12.42578125" style="97" bestFit="1" customWidth="1"/>
    <col min="8" max="8" width="8.85546875" style="97" bestFit="1" customWidth="1"/>
    <col min="9" max="9" width="12" style="97" bestFit="1" customWidth="1"/>
    <col min="10" max="10" width="15.140625" style="97" bestFit="1" customWidth="1"/>
    <col min="11" max="11" width="4.140625" style="97" bestFit="1" customWidth="1"/>
    <col min="12" max="13" width="6.85546875" style="97" bestFit="1" customWidth="1"/>
    <col min="14" max="14" width="6.42578125" style="98" bestFit="1" customWidth="1"/>
    <col min="15" max="15" width="32.5703125" style="97" bestFit="1" customWidth="1"/>
    <col min="16" max="16" width="8.85546875" style="99" bestFit="1" customWidth="1"/>
    <col min="17" max="17" width="9.42578125" style="97" bestFit="1" customWidth="1"/>
    <col min="18" max="18" width="21.42578125" style="97" hidden="1" customWidth="1"/>
    <col min="19" max="19" width="6.140625" style="100" hidden="1" customWidth="1"/>
    <col min="20" max="20" width="6.28515625" style="100" hidden="1" customWidth="1"/>
    <col min="21" max="21" width="42.42578125" style="97" customWidth="1"/>
    <col min="22" max="22" width="11.42578125" style="97" customWidth="1"/>
    <col min="23" max="16384" width="11.42578125" style="97" hidden="1"/>
  </cols>
  <sheetData>
    <row r="1" spans="1:20" ht="15" hidden="1" customHeight="1">
      <c r="A1" s="97" t="s">
        <v>159</v>
      </c>
      <c r="B1" s="97" t="s">
        <v>159</v>
      </c>
      <c r="C1" s="97" t="s">
        <v>159</v>
      </c>
      <c r="D1" s="97" t="s">
        <v>159</v>
      </c>
      <c r="E1" s="97" t="s">
        <v>159</v>
      </c>
      <c r="F1" s="98" t="s">
        <v>159</v>
      </c>
      <c r="G1" s="97" t="s">
        <v>159</v>
      </c>
      <c r="H1" s="97" t="s">
        <v>159</v>
      </c>
      <c r="I1" s="97" t="s">
        <v>159</v>
      </c>
      <c r="J1" s="97" t="s">
        <v>159</v>
      </c>
      <c r="K1" s="97" t="s">
        <v>159</v>
      </c>
      <c r="L1" s="97" t="s">
        <v>159</v>
      </c>
      <c r="M1" s="97" t="s">
        <v>159</v>
      </c>
      <c r="N1" s="98" t="s">
        <v>159</v>
      </c>
      <c r="O1" s="97" t="s">
        <v>159</v>
      </c>
      <c r="P1" s="99" t="s">
        <v>159</v>
      </c>
      <c r="Q1" s="97" t="s">
        <v>159</v>
      </c>
    </row>
    <row r="2" spans="1:20">
      <c r="A2" s="278" t="s">
        <v>282</v>
      </c>
      <c r="B2" s="278"/>
      <c r="C2" s="278"/>
      <c r="D2" s="278"/>
      <c r="E2" s="278"/>
      <c r="F2" s="278"/>
      <c r="G2" s="278"/>
      <c r="H2" s="278"/>
      <c r="I2" s="278"/>
      <c r="J2" s="278"/>
      <c r="K2" s="278"/>
      <c r="L2" s="278"/>
      <c r="M2" s="278"/>
      <c r="N2" s="278"/>
      <c r="O2" s="278"/>
      <c r="P2" s="278"/>
      <c r="Q2" s="278"/>
      <c r="S2" s="97"/>
      <c r="T2" s="97"/>
    </row>
    <row r="3" spans="1:20" s="142" customFormat="1" ht="28.5">
      <c r="A3" s="283" t="s">
        <v>315</v>
      </c>
      <c r="B3" s="284"/>
      <c r="C3" s="284"/>
      <c r="D3" s="284"/>
      <c r="E3" s="284"/>
      <c r="F3" s="284"/>
      <c r="G3" s="284"/>
      <c r="H3" s="284"/>
      <c r="I3" s="284"/>
      <c r="J3" s="140"/>
      <c r="K3" s="140"/>
      <c r="L3" s="140"/>
      <c r="M3" s="140"/>
      <c r="N3" s="140"/>
      <c r="O3" s="140"/>
      <c r="P3" s="140"/>
      <c r="Q3" s="141"/>
    </row>
    <row r="4" spans="1:20">
      <c r="A4" s="101"/>
      <c r="B4" s="102"/>
      <c r="C4" s="102"/>
      <c r="D4" s="102"/>
      <c r="E4" s="205"/>
      <c r="F4" s="205"/>
      <c r="G4" s="205"/>
      <c r="H4" s="102"/>
      <c r="I4" s="102"/>
      <c r="J4" s="102"/>
      <c r="K4" s="102"/>
      <c r="L4" s="102"/>
      <c r="M4" s="102"/>
      <c r="N4" s="102"/>
      <c r="O4" s="102"/>
      <c r="P4" s="102"/>
      <c r="Q4" s="103"/>
      <c r="S4" s="97"/>
      <c r="T4" s="97"/>
    </row>
    <row r="5" spans="1:20" ht="15" customHeight="1">
      <c r="A5" s="204" t="s">
        <v>111</v>
      </c>
      <c r="B5" s="285"/>
      <c r="C5" s="285"/>
      <c r="D5" s="292"/>
      <c r="E5" s="269" t="s">
        <v>112</v>
      </c>
      <c r="F5" s="270"/>
      <c r="G5" s="270"/>
      <c r="H5" s="207"/>
      <c r="I5" s="207"/>
      <c r="J5" s="104"/>
      <c r="K5" s="105"/>
      <c r="L5" s="105"/>
      <c r="M5" s="105"/>
      <c r="N5" s="104"/>
      <c r="O5" s="105"/>
      <c r="P5" s="106"/>
      <c r="Q5" s="107"/>
      <c r="S5" s="97"/>
      <c r="T5" s="97"/>
    </row>
    <row r="6" spans="1:20" ht="15" customHeight="1">
      <c r="A6" s="204" t="s">
        <v>113</v>
      </c>
      <c r="B6" s="285"/>
      <c r="C6" s="285"/>
      <c r="D6" s="285"/>
      <c r="E6" s="269" t="s">
        <v>114</v>
      </c>
      <c r="F6" s="270"/>
      <c r="G6" s="270"/>
      <c r="H6" s="285"/>
      <c r="I6" s="285"/>
      <c r="J6" s="104"/>
      <c r="K6" s="105"/>
      <c r="L6" s="105"/>
      <c r="M6" s="105"/>
      <c r="N6" s="104"/>
      <c r="O6" s="105"/>
      <c r="P6" s="106"/>
      <c r="Q6" s="107"/>
      <c r="S6" s="97"/>
      <c r="T6" s="97"/>
    </row>
    <row r="7" spans="1:20" ht="15" customHeight="1">
      <c r="A7" s="204" t="s">
        <v>115</v>
      </c>
      <c r="B7" s="285"/>
      <c r="C7" s="285"/>
      <c r="D7" s="285"/>
      <c r="E7" s="269" t="s">
        <v>161</v>
      </c>
      <c r="F7" s="270"/>
      <c r="G7" s="270"/>
      <c r="H7" s="293"/>
      <c r="I7" s="285"/>
      <c r="J7" s="104"/>
      <c r="K7" s="105"/>
      <c r="L7" s="105"/>
      <c r="M7" s="105"/>
      <c r="N7" s="104"/>
      <c r="O7" s="105"/>
      <c r="P7" s="106"/>
      <c r="Q7" s="107"/>
      <c r="S7" s="97"/>
      <c r="T7" s="97"/>
    </row>
    <row r="8" spans="1:20" ht="15" customHeight="1">
      <c r="A8" s="204" t="s">
        <v>117</v>
      </c>
      <c r="B8" s="285"/>
      <c r="C8" s="285"/>
      <c r="D8" s="285"/>
      <c r="E8" s="269" t="s">
        <v>120</v>
      </c>
      <c r="F8" s="270"/>
      <c r="G8" s="270"/>
      <c r="H8" s="285"/>
      <c r="I8" s="285"/>
      <c r="J8" s="104"/>
      <c r="K8" s="105"/>
      <c r="L8" s="105"/>
      <c r="M8" s="105"/>
      <c r="N8" s="104"/>
      <c r="O8" s="105"/>
      <c r="P8" s="106"/>
      <c r="Q8" s="107"/>
      <c r="S8" s="97"/>
      <c r="T8" s="97"/>
    </row>
    <row r="9" spans="1:20" ht="15" customHeight="1">
      <c r="A9" s="204" t="s">
        <v>119</v>
      </c>
      <c r="B9" s="285"/>
      <c r="C9" s="285"/>
      <c r="D9" s="285"/>
      <c r="E9" s="269" t="s">
        <v>122</v>
      </c>
      <c r="F9" s="270"/>
      <c r="G9" s="270"/>
      <c r="H9" s="285"/>
      <c r="I9" s="285"/>
      <c r="J9" s="104"/>
      <c r="K9" s="105"/>
      <c r="L9" s="105"/>
      <c r="M9" s="105"/>
      <c r="N9" s="104"/>
      <c r="O9" s="105"/>
      <c r="P9" s="106"/>
      <c r="Q9" s="107"/>
      <c r="S9" s="97"/>
      <c r="T9" s="97"/>
    </row>
    <row r="10" spans="1:20" ht="15" customHeight="1">
      <c r="A10" s="204" t="s">
        <v>121</v>
      </c>
      <c r="B10" s="285"/>
      <c r="C10" s="285"/>
      <c r="D10" s="285"/>
      <c r="E10" s="269" t="s">
        <v>116</v>
      </c>
      <c r="F10" s="270"/>
      <c r="G10" s="270"/>
      <c r="H10" s="285"/>
      <c r="I10" s="285"/>
      <c r="J10" s="104"/>
      <c r="K10" s="105"/>
      <c r="L10" s="105"/>
      <c r="M10" s="105"/>
      <c r="N10" s="104"/>
      <c r="O10" s="105"/>
      <c r="P10" s="106"/>
      <c r="Q10" s="107"/>
      <c r="S10" s="97"/>
      <c r="T10" s="97"/>
    </row>
    <row r="11" spans="1:20">
      <c r="A11" s="108"/>
      <c r="B11" s="109"/>
      <c r="C11" s="109"/>
      <c r="D11" s="109"/>
      <c r="E11" s="109"/>
      <c r="F11" s="109"/>
      <c r="G11" s="109"/>
      <c r="H11" s="109"/>
      <c r="I11" s="109"/>
      <c r="J11" s="109"/>
      <c r="K11" s="109"/>
      <c r="L11" s="109"/>
      <c r="M11" s="109"/>
      <c r="N11" s="109"/>
      <c r="O11" s="109"/>
      <c r="P11" s="109"/>
      <c r="Q11" s="110"/>
      <c r="S11" s="97"/>
      <c r="T11" s="97"/>
    </row>
    <row r="12" spans="1:20" ht="18" customHeight="1">
      <c r="A12" s="148" t="s">
        <v>123</v>
      </c>
      <c r="B12" s="271"/>
      <c r="C12" s="271"/>
      <c r="D12" s="111"/>
      <c r="E12" s="277" t="s">
        <v>118</v>
      </c>
      <c r="F12" s="277"/>
      <c r="G12" s="277"/>
      <c r="H12" s="271"/>
      <c r="I12" s="271"/>
      <c r="J12" s="272" t="s">
        <v>123</v>
      </c>
      <c r="K12" s="272"/>
      <c r="L12" s="271"/>
      <c r="M12" s="271"/>
      <c r="N12" s="111"/>
      <c r="O12" s="112" t="s">
        <v>118</v>
      </c>
      <c r="P12" s="271"/>
      <c r="Q12" s="271"/>
      <c r="S12" s="97"/>
      <c r="T12" s="97"/>
    </row>
    <row r="13" spans="1:20" ht="18" customHeight="1">
      <c r="A13" s="148" t="s">
        <v>125</v>
      </c>
      <c r="B13" s="271"/>
      <c r="C13" s="271"/>
      <c r="D13" s="104"/>
      <c r="E13" s="277" t="s">
        <v>128</v>
      </c>
      <c r="F13" s="277"/>
      <c r="G13" s="277"/>
      <c r="H13" s="271"/>
      <c r="I13" s="271"/>
      <c r="J13" s="272" t="s">
        <v>125</v>
      </c>
      <c r="K13" s="272"/>
      <c r="L13" s="271"/>
      <c r="M13" s="271"/>
      <c r="N13" s="104"/>
      <c r="O13" s="112" t="s">
        <v>128</v>
      </c>
      <c r="P13" s="271"/>
      <c r="Q13" s="271"/>
      <c r="S13" s="97"/>
      <c r="T13" s="97"/>
    </row>
    <row r="14" spans="1:20" ht="18" customHeight="1">
      <c r="A14" s="148" t="s">
        <v>127</v>
      </c>
      <c r="B14" s="271"/>
      <c r="C14" s="271"/>
      <c r="D14" s="104"/>
      <c r="E14" s="277" t="s">
        <v>553</v>
      </c>
      <c r="F14" s="277"/>
      <c r="G14" s="277"/>
      <c r="H14" s="227" t="str">
        <f>Summary!H9</f>
        <v>EUR</v>
      </c>
      <c r="I14" s="216">
        <f>INDEX(FX_Rates[Rate],MATCH(H14,FX_Rates[ISO],0))</f>
        <v>1.1634</v>
      </c>
      <c r="J14" s="272" t="s">
        <v>127</v>
      </c>
      <c r="K14" s="272"/>
      <c r="L14" s="271"/>
      <c r="M14" s="271"/>
      <c r="N14" s="104"/>
      <c r="O14" s="112" t="s">
        <v>553</v>
      </c>
      <c r="P14" s="227" t="str">
        <f>Summary!H9</f>
        <v>EUR</v>
      </c>
      <c r="Q14" s="217">
        <f>INDEX(FX_Rates[Rate],MATCH($P14,FX_Rates[ISO],0))</f>
        <v>1.1634</v>
      </c>
      <c r="S14" s="97"/>
      <c r="T14" s="97"/>
    </row>
    <row r="15" spans="1:20" ht="18" customHeight="1">
      <c r="A15" s="148" t="s">
        <v>129</v>
      </c>
      <c r="B15" s="271"/>
      <c r="C15" s="271"/>
      <c r="D15" s="104"/>
      <c r="E15" s="277" t="s">
        <v>554</v>
      </c>
      <c r="F15" s="277"/>
      <c r="G15" s="277"/>
      <c r="H15" s="227" t="str">
        <f>Summary!H8</f>
        <v>GBP</v>
      </c>
      <c r="I15" s="216">
        <f>INDEX(FX_Rates[Rate],MATCH(H15,FX_Rates[ISO],0))</f>
        <v>1.3204</v>
      </c>
      <c r="J15" s="272" t="s">
        <v>129</v>
      </c>
      <c r="K15" s="272"/>
      <c r="L15" s="271"/>
      <c r="M15" s="271"/>
      <c r="N15" s="104"/>
      <c r="O15" s="112" t="s">
        <v>554</v>
      </c>
      <c r="P15" s="227" t="str">
        <f>Summary!H8</f>
        <v>GBP</v>
      </c>
      <c r="Q15" s="217">
        <f>INDEX(FX_Rates[Rate],MATCH($P15,FX_Rates[ISO],0))</f>
        <v>1.3204</v>
      </c>
      <c r="S15" s="97"/>
      <c r="T15" s="97"/>
    </row>
    <row r="16" spans="1:20" ht="18" customHeight="1">
      <c r="A16" s="148" t="s">
        <v>130</v>
      </c>
      <c r="B16" s="271"/>
      <c r="C16" s="271"/>
      <c r="D16" s="104"/>
      <c r="E16" s="277" t="s">
        <v>555</v>
      </c>
      <c r="F16" s="277"/>
      <c r="G16" s="277"/>
      <c r="H16" s="227" t="str">
        <f>Summary!H9</f>
        <v>EUR</v>
      </c>
      <c r="I16" s="216">
        <f>INDEX(FX_Rates[Rate],MATCH(H16,FX_Rates[ISO],0))</f>
        <v>1.1634</v>
      </c>
      <c r="J16" s="272" t="s">
        <v>130</v>
      </c>
      <c r="K16" s="272"/>
      <c r="L16" s="271"/>
      <c r="M16" s="271"/>
      <c r="N16" s="104"/>
      <c r="O16" s="112" t="s">
        <v>555</v>
      </c>
      <c r="P16" s="227" t="str">
        <f>Summary!H9</f>
        <v>EUR</v>
      </c>
      <c r="Q16" s="217">
        <f>INDEX(FX_Rates[Rate],MATCH($P16,FX_Rates[ISO],0))</f>
        <v>1.1634</v>
      </c>
      <c r="S16" s="97"/>
      <c r="T16" s="97"/>
    </row>
    <row r="17" spans="1:21" ht="18" customHeight="1">
      <c r="A17" s="148" t="s">
        <v>124</v>
      </c>
      <c r="B17" s="271"/>
      <c r="C17" s="271"/>
      <c r="D17" s="104"/>
      <c r="E17" s="277" t="s">
        <v>556</v>
      </c>
      <c r="F17" s="277"/>
      <c r="G17" s="277"/>
      <c r="H17" s="227" t="str">
        <f>Summary!H9</f>
        <v>EUR</v>
      </c>
      <c r="I17" s="216">
        <f>INDEX(FX_Rates[Rate],MATCH(H17,FX_Rates[ISO],0))</f>
        <v>1.1634</v>
      </c>
      <c r="J17" s="272" t="s">
        <v>124</v>
      </c>
      <c r="K17" s="272"/>
      <c r="L17" s="271"/>
      <c r="M17" s="271"/>
      <c r="N17" s="104"/>
      <c r="O17" s="112" t="s">
        <v>556</v>
      </c>
      <c r="P17" s="227" t="str">
        <f>Summary!H9</f>
        <v>EUR</v>
      </c>
      <c r="Q17" s="217">
        <f>INDEX(FX_Rates[Rate],MATCH($P17,FX_Rates[ISO],0))</f>
        <v>1.1634</v>
      </c>
      <c r="S17" s="97"/>
      <c r="T17" s="97"/>
    </row>
    <row r="18" spans="1:21" ht="18" customHeight="1">
      <c r="A18" s="148" t="s">
        <v>126</v>
      </c>
      <c r="B18" s="271"/>
      <c r="C18" s="271"/>
      <c r="D18" s="113"/>
      <c r="E18" s="277" t="s">
        <v>552</v>
      </c>
      <c r="F18" s="277"/>
      <c r="G18" s="277"/>
      <c r="H18" s="227" t="str">
        <f>Summary!H10</f>
        <v>PLN</v>
      </c>
      <c r="I18" s="216">
        <f>INDEX(FX_Rates[Rate],MATCH(H18,FX_Rates[ISO],0))</f>
        <v>0.27372999999999997</v>
      </c>
      <c r="J18" s="272" t="s">
        <v>126</v>
      </c>
      <c r="K18" s="272"/>
      <c r="L18" s="271"/>
      <c r="M18" s="271"/>
      <c r="N18" s="113"/>
      <c r="O18" s="112" t="s">
        <v>552</v>
      </c>
      <c r="P18" s="227" t="str">
        <f>Summary!H10</f>
        <v>PLN</v>
      </c>
      <c r="Q18" s="217">
        <f>INDEX(FX_Rates[Rate],MATCH($P18,FX_Rates[ISO],0))</f>
        <v>0.27372999999999997</v>
      </c>
      <c r="S18" s="97"/>
      <c r="T18" s="97"/>
    </row>
    <row r="19" spans="1:21">
      <c r="A19" s="114"/>
      <c r="B19" s="115"/>
      <c r="C19" s="115"/>
      <c r="D19" s="115"/>
      <c r="E19" s="115"/>
      <c r="F19" s="115"/>
      <c r="G19" s="115"/>
      <c r="H19" s="115"/>
      <c r="I19" s="115"/>
      <c r="J19" s="115"/>
      <c r="K19" s="115"/>
      <c r="L19" s="115"/>
      <c r="M19" s="115"/>
      <c r="N19" s="115"/>
      <c r="O19" s="115"/>
      <c r="P19" s="115"/>
      <c r="Q19" s="116"/>
      <c r="R19" s="115"/>
      <c r="S19" s="115"/>
      <c r="T19" s="115"/>
    </row>
    <row r="20" spans="1:21">
      <c r="A20" s="264" t="s">
        <v>14</v>
      </c>
      <c r="B20" s="265"/>
      <c r="C20" s="265"/>
      <c r="D20" s="265"/>
      <c r="E20" s="265"/>
      <c r="F20" s="265"/>
      <c r="G20" s="265"/>
      <c r="H20" s="265"/>
      <c r="I20" s="265"/>
      <c r="J20" s="266" t="s">
        <v>15</v>
      </c>
      <c r="K20" s="266"/>
      <c r="L20" s="266"/>
      <c r="M20" s="266"/>
      <c r="N20" s="266"/>
      <c r="O20" s="266"/>
      <c r="P20" s="266"/>
      <c r="Q20" s="282"/>
      <c r="R20" s="102"/>
      <c r="S20" s="102"/>
      <c r="T20" s="102"/>
      <c r="U20" s="174" t="s">
        <v>164</v>
      </c>
    </row>
    <row r="21" spans="1:21">
      <c r="A21" s="198" t="s">
        <v>6</v>
      </c>
      <c r="B21" s="199"/>
      <c r="C21" s="199" t="s">
        <v>8</v>
      </c>
      <c r="D21" s="199" t="s">
        <v>9</v>
      </c>
      <c r="E21" s="199" t="s">
        <v>0</v>
      </c>
      <c r="F21" s="199" t="s">
        <v>1</v>
      </c>
      <c r="G21" s="199" t="s">
        <v>0</v>
      </c>
      <c r="H21" s="199" t="s">
        <v>12</v>
      </c>
      <c r="I21" s="199" t="s">
        <v>152</v>
      </c>
      <c r="J21" s="199"/>
      <c r="K21" s="199" t="s">
        <v>8</v>
      </c>
      <c r="L21" s="199" t="s">
        <v>9</v>
      </c>
      <c r="M21" s="199" t="s">
        <v>0</v>
      </c>
      <c r="N21" s="199" t="s">
        <v>1</v>
      </c>
      <c r="O21" s="199" t="s">
        <v>0</v>
      </c>
      <c r="P21" s="199" t="s">
        <v>12</v>
      </c>
      <c r="Q21" s="200" t="s">
        <v>152</v>
      </c>
      <c r="R21" s="267" t="s">
        <v>382</v>
      </c>
      <c r="S21" s="267"/>
      <c r="T21" s="267"/>
      <c r="U21" s="117"/>
    </row>
    <row r="22" spans="1:21">
      <c r="A22" s="201" t="s">
        <v>7</v>
      </c>
      <c r="B22" s="202" t="s">
        <v>2</v>
      </c>
      <c r="C22" s="202" t="s">
        <v>3</v>
      </c>
      <c r="D22" s="202" t="s">
        <v>10</v>
      </c>
      <c r="E22" s="202" t="s">
        <v>4</v>
      </c>
      <c r="F22" s="202" t="s">
        <v>5</v>
      </c>
      <c r="G22" s="202" t="s">
        <v>11</v>
      </c>
      <c r="H22" s="202" t="s">
        <v>13</v>
      </c>
      <c r="I22" s="202" t="s">
        <v>359</v>
      </c>
      <c r="J22" s="202" t="s">
        <v>2</v>
      </c>
      <c r="K22" s="202" t="s">
        <v>3</v>
      </c>
      <c r="L22" s="202" t="s">
        <v>10</v>
      </c>
      <c r="M22" s="202" t="s">
        <v>4</v>
      </c>
      <c r="N22" s="202" t="s">
        <v>360</v>
      </c>
      <c r="O22" s="202" t="s">
        <v>11</v>
      </c>
      <c r="P22" s="202" t="s">
        <v>13</v>
      </c>
      <c r="Q22" s="203" t="s">
        <v>359</v>
      </c>
      <c r="R22" s="268"/>
      <c r="S22" s="268"/>
      <c r="T22" s="268"/>
      <c r="U22" s="117"/>
    </row>
    <row r="23" spans="1:21" s="139" customFormat="1" ht="21">
      <c r="A23" s="279" t="s">
        <v>16</v>
      </c>
      <c r="B23" s="280"/>
      <c r="C23" s="280"/>
      <c r="D23" s="280"/>
      <c r="E23" s="280"/>
      <c r="F23" s="280"/>
      <c r="G23" s="280"/>
      <c r="H23" s="280"/>
      <c r="I23" s="280"/>
      <c r="J23" s="280"/>
      <c r="K23" s="280"/>
      <c r="L23" s="280"/>
      <c r="M23" s="280"/>
      <c r="N23" s="280"/>
      <c r="O23" s="280"/>
      <c r="P23" s="280"/>
      <c r="Q23" s="281"/>
      <c r="R23" s="96"/>
      <c r="S23" s="96"/>
      <c r="T23" s="96"/>
      <c r="U23" s="143"/>
    </row>
    <row r="24" spans="1:21">
      <c r="A24" s="157" t="s">
        <v>17</v>
      </c>
      <c r="B24" s="119"/>
      <c r="C24" s="119"/>
      <c r="D24" s="119"/>
      <c r="E24" s="119"/>
      <c r="F24" s="120"/>
      <c r="G24" s="121">
        <f>E24*(1+F24)</f>
        <v>0</v>
      </c>
      <c r="H24" s="121">
        <f xml:space="preserve"> IF(OR(B24="F",B24="f"), G24, G24*(C24*D24))</f>
        <v>0</v>
      </c>
      <c r="I24" s="121">
        <f t="shared" ref="I24:I29" si="0">Agency_Work_FX_Rate*IF(OR(B24="F",B24="f"),G24,H24)/Local_FX_Rate</f>
        <v>0</v>
      </c>
      <c r="J24" s="119"/>
      <c r="K24" s="119"/>
      <c r="L24" s="119"/>
      <c r="M24" s="119"/>
      <c r="N24" s="120"/>
      <c r="O24" s="121">
        <f t="shared" ref="O24:O29" si="1">M24*(1+N24)</f>
        <v>0</v>
      </c>
      <c r="P24" s="121">
        <f t="shared" ref="P24:P29" si="2">IF(OR(J24="F",J24="f"),O24,O24*(K24*L24))</f>
        <v>0</v>
      </c>
      <c r="Q24" s="149">
        <f t="shared" ref="Q24:Q29" si="3">Agency_Work_FX_Rate_2*IF(OR(J24="F",J24="f"),O24,P24)/Local_FX_Rate_2</f>
        <v>0</v>
      </c>
      <c r="R24" s="118" t="s">
        <v>361</v>
      </c>
      <c r="S24" s="100" t="str">
        <f>$H$15</f>
        <v>GBP</v>
      </c>
      <c r="T24" s="155" t="str">
        <f t="shared" ref="T24:T29" si="4">$P$15</f>
        <v>GBP</v>
      </c>
      <c r="U24" s="117"/>
    </row>
    <row r="25" spans="1:21">
      <c r="A25" s="157" t="s">
        <v>329</v>
      </c>
      <c r="B25" s="119"/>
      <c r="C25" s="119"/>
      <c r="D25" s="119"/>
      <c r="E25" s="119"/>
      <c r="F25" s="120"/>
      <c r="G25" s="121">
        <f t="shared" ref="G25:G29" si="5">E25*(1+F25)</f>
        <v>0</v>
      </c>
      <c r="H25" s="121">
        <f t="shared" ref="H25:H29" si="6" xml:space="preserve"> IF(OR(B25="F",B25="f"), G25, G25*(C25*D25))</f>
        <v>0</v>
      </c>
      <c r="I25" s="121">
        <f t="shared" si="0"/>
        <v>0</v>
      </c>
      <c r="J25" s="119"/>
      <c r="K25" s="119"/>
      <c r="L25" s="119"/>
      <c r="M25" s="119"/>
      <c r="N25" s="120"/>
      <c r="O25" s="121">
        <f t="shared" si="1"/>
        <v>0</v>
      </c>
      <c r="P25" s="121">
        <f t="shared" si="2"/>
        <v>0</v>
      </c>
      <c r="Q25" s="149">
        <f t="shared" si="3"/>
        <v>0</v>
      </c>
      <c r="R25" s="118" t="s">
        <v>361</v>
      </c>
      <c r="S25" s="100" t="str">
        <f t="shared" ref="S25:S29" si="7">$H$15</f>
        <v>GBP</v>
      </c>
      <c r="T25" s="155" t="str">
        <f t="shared" si="4"/>
        <v>GBP</v>
      </c>
      <c r="U25" s="117"/>
    </row>
    <row r="26" spans="1:21">
      <c r="A26" s="157" t="s">
        <v>18</v>
      </c>
      <c r="B26" s="119"/>
      <c r="C26" s="119"/>
      <c r="D26" s="119"/>
      <c r="E26" s="119"/>
      <c r="F26" s="120"/>
      <c r="G26" s="121">
        <f t="shared" si="5"/>
        <v>0</v>
      </c>
      <c r="H26" s="121">
        <f t="shared" si="6"/>
        <v>0</v>
      </c>
      <c r="I26" s="121">
        <f t="shared" si="0"/>
        <v>0</v>
      </c>
      <c r="J26" s="119"/>
      <c r="K26" s="119"/>
      <c r="L26" s="119"/>
      <c r="M26" s="119"/>
      <c r="N26" s="120"/>
      <c r="O26" s="121">
        <f t="shared" si="1"/>
        <v>0</v>
      </c>
      <c r="P26" s="121">
        <f t="shared" si="2"/>
        <v>0</v>
      </c>
      <c r="Q26" s="149">
        <f t="shared" si="3"/>
        <v>0</v>
      </c>
      <c r="R26" s="118" t="s">
        <v>361</v>
      </c>
      <c r="S26" s="100" t="str">
        <f t="shared" si="7"/>
        <v>GBP</v>
      </c>
      <c r="T26" s="155" t="str">
        <f t="shared" si="4"/>
        <v>GBP</v>
      </c>
      <c r="U26" s="117"/>
    </row>
    <row r="27" spans="1:21">
      <c r="A27" s="157" t="s">
        <v>19</v>
      </c>
      <c r="B27" s="119"/>
      <c r="C27" s="119"/>
      <c r="D27" s="119"/>
      <c r="E27" s="119"/>
      <c r="F27" s="120"/>
      <c r="G27" s="121">
        <f t="shared" si="5"/>
        <v>0</v>
      </c>
      <c r="H27" s="121">
        <f t="shared" si="6"/>
        <v>0</v>
      </c>
      <c r="I27" s="121">
        <f t="shared" si="0"/>
        <v>0</v>
      </c>
      <c r="J27" s="119"/>
      <c r="K27" s="119"/>
      <c r="L27" s="119"/>
      <c r="M27" s="119"/>
      <c r="N27" s="120"/>
      <c r="O27" s="121">
        <f t="shared" si="1"/>
        <v>0</v>
      </c>
      <c r="P27" s="121">
        <f t="shared" si="2"/>
        <v>0</v>
      </c>
      <c r="Q27" s="149">
        <f t="shared" si="3"/>
        <v>0</v>
      </c>
      <c r="R27" s="118" t="s">
        <v>361</v>
      </c>
      <c r="S27" s="100" t="str">
        <f t="shared" si="7"/>
        <v>GBP</v>
      </c>
      <c r="T27" s="155" t="str">
        <f t="shared" si="4"/>
        <v>GBP</v>
      </c>
      <c r="U27" s="117"/>
    </row>
    <row r="28" spans="1:21">
      <c r="A28" s="157" t="s">
        <v>170</v>
      </c>
      <c r="B28" s="119"/>
      <c r="C28" s="119"/>
      <c r="D28" s="119"/>
      <c r="E28" s="119"/>
      <c r="F28" s="120"/>
      <c r="G28" s="121">
        <f t="shared" si="5"/>
        <v>0</v>
      </c>
      <c r="H28" s="121">
        <f t="shared" si="6"/>
        <v>0</v>
      </c>
      <c r="I28" s="121">
        <f t="shared" si="0"/>
        <v>0</v>
      </c>
      <c r="J28" s="119"/>
      <c r="K28" s="119"/>
      <c r="L28" s="119"/>
      <c r="M28" s="119"/>
      <c r="N28" s="120"/>
      <c r="O28" s="121">
        <f t="shared" si="1"/>
        <v>0</v>
      </c>
      <c r="P28" s="121">
        <f t="shared" si="2"/>
        <v>0</v>
      </c>
      <c r="Q28" s="149">
        <f t="shared" si="3"/>
        <v>0</v>
      </c>
      <c r="R28" s="118" t="s">
        <v>361</v>
      </c>
      <c r="S28" s="100" t="str">
        <f t="shared" si="7"/>
        <v>GBP</v>
      </c>
      <c r="T28" s="155" t="str">
        <f t="shared" si="4"/>
        <v>GBP</v>
      </c>
      <c r="U28" s="117"/>
    </row>
    <row r="29" spans="1:21">
      <c r="A29" s="157" t="s">
        <v>20</v>
      </c>
      <c r="B29" s="119"/>
      <c r="C29" s="119"/>
      <c r="D29" s="119"/>
      <c r="E29" s="119"/>
      <c r="F29" s="120"/>
      <c r="G29" s="121">
        <f t="shared" si="5"/>
        <v>0</v>
      </c>
      <c r="H29" s="121">
        <f t="shared" si="6"/>
        <v>0</v>
      </c>
      <c r="I29" s="121">
        <f t="shared" si="0"/>
        <v>0</v>
      </c>
      <c r="J29" s="119"/>
      <c r="K29" s="119"/>
      <c r="L29" s="119"/>
      <c r="M29" s="119"/>
      <c r="N29" s="120"/>
      <c r="O29" s="121">
        <f t="shared" si="1"/>
        <v>0</v>
      </c>
      <c r="P29" s="121">
        <f t="shared" si="2"/>
        <v>0</v>
      </c>
      <c r="Q29" s="149">
        <f t="shared" si="3"/>
        <v>0</v>
      </c>
      <c r="R29" s="118" t="s">
        <v>361</v>
      </c>
      <c r="S29" s="100" t="str">
        <f t="shared" si="7"/>
        <v>GBP</v>
      </c>
      <c r="T29" s="155" t="str">
        <f t="shared" si="4"/>
        <v>GBP</v>
      </c>
      <c r="U29" s="117"/>
    </row>
    <row r="30" spans="1:21">
      <c r="A30" s="158" t="s">
        <v>133</v>
      </c>
      <c r="B30" s="122">
        <f>SUM(B24:B29)</f>
        <v>0</v>
      </c>
      <c r="C30" s="122">
        <f>SUM(C24:C29)</f>
        <v>0</v>
      </c>
      <c r="D30" s="122">
        <f>SUM(D24:D29)</f>
        <v>0</v>
      </c>
      <c r="E30" s="122">
        <f>SUM(E24:E29)</f>
        <v>0</v>
      </c>
      <c r="F30" s="122"/>
      <c r="G30" s="122">
        <f>SUM(G24:G29)</f>
        <v>0</v>
      </c>
      <c r="H30" s="122">
        <f>SUM(H24:H29)</f>
        <v>0</v>
      </c>
      <c r="I30" s="122">
        <f>SUM(I24:I29)</f>
        <v>0</v>
      </c>
      <c r="J30" s="122"/>
      <c r="K30" s="122"/>
      <c r="L30" s="122"/>
      <c r="M30" s="122"/>
      <c r="N30" s="122"/>
      <c r="O30" s="122"/>
      <c r="P30" s="122">
        <f>SUM(P24:P29)</f>
        <v>0</v>
      </c>
      <c r="Q30" s="150">
        <f>SUM(Q24:Q29)</f>
        <v>0</v>
      </c>
      <c r="R30" s="118"/>
      <c r="S30" s="118"/>
      <c r="T30" s="118"/>
      <c r="U30" s="117"/>
    </row>
    <row r="31" spans="1:21">
      <c r="A31" s="159" t="s">
        <v>298</v>
      </c>
      <c r="B31" s="123">
        <f>H30-SUMPRODUCT(C24:C29,D24:D29,E24:E29)</f>
        <v>0</v>
      </c>
      <c r="C31" s="124"/>
      <c r="D31" s="124"/>
      <c r="E31" s="124"/>
      <c r="F31" s="125"/>
      <c r="G31" s="124"/>
      <c r="H31" s="126"/>
      <c r="I31" s="126"/>
      <c r="J31" s="123">
        <f>P30-SUMPRODUCT(K24:K29,L24:L29,M24:M29)</f>
        <v>0</v>
      </c>
      <c r="K31" s="124"/>
      <c r="L31" s="124"/>
      <c r="M31" s="124"/>
      <c r="N31" s="125"/>
      <c r="O31" s="124"/>
      <c r="P31" s="126"/>
      <c r="Q31" s="151"/>
      <c r="R31" s="118"/>
      <c r="S31" s="118"/>
      <c r="T31" s="118"/>
      <c r="U31" s="117"/>
    </row>
    <row r="32" spans="1:21">
      <c r="A32" s="160"/>
      <c r="B32" s="102"/>
      <c r="C32" s="102"/>
      <c r="D32" s="102"/>
      <c r="E32" s="102"/>
      <c r="F32" s="102"/>
      <c r="G32" s="102"/>
      <c r="H32" s="102"/>
      <c r="I32" s="102"/>
      <c r="J32" s="102"/>
      <c r="K32" s="102"/>
      <c r="L32" s="102"/>
      <c r="M32" s="102"/>
      <c r="N32" s="102"/>
      <c r="O32" s="102"/>
      <c r="P32" s="102"/>
      <c r="Q32" s="102"/>
      <c r="R32" s="118"/>
      <c r="S32" s="118"/>
      <c r="T32" s="118"/>
      <c r="U32" s="117"/>
    </row>
    <row r="33" spans="1:21" ht="21">
      <c r="A33" s="288" t="s">
        <v>21</v>
      </c>
      <c r="B33" s="289"/>
      <c r="C33" s="289"/>
      <c r="D33" s="289"/>
      <c r="E33" s="289"/>
      <c r="F33" s="289"/>
      <c r="G33" s="289"/>
      <c r="H33" s="289"/>
      <c r="I33" s="289"/>
      <c r="J33" s="289"/>
      <c r="K33" s="289"/>
      <c r="L33" s="289"/>
      <c r="M33" s="289"/>
      <c r="N33" s="289"/>
      <c r="O33" s="289"/>
      <c r="P33" s="289"/>
      <c r="Q33" s="289"/>
      <c r="R33" s="118"/>
      <c r="S33" s="118"/>
      <c r="T33" s="118"/>
      <c r="U33" s="117"/>
    </row>
    <row r="34" spans="1:21">
      <c r="A34" s="286" t="s">
        <v>171</v>
      </c>
      <c r="B34" s="287"/>
      <c r="C34" s="287"/>
      <c r="D34" s="287"/>
      <c r="E34" s="287"/>
      <c r="F34" s="287"/>
      <c r="G34" s="287"/>
      <c r="H34" s="287"/>
      <c r="I34" s="287"/>
      <c r="J34" s="287"/>
      <c r="K34" s="287"/>
      <c r="L34" s="287"/>
      <c r="M34" s="287"/>
      <c r="N34" s="287"/>
      <c r="O34" s="287"/>
      <c r="P34" s="287"/>
      <c r="Q34" s="287"/>
      <c r="R34" s="118"/>
      <c r="S34" s="118"/>
      <c r="T34" s="118"/>
      <c r="U34" s="117"/>
    </row>
    <row r="35" spans="1:21" hidden="1">
      <c r="A35" s="161" t="s">
        <v>22</v>
      </c>
      <c r="B35" s="127"/>
      <c r="C35" s="128"/>
      <c r="D35" s="128"/>
      <c r="E35" s="128"/>
      <c r="F35" s="129"/>
      <c r="G35" s="130">
        <f t="shared" ref="G35:G45" si="8">E35*(1+F35)</f>
        <v>0</v>
      </c>
      <c r="H35" s="131">
        <f xml:space="preserve"> IF(OR(B35="F",B35="f"), G35, G35*(C35*D35))</f>
        <v>0</v>
      </c>
      <c r="I35" s="132">
        <f ca="1">VLOOKUP($H$14,FX_Rates[[ISO]:[Rate]],2,FALSE) * IF(OR(B35="F",B35="f"),G35,H35) / VLOOKUP(INDIRECT($S35, TRUE),FX_Rates[[ISO]:[Rate]],2,FALSE)</f>
        <v>0</v>
      </c>
      <c r="J35" s="127"/>
      <c r="K35" s="128"/>
      <c r="L35" s="128"/>
      <c r="M35" s="128"/>
      <c r="N35" s="129"/>
      <c r="O35" s="128">
        <f t="shared" ref="O35:O45" si="9">M35*(1+N35)</f>
        <v>0</v>
      </c>
      <c r="P35" s="131">
        <f>IF(OR(J35="F",J35="f"),O35,O35*(K35*L35))</f>
        <v>0</v>
      </c>
      <c r="Q35" s="152" t="e">
        <f ca="1">VLOOKUP($H$14,FX_Rates[[ISO]:[Rate]],2,FALSE) * IF(OR(J35="F",J35="f"),O35,P35) / VLOOKUP(INDIRECT($T35, TRUE),FX_Rates[[ISO]:[Rate]],2,FALSE)</f>
        <v>#N/A</v>
      </c>
      <c r="R35" s="118"/>
      <c r="S35" s="100" t="s">
        <v>162</v>
      </c>
      <c r="T35" s="156" t="s">
        <v>163</v>
      </c>
      <c r="U35" s="117"/>
    </row>
    <row r="36" spans="1:21" hidden="1">
      <c r="A36" s="161" t="s">
        <v>23</v>
      </c>
      <c r="B36" s="127"/>
      <c r="C36" s="128"/>
      <c r="D36" s="128"/>
      <c r="E36" s="128"/>
      <c r="F36" s="129"/>
      <c r="G36" s="130">
        <f t="shared" si="8"/>
        <v>0</v>
      </c>
      <c r="H36" s="131">
        <f xml:space="preserve"> IF(OR(B36="F",B36="f"), G36, G36*(C36*D36))</f>
        <v>0</v>
      </c>
      <c r="I36" s="132">
        <f ca="1">VLOOKUP($H$14,FX_Rates[[ISO]:[Rate]],2,FALSE) * IF(OR(B36="F",B36="f"),G36,H36) / VLOOKUP(INDIRECT($S36, TRUE),FX_Rates[[ISO]:[Rate]],2,FALSE)</f>
        <v>0</v>
      </c>
      <c r="J36" s="127"/>
      <c r="K36" s="128"/>
      <c r="L36" s="128"/>
      <c r="M36" s="128"/>
      <c r="N36" s="129"/>
      <c r="O36" s="128">
        <f t="shared" si="9"/>
        <v>0</v>
      </c>
      <c r="P36" s="131">
        <f>IF(OR(J36="F",J36="f"),O36,O36*(K36*L36))</f>
        <v>0</v>
      </c>
      <c r="Q36" s="152" t="e">
        <f ca="1">VLOOKUP($H$14,FX_Rates[[ISO]:[Rate]],2,FALSE) * IF(OR(J36="F",J36="f"),O36,P36) / VLOOKUP(INDIRECT($T36, TRUE),FX_Rates[[ISO]:[Rate]],2,FALSE)</f>
        <v>#N/A</v>
      </c>
      <c r="R36" s="118"/>
      <c r="S36" s="100" t="s">
        <v>162</v>
      </c>
      <c r="T36" s="156" t="s">
        <v>163</v>
      </c>
      <c r="U36" s="117"/>
    </row>
    <row r="37" spans="1:21">
      <c r="A37" s="157" t="s">
        <v>24</v>
      </c>
      <c r="B37" s="119"/>
      <c r="C37" s="119"/>
      <c r="D37" s="119"/>
      <c r="E37" s="119"/>
      <c r="F37" s="120"/>
      <c r="G37" s="121">
        <f t="shared" si="8"/>
        <v>0</v>
      </c>
      <c r="H37" s="121">
        <f t="shared" ref="H37:H45" si="10" xml:space="preserve"> IF(OR(B37="F",B37="f"), G37, G37*(C37*D37))</f>
        <v>0</v>
      </c>
      <c r="I37" s="121">
        <f t="shared" ref="I37:I45" si="11">Agency_Work_FX_Rate*IF(OR(B37="F",B37="f"),G37,H37)/Local_FX_Rate</f>
        <v>0</v>
      </c>
      <c r="J37" s="119"/>
      <c r="K37" s="119"/>
      <c r="L37" s="119"/>
      <c r="M37" s="119"/>
      <c r="N37" s="120"/>
      <c r="O37" s="121">
        <f t="shared" si="9"/>
        <v>0</v>
      </c>
      <c r="P37" s="121">
        <f t="shared" ref="P37:P45" si="12">IF(OR(J37="F",J37="f"),O37,O37*(K37*L37))</f>
        <v>0</v>
      </c>
      <c r="Q37" s="149">
        <f t="shared" ref="Q37:Q45" si="13">Agency_Work_FX_Rate_2*IF(OR(J37="F",J37="f"),O37,P37)/Local_FX_Rate_2</f>
        <v>0</v>
      </c>
      <c r="R37" s="118" t="s">
        <v>362</v>
      </c>
      <c r="S37" s="100" t="str">
        <f>$H$14</f>
        <v>EUR</v>
      </c>
      <c r="T37" s="155" t="str">
        <f t="shared" ref="T37:T45" si="14">$P$14</f>
        <v>EUR</v>
      </c>
      <c r="U37" s="117"/>
    </row>
    <row r="38" spans="1:21">
      <c r="A38" s="157" t="s">
        <v>25</v>
      </c>
      <c r="B38" s="119"/>
      <c r="C38" s="119"/>
      <c r="D38" s="119"/>
      <c r="E38" s="119"/>
      <c r="F38" s="120"/>
      <c r="G38" s="121">
        <f t="shared" si="8"/>
        <v>0</v>
      </c>
      <c r="H38" s="121">
        <f t="shared" si="10"/>
        <v>0</v>
      </c>
      <c r="I38" s="121">
        <f t="shared" si="11"/>
        <v>0</v>
      </c>
      <c r="J38" s="119"/>
      <c r="K38" s="119"/>
      <c r="L38" s="119"/>
      <c r="M38" s="119"/>
      <c r="N38" s="120"/>
      <c r="O38" s="121">
        <f t="shared" si="9"/>
        <v>0</v>
      </c>
      <c r="P38" s="121">
        <f t="shared" si="12"/>
        <v>0</v>
      </c>
      <c r="Q38" s="149">
        <f t="shared" si="13"/>
        <v>0</v>
      </c>
      <c r="R38" s="118" t="s">
        <v>362</v>
      </c>
      <c r="S38" s="100" t="str">
        <f t="shared" ref="S38:S45" si="15">$H$14</f>
        <v>EUR</v>
      </c>
      <c r="T38" s="155" t="str">
        <f t="shared" si="14"/>
        <v>EUR</v>
      </c>
      <c r="U38" s="117"/>
    </row>
    <row r="39" spans="1:21">
      <c r="A39" s="157" t="s">
        <v>26</v>
      </c>
      <c r="B39" s="119"/>
      <c r="C39" s="119"/>
      <c r="D39" s="119"/>
      <c r="E39" s="119"/>
      <c r="F39" s="120"/>
      <c r="G39" s="121">
        <f t="shared" si="8"/>
        <v>0</v>
      </c>
      <c r="H39" s="121">
        <f t="shared" si="10"/>
        <v>0</v>
      </c>
      <c r="I39" s="121">
        <f t="shared" si="11"/>
        <v>0</v>
      </c>
      <c r="J39" s="119"/>
      <c r="K39" s="119"/>
      <c r="L39" s="119"/>
      <c r="M39" s="119"/>
      <c r="N39" s="120"/>
      <c r="O39" s="121">
        <f t="shared" si="9"/>
        <v>0</v>
      </c>
      <c r="P39" s="121">
        <f t="shared" si="12"/>
        <v>0</v>
      </c>
      <c r="Q39" s="149">
        <f t="shared" si="13"/>
        <v>0</v>
      </c>
      <c r="R39" s="118" t="s">
        <v>362</v>
      </c>
      <c r="S39" s="100" t="str">
        <f t="shared" si="15"/>
        <v>EUR</v>
      </c>
      <c r="T39" s="155" t="str">
        <f t="shared" si="14"/>
        <v>EUR</v>
      </c>
      <c r="U39" s="117"/>
    </row>
    <row r="40" spans="1:21">
      <c r="A40" s="157" t="s">
        <v>27</v>
      </c>
      <c r="B40" s="119"/>
      <c r="C40" s="119"/>
      <c r="D40" s="119"/>
      <c r="E40" s="119"/>
      <c r="F40" s="120"/>
      <c r="G40" s="121">
        <f t="shared" si="8"/>
        <v>0</v>
      </c>
      <c r="H40" s="121">
        <f t="shared" si="10"/>
        <v>0</v>
      </c>
      <c r="I40" s="121">
        <f t="shared" si="11"/>
        <v>0</v>
      </c>
      <c r="J40" s="119"/>
      <c r="K40" s="119"/>
      <c r="L40" s="119"/>
      <c r="M40" s="119"/>
      <c r="N40" s="120"/>
      <c r="O40" s="121">
        <f t="shared" si="9"/>
        <v>0</v>
      </c>
      <c r="P40" s="121">
        <f t="shared" si="12"/>
        <v>0</v>
      </c>
      <c r="Q40" s="149">
        <f t="shared" si="13"/>
        <v>0</v>
      </c>
      <c r="R40" s="118" t="s">
        <v>362</v>
      </c>
      <c r="S40" s="100" t="str">
        <f t="shared" si="15"/>
        <v>EUR</v>
      </c>
      <c r="T40" s="155" t="str">
        <f t="shared" si="14"/>
        <v>EUR</v>
      </c>
      <c r="U40" s="117"/>
    </row>
    <row r="41" spans="1:21">
      <c r="A41" s="157" t="s">
        <v>326</v>
      </c>
      <c r="B41" s="119"/>
      <c r="C41" s="119"/>
      <c r="D41" s="119"/>
      <c r="E41" s="119"/>
      <c r="F41" s="120"/>
      <c r="G41" s="121">
        <f t="shared" si="8"/>
        <v>0</v>
      </c>
      <c r="H41" s="121">
        <f t="shared" si="10"/>
        <v>0</v>
      </c>
      <c r="I41" s="121">
        <f t="shared" si="11"/>
        <v>0</v>
      </c>
      <c r="J41" s="119"/>
      <c r="K41" s="119"/>
      <c r="L41" s="119"/>
      <c r="M41" s="119"/>
      <c r="N41" s="120"/>
      <c r="O41" s="121">
        <f t="shared" si="9"/>
        <v>0</v>
      </c>
      <c r="P41" s="121">
        <f t="shared" si="12"/>
        <v>0</v>
      </c>
      <c r="Q41" s="149">
        <f t="shared" si="13"/>
        <v>0</v>
      </c>
      <c r="R41" s="118" t="s">
        <v>362</v>
      </c>
      <c r="S41" s="100" t="str">
        <f t="shared" si="15"/>
        <v>EUR</v>
      </c>
      <c r="T41" s="155" t="str">
        <f t="shared" si="14"/>
        <v>EUR</v>
      </c>
      <c r="U41" s="117"/>
    </row>
    <row r="42" spans="1:21">
      <c r="A42" s="157" t="s">
        <v>28</v>
      </c>
      <c r="B42" s="119"/>
      <c r="C42" s="119"/>
      <c r="D42" s="119"/>
      <c r="E42" s="119"/>
      <c r="F42" s="120"/>
      <c r="G42" s="121">
        <f t="shared" si="8"/>
        <v>0</v>
      </c>
      <c r="H42" s="121">
        <f t="shared" si="10"/>
        <v>0</v>
      </c>
      <c r="I42" s="121">
        <f t="shared" si="11"/>
        <v>0</v>
      </c>
      <c r="J42" s="119"/>
      <c r="K42" s="119"/>
      <c r="L42" s="119"/>
      <c r="M42" s="119"/>
      <c r="N42" s="120"/>
      <c r="O42" s="121">
        <f t="shared" si="9"/>
        <v>0</v>
      </c>
      <c r="P42" s="121">
        <f t="shared" si="12"/>
        <v>0</v>
      </c>
      <c r="Q42" s="149">
        <f t="shared" si="13"/>
        <v>0</v>
      </c>
      <c r="R42" s="118" t="s">
        <v>362</v>
      </c>
      <c r="S42" s="100" t="str">
        <f t="shared" si="15"/>
        <v>EUR</v>
      </c>
      <c r="T42" s="155" t="str">
        <f t="shared" si="14"/>
        <v>EUR</v>
      </c>
      <c r="U42" s="117"/>
    </row>
    <row r="43" spans="1:21">
      <c r="A43" s="157" t="s">
        <v>29</v>
      </c>
      <c r="B43" s="119"/>
      <c r="C43" s="119"/>
      <c r="D43" s="119"/>
      <c r="E43" s="119"/>
      <c r="F43" s="120"/>
      <c r="G43" s="121">
        <f t="shared" si="8"/>
        <v>0</v>
      </c>
      <c r="H43" s="121">
        <f t="shared" si="10"/>
        <v>0</v>
      </c>
      <c r="I43" s="121">
        <f t="shared" si="11"/>
        <v>0</v>
      </c>
      <c r="J43" s="119"/>
      <c r="K43" s="119"/>
      <c r="L43" s="119"/>
      <c r="M43" s="119"/>
      <c r="N43" s="120"/>
      <c r="O43" s="121">
        <f t="shared" si="9"/>
        <v>0</v>
      </c>
      <c r="P43" s="121">
        <f t="shared" si="12"/>
        <v>0</v>
      </c>
      <c r="Q43" s="149">
        <f t="shared" si="13"/>
        <v>0</v>
      </c>
      <c r="R43" s="118" t="s">
        <v>362</v>
      </c>
      <c r="S43" s="100" t="str">
        <f t="shared" si="15"/>
        <v>EUR</v>
      </c>
      <c r="T43" s="155" t="str">
        <f t="shared" si="14"/>
        <v>EUR</v>
      </c>
      <c r="U43" s="117"/>
    </row>
    <row r="44" spans="1:21">
      <c r="A44" s="157" t="s">
        <v>20</v>
      </c>
      <c r="B44" s="119"/>
      <c r="C44" s="119"/>
      <c r="D44" s="119"/>
      <c r="E44" s="119"/>
      <c r="F44" s="120"/>
      <c r="G44" s="121">
        <f t="shared" si="8"/>
        <v>0</v>
      </c>
      <c r="H44" s="121">
        <f t="shared" si="10"/>
        <v>0</v>
      </c>
      <c r="I44" s="121">
        <f t="shared" si="11"/>
        <v>0</v>
      </c>
      <c r="J44" s="119"/>
      <c r="K44" s="119"/>
      <c r="L44" s="119"/>
      <c r="M44" s="119"/>
      <c r="N44" s="120"/>
      <c r="O44" s="121">
        <f t="shared" si="9"/>
        <v>0</v>
      </c>
      <c r="P44" s="121">
        <f t="shared" si="12"/>
        <v>0</v>
      </c>
      <c r="Q44" s="149">
        <f t="shared" si="13"/>
        <v>0</v>
      </c>
      <c r="R44" s="118" t="s">
        <v>362</v>
      </c>
      <c r="S44" s="100" t="str">
        <f t="shared" si="15"/>
        <v>EUR</v>
      </c>
      <c r="T44" s="155" t="str">
        <f t="shared" si="14"/>
        <v>EUR</v>
      </c>
      <c r="U44" s="117"/>
    </row>
    <row r="45" spans="1:21">
      <c r="A45" s="157" t="s">
        <v>20</v>
      </c>
      <c r="B45" s="119"/>
      <c r="C45" s="119"/>
      <c r="D45" s="119"/>
      <c r="E45" s="119"/>
      <c r="F45" s="120"/>
      <c r="G45" s="121">
        <f t="shared" si="8"/>
        <v>0</v>
      </c>
      <c r="H45" s="121">
        <f t="shared" si="10"/>
        <v>0</v>
      </c>
      <c r="I45" s="121">
        <f t="shared" si="11"/>
        <v>0</v>
      </c>
      <c r="J45" s="119"/>
      <c r="K45" s="119"/>
      <c r="L45" s="119"/>
      <c r="M45" s="119"/>
      <c r="N45" s="120"/>
      <c r="O45" s="121">
        <f t="shared" si="9"/>
        <v>0</v>
      </c>
      <c r="P45" s="121">
        <f t="shared" si="12"/>
        <v>0</v>
      </c>
      <c r="Q45" s="149">
        <f t="shared" si="13"/>
        <v>0</v>
      </c>
      <c r="R45" s="118" t="s">
        <v>362</v>
      </c>
      <c r="S45" s="100" t="str">
        <f t="shared" si="15"/>
        <v>EUR</v>
      </c>
      <c r="T45" s="155" t="str">
        <f t="shared" si="14"/>
        <v>EUR</v>
      </c>
      <c r="U45" s="117"/>
    </row>
    <row r="46" spans="1:21">
      <c r="A46" s="158" t="s">
        <v>139</v>
      </c>
      <c r="B46" s="122"/>
      <c r="C46" s="122"/>
      <c r="D46" s="122"/>
      <c r="E46" s="122"/>
      <c r="F46" s="122"/>
      <c r="G46" s="122"/>
      <c r="H46" s="122">
        <f>SUM(H37:H45)</f>
        <v>0</v>
      </c>
      <c r="I46" s="122">
        <f>SUM(I37:I45)</f>
        <v>0</v>
      </c>
      <c r="J46" s="122"/>
      <c r="K46" s="122"/>
      <c r="L46" s="122"/>
      <c r="M46" s="122"/>
      <c r="N46" s="122"/>
      <c r="O46" s="122"/>
      <c r="P46" s="122">
        <f>SUM(P37:P45)</f>
        <v>0</v>
      </c>
      <c r="Q46" s="150">
        <f>SUM(Q37:Q45)</f>
        <v>0</v>
      </c>
      <c r="R46" s="118"/>
      <c r="S46" s="118"/>
      <c r="T46" s="118"/>
      <c r="U46" s="117"/>
    </row>
    <row r="47" spans="1:21">
      <c r="A47" s="159" t="s">
        <v>299</v>
      </c>
      <c r="B47" s="123">
        <f>H46-SUMPRODUCT(C37:C45,D37:D45,E37:E45)</f>
        <v>0</v>
      </c>
      <c r="C47" s="124"/>
      <c r="D47" s="124"/>
      <c r="E47" s="124"/>
      <c r="F47" s="125"/>
      <c r="G47" s="124"/>
      <c r="H47" s="126"/>
      <c r="I47" s="126"/>
      <c r="J47" s="123">
        <f>P46-SUMPRODUCT(K37:K45,L37:L45,M37:M45)</f>
        <v>0</v>
      </c>
      <c r="K47" s="124"/>
      <c r="L47" s="124"/>
      <c r="M47" s="124"/>
      <c r="N47" s="125"/>
      <c r="O47" s="124"/>
      <c r="P47" s="126"/>
      <c r="Q47" s="151"/>
      <c r="R47" s="118"/>
      <c r="S47" s="118"/>
      <c r="T47" s="118"/>
      <c r="U47" s="117"/>
    </row>
    <row r="48" spans="1:21">
      <c r="A48" s="160"/>
      <c r="B48" s="102"/>
      <c r="C48" s="102"/>
      <c r="D48" s="102"/>
      <c r="E48" s="102"/>
      <c r="F48" s="102"/>
      <c r="G48" s="102"/>
      <c r="H48" s="102"/>
      <c r="I48" s="102"/>
      <c r="J48" s="102"/>
      <c r="K48" s="102"/>
      <c r="L48" s="102"/>
      <c r="M48" s="102"/>
      <c r="N48" s="102"/>
      <c r="O48" s="102"/>
      <c r="P48" s="102"/>
      <c r="Q48" s="102"/>
      <c r="R48" s="118"/>
      <c r="S48" s="118"/>
      <c r="T48" s="118"/>
      <c r="U48" s="117"/>
    </row>
    <row r="49" spans="1:21">
      <c r="A49" s="286" t="s">
        <v>134</v>
      </c>
      <c r="B49" s="287"/>
      <c r="C49" s="287"/>
      <c r="D49" s="287"/>
      <c r="E49" s="287"/>
      <c r="F49" s="287"/>
      <c r="G49" s="287"/>
      <c r="H49" s="287"/>
      <c r="I49" s="287"/>
      <c r="J49" s="287"/>
      <c r="K49" s="287"/>
      <c r="L49" s="287"/>
      <c r="M49" s="287"/>
      <c r="N49" s="287"/>
      <c r="O49" s="287"/>
      <c r="P49" s="287"/>
      <c r="Q49" s="287"/>
      <c r="R49" s="118"/>
      <c r="S49" s="118"/>
      <c r="T49" s="118"/>
      <c r="U49" s="117"/>
    </row>
    <row r="50" spans="1:21">
      <c r="A50" s="162" t="s">
        <v>30</v>
      </c>
      <c r="B50" s="133"/>
      <c r="C50" s="134"/>
      <c r="D50" s="134"/>
      <c r="E50" s="134"/>
      <c r="F50" s="134"/>
      <c r="G50" s="134"/>
      <c r="H50" s="134"/>
      <c r="I50" s="134"/>
      <c r="J50" s="134"/>
      <c r="K50" s="134"/>
      <c r="L50" s="134"/>
      <c r="M50" s="134"/>
      <c r="N50" s="134"/>
      <c r="O50" s="134"/>
      <c r="P50" s="134"/>
      <c r="Q50" s="153"/>
      <c r="R50" s="118"/>
      <c r="S50" s="118"/>
      <c r="T50" s="118"/>
      <c r="U50" s="117"/>
    </row>
    <row r="51" spans="1:21">
      <c r="A51" s="162" t="s">
        <v>31</v>
      </c>
      <c r="B51" s="133"/>
      <c r="C51" s="134"/>
      <c r="D51" s="134"/>
      <c r="E51" s="134"/>
      <c r="F51" s="134"/>
      <c r="G51" s="134"/>
      <c r="H51" s="134"/>
      <c r="I51" s="134"/>
      <c r="J51" s="134"/>
      <c r="K51" s="134"/>
      <c r="L51" s="134"/>
      <c r="M51" s="134"/>
      <c r="N51" s="134"/>
      <c r="O51" s="134"/>
      <c r="P51" s="134"/>
      <c r="Q51" s="153"/>
      <c r="R51" s="118"/>
      <c r="S51" s="118"/>
      <c r="T51" s="118"/>
      <c r="U51" s="117"/>
    </row>
    <row r="52" spans="1:21">
      <c r="A52" s="162" t="s">
        <v>32</v>
      </c>
      <c r="B52" s="133"/>
      <c r="C52" s="134"/>
      <c r="D52" s="134"/>
      <c r="E52" s="134"/>
      <c r="F52" s="134"/>
      <c r="G52" s="134"/>
      <c r="H52" s="134"/>
      <c r="I52" s="134"/>
      <c r="J52" s="134"/>
      <c r="K52" s="134"/>
      <c r="L52" s="134"/>
      <c r="M52" s="134"/>
      <c r="N52" s="134"/>
      <c r="O52" s="134"/>
      <c r="P52" s="134"/>
      <c r="Q52" s="153"/>
      <c r="R52" s="118"/>
      <c r="S52" s="118"/>
      <c r="T52" s="118"/>
      <c r="U52" s="117"/>
    </row>
    <row r="53" spans="1:21">
      <c r="A53" s="163" t="s">
        <v>160</v>
      </c>
      <c r="B53" s="119"/>
      <c r="C53" s="119"/>
      <c r="D53" s="119"/>
      <c r="E53" s="119"/>
      <c r="F53" s="120"/>
      <c r="G53" s="121">
        <f t="shared" ref="G53:G57" si="16">E53*(1+F53)</f>
        <v>0</v>
      </c>
      <c r="H53" s="121">
        <f xml:space="preserve"> IF(OR(B53="F",B53="f"), G53, G53*(C53*D53))</f>
        <v>0</v>
      </c>
      <c r="I53" s="121">
        <f>Photographer_FX_Rate*IF(OR(B53="F",B53="f"),G53,H53)/Local_FX_Rate</f>
        <v>0</v>
      </c>
      <c r="J53" s="119"/>
      <c r="K53" s="119"/>
      <c r="L53" s="119"/>
      <c r="M53" s="119"/>
      <c r="N53" s="120"/>
      <c r="O53" s="121">
        <f t="shared" ref="O53:O57" si="17">M53*(1+N53)</f>
        <v>0</v>
      </c>
      <c r="P53" s="121">
        <f>IF(OR(J53="F",J53="f"),O53,O53*(K53*L53))</f>
        <v>0</v>
      </c>
      <c r="Q53" s="149">
        <f>Photographer_FX_Rate_2*IF(OR(J53="F",J53="f"),O53,P53)/Local_FX_Rate_2</f>
        <v>0</v>
      </c>
      <c r="R53" s="118" t="s">
        <v>363</v>
      </c>
      <c r="S53" s="100" t="str">
        <f>$H$16</f>
        <v>EUR</v>
      </c>
      <c r="T53" s="155" t="str">
        <f>$P$16</f>
        <v>EUR</v>
      </c>
      <c r="U53" s="117"/>
    </row>
    <row r="54" spans="1:21">
      <c r="A54" s="157" t="s">
        <v>33</v>
      </c>
      <c r="B54" s="119"/>
      <c r="C54" s="119"/>
      <c r="D54" s="119"/>
      <c r="E54" s="119"/>
      <c r="F54" s="120"/>
      <c r="G54" s="121">
        <f t="shared" si="16"/>
        <v>0</v>
      </c>
      <c r="H54" s="121">
        <f xml:space="preserve"> IF(OR(B54="F",B54="f"), G54, G54*(C54*D54))</f>
        <v>0</v>
      </c>
      <c r="I54" s="121">
        <f>Photographer_FX_Rate*IF(OR(B54="F",B54="f"),G54,H54)/Local_FX_Rate</f>
        <v>0</v>
      </c>
      <c r="J54" s="119"/>
      <c r="K54" s="119"/>
      <c r="L54" s="119"/>
      <c r="M54" s="119"/>
      <c r="N54" s="120"/>
      <c r="O54" s="121">
        <f t="shared" si="17"/>
        <v>0</v>
      </c>
      <c r="P54" s="121">
        <f>IF(OR(J54="F",J54="f"),O54,O54*(K54*L54))</f>
        <v>0</v>
      </c>
      <c r="Q54" s="149">
        <f>Photographer_FX_Rate_2*IF(OR(J54="F",J54="f"),O54,P54)/Local_FX_Rate_2</f>
        <v>0</v>
      </c>
      <c r="R54" s="118" t="s">
        <v>363</v>
      </c>
      <c r="S54" s="100" t="str">
        <f t="shared" ref="S54:S57" si="18">$H$16</f>
        <v>EUR</v>
      </c>
      <c r="T54" s="155" t="str">
        <f>$P$16</f>
        <v>EUR</v>
      </c>
      <c r="U54" s="117"/>
    </row>
    <row r="55" spans="1:21">
      <c r="A55" s="157" t="s">
        <v>34</v>
      </c>
      <c r="B55" s="119"/>
      <c r="C55" s="119"/>
      <c r="D55" s="119"/>
      <c r="E55" s="119"/>
      <c r="F55" s="120"/>
      <c r="G55" s="121">
        <f t="shared" si="16"/>
        <v>0</v>
      </c>
      <c r="H55" s="121">
        <f xml:space="preserve"> IF(OR(B55="F",B55="f"), G55, G55*(C55*D55))</f>
        <v>0</v>
      </c>
      <c r="I55" s="121">
        <f>Photographer_FX_Rate*IF(OR(B55="F",B55="f"),G55,H55)/Local_FX_Rate</f>
        <v>0</v>
      </c>
      <c r="J55" s="119"/>
      <c r="K55" s="119"/>
      <c r="L55" s="119"/>
      <c r="M55" s="119"/>
      <c r="N55" s="120"/>
      <c r="O55" s="121">
        <f t="shared" si="17"/>
        <v>0</v>
      </c>
      <c r="P55" s="121">
        <f>IF(OR(J55="F",J55="f"),O55,O55*(K55*L55))</f>
        <v>0</v>
      </c>
      <c r="Q55" s="149">
        <f>Photographer_FX_Rate_2*IF(OR(J55="F",J55="f"),O55,P55)/Local_FX_Rate_2</f>
        <v>0</v>
      </c>
      <c r="R55" s="118" t="s">
        <v>363</v>
      </c>
      <c r="S55" s="100" t="str">
        <f t="shared" si="18"/>
        <v>EUR</v>
      </c>
      <c r="T55" s="155" t="str">
        <f>$P$16</f>
        <v>EUR</v>
      </c>
      <c r="U55" s="117"/>
    </row>
    <row r="56" spans="1:21">
      <c r="A56" s="157" t="s">
        <v>35</v>
      </c>
      <c r="B56" s="119"/>
      <c r="C56" s="119"/>
      <c r="D56" s="119"/>
      <c r="E56" s="119"/>
      <c r="F56" s="120"/>
      <c r="G56" s="121">
        <f t="shared" si="16"/>
        <v>0</v>
      </c>
      <c r="H56" s="121">
        <f xml:space="preserve"> IF(OR(B56="F",B56="f"), G56, G56*(C56*D56))</f>
        <v>0</v>
      </c>
      <c r="I56" s="121">
        <f>Photographer_FX_Rate*IF(OR(B56="F",B56="f"),G56,H56)/Local_FX_Rate</f>
        <v>0</v>
      </c>
      <c r="J56" s="119"/>
      <c r="K56" s="119"/>
      <c r="L56" s="119"/>
      <c r="M56" s="119"/>
      <c r="N56" s="120"/>
      <c r="O56" s="121">
        <f t="shared" si="17"/>
        <v>0</v>
      </c>
      <c r="P56" s="121">
        <f>IF(OR(J56="F",J56="f"),O56,O56*(K56*L56))</f>
        <v>0</v>
      </c>
      <c r="Q56" s="149">
        <f>Photographer_FX_Rate_2*IF(OR(J56="F",J56="f"),O56,P56)/Local_FX_Rate_2</f>
        <v>0</v>
      </c>
      <c r="R56" s="118" t="s">
        <v>363</v>
      </c>
      <c r="S56" s="100" t="str">
        <f t="shared" si="18"/>
        <v>EUR</v>
      </c>
      <c r="T56" s="155" t="str">
        <f>$P$16</f>
        <v>EUR</v>
      </c>
      <c r="U56" s="117"/>
    </row>
    <row r="57" spans="1:21">
      <c r="A57" s="157" t="s">
        <v>20</v>
      </c>
      <c r="B57" s="119"/>
      <c r="C57" s="119"/>
      <c r="D57" s="119"/>
      <c r="E57" s="119"/>
      <c r="F57" s="120"/>
      <c r="G57" s="121">
        <f t="shared" si="16"/>
        <v>0</v>
      </c>
      <c r="H57" s="121">
        <f xml:space="preserve"> IF(OR(B57="F",B57="f"), G57, G57*(C57*D57))</f>
        <v>0</v>
      </c>
      <c r="I57" s="121">
        <f>Photographer_FX_Rate*IF(OR(B57="F",B57="f"),G57,H57)/Local_FX_Rate</f>
        <v>0</v>
      </c>
      <c r="J57" s="119"/>
      <c r="K57" s="119"/>
      <c r="L57" s="119"/>
      <c r="M57" s="119"/>
      <c r="N57" s="120"/>
      <c r="O57" s="121">
        <f t="shared" si="17"/>
        <v>0</v>
      </c>
      <c r="P57" s="121">
        <f>IF(OR(J57="F",J57="f"),O57,O57*(K57*L57))</f>
        <v>0</v>
      </c>
      <c r="Q57" s="149">
        <f>Photographer_FX_Rate_2*IF(OR(J57="F",J57="f"),O57,P57)/Local_FX_Rate_2</f>
        <v>0</v>
      </c>
      <c r="R57" s="118" t="s">
        <v>363</v>
      </c>
      <c r="S57" s="100" t="str">
        <f t="shared" si="18"/>
        <v>EUR</v>
      </c>
      <c r="T57" s="155" t="str">
        <f>$P$16</f>
        <v>EUR</v>
      </c>
      <c r="U57" s="117"/>
    </row>
    <row r="58" spans="1:21">
      <c r="A58" s="158" t="s">
        <v>135</v>
      </c>
      <c r="B58" s="122"/>
      <c r="C58" s="122"/>
      <c r="D58" s="122"/>
      <c r="E58" s="122"/>
      <c r="F58" s="122"/>
      <c r="G58" s="122"/>
      <c r="H58" s="122">
        <f>SUM(H53:H57)</f>
        <v>0</v>
      </c>
      <c r="I58" s="122">
        <f>SUM(I53:I57)</f>
        <v>0</v>
      </c>
      <c r="J58" s="122"/>
      <c r="K58" s="122"/>
      <c r="L58" s="122"/>
      <c r="M58" s="122"/>
      <c r="N58" s="122"/>
      <c r="O58" s="122"/>
      <c r="P58" s="122">
        <f>SUM(P53:P57)</f>
        <v>0</v>
      </c>
      <c r="Q58" s="150">
        <f>SUM(Q53:Q57)</f>
        <v>0</v>
      </c>
      <c r="R58" s="118"/>
      <c r="S58" s="118"/>
      <c r="T58" s="118"/>
      <c r="U58" s="117"/>
    </row>
    <row r="59" spans="1:21">
      <c r="A59" s="159" t="s">
        <v>300</v>
      </c>
      <c r="B59" s="123">
        <f>H58-SUMPRODUCT(C53:C57,D53:D57,E53:E57)</f>
        <v>0</v>
      </c>
      <c r="C59" s="124"/>
      <c r="D59" s="124"/>
      <c r="E59" s="124"/>
      <c r="F59" s="125"/>
      <c r="G59" s="124"/>
      <c r="H59" s="126"/>
      <c r="I59" s="126"/>
      <c r="J59" s="123">
        <f>P58-SUMPRODUCT(K53:K57,L53:L57,M53:M57)</f>
        <v>0</v>
      </c>
      <c r="K59" s="124"/>
      <c r="L59" s="124"/>
      <c r="M59" s="124"/>
      <c r="N59" s="125"/>
      <c r="O59" s="124"/>
      <c r="P59" s="126"/>
      <c r="Q59" s="151"/>
      <c r="R59" s="118"/>
      <c r="S59" s="118"/>
      <c r="T59" s="118"/>
      <c r="U59" s="117"/>
    </row>
    <row r="60" spans="1:21">
      <c r="A60" s="160"/>
      <c r="B60" s="102"/>
      <c r="C60" s="102"/>
      <c r="D60" s="102"/>
      <c r="E60" s="102"/>
      <c r="F60" s="102"/>
      <c r="G60" s="102"/>
      <c r="H60" s="102"/>
      <c r="I60" s="102"/>
      <c r="J60" s="102"/>
      <c r="K60" s="102"/>
      <c r="L60" s="102"/>
      <c r="M60" s="102"/>
      <c r="N60" s="102"/>
      <c r="O60" s="102"/>
      <c r="P60" s="102"/>
      <c r="Q60" s="102"/>
      <c r="R60" s="118"/>
      <c r="S60" s="118"/>
      <c r="T60" s="118"/>
      <c r="U60" s="117"/>
    </row>
    <row r="61" spans="1:21">
      <c r="A61" s="286" t="s">
        <v>36</v>
      </c>
      <c r="B61" s="287"/>
      <c r="C61" s="287"/>
      <c r="D61" s="287"/>
      <c r="E61" s="287"/>
      <c r="F61" s="287"/>
      <c r="G61" s="287"/>
      <c r="H61" s="287"/>
      <c r="I61" s="287"/>
      <c r="J61" s="287"/>
      <c r="K61" s="287"/>
      <c r="L61" s="287"/>
      <c r="M61" s="287"/>
      <c r="N61" s="287"/>
      <c r="O61" s="287"/>
      <c r="P61" s="287"/>
      <c r="Q61" s="287"/>
      <c r="R61" s="118"/>
      <c r="S61" s="118"/>
      <c r="T61" s="118"/>
      <c r="U61" s="117"/>
    </row>
    <row r="62" spans="1:21">
      <c r="A62" s="164" t="s">
        <v>37</v>
      </c>
      <c r="B62" s="134"/>
      <c r="C62" s="134"/>
      <c r="D62" s="134"/>
      <c r="E62" s="134"/>
      <c r="F62" s="134"/>
      <c r="G62" s="134"/>
      <c r="H62" s="134"/>
      <c r="I62" s="134"/>
      <c r="J62" s="134"/>
      <c r="K62" s="134"/>
      <c r="L62" s="134"/>
      <c r="M62" s="134"/>
      <c r="N62" s="134"/>
      <c r="O62" s="134"/>
      <c r="P62" s="134"/>
      <c r="Q62" s="153"/>
      <c r="R62" s="118"/>
      <c r="S62" s="118"/>
      <c r="T62" s="118"/>
      <c r="U62" s="117"/>
    </row>
    <row r="63" spans="1:21">
      <c r="A63" s="164" t="s">
        <v>38</v>
      </c>
      <c r="B63" s="134"/>
      <c r="C63" s="134"/>
      <c r="D63" s="134"/>
      <c r="E63" s="134"/>
      <c r="F63" s="134"/>
      <c r="G63" s="134"/>
      <c r="H63" s="134"/>
      <c r="I63" s="134"/>
      <c r="J63" s="134"/>
      <c r="K63" s="134"/>
      <c r="L63" s="134"/>
      <c r="M63" s="134"/>
      <c r="N63" s="134"/>
      <c r="O63" s="134"/>
      <c r="P63" s="134"/>
      <c r="Q63" s="153"/>
      <c r="R63" s="118"/>
      <c r="S63" s="118"/>
      <c r="T63" s="118"/>
      <c r="U63" s="117"/>
    </row>
    <row r="64" spans="1:21">
      <c r="A64" s="164" t="s">
        <v>132</v>
      </c>
      <c r="B64" s="134"/>
      <c r="C64" s="134"/>
      <c r="D64" s="134"/>
      <c r="E64" s="134"/>
      <c r="F64" s="134"/>
      <c r="G64" s="134"/>
      <c r="H64" s="134"/>
      <c r="I64" s="134"/>
      <c r="J64" s="134"/>
      <c r="K64" s="134"/>
      <c r="L64" s="134"/>
      <c r="M64" s="134"/>
      <c r="N64" s="134"/>
      <c r="O64" s="134"/>
      <c r="P64" s="134"/>
      <c r="Q64" s="153"/>
      <c r="R64" s="118"/>
      <c r="S64" s="118"/>
      <c r="T64" s="118"/>
      <c r="U64" s="117"/>
    </row>
    <row r="65" spans="1:21">
      <c r="A65" s="157" t="s">
        <v>39</v>
      </c>
      <c r="B65" s="119"/>
      <c r="C65" s="119"/>
      <c r="D65" s="119"/>
      <c r="E65" s="119"/>
      <c r="F65" s="120"/>
      <c r="G65" s="121">
        <f t="shared" ref="G65:G70" si="19">E65*(1+F65)</f>
        <v>0</v>
      </c>
      <c r="H65" s="121">
        <f t="shared" ref="H65:H70" si="20" xml:space="preserve"> IF(OR(B65="F",B65="f"), G65, G65*(C65*D65))</f>
        <v>0</v>
      </c>
      <c r="I65" s="121">
        <f t="shared" ref="I65:I70" si="21">Photographer_FX_Rate*IF(OR(B65="F",B65="f"),G65,H65)/Local_FX_Rate</f>
        <v>0</v>
      </c>
      <c r="J65" s="119"/>
      <c r="K65" s="119"/>
      <c r="L65" s="119"/>
      <c r="M65" s="119"/>
      <c r="N65" s="120"/>
      <c r="O65" s="121">
        <f t="shared" ref="O65:O70" si="22">M65*(1+N65)</f>
        <v>0</v>
      </c>
      <c r="P65" s="121">
        <f t="shared" ref="P65:P70" si="23">IF(OR(J65="F",J65="f"),O65,O65*(K65*L65))</f>
        <v>0</v>
      </c>
      <c r="Q65" s="149">
        <f t="shared" ref="Q65:Q70" si="24">Photographer_FX_Rate_2*IF(OR(J65="F",J65="f"),O65,P65)/Local_FX_Rate_2</f>
        <v>0</v>
      </c>
      <c r="R65" s="118" t="s">
        <v>363</v>
      </c>
      <c r="S65" s="100" t="str">
        <f t="shared" ref="S65:S70" si="25">$H$16</f>
        <v>EUR</v>
      </c>
      <c r="T65" s="155" t="str">
        <f t="shared" ref="T65:T70" si="26">$P$16</f>
        <v>EUR</v>
      </c>
      <c r="U65" s="117"/>
    </row>
    <row r="66" spans="1:21">
      <c r="A66" s="157" t="s">
        <v>40</v>
      </c>
      <c r="B66" s="119"/>
      <c r="C66" s="119"/>
      <c r="D66" s="119"/>
      <c r="E66" s="119"/>
      <c r="F66" s="120"/>
      <c r="G66" s="121">
        <f t="shared" si="19"/>
        <v>0</v>
      </c>
      <c r="H66" s="121">
        <f t="shared" si="20"/>
        <v>0</v>
      </c>
      <c r="I66" s="121">
        <f t="shared" si="21"/>
        <v>0</v>
      </c>
      <c r="J66" s="119"/>
      <c r="K66" s="119"/>
      <c r="L66" s="119"/>
      <c r="M66" s="119"/>
      <c r="N66" s="120"/>
      <c r="O66" s="121">
        <f t="shared" si="22"/>
        <v>0</v>
      </c>
      <c r="P66" s="121">
        <f t="shared" si="23"/>
        <v>0</v>
      </c>
      <c r="Q66" s="149">
        <f t="shared" si="24"/>
        <v>0</v>
      </c>
      <c r="R66" s="118" t="s">
        <v>363</v>
      </c>
      <c r="S66" s="100" t="str">
        <f t="shared" si="25"/>
        <v>EUR</v>
      </c>
      <c r="T66" s="155" t="str">
        <f t="shared" si="26"/>
        <v>EUR</v>
      </c>
      <c r="U66" s="117"/>
    </row>
    <row r="67" spans="1:21">
      <c r="A67" s="157" t="s">
        <v>41</v>
      </c>
      <c r="B67" s="119"/>
      <c r="C67" s="119"/>
      <c r="D67" s="119"/>
      <c r="E67" s="119"/>
      <c r="F67" s="120"/>
      <c r="G67" s="121">
        <f t="shared" si="19"/>
        <v>0</v>
      </c>
      <c r="H67" s="121">
        <f t="shared" si="20"/>
        <v>0</v>
      </c>
      <c r="I67" s="121">
        <f t="shared" si="21"/>
        <v>0</v>
      </c>
      <c r="J67" s="119"/>
      <c r="K67" s="119"/>
      <c r="L67" s="119"/>
      <c r="M67" s="119"/>
      <c r="N67" s="120"/>
      <c r="O67" s="121">
        <f t="shared" si="22"/>
        <v>0</v>
      </c>
      <c r="P67" s="121">
        <f t="shared" si="23"/>
        <v>0</v>
      </c>
      <c r="Q67" s="149">
        <f t="shared" si="24"/>
        <v>0</v>
      </c>
      <c r="R67" s="118" t="s">
        <v>363</v>
      </c>
      <c r="S67" s="100" t="str">
        <f t="shared" si="25"/>
        <v>EUR</v>
      </c>
      <c r="T67" s="155" t="str">
        <f t="shared" si="26"/>
        <v>EUR</v>
      </c>
      <c r="U67" s="117"/>
    </row>
    <row r="68" spans="1:21">
      <c r="A68" s="157" t="s">
        <v>42</v>
      </c>
      <c r="B68" s="119"/>
      <c r="C68" s="119"/>
      <c r="D68" s="119"/>
      <c r="E68" s="119"/>
      <c r="F68" s="120"/>
      <c r="G68" s="121">
        <f t="shared" si="19"/>
        <v>0</v>
      </c>
      <c r="H68" s="121">
        <f t="shared" si="20"/>
        <v>0</v>
      </c>
      <c r="I68" s="121">
        <f t="shared" si="21"/>
        <v>0</v>
      </c>
      <c r="J68" s="119"/>
      <c r="K68" s="119"/>
      <c r="L68" s="119"/>
      <c r="M68" s="119"/>
      <c r="N68" s="120"/>
      <c r="O68" s="121">
        <f t="shared" si="22"/>
        <v>0</v>
      </c>
      <c r="P68" s="121">
        <f t="shared" si="23"/>
        <v>0</v>
      </c>
      <c r="Q68" s="149">
        <f t="shared" si="24"/>
        <v>0</v>
      </c>
      <c r="R68" s="118" t="s">
        <v>363</v>
      </c>
      <c r="S68" s="100" t="str">
        <f t="shared" si="25"/>
        <v>EUR</v>
      </c>
      <c r="T68" s="155" t="str">
        <f t="shared" si="26"/>
        <v>EUR</v>
      </c>
      <c r="U68" s="117"/>
    </row>
    <row r="69" spans="1:21">
      <c r="A69" s="157" t="s">
        <v>20</v>
      </c>
      <c r="B69" s="119"/>
      <c r="C69" s="119"/>
      <c r="D69" s="119"/>
      <c r="E69" s="119"/>
      <c r="F69" s="120"/>
      <c r="G69" s="121">
        <f t="shared" si="19"/>
        <v>0</v>
      </c>
      <c r="H69" s="121">
        <f t="shared" si="20"/>
        <v>0</v>
      </c>
      <c r="I69" s="121">
        <f t="shared" si="21"/>
        <v>0</v>
      </c>
      <c r="J69" s="119"/>
      <c r="K69" s="119"/>
      <c r="L69" s="119"/>
      <c r="M69" s="119"/>
      <c r="N69" s="120"/>
      <c r="O69" s="121">
        <f t="shared" si="22"/>
        <v>0</v>
      </c>
      <c r="P69" s="121">
        <f t="shared" si="23"/>
        <v>0</v>
      </c>
      <c r="Q69" s="149">
        <f t="shared" si="24"/>
        <v>0</v>
      </c>
      <c r="R69" s="118" t="s">
        <v>363</v>
      </c>
      <c r="S69" s="100" t="str">
        <f t="shared" si="25"/>
        <v>EUR</v>
      </c>
      <c r="T69" s="155" t="str">
        <f t="shared" si="26"/>
        <v>EUR</v>
      </c>
      <c r="U69" s="117"/>
    </row>
    <row r="70" spans="1:21">
      <c r="A70" s="157" t="s">
        <v>20</v>
      </c>
      <c r="B70" s="119"/>
      <c r="C70" s="119"/>
      <c r="D70" s="119"/>
      <c r="E70" s="119"/>
      <c r="F70" s="120"/>
      <c r="G70" s="121">
        <f t="shared" si="19"/>
        <v>0</v>
      </c>
      <c r="H70" s="121">
        <f t="shared" si="20"/>
        <v>0</v>
      </c>
      <c r="I70" s="121">
        <f t="shared" si="21"/>
        <v>0</v>
      </c>
      <c r="J70" s="119"/>
      <c r="K70" s="119"/>
      <c r="L70" s="119"/>
      <c r="M70" s="119"/>
      <c r="N70" s="120"/>
      <c r="O70" s="121">
        <f t="shared" si="22"/>
        <v>0</v>
      </c>
      <c r="P70" s="121">
        <f t="shared" si="23"/>
        <v>0</v>
      </c>
      <c r="Q70" s="149">
        <f t="shared" si="24"/>
        <v>0</v>
      </c>
      <c r="R70" s="118" t="s">
        <v>363</v>
      </c>
      <c r="S70" s="100" t="str">
        <f t="shared" si="25"/>
        <v>EUR</v>
      </c>
      <c r="T70" s="155" t="str">
        <f t="shared" si="26"/>
        <v>EUR</v>
      </c>
      <c r="U70" s="117"/>
    </row>
    <row r="71" spans="1:21">
      <c r="A71" s="158" t="s">
        <v>136</v>
      </c>
      <c r="B71" s="122"/>
      <c r="C71" s="122"/>
      <c r="D71" s="122"/>
      <c r="E71" s="122"/>
      <c r="F71" s="122"/>
      <c r="G71" s="122"/>
      <c r="H71" s="122">
        <f>SUM(H65:H70)</f>
        <v>0</v>
      </c>
      <c r="I71" s="122">
        <f>SUM(I65:I70)</f>
        <v>0</v>
      </c>
      <c r="J71" s="122"/>
      <c r="K71" s="122"/>
      <c r="L71" s="122"/>
      <c r="M71" s="122"/>
      <c r="N71" s="122"/>
      <c r="O71" s="122"/>
      <c r="P71" s="122">
        <f>SUM(P65:P70)</f>
        <v>0</v>
      </c>
      <c r="Q71" s="150">
        <f>SUM(Q65:Q70)</f>
        <v>0</v>
      </c>
      <c r="R71" s="118"/>
      <c r="S71" s="118"/>
      <c r="T71" s="118"/>
      <c r="U71" s="117"/>
    </row>
    <row r="72" spans="1:21">
      <c r="A72" s="159" t="s">
        <v>301</v>
      </c>
      <c r="B72" s="123">
        <f>H71-SUMPRODUCT(C65:C70,D65:D70,E65:E70)</f>
        <v>0</v>
      </c>
      <c r="C72" s="124"/>
      <c r="D72" s="124"/>
      <c r="E72" s="124"/>
      <c r="F72" s="125"/>
      <c r="G72" s="124"/>
      <c r="H72" s="126"/>
      <c r="I72" s="126"/>
      <c r="J72" s="123">
        <f>P71-SUMPRODUCT(K65:K70,L65:L70,M65:M70)</f>
        <v>0</v>
      </c>
      <c r="K72" s="124"/>
      <c r="L72" s="124"/>
      <c r="M72" s="124"/>
      <c r="N72" s="125"/>
      <c r="O72" s="124"/>
      <c r="P72" s="126"/>
      <c r="Q72" s="151"/>
      <c r="R72" s="118"/>
      <c r="S72" s="118"/>
      <c r="T72" s="118"/>
      <c r="U72" s="117"/>
    </row>
    <row r="73" spans="1:21">
      <c r="A73" s="173"/>
      <c r="B73" s="109"/>
      <c r="C73" s="109"/>
      <c r="D73" s="109"/>
      <c r="E73" s="109"/>
      <c r="F73" s="109"/>
      <c r="G73" s="109"/>
      <c r="H73" s="109"/>
      <c r="I73" s="109"/>
      <c r="J73" s="109"/>
      <c r="K73" s="109"/>
      <c r="L73" s="109"/>
      <c r="M73" s="109"/>
      <c r="N73" s="109"/>
      <c r="O73" s="109"/>
      <c r="P73" s="109"/>
      <c r="Q73" s="109"/>
      <c r="R73" s="118"/>
      <c r="S73" s="118"/>
      <c r="T73" s="118"/>
      <c r="U73" s="117"/>
    </row>
    <row r="74" spans="1:21">
      <c r="A74" s="264" t="s">
        <v>14</v>
      </c>
      <c r="B74" s="265"/>
      <c r="C74" s="265"/>
      <c r="D74" s="265"/>
      <c r="E74" s="265"/>
      <c r="F74" s="265"/>
      <c r="G74" s="265"/>
      <c r="H74" s="265"/>
      <c r="I74" s="265"/>
      <c r="J74" s="266" t="s">
        <v>15</v>
      </c>
      <c r="K74" s="266"/>
      <c r="L74" s="266"/>
      <c r="M74" s="266"/>
      <c r="N74" s="266"/>
      <c r="O74" s="266"/>
      <c r="P74" s="266"/>
      <c r="Q74" s="266"/>
      <c r="R74" s="175"/>
      <c r="S74" s="175"/>
      <c r="T74" s="175"/>
      <c r="U74" s="174" t="s">
        <v>164</v>
      </c>
    </row>
    <row r="75" spans="1:21">
      <c r="A75" s="198" t="s">
        <v>6</v>
      </c>
      <c r="B75" s="199"/>
      <c r="C75" s="199" t="s">
        <v>8</v>
      </c>
      <c r="D75" s="199" t="s">
        <v>9</v>
      </c>
      <c r="E75" s="199" t="s">
        <v>0</v>
      </c>
      <c r="F75" s="199" t="s">
        <v>1</v>
      </c>
      <c r="G75" s="199" t="s">
        <v>0</v>
      </c>
      <c r="H75" s="199" t="s">
        <v>12</v>
      </c>
      <c r="I75" s="199" t="s">
        <v>152</v>
      </c>
      <c r="J75" s="199"/>
      <c r="K75" s="199" t="s">
        <v>8</v>
      </c>
      <c r="L75" s="199" t="s">
        <v>9</v>
      </c>
      <c r="M75" s="199" t="s">
        <v>0</v>
      </c>
      <c r="N75" s="199" t="s">
        <v>1</v>
      </c>
      <c r="O75" s="199" t="s">
        <v>0</v>
      </c>
      <c r="P75" s="199" t="s">
        <v>12</v>
      </c>
      <c r="Q75" s="200" t="s">
        <v>152</v>
      </c>
      <c r="R75" s="118"/>
      <c r="S75" s="118"/>
      <c r="T75" s="118"/>
      <c r="U75" s="117"/>
    </row>
    <row r="76" spans="1:21">
      <c r="A76" s="201" t="s">
        <v>7</v>
      </c>
      <c r="B76" s="202" t="s">
        <v>2</v>
      </c>
      <c r="C76" s="202" t="s">
        <v>3</v>
      </c>
      <c r="D76" s="202" t="s">
        <v>10</v>
      </c>
      <c r="E76" s="202" t="s">
        <v>4</v>
      </c>
      <c r="F76" s="202" t="s">
        <v>5</v>
      </c>
      <c r="G76" s="202" t="s">
        <v>11</v>
      </c>
      <c r="H76" s="202" t="s">
        <v>13</v>
      </c>
      <c r="I76" s="202" t="s">
        <v>359</v>
      </c>
      <c r="J76" s="202" t="s">
        <v>2</v>
      </c>
      <c r="K76" s="202" t="s">
        <v>3</v>
      </c>
      <c r="L76" s="202" t="s">
        <v>10</v>
      </c>
      <c r="M76" s="202" t="s">
        <v>4</v>
      </c>
      <c r="N76" s="202" t="s">
        <v>5</v>
      </c>
      <c r="O76" s="202" t="s">
        <v>11</v>
      </c>
      <c r="P76" s="202" t="s">
        <v>13</v>
      </c>
      <c r="Q76" s="203" t="s">
        <v>359</v>
      </c>
      <c r="R76" s="118"/>
      <c r="S76" s="118"/>
      <c r="T76" s="118"/>
      <c r="U76" s="117"/>
    </row>
    <row r="77" spans="1:21">
      <c r="A77" s="286" t="s">
        <v>43</v>
      </c>
      <c r="B77" s="287"/>
      <c r="C77" s="287"/>
      <c r="D77" s="287"/>
      <c r="E77" s="287"/>
      <c r="F77" s="287"/>
      <c r="G77" s="287"/>
      <c r="H77" s="287"/>
      <c r="I77" s="287"/>
      <c r="J77" s="287"/>
      <c r="K77" s="287"/>
      <c r="L77" s="287"/>
      <c r="M77" s="287"/>
      <c r="N77" s="287"/>
      <c r="O77" s="287"/>
      <c r="P77" s="287"/>
      <c r="Q77" s="287"/>
      <c r="R77" s="118"/>
      <c r="S77" s="118"/>
      <c r="T77" s="118"/>
      <c r="U77" s="117"/>
    </row>
    <row r="78" spans="1:21">
      <c r="A78" s="157" t="s">
        <v>44</v>
      </c>
      <c r="B78" s="119"/>
      <c r="C78" s="119"/>
      <c r="D78" s="119"/>
      <c r="E78" s="119"/>
      <c r="F78" s="120"/>
      <c r="G78" s="121">
        <f t="shared" ref="G78:G97" si="27">E78*(1+F78)</f>
        <v>0</v>
      </c>
      <c r="H78" s="121">
        <f t="shared" ref="H78:H97" si="28" xml:space="preserve"> IF(OR(B78="F",B78="f"), G78, G78*(C78*D78))</f>
        <v>0</v>
      </c>
      <c r="I78" s="121">
        <f t="shared" ref="I78:I97" si="29">Photographer_FX_Rate*IF(OR(B78="F",B78="f"),G78,H78)/Local_FX_Rate</f>
        <v>0</v>
      </c>
      <c r="J78" s="119"/>
      <c r="K78" s="119"/>
      <c r="L78" s="119"/>
      <c r="M78" s="119"/>
      <c r="N78" s="120"/>
      <c r="O78" s="121">
        <f t="shared" ref="O78:O97" si="30">M78*(1+N78)</f>
        <v>0</v>
      </c>
      <c r="P78" s="121">
        <f t="shared" ref="P78:P97" si="31">IF(OR(J78="F",J78="f"),O78,O78*(K78*L78))</f>
        <v>0</v>
      </c>
      <c r="Q78" s="149">
        <f t="shared" ref="Q78:Q97" si="32">Photographer_FX_Rate_2*IF(OR(J78="F",J78="f"),O78,P78)/Local_FX_Rate_2</f>
        <v>0</v>
      </c>
      <c r="R78" s="118" t="s">
        <v>363</v>
      </c>
      <c r="S78" s="100" t="str">
        <f t="shared" ref="S78:S97" si="33">$H$16</f>
        <v>EUR</v>
      </c>
      <c r="T78" s="155" t="str">
        <f t="shared" ref="T78:T97" si="34">$P$16</f>
        <v>EUR</v>
      </c>
      <c r="U78" s="117"/>
    </row>
    <row r="79" spans="1:21">
      <c r="A79" s="157" t="s">
        <v>45</v>
      </c>
      <c r="B79" s="119"/>
      <c r="C79" s="119"/>
      <c r="D79" s="119"/>
      <c r="E79" s="119"/>
      <c r="F79" s="120"/>
      <c r="G79" s="121">
        <f t="shared" si="27"/>
        <v>0</v>
      </c>
      <c r="H79" s="121">
        <f t="shared" si="28"/>
        <v>0</v>
      </c>
      <c r="I79" s="121">
        <f t="shared" si="29"/>
        <v>0</v>
      </c>
      <c r="J79" s="119"/>
      <c r="K79" s="119"/>
      <c r="L79" s="119"/>
      <c r="M79" s="119"/>
      <c r="N79" s="120"/>
      <c r="O79" s="121">
        <f t="shared" si="30"/>
        <v>0</v>
      </c>
      <c r="P79" s="121">
        <f t="shared" si="31"/>
        <v>0</v>
      </c>
      <c r="Q79" s="149">
        <f t="shared" si="32"/>
        <v>0</v>
      </c>
      <c r="R79" s="118" t="s">
        <v>363</v>
      </c>
      <c r="S79" s="100" t="str">
        <f t="shared" si="33"/>
        <v>EUR</v>
      </c>
      <c r="T79" s="155" t="str">
        <f t="shared" si="34"/>
        <v>EUR</v>
      </c>
      <c r="U79" s="117"/>
    </row>
    <row r="80" spans="1:21">
      <c r="A80" s="157" t="s">
        <v>46</v>
      </c>
      <c r="B80" s="119"/>
      <c r="C80" s="119"/>
      <c r="D80" s="119"/>
      <c r="E80" s="119"/>
      <c r="F80" s="120"/>
      <c r="G80" s="121">
        <f t="shared" si="27"/>
        <v>0</v>
      </c>
      <c r="H80" s="121">
        <f t="shared" si="28"/>
        <v>0</v>
      </c>
      <c r="I80" s="121">
        <f t="shared" si="29"/>
        <v>0</v>
      </c>
      <c r="J80" s="119"/>
      <c r="K80" s="119"/>
      <c r="L80" s="119"/>
      <c r="M80" s="119"/>
      <c r="N80" s="120"/>
      <c r="O80" s="121">
        <f t="shared" si="30"/>
        <v>0</v>
      </c>
      <c r="P80" s="121">
        <f t="shared" si="31"/>
        <v>0</v>
      </c>
      <c r="Q80" s="149">
        <f t="shared" si="32"/>
        <v>0</v>
      </c>
      <c r="R80" s="118" t="s">
        <v>363</v>
      </c>
      <c r="S80" s="100" t="str">
        <f t="shared" si="33"/>
        <v>EUR</v>
      </c>
      <c r="T80" s="155" t="str">
        <f t="shared" si="34"/>
        <v>EUR</v>
      </c>
      <c r="U80" s="117"/>
    </row>
    <row r="81" spans="1:21">
      <c r="A81" s="157" t="s">
        <v>47</v>
      </c>
      <c r="B81" s="119"/>
      <c r="C81" s="119"/>
      <c r="D81" s="119"/>
      <c r="E81" s="119"/>
      <c r="F81" s="120"/>
      <c r="G81" s="121">
        <f t="shared" si="27"/>
        <v>0</v>
      </c>
      <c r="H81" s="121">
        <f t="shared" si="28"/>
        <v>0</v>
      </c>
      <c r="I81" s="121">
        <f t="shared" si="29"/>
        <v>0</v>
      </c>
      <c r="J81" s="119"/>
      <c r="K81" s="119"/>
      <c r="L81" s="119"/>
      <c r="M81" s="119"/>
      <c r="N81" s="120"/>
      <c r="O81" s="121">
        <f t="shared" si="30"/>
        <v>0</v>
      </c>
      <c r="P81" s="121">
        <f t="shared" si="31"/>
        <v>0</v>
      </c>
      <c r="Q81" s="149">
        <f t="shared" si="32"/>
        <v>0</v>
      </c>
      <c r="R81" s="118" t="s">
        <v>363</v>
      </c>
      <c r="S81" s="100" t="str">
        <f t="shared" si="33"/>
        <v>EUR</v>
      </c>
      <c r="T81" s="155" t="str">
        <f t="shared" si="34"/>
        <v>EUR</v>
      </c>
      <c r="U81" s="117"/>
    </row>
    <row r="82" spans="1:21">
      <c r="A82" s="157" t="s">
        <v>48</v>
      </c>
      <c r="B82" s="119"/>
      <c r="C82" s="119"/>
      <c r="D82" s="119"/>
      <c r="E82" s="119"/>
      <c r="F82" s="120"/>
      <c r="G82" s="121">
        <f t="shared" si="27"/>
        <v>0</v>
      </c>
      <c r="H82" s="121">
        <f t="shared" si="28"/>
        <v>0</v>
      </c>
      <c r="I82" s="121">
        <f t="shared" si="29"/>
        <v>0</v>
      </c>
      <c r="J82" s="119"/>
      <c r="K82" s="119"/>
      <c r="L82" s="119"/>
      <c r="M82" s="119"/>
      <c r="N82" s="120"/>
      <c r="O82" s="121">
        <f t="shared" si="30"/>
        <v>0</v>
      </c>
      <c r="P82" s="121">
        <f t="shared" si="31"/>
        <v>0</v>
      </c>
      <c r="Q82" s="149">
        <f t="shared" si="32"/>
        <v>0</v>
      </c>
      <c r="R82" s="118" t="s">
        <v>363</v>
      </c>
      <c r="S82" s="100" t="str">
        <f t="shared" si="33"/>
        <v>EUR</v>
      </c>
      <c r="T82" s="155" t="str">
        <f t="shared" si="34"/>
        <v>EUR</v>
      </c>
      <c r="U82" s="117"/>
    </row>
    <row r="83" spans="1:21">
      <c r="A83" s="157" t="s">
        <v>49</v>
      </c>
      <c r="B83" s="119"/>
      <c r="C83" s="119"/>
      <c r="D83" s="119"/>
      <c r="E83" s="119"/>
      <c r="F83" s="120"/>
      <c r="G83" s="121">
        <f t="shared" si="27"/>
        <v>0</v>
      </c>
      <c r="H83" s="121">
        <f t="shared" si="28"/>
        <v>0</v>
      </c>
      <c r="I83" s="121">
        <f t="shared" si="29"/>
        <v>0</v>
      </c>
      <c r="J83" s="119"/>
      <c r="K83" s="119"/>
      <c r="L83" s="119"/>
      <c r="M83" s="119"/>
      <c r="N83" s="120"/>
      <c r="O83" s="121">
        <f t="shared" si="30"/>
        <v>0</v>
      </c>
      <c r="P83" s="121">
        <f t="shared" si="31"/>
        <v>0</v>
      </c>
      <c r="Q83" s="149">
        <f t="shared" si="32"/>
        <v>0</v>
      </c>
      <c r="R83" s="118" t="s">
        <v>363</v>
      </c>
      <c r="S83" s="100" t="str">
        <f t="shared" si="33"/>
        <v>EUR</v>
      </c>
      <c r="T83" s="155" t="str">
        <f t="shared" si="34"/>
        <v>EUR</v>
      </c>
      <c r="U83" s="117"/>
    </row>
    <row r="84" spans="1:21">
      <c r="A84" s="157" t="s">
        <v>50</v>
      </c>
      <c r="B84" s="119"/>
      <c r="C84" s="119"/>
      <c r="D84" s="119"/>
      <c r="E84" s="119"/>
      <c r="F84" s="120"/>
      <c r="G84" s="121">
        <f t="shared" si="27"/>
        <v>0</v>
      </c>
      <c r="H84" s="121">
        <f t="shared" si="28"/>
        <v>0</v>
      </c>
      <c r="I84" s="121">
        <f t="shared" si="29"/>
        <v>0</v>
      </c>
      <c r="J84" s="119"/>
      <c r="K84" s="119"/>
      <c r="L84" s="119"/>
      <c r="M84" s="119"/>
      <c r="N84" s="120"/>
      <c r="O84" s="121">
        <f t="shared" si="30"/>
        <v>0</v>
      </c>
      <c r="P84" s="121">
        <f t="shared" si="31"/>
        <v>0</v>
      </c>
      <c r="Q84" s="149">
        <f t="shared" si="32"/>
        <v>0</v>
      </c>
      <c r="R84" s="118" t="s">
        <v>363</v>
      </c>
      <c r="S84" s="100" t="str">
        <f t="shared" si="33"/>
        <v>EUR</v>
      </c>
      <c r="T84" s="155" t="str">
        <f t="shared" si="34"/>
        <v>EUR</v>
      </c>
      <c r="U84" s="117"/>
    </row>
    <row r="85" spans="1:21">
      <c r="A85" s="157" t="s">
        <v>51</v>
      </c>
      <c r="B85" s="119"/>
      <c r="C85" s="119"/>
      <c r="D85" s="119"/>
      <c r="E85" s="119"/>
      <c r="F85" s="120"/>
      <c r="G85" s="121">
        <f t="shared" si="27"/>
        <v>0</v>
      </c>
      <c r="H85" s="121">
        <f t="shared" si="28"/>
        <v>0</v>
      </c>
      <c r="I85" s="121">
        <f t="shared" si="29"/>
        <v>0</v>
      </c>
      <c r="J85" s="119"/>
      <c r="K85" s="119"/>
      <c r="L85" s="119"/>
      <c r="M85" s="119"/>
      <c r="N85" s="120"/>
      <c r="O85" s="121">
        <f t="shared" si="30"/>
        <v>0</v>
      </c>
      <c r="P85" s="121">
        <f t="shared" si="31"/>
        <v>0</v>
      </c>
      <c r="Q85" s="149">
        <f t="shared" si="32"/>
        <v>0</v>
      </c>
      <c r="R85" s="118" t="s">
        <v>363</v>
      </c>
      <c r="S85" s="100" t="str">
        <f t="shared" si="33"/>
        <v>EUR</v>
      </c>
      <c r="T85" s="155" t="str">
        <f t="shared" si="34"/>
        <v>EUR</v>
      </c>
      <c r="U85" s="117"/>
    </row>
    <row r="86" spans="1:21">
      <c r="A86" s="157" t="s">
        <v>52</v>
      </c>
      <c r="B86" s="119"/>
      <c r="C86" s="119"/>
      <c r="D86" s="119"/>
      <c r="E86" s="119"/>
      <c r="F86" s="120"/>
      <c r="G86" s="121">
        <f t="shared" si="27"/>
        <v>0</v>
      </c>
      <c r="H86" s="121">
        <f t="shared" si="28"/>
        <v>0</v>
      </c>
      <c r="I86" s="121">
        <f t="shared" si="29"/>
        <v>0</v>
      </c>
      <c r="J86" s="119"/>
      <c r="K86" s="119"/>
      <c r="L86" s="119"/>
      <c r="M86" s="119"/>
      <c r="N86" s="120"/>
      <c r="O86" s="121">
        <f t="shared" si="30"/>
        <v>0</v>
      </c>
      <c r="P86" s="121">
        <f t="shared" si="31"/>
        <v>0</v>
      </c>
      <c r="Q86" s="149">
        <f t="shared" si="32"/>
        <v>0</v>
      </c>
      <c r="R86" s="118" t="s">
        <v>363</v>
      </c>
      <c r="S86" s="100" t="str">
        <f t="shared" si="33"/>
        <v>EUR</v>
      </c>
      <c r="T86" s="155" t="str">
        <f t="shared" si="34"/>
        <v>EUR</v>
      </c>
      <c r="U86" s="117"/>
    </row>
    <row r="87" spans="1:21">
      <c r="A87" s="157" t="s">
        <v>53</v>
      </c>
      <c r="B87" s="119"/>
      <c r="C87" s="119"/>
      <c r="D87" s="119"/>
      <c r="E87" s="119"/>
      <c r="F87" s="120"/>
      <c r="G87" s="121">
        <f t="shared" si="27"/>
        <v>0</v>
      </c>
      <c r="H87" s="121">
        <f t="shared" si="28"/>
        <v>0</v>
      </c>
      <c r="I87" s="121">
        <f t="shared" si="29"/>
        <v>0</v>
      </c>
      <c r="J87" s="119"/>
      <c r="K87" s="119"/>
      <c r="L87" s="119"/>
      <c r="M87" s="119"/>
      <c r="N87" s="120"/>
      <c r="O87" s="121">
        <f t="shared" si="30"/>
        <v>0</v>
      </c>
      <c r="P87" s="121">
        <f t="shared" si="31"/>
        <v>0</v>
      </c>
      <c r="Q87" s="149">
        <f t="shared" si="32"/>
        <v>0</v>
      </c>
      <c r="R87" s="118" t="s">
        <v>363</v>
      </c>
      <c r="S87" s="100" t="str">
        <f t="shared" si="33"/>
        <v>EUR</v>
      </c>
      <c r="T87" s="155" t="str">
        <f t="shared" si="34"/>
        <v>EUR</v>
      </c>
      <c r="U87" s="117"/>
    </row>
    <row r="88" spans="1:21">
      <c r="A88" s="157" t="s">
        <v>54</v>
      </c>
      <c r="B88" s="119"/>
      <c r="C88" s="119"/>
      <c r="D88" s="119"/>
      <c r="E88" s="119"/>
      <c r="F88" s="120"/>
      <c r="G88" s="121">
        <f t="shared" si="27"/>
        <v>0</v>
      </c>
      <c r="H88" s="121">
        <f t="shared" si="28"/>
        <v>0</v>
      </c>
      <c r="I88" s="121">
        <f t="shared" si="29"/>
        <v>0</v>
      </c>
      <c r="J88" s="119"/>
      <c r="K88" s="119"/>
      <c r="L88" s="119"/>
      <c r="M88" s="119"/>
      <c r="N88" s="120"/>
      <c r="O88" s="121">
        <f t="shared" si="30"/>
        <v>0</v>
      </c>
      <c r="P88" s="121">
        <f t="shared" si="31"/>
        <v>0</v>
      </c>
      <c r="Q88" s="149">
        <f t="shared" si="32"/>
        <v>0</v>
      </c>
      <c r="R88" s="118" t="s">
        <v>363</v>
      </c>
      <c r="S88" s="100" t="str">
        <f t="shared" si="33"/>
        <v>EUR</v>
      </c>
      <c r="T88" s="155" t="str">
        <f t="shared" si="34"/>
        <v>EUR</v>
      </c>
      <c r="U88" s="117"/>
    </row>
    <row r="89" spans="1:21">
      <c r="A89" s="157" t="s">
        <v>55</v>
      </c>
      <c r="B89" s="119"/>
      <c r="C89" s="119"/>
      <c r="D89" s="119"/>
      <c r="E89" s="119"/>
      <c r="F89" s="120"/>
      <c r="G89" s="121">
        <f t="shared" si="27"/>
        <v>0</v>
      </c>
      <c r="H89" s="121">
        <f t="shared" si="28"/>
        <v>0</v>
      </c>
      <c r="I89" s="121">
        <f t="shared" si="29"/>
        <v>0</v>
      </c>
      <c r="J89" s="119"/>
      <c r="K89" s="119"/>
      <c r="L89" s="119"/>
      <c r="M89" s="119"/>
      <c r="N89" s="120"/>
      <c r="O89" s="121">
        <f t="shared" si="30"/>
        <v>0</v>
      </c>
      <c r="P89" s="121">
        <f t="shared" si="31"/>
        <v>0</v>
      </c>
      <c r="Q89" s="149">
        <f t="shared" si="32"/>
        <v>0</v>
      </c>
      <c r="R89" s="118" t="s">
        <v>363</v>
      </c>
      <c r="S89" s="100" t="str">
        <f t="shared" si="33"/>
        <v>EUR</v>
      </c>
      <c r="T89" s="155" t="str">
        <f t="shared" si="34"/>
        <v>EUR</v>
      </c>
      <c r="U89" s="117"/>
    </row>
    <row r="90" spans="1:21">
      <c r="A90" s="157" t="s">
        <v>56</v>
      </c>
      <c r="B90" s="119"/>
      <c r="C90" s="119"/>
      <c r="D90" s="119"/>
      <c r="E90" s="119"/>
      <c r="F90" s="120"/>
      <c r="G90" s="121">
        <f t="shared" si="27"/>
        <v>0</v>
      </c>
      <c r="H90" s="121">
        <f t="shared" si="28"/>
        <v>0</v>
      </c>
      <c r="I90" s="121">
        <f t="shared" si="29"/>
        <v>0</v>
      </c>
      <c r="J90" s="119"/>
      <c r="K90" s="119"/>
      <c r="L90" s="119"/>
      <c r="M90" s="119"/>
      <c r="N90" s="120"/>
      <c r="O90" s="121">
        <f t="shared" si="30"/>
        <v>0</v>
      </c>
      <c r="P90" s="121">
        <f t="shared" si="31"/>
        <v>0</v>
      </c>
      <c r="Q90" s="149">
        <f t="shared" si="32"/>
        <v>0</v>
      </c>
      <c r="R90" s="118" t="s">
        <v>363</v>
      </c>
      <c r="S90" s="100" t="str">
        <f t="shared" si="33"/>
        <v>EUR</v>
      </c>
      <c r="T90" s="155" t="str">
        <f t="shared" si="34"/>
        <v>EUR</v>
      </c>
      <c r="U90" s="117"/>
    </row>
    <row r="91" spans="1:21">
      <c r="A91" s="157" t="s">
        <v>57</v>
      </c>
      <c r="B91" s="119"/>
      <c r="C91" s="119"/>
      <c r="D91" s="119"/>
      <c r="E91" s="119"/>
      <c r="F91" s="120"/>
      <c r="G91" s="121">
        <f t="shared" si="27"/>
        <v>0</v>
      </c>
      <c r="H91" s="121">
        <f t="shared" si="28"/>
        <v>0</v>
      </c>
      <c r="I91" s="121">
        <f t="shared" si="29"/>
        <v>0</v>
      </c>
      <c r="J91" s="119"/>
      <c r="K91" s="119"/>
      <c r="L91" s="119"/>
      <c r="M91" s="119"/>
      <c r="N91" s="120"/>
      <c r="O91" s="121">
        <f t="shared" si="30"/>
        <v>0</v>
      </c>
      <c r="P91" s="121">
        <f t="shared" si="31"/>
        <v>0</v>
      </c>
      <c r="Q91" s="149">
        <f t="shared" si="32"/>
        <v>0</v>
      </c>
      <c r="R91" s="118" t="s">
        <v>363</v>
      </c>
      <c r="S91" s="100" t="str">
        <f t="shared" si="33"/>
        <v>EUR</v>
      </c>
      <c r="T91" s="155" t="str">
        <f t="shared" si="34"/>
        <v>EUR</v>
      </c>
      <c r="U91" s="117"/>
    </row>
    <row r="92" spans="1:21">
      <c r="A92" s="157" t="s">
        <v>58</v>
      </c>
      <c r="B92" s="119"/>
      <c r="C92" s="119"/>
      <c r="D92" s="119"/>
      <c r="E92" s="119"/>
      <c r="F92" s="120"/>
      <c r="G92" s="121">
        <f t="shared" si="27"/>
        <v>0</v>
      </c>
      <c r="H92" s="121">
        <f t="shared" si="28"/>
        <v>0</v>
      </c>
      <c r="I92" s="121">
        <f t="shared" si="29"/>
        <v>0</v>
      </c>
      <c r="J92" s="119"/>
      <c r="K92" s="119"/>
      <c r="L92" s="119"/>
      <c r="M92" s="119"/>
      <c r="N92" s="120"/>
      <c r="O92" s="121">
        <f t="shared" si="30"/>
        <v>0</v>
      </c>
      <c r="P92" s="121">
        <f t="shared" si="31"/>
        <v>0</v>
      </c>
      <c r="Q92" s="149">
        <f t="shared" si="32"/>
        <v>0</v>
      </c>
      <c r="R92" s="118" t="s">
        <v>363</v>
      </c>
      <c r="S92" s="100" t="str">
        <f t="shared" si="33"/>
        <v>EUR</v>
      </c>
      <c r="T92" s="155" t="str">
        <f t="shared" si="34"/>
        <v>EUR</v>
      </c>
      <c r="U92" s="117"/>
    </row>
    <row r="93" spans="1:21">
      <c r="A93" s="157" t="s">
        <v>59</v>
      </c>
      <c r="B93" s="119"/>
      <c r="C93" s="119"/>
      <c r="D93" s="119"/>
      <c r="E93" s="119"/>
      <c r="F93" s="120"/>
      <c r="G93" s="121">
        <f t="shared" si="27"/>
        <v>0</v>
      </c>
      <c r="H93" s="121">
        <f t="shared" si="28"/>
        <v>0</v>
      </c>
      <c r="I93" s="121">
        <f t="shared" si="29"/>
        <v>0</v>
      </c>
      <c r="J93" s="119"/>
      <c r="K93" s="119"/>
      <c r="L93" s="119"/>
      <c r="M93" s="119"/>
      <c r="N93" s="120"/>
      <c r="O93" s="121">
        <f t="shared" si="30"/>
        <v>0</v>
      </c>
      <c r="P93" s="121">
        <f t="shared" si="31"/>
        <v>0</v>
      </c>
      <c r="Q93" s="149">
        <f t="shared" si="32"/>
        <v>0</v>
      </c>
      <c r="R93" s="118" t="s">
        <v>363</v>
      </c>
      <c r="S93" s="100" t="str">
        <f t="shared" si="33"/>
        <v>EUR</v>
      </c>
      <c r="T93" s="155" t="str">
        <f t="shared" si="34"/>
        <v>EUR</v>
      </c>
      <c r="U93" s="117"/>
    </row>
    <row r="94" spans="1:21">
      <c r="A94" s="157" t="s">
        <v>60</v>
      </c>
      <c r="B94" s="119"/>
      <c r="C94" s="119"/>
      <c r="D94" s="119"/>
      <c r="E94" s="119"/>
      <c r="F94" s="120"/>
      <c r="G94" s="121">
        <f t="shared" si="27"/>
        <v>0</v>
      </c>
      <c r="H94" s="121">
        <f t="shared" si="28"/>
        <v>0</v>
      </c>
      <c r="I94" s="121">
        <f t="shared" si="29"/>
        <v>0</v>
      </c>
      <c r="J94" s="119"/>
      <c r="K94" s="119"/>
      <c r="L94" s="119"/>
      <c r="M94" s="119"/>
      <c r="N94" s="120"/>
      <c r="O94" s="121">
        <f t="shared" si="30"/>
        <v>0</v>
      </c>
      <c r="P94" s="121">
        <f t="shared" si="31"/>
        <v>0</v>
      </c>
      <c r="Q94" s="149">
        <f t="shared" si="32"/>
        <v>0</v>
      </c>
      <c r="R94" s="118" t="s">
        <v>363</v>
      </c>
      <c r="S94" s="100" t="str">
        <f t="shared" si="33"/>
        <v>EUR</v>
      </c>
      <c r="T94" s="155" t="str">
        <f t="shared" si="34"/>
        <v>EUR</v>
      </c>
      <c r="U94" s="117"/>
    </row>
    <row r="95" spans="1:21">
      <c r="A95" s="157" t="s">
        <v>327</v>
      </c>
      <c r="B95" s="119"/>
      <c r="C95" s="119"/>
      <c r="D95" s="119"/>
      <c r="E95" s="119"/>
      <c r="F95" s="120"/>
      <c r="G95" s="121">
        <f t="shared" si="27"/>
        <v>0</v>
      </c>
      <c r="H95" s="121">
        <f t="shared" si="28"/>
        <v>0</v>
      </c>
      <c r="I95" s="121">
        <f t="shared" si="29"/>
        <v>0</v>
      </c>
      <c r="J95" s="119"/>
      <c r="K95" s="119"/>
      <c r="L95" s="119"/>
      <c r="M95" s="119"/>
      <c r="N95" s="120"/>
      <c r="O95" s="121">
        <f t="shared" si="30"/>
        <v>0</v>
      </c>
      <c r="P95" s="121">
        <f t="shared" si="31"/>
        <v>0</v>
      </c>
      <c r="Q95" s="149">
        <f t="shared" si="32"/>
        <v>0</v>
      </c>
      <c r="R95" s="118" t="s">
        <v>363</v>
      </c>
      <c r="S95" s="100" t="str">
        <f t="shared" si="33"/>
        <v>EUR</v>
      </c>
      <c r="T95" s="155" t="str">
        <f t="shared" si="34"/>
        <v>EUR</v>
      </c>
      <c r="U95" s="117"/>
    </row>
    <row r="96" spans="1:21">
      <c r="A96" s="157" t="s">
        <v>20</v>
      </c>
      <c r="B96" s="119"/>
      <c r="C96" s="119"/>
      <c r="D96" s="119"/>
      <c r="E96" s="119"/>
      <c r="F96" s="120"/>
      <c r="G96" s="121">
        <f t="shared" si="27"/>
        <v>0</v>
      </c>
      <c r="H96" s="121">
        <f t="shared" si="28"/>
        <v>0</v>
      </c>
      <c r="I96" s="121">
        <f t="shared" si="29"/>
        <v>0</v>
      </c>
      <c r="J96" s="119"/>
      <c r="K96" s="119"/>
      <c r="L96" s="119"/>
      <c r="M96" s="119"/>
      <c r="N96" s="120"/>
      <c r="O96" s="121">
        <f t="shared" si="30"/>
        <v>0</v>
      </c>
      <c r="P96" s="121">
        <f t="shared" si="31"/>
        <v>0</v>
      </c>
      <c r="Q96" s="149">
        <f t="shared" si="32"/>
        <v>0</v>
      </c>
      <c r="R96" s="118" t="s">
        <v>363</v>
      </c>
      <c r="S96" s="100" t="str">
        <f t="shared" si="33"/>
        <v>EUR</v>
      </c>
      <c r="T96" s="155" t="str">
        <f t="shared" si="34"/>
        <v>EUR</v>
      </c>
      <c r="U96" s="117"/>
    </row>
    <row r="97" spans="1:21">
      <c r="A97" s="157" t="s">
        <v>20</v>
      </c>
      <c r="B97" s="119"/>
      <c r="C97" s="119"/>
      <c r="D97" s="119"/>
      <c r="E97" s="119"/>
      <c r="F97" s="120"/>
      <c r="G97" s="121">
        <f t="shared" si="27"/>
        <v>0</v>
      </c>
      <c r="H97" s="121">
        <f t="shared" si="28"/>
        <v>0</v>
      </c>
      <c r="I97" s="121">
        <f t="shared" si="29"/>
        <v>0</v>
      </c>
      <c r="J97" s="119"/>
      <c r="K97" s="119"/>
      <c r="L97" s="119"/>
      <c r="M97" s="119"/>
      <c r="N97" s="120"/>
      <c r="O97" s="121">
        <f t="shared" si="30"/>
        <v>0</v>
      </c>
      <c r="P97" s="121">
        <f t="shared" si="31"/>
        <v>0</v>
      </c>
      <c r="Q97" s="149">
        <f t="shared" si="32"/>
        <v>0</v>
      </c>
      <c r="R97" s="118" t="s">
        <v>363</v>
      </c>
      <c r="S97" s="100" t="str">
        <f t="shared" si="33"/>
        <v>EUR</v>
      </c>
      <c r="T97" s="155" t="str">
        <f t="shared" si="34"/>
        <v>EUR</v>
      </c>
      <c r="U97" s="117"/>
    </row>
    <row r="98" spans="1:21">
      <c r="A98" s="158" t="s">
        <v>137</v>
      </c>
      <c r="B98" s="122"/>
      <c r="C98" s="122"/>
      <c r="D98" s="122"/>
      <c r="E98" s="122"/>
      <c r="F98" s="122"/>
      <c r="G98" s="122"/>
      <c r="H98" s="122">
        <f>SUM(H78:H97)</f>
        <v>0</v>
      </c>
      <c r="I98" s="122">
        <f>SUM(I78:I97)</f>
        <v>0</v>
      </c>
      <c r="J98" s="122"/>
      <c r="K98" s="122"/>
      <c r="L98" s="122"/>
      <c r="M98" s="122"/>
      <c r="N98" s="122"/>
      <c r="O98" s="122"/>
      <c r="P98" s="122">
        <f>SUM(P78:P97)</f>
        <v>0</v>
      </c>
      <c r="Q98" s="150">
        <f>SUM(Q78:Q97)</f>
        <v>0</v>
      </c>
      <c r="R98" s="118"/>
      <c r="S98" s="118"/>
      <c r="T98" s="118"/>
      <c r="U98" s="117"/>
    </row>
    <row r="99" spans="1:21">
      <c r="A99" s="159" t="s">
        <v>302</v>
      </c>
      <c r="B99" s="123">
        <f>H98-SUMPRODUCT(C78:C97,D78:D97,E78:E97)</f>
        <v>0</v>
      </c>
      <c r="C99" s="124"/>
      <c r="D99" s="124"/>
      <c r="E99" s="124"/>
      <c r="F99" s="125"/>
      <c r="G99" s="124"/>
      <c r="H99" s="126"/>
      <c r="I99" s="126"/>
      <c r="J99" s="123">
        <f>P98-SUMPRODUCT(K78:K97,L78:L97,M78:M97)</f>
        <v>0</v>
      </c>
      <c r="K99" s="124"/>
      <c r="L99" s="124"/>
      <c r="M99" s="124"/>
      <c r="N99" s="125"/>
      <c r="O99" s="124"/>
      <c r="P99" s="126"/>
      <c r="Q99" s="151"/>
      <c r="R99" s="118"/>
      <c r="S99" s="118"/>
      <c r="T99" s="118"/>
      <c r="U99" s="117"/>
    </row>
    <row r="100" spans="1:21">
      <c r="A100" s="160"/>
      <c r="B100" s="102"/>
      <c r="C100" s="102"/>
      <c r="D100" s="102"/>
      <c r="E100" s="102"/>
      <c r="F100" s="102"/>
      <c r="G100" s="102"/>
      <c r="H100" s="102"/>
      <c r="I100" s="102"/>
      <c r="J100" s="102"/>
      <c r="K100" s="102"/>
      <c r="L100" s="102"/>
      <c r="M100" s="102"/>
      <c r="N100" s="102"/>
      <c r="O100" s="102"/>
      <c r="P100" s="102"/>
      <c r="Q100" s="102"/>
      <c r="R100" s="118"/>
      <c r="S100" s="118"/>
      <c r="T100" s="118"/>
      <c r="U100" s="117"/>
    </row>
    <row r="101" spans="1:21" ht="21">
      <c r="A101" s="288" t="s">
        <v>61</v>
      </c>
      <c r="B101" s="289"/>
      <c r="C101" s="289"/>
      <c r="D101" s="289"/>
      <c r="E101" s="289"/>
      <c r="F101" s="289"/>
      <c r="G101" s="289"/>
      <c r="H101" s="289"/>
      <c r="I101" s="289"/>
      <c r="J101" s="289"/>
      <c r="K101" s="289"/>
      <c r="L101" s="289"/>
      <c r="M101" s="289"/>
      <c r="N101" s="289"/>
      <c r="O101" s="289"/>
      <c r="P101" s="289"/>
      <c r="Q101" s="289"/>
      <c r="R101" s="118"/>
      <c r="S101" s="118"/>
      <c r="T101" s="118"/>
      <c r="U101" s="117"/>
    </row>
    <row r="102" spans="1:21">
      <c r="A102" s="286" t="s">
        <v>62</v>
      </c>
      <c r="B102" s="287"/>
      <c r="C102" s="287"/>
      <c r="D102" s="287"/>
      <c r="E102" s="287"/>
      <c r="F102" s="287"/>
      <c r="G102" s="287"/>
      <c r="H102" s="287"/>
      <c r="I102" s="287"/>
      <c r="J102" s="287"/>
      <c r="K102" s="287"/>
      <c r="L102" s="287"/>
      <c r="M102" s="287"/>
      <c r="N102" s="287"/>
      <c r="O102" s="287"/>
      <c r="P102" s="287"/>
      <c r="Q102" s="287"/>
      <c r="R102" s="118"/>
      <c r="S102" s="118"/>
      <c r="T102" s="118"/>
      <c r="U102" s="117"/>
    </row>
    <row r="103" spans="1:21">
      <c r="A103" s="157" t="s">
        <v>366</v>
      </c>
      <c r="B103" s="119"/>
      <c r="C103" s="119"/>
      <c r="D103" s="119"/>
      <c r="E103" s="119"/>
      <c r="F103" s="120"/>
      <c r="G103" s="121">
        <f t="shared" ref="G103:G109" si="35">E103*(1+F103)</f>
        <v>0</v>
      </c>
      <c r="H103" s="121">
        <f t="shared" ref="H103:H109" si="36" xml:space="preserve"> IF(OR(B103="F",B103="f"), G103, G103*(C103*D103))</f>
        <v>0</v>
      </c>
      <c r="I103" s="121">
        <f t="shared" ref="I103:I109" si="37">Photographer_FX_Rate*IF(OR(B103="F",B103="f"),G103,H103)/Local_FX_Rate</f>
        <v>0</v>
      </c>
      <c r="J103" s="119"/>
      <c r="K103" s="119"/>
      <c r="L103" s="119"/>
      <c r="M103" s="119"/>
      <c r="N103" s="120"/>
      <c r="O103" s="121">
        <f t="shared" ref="O103:O109" si="38">M103*(1+N103)</f>
        <v>0</v>
      </c>
      <c r="P103" s="121">
        <f t="shared" ref="P103:P109" si="39">IF(OR(J103="F",J103="f"),O103,O103*(K103*L103))</f>
        <v>0</v>
      </c>
      <c r="Q103" s="149">
        <f t="shared" ref="Q103:Q109" si="40">Photographer_FX_Rate_2*IF(OR(J103="F",J103="f"),O103,P103)/Local_FX_Rate_2</f>
        <v>0</v>
      </c>
      <c r="R103" s="118" t="s">
        <v>363</v>
      </c>
      <c r="S103" s="100" t="str">
        <f t="shared" ref="S103:S109" si="41">$H$16</f>
        <v>EUR</v>
      </c>
      <c r="T103" s="155" t="str">
        <f t="shared" ref="T103:T109" si="42">$P$16</f>
        <v>EUR</v>
      </c>
      <c r="U103" s="117"/>
    </row>
    <row r="104" spans="1:21">
      <c r="A104" s="157" t="s">
        <v>367</v>
      </c>
      <c r="B104" s="119"/>
      <c r="C104" s="119"/>
      <c r="D104" s="119"/>
      <c r="E104" s="119"/>
      <c r="F104" s="120"/>
      <c r="G104" s="121">
        <f t="shared" si="35"/>
        <v>0</v>
      </c>
      <c r="H104" s="121">
        <f t="shared" si="36"/>
        <v>0</v>
      </c>
      <c r="I104" s="121">
        <f t="shared" si="37"/>
        <v>0</v>
      </c>
      <c r="J104" s="119"/>
      <c r="K104" s="119"/>
      <c r="L104" s="119"/>
      <c r="M104" s="119"/>
      <c r="N104" s="120"/>
      <c r="O104" s="121">
        <f t="shared" si="38"/>
        <v>0</v>
      </c>
      <c r="P104" s="121">
        <f t="shared" si="39"/>
        <v>0</v>
      </c>
      <c r="Q104" s="149">
        <f t="shared" si="40"/>
        <v>0</v>
      </c>
      <c r="R104" s="118" t="s">
        <v>363</v>
      </c>
      <c r="S104" s="100" t="str">
        <f t="shared" si="41"/>
        <v>EUR</v>
      </c>
      <c r="T104" s="155" t="str">
        <f t="shared" si="42"/>
        <v>EUR</v>
      </c>
      <c r="U104" s="117"/>
    </row>
    <row r="105" spans="1:21">
      <c r="A105" s="157" t="s">
        <v>63</v>
      </c>
      <c r="B105" s="119"/>
      <c r="C105" s="119"/>
      <c r="D105" s="119"/>
      <c r="E105" s="119"/>
      <c r="F105" s="120"/>
      <c r="G105" s="121">
        <f t="shared" si="35"/>
        <v>0</v>
      </c>
      <c r="H105" s="121">
        <f t="shared" si="36"/>
        <v>0</v>
      </c>
      <c r="I105" s="121">
        <f t="shared" si="37"/>
        <v>0</v>
      </c>
      <c r="J105" s="119"/>
      <c r="K105" s="119"/>
      <c r="L105" s="119"/>
      <c r="M105" s="119"/>
      <c r="N105" s="120"/>
      <c r="O105" s="121">
        <f t="shared" si="38"/>
        <v>0</v>
      </c>
      <c r="P105" s="121">
        <f t="shared" si="39"/>
        <v>0</v>
      </c>
      <c r="Q105" s="149">
        <f t="shared" si="40"/>
        <v>0</v>
      </c>
      <c r="R105" s="118" t="s">
        <v>363</v>
      </c>
      <c r="S105" s="100" t="str">
        <f t="shared" si="41"/>
        <v>EUR</v>
      </c>
      <c r="T105" s="155" t="str">
        <f t="shared" si="42"/>
        <v>EUR</v>
      </c>
      <c r="U105" s="117"/>
    </row>
    <row r="106" spans="1:21">
      <c r="A106" s="157" t="s">
        <v>64</v>
      </c>
      <c r="B106" s="119"/>
      <c r="C106" s="119"/>
      <c r="D106" s="119"/>
      <c r="E106" s="119"/>
      <c r="F106" s="120"/>
      <c r="G106" s="121">
        <f t="shared" si="35"/>
        <v>0</v>
      </c>
      <c r="H106" s="121">
        <f t="shared" si="36"/>
        <v>0</v>
      </c>
      <c r="I106" s="121">
        <f t="shared" si="37"/>
        <v>0</v>
      </c>
      <c r="J106" s="119"/>
      <c r="K106" s="119"/>
      <c r="L106" s="119"/>
      <c r="M106" s="119"/>
      <c r="N106" s="120"/>
      <c r="O106" s="121">
        <f t="shared" si="38"/>
        <v>0</v>
      </c>
      <c r="P106" s="121">
        <f t="shared" si="39"/>
        <v>0</v>
      </c>
      <c r="Q106" s="149">
        <f t="shared" si="40"/>
        <v>0</v>
      </c>
      <c r="R106" s="118" t="s">
        <v>363</v>
      </c>
      <c r="S106" s="100" t="str">
        <f t="shared" si="41"/>
        <v>EUR</v>
      </c>
      <c r="T106" s="155" t="str">
        <f t="shared" si="42"/>
        <v>EUR</v>
      </c>
      <c r="U106" s="117"/>
    </row>
    <row r="107" spans="1:21">
      <c r="A107" s="157" t="s">
        <v>65</v>
      </c>
      <c r="B107" s="119"/>
      <c r="C107" s="119"/>
      <c r="D107" s="119"/>
      <c r="E107" s="119"/>
      <c r="F107" s="120"/>
      <c r="G107" s="121">
        <f t="shared" si="35"/>
        <v>0</v>
      </c>
      <c r="H107" s="121">
        <f t="shared" si="36"/>
        <v>0</v>
      </c>
      <c r="I107" s="121">
        <f t="shared" si="37"/>
        <v>0</v>
      </c>
      <c r="J107" s="119"/>
      <c r="K107" s="119"/>
      <c r="L107" s="119"/>
      <c r="M107" s="119"/>
      <c r="N107" s="120"/>
      <c r="O107" s="121">
        <f t="shared" si="38"/>
        <v>0</v>
      </c>
      <c r="P107" s="121">
        <f t="shared" si="39"/>
        <v>0</v>
      </c>
      <c r="Q107" s="149">
        <f t="shared" si="40"/>
        <v>0</v>
      </c>
      <c r="R107" s="118" t="s">
        <v>363</v>
      </c>
      <c r="S107" s="100" t="str">
        <f t="shared" si="41"/>
        <v>EUR</v>
      </c>
      <c r="T107" s="155" t="str">
        <f t="shared" si="42"/>
        <v>EUR</v>
      </c>
      <c r="U107" s="117"/>
    </row>
    <row r="108" spans="1:21">
      <c r="A108" s="157" t="s">
        <v>20</v>
      </c>
      <c r="B108" s="119"/>
      <c r="C108" s="119"/>
      <c r="D108" s="119"/>
      <c r="E108" s="119"/>
      <c r="F108" s="120"/>
      <c r="G108" s="121">
        <f t="shared" si="35"/>
        <v>0</v>
      </c>
      <c r="H108" s="121">
        <f t="shared" si="36"/>
        <v>0</v>
      </c>
      <c r="I108" s="121">
        <f t="shared" si="37"/>
        <v>0</v>
      </c>
      <c r="J108" s="119"/>
      <c r="K108" s="119"/>
      <c r="L108" s="119"/>
      <c r="M108" s="119"/>
      <c r="N108" s="120"/>
      <c r="O108" s="121">
        <f t="shared" si="38"/>
        <v>0</v>
      </c>
      <c r="P108" s="121">
        <f t="shared" si="39"/>
        <v>0</v>
      </c>
      <c r="Q108" s="149">
        <f t="shared" si="40"/>
        <v>0</v>
      </c>
      <c r="R108" s="118" t="s">
        <v>363</v>
      </c>
      <c r="S108" s="100" t="str">
        <f t="shared" si="41"/>
        <v>EUR</v>
      </c>
      <c r="T108" s="155" t="str">
        <f t="shared" si="42"/>
        <v>EUR</v>
      </c>
      <c r="U108" s="117"/>
    </row>
    <row r="109" spans="1:21">
      <c r="A109" s="157" t="s">
        <v>20</v>
      </c>
      <c r="B109" s="119"/>
      <c r="C109" s="119"/>
      <c r="D109" s="119"/>
      <c r="E109" s="119"/>
      <c r="F109" s="120"/>
      <c r="G109" s="121">
        <f t="shared" si="35"/>
        <v>0</v>
      </c>
      <c r="H109" s="121">
        <f t="shared" si="36"/>
        <v>0</v>
      </c>
      <c r="I109" s="121">
        <f t="shared" si="37"/>
        <v>0</v>
      </c>
      <c r="J109" s="119"/>
      <c r="K109" s="119"/>
      <c r="L109" s="119"/>
      <c r="M109" s="119"/>
      <c r="N109" s="120"/>
      <c r="O109" s="121">
        <f t="shared" si="38"/>
        <v>0</v>
      </c>
      <c r="P109" s="121">
        <f t="shared" si="39"/>
        <v>0</v>
      </c>
      <c r="Q109" s="149">
        <f t="shared" si="40"/>
        <v>0</v>
      </c>
      <c r="R109" s="118" t="s">
        <v>363</v>
      </c>
      <c r="S109" s="100" t="str">
        <f t="shared" si="41"/>
        <v>EUR</v>
      </c>
      <c r="T109" s="155" t="str">
        <f t="shared" si="42"/>
        <v>EUR</v>
      </c>
      <c r="U109" s="117"/>
    </row>
    <row r="110" spans="1:21">
      <c r="A110" s="158" t="s">
        <v>138</v>
      </c>
      <c r="B110" s="122"/>
      <c r="C110" s="122"/>
      <c r="D110" s="122"/>
      <c r="E110" s="122"/>
      <c r="F110" s="122"/>
      <c r="G110" s="122"/>
      <c r="H110" s="122">
        <f>SUM(H103:H109)</f>
        <v>0</v>
      </c>
      <c r="I110" s="122">
        <f>SUM(I103:I109)</f>
        <v>0</v>
      </c>
      <c r="J110" s="122"/>
      <c r="K110" s="122"/>
      <c r="L110" s="122"/>
      <c r="M110" s="122"/>
      <c r="N110" s="122"/>
      <c r="O110" s="122"/>
      <c r="P110" s="122">
        <f>SUM(P103:P109)</f>
        <v>0</v>
      </c>
      <c r="Q110" s="150">
        <f>SUM(Q103:Q109)</f>
        <v>0</v>
      </c>
      <c r="R110" s="118"/>
      <c r="S110" s="118"/>
      <c r="T110" s="118"/>
      <c r="U110" s="117"/>
    </row>
    <row r="111" spans="1:21">
      <c r="A111" s="159" t="s">
        <v>303</v>
      </c>
      <c r="B111" s="123">
        <f>H110-SUMPRODUCT(C103:C109,D103:D109,E103:E109)</f>
        <v>0</v>
      </c>
      <c r="C111" s="124"/>
      <c r="D111" s="124"/>
      <c r="E111" s="124"/>
      <c r="F111" s="125"/>
      <c r="G111" s="124"/>
      <c r="H111" s="126"/>
      <c r="I111" s="126"/>
      <c r="J111" s="123">
        <f>P110-SUMPRODUCT(K103:K109,L103:L109,M103:M109)</f>
        <v>0</v>
      </c>
      <c r="K111" s="124"/>
      <c r="L111" s="124"/>
      <c r="M111" s="124"/>
      <c r="N111" s="125"/>
      <c r="O111" s="124"/>
      <c r="P111" s="126"/>
      <c r="Q111" s="151"/>
      <c r="R111" s="118"/>
      <c r="S111" s="118"/>
      <c r="T111" s="118"/>
      <c r="U111" s="117"/>
    </row>
    <row r="112" spans="1:21">
      <c r="A112" s="160"/>
      <c r="B112" s="102"/>
      <c r="C112" s="102"/>
      <c r="D112" s="102"/>
      <c r="E112" s="102"/>
      <c r="F112" s="102"/>
      <c r="G112" s="102"/>
      <c r="H112" s="102"/>
      <c r="I112" s="102"/>
      <c r="J112" s="102"/>
      <c r="K112" s="102"/>
      <c r="L112" s="102"/>
      <c r="M112" s="102"/>
      <c r="N112" s="102"/>
      <c r="O112" s="102"/>
      <c r="P112" s="102"/>
      <c r="Q112" s="102"/>
      <c r="R112" s="118"/>
      <c r="S112" s="118"/>
      <c r="T112" s="118"/>
      <c r="U112" s="117"/>
    </row>
    <row r="113" spans="1:21">
      <c r="A113" s="286" t="s">
        <v>66</v>
      </c>
      <c r="B113" s="287"/>
      <c r="C113" s="287"/>
      <c r="D113" s="287"/>
      <c r="E113" s="287"/>
      <c r="F113" s="287"/>
      <c r="G113" s="287"/>
      <c r="H113" s="287"/>
      <c r="I113" s="287"/>
      <c r="J113" s="287"/>
      <c r="K113" s="287"/>
      <c r="L113" s="287"/>
      <c r="M113" s="287"/>
      <c r="N113" s="287"/>
      <c r="O113" s="287"/>
      <c r="P113" s="287"/>
      <c r="Q113" s="287"/>
      <c r="R113" s="118"/>
      <c r="S113" s="118"/>
      <c r="T113" s="118"/>
      <c r="U113" s="117"/>
    </row>
    <row r="114" spans="1:21">
      <c r="A114" s="157" t="s">
        <v>67</v>
      </c>
      <c r="B114" s="119"/>
      <c r="C114" s="119"/>
      <c r="D114" s="119"/>
      <c r="E114" s="119"/>
      <c r="F114" s="120"/>
      <c r="G114" s="121">
        <f t="shared" ref="G114:G122" si="43">E114*(1+F114)</f>
        <v>0</v>
      </c>
      <c r="H114" s="121">
        <f t="shared" ref="H114:H122" si="44" xml:space="preserve"> IF(OR(B114="F",B114="f"), G114, G114*(C114*D114))</f>
        <v>0</v>
      </c>
      <c r="I114" s="121">
        <f t="shared" ref="I114:I122" si="45">Photographer_FX_Rate*IF(OR(B114="F",B114="f"),G114,H114)/Local_FX_Rate</f>
        <v>0</v>
      </c>
      <c r="J114" s="119"/>
      <c r="K114" s="119"/>
      <c r="L114" s="119"/>
      <c r="M114" s="119"/>
      <c r="N114" s="120"/>
      <c r="O114" s="121">
        <f t="shared" ref="O114:O122" si="46">M114*(1+N114)</f>
        <v>0</v>
      </c>
      <c r="P114" s="121">
        <f t="shared" ref="P114:P122" si="47">IF(OR(J114="F",J114="f"),O114,O114*(K114*L114))</f>
        <v>0</v>
      </c>
      <c r="Q114" s="149">
        <f t="shared" ref="Q114:Q122" si="48">Photographer_FX_Rate_2*IF(OR(J114="F",J114="f"),O114,P114)/Local_FX_Rate_2</f>
        <v>0</v>
      </c>
      <c r="R114" s="118" t="s">
        <v>363</v>
      </c>
      <c r="S114" s="100" t="str">
        <f t="shared" ref="S114:S122" si="49">$H$16</f>
        <v>EUR</v>
      </c>
      <c r="T114" s="155" t="str">
        <f t="shared" ref="T114:T122" si="50">$P$16</f>
        <v>EUR</v>
      </c>
      <c r="U114" s="117"/>
    </row>
    <row r="115" spans="1:21">
      <c r="A115" s="157" t="s">
        <v>68</v>
      </c>
      <c r="B115" s="119"/>
      <c r="C115" s="119"/>
      <c r="D115" s="119"/>
      <c r="E115" s="119"/>
      <c r="F115" s="120"/>
      <c r="G115" s="121">
        <f t="shared" si="43"/>
        <v>0</v>
      </c>
      <c r="H115" s="121">
        <f t="shared" si="44"/>
        <v>0</v>
      </c>
      <c r="I115" s="121">
        <f t="shared" si="45"/>
        <v>0</v>
      </c>
      <c r="J115" s="119"/>
      <c r="K115" s="119"/>
      <c r="L115" s="119"/>
      <c r="M115" s="119"/>
      <c r="N115" s="120"/>
      <c r="O115" s="121">
        <f t="shared" si="46"/>
        <v>0</v>
      </c>
      <c r="P115" s="121">
        <f t="shared" si="47"/>
        <v>0</v>
      </c>
      <c r="Q115" s="149">
        <f t="shared" si="48"/>
        <v>0</v>
      </c>
      <c r="R115" s="118" t="s">
        <v>363</v>
      </c>
      <c r="S115" s="100" t="str">
        <f t="shared" si="49"/>
        <v>EUR</v>
      </c>
      <c r="T115" s="155" t="str">
        <f t="shared" si="50"/>
        <v>EUR</v>
      </c>
      <c r="U115" s="117"/>
    </row>
    <row r="116" spans="1:21">
      <c r="A116" s="157" t="s">
        <v>69</v>
      </c>
      <c r="B116" s="119"/>
      <c r="C116" s="119"/>
      <c r="D116" s="119"/>
      <c r="E116" s="119"/>
      <c r="F116" s="120"/>
      <c r="G116" s="121">
        <f t="shared" si="43"/>
        <v>0</v>
      </c>
      <c r="H116" s="121">
        <f t="shared" si="44"/>
        <v>0</v>
      </c>
      <c r="I116" s="121">
        <f t="shared" si="45"/>
        <v>0</v>
      </c>
      <c r="J116" s="119"/>
      <c r="K116" s="119"/>
      <c r="L116" s="119"/>
      <c r="M116" s="119"/>
      <c r="N116" s="120"/>
      <c r="O116" s="121">
        <f t="shared" si="46"/>
        <v>0</v>
      </c>
      <c r="P116" s="121">
        <f t="shared" si="47"/>
        <v>0</v>
      </c>
      <c r="Q116" s="149">
        <f t="shared" si="48"/>
        <v>0</v>
      </c>
      <c r="R116" s="118" t="s">
        <v>363</v>
      </c>
      <c r="S116" s="100" t="str">
        <f t="shared" si="49"/>
        <v>EUR</v>
      </c>
      <c r="T116" s="155" t="str">
        <f t="shared" si="50"/>
        <v>EUR</v>
      </c>
      <c r="U116" s="117"/>
    </row>
    <row r="117" spans="1:21">
      <c r="A117" s="157" t="s">
        <v>70</v>
      </c>
      <c r="B117" s="119"/>
      <c r="C117" s="119"/>
      <c r="D117" s="119"/>
      <c r="E117" s="119"/>
      <c r="F117" s="120"/>
      <c r="G117" s="121">
        <f t="shared" si="43"/>
        <v>0</v>
      </c>
      <c r="H117" s="121">
        <f t="shared" si="44"/>
        <v>0</v>
      </c>
      <c r="I117" s="121">
        <f t="shared" si="45"/>
        <v>0</v>
      </c>
      <c r="J117" s="119"/>
      <c r="K117" s="119"/>
      <c r="L117" s="119"/>
      <c r="M117" s="119"/>
      <c r="N117" s="120"/>
      <c r="O117" s="121">
        <f t="shared" si="46"/>
        <v>0</v>
      </c>
      <c r="P117" s="121">
        <f t="shared" si="47"/>
        <v>0</v>
      </c>
      <c r="Q117" s="149">
        <f t="shared" si="48"/>
        <v>0</v>
      </c>
      <c r="R117" s="118" t="s">
        <v>363</v>
      </c>
      <c r="S117" s="100" t="str">
        <f t="shared" si="49"/>
        <v>EUR</v>
      </c>
      <c r="T117" s="155" t="str">
        <f t="shared" si="50"/>
        <v>EUR</v>
      </c>
      <c r="U117" s="117"/>
    </row>
    <row r="118" spans="1:21">
      <c r="A118" s="157" t="s">
        <v>63</v>
      </c>
      <c r="B118" s="119"/>
      <c r="C118" s="119"/>
      <c r="D118" s="119"/>
      <c r="E118" s="119"/>
      <c r="F118" s="120"/>
      <c r="G118" s="121">
        <f t="shared" si="43"/>
        <v>0</v>
      </c>
      <c r="H118" s="121">
        <f t="shared" si="44"/>
        <v>0</v>
      </c>
      <c r="I118" s="121">
        <f t="shared" si="45"/>
        <v>0</v>
      </c>
      <c r="J118" s="119"/>
      <c r="K118" s="119"/>
      <c r="L118" s="119"/>
      <c r="M118" s="119"/>
      <c r="N118" s="120"/>
      <c r="O118" s="121">
        <f t="shared" si="46"/>
        <v>0</v>
      </c>
      <c r="P118" s="121">
        <f t="shared" si="47"/>
        <v>0</v>
      </c>
      <c r="Q118" s="149">
        <f t="shared" si="48"/>
        <v>0</v>
      </c>
      <c r="R118" s="118" t="s">
        <v>363</v>
      </c>
      <c r="S118" s="100" t="str">
        <f t="shared" si="49"/>
        <v>EUR</v>
      </c>
      <c r="T118" s="155" t="str">
        <f t="shared" si="50"/>
        <v>EUR</v>
      </c>
      <c r="U118" s="117"/>
    </row>
    <row r="119" spans="1:21">
      <c r="A119" s="157" t="s">
        <v>64</v>
      </c>
      <c r="B119" s="119"/>
      <c r="C119" s="119"/>
      <c r="D119" s="119"/>
      <c r="E119" s="119"/>
      <c r="F119" s="120"/>
      <c r="G119" s="121">
        <f t="shared" si="43"/>
        <v>0</v>
      </c>
      <c r="H119" s="121">
        <f t="shared" si="44"/>
        <v>0</v>
      </c>
      <c r="I119" s="121">
        <f t="shared" si="45"/>
        <v>0</v>
      </c>
      <c r="J119" s="119"/>
      <c r="K119" s="119"/>
      <c r="L119" s="119"/>
      <c r="M119" s="119"/>
      <c r="N119" s="120"/>
      <c r="O119" s="121">
        <f t="shared" si="46"/>
        <v>0</v>
      </c>
      <c r="P119" s="121">
        <f t="shared" si="47"/>
        <v>0</v>
      </c>
      <c r="Q119" s="149">
        <f t="shared" si="48"/>
        <v>0</v>
      </c>
      <c r="R119" s="118" t="s">
        <v>363</v>
      </c>
      <c r="S119" s="100" t="str">
        <f t="shared" si="49"/>
        <v>EUR</v>
      </c>
      <c r="T119" s="155" t="str">
        <f t="shared" si="50"/>
        <v>EUR</v>
      </c>
      <c r="U119" s="117"/>
    </row>
    <row r="120" spans="1:21">
      <c r="A120" s="157" t="s">
        <v>65</v>
      </c>
      <c r="B120" s="119"/>
      <c r="C120" s="119"/>
      <c r="D120" s="119"/>
      <c r="E120" s="119"/>
      <c r="F120" s="120"/>
      <c r="G120" s="121">
        <f t="shared" si="43"/>
        <v>0</v>
      </c>
      <c r="H120" s="121">
        <f t="shared" si="44"/>
        <v>0</v>
      </c>
      <c r="I120" s="121">
        <f t="shared" si="45"/>
        <v>0</v>
      </c>
      <c r="J120" s="119"/>
      <c r="K120" s="119"/>
      <c r="L120" s="119"/>
      <c r="M120" s="119"/>
      <c r="N120" s="120"/>
      <c r="O120" s="121">
        <f t="shared" si="46"/>
        <v>0</v>
      </c>
      <c r="P120" s="121">
        <f t="shared" si="47"/>
        <v>0</v>
      </c>
      <c r="Q120" s="149">
        <f t="shared" si="48"/>
        <v>0</v>
      </c>
      <c r="R120" s="118" t="s">
        <v>363</v>
      </c>
      <c r="S120" s="100" t="str">
        <f t="shared" si="49"/>
        <v>EUR</v>
      </c>
      <c r="T120" s="155" t="str">
        <f t="shared" si="50"/>
        <v>EUR</v>
      </c>
      <c r="U120" s="117"/>
    </row>
    <row r="121" spans="1:21">
      <c r="A121" s="157" t="s">
        <v>20</v>
      </c>
      <c r="B121" s="119"/>
      <c r="C121" s="119"/>
      <c r="D121" s="119"/>
      <c r="E121" s="119"/>
      <c r="F121" s="120"/>
      <c r="G121" s="121">
        <f t="shared" si="43"/>
        <v>0</v>
      </c>
      <c r="H121" s="121">
        <f t="shared" si="44"/>
        <v>0</v>
      </c>
      <c r="I121" s="121">
        <f t="shared" si="45"/>
        <v>0</v>
      </c>
      <c r="J121" s="119"/>
      <c r="K121" s="119"/>
      <c r="L121" s="119"/>
      <c r="M121" s="119"/>
      <c r="N121" s="120"/>
      <c r="O121" s="121">
        <f t="shared" si="46"/>
        <v>0</v>
      </c>
      <c r="P121" s="121">
        <f t="shared" si="47"/>
        <v>0</v>
      </c>
      <c r="Q121" s="149">
        <f t="shared" si="48"/>
        <v>0</v>
      </c>
      <c r="R121" s="118" t="s">
        <v>363</v>
      </c>
      <c r="S121" s="100" t="str">
        <f t="shared" si="49"/>
        <v>EUR</v>
      </c>
      <c r="T121" s="155" t="str">
        <f t="shared" si="50"/>
        <v>EUR</v>
      </c>
      <c r="U121" s="117"/>
    </row>
    <row r="122" spans="1:21">
      <c r="A122" s="157" t="s">
        <v>20</v>
      </c>
      <c r="B122" s="119"/>
      <c r="C122" s="119"/>
      <c r="D122" s="119"/>
      <c r="E122" s="119"/>
      <c r="F122" s="120"/>
      <c r="G122" s="121">
        <f t="shared" si="43"/>
        <v>0</v>
      </c>
      <c r="H122" s="121">
        <f t="shared" si="44"/>
        <v>0</v>
      </c>
      <c r="I122" s="121">
        <f t="shared" si="45"/>
        <v>0</v>
      </c>
      <c r="J122" s="119"/>
      <c r="K122" s="119"/>
      <c r="L122" s="119"/>
      <c r="M122" s="119"/>
      <c r="N122" s="120"/>
      <c r="O122" s="121">
        <f t="shared" si="46"/>
        <v>0</v>
      </c>
      <c r="P122" s="121">
        <f t="shared" si="47"/>
        <v>0</v>
      </c>
      <c r="Q122" s="149">
        <f t="shared" si="48"/>
        <v>0</v>
      </c>
      <c r="R122" s="118" t="s">
        <v>363</v>
      </c>
      <c r="S122" s="100" t="str">
        <f t="shared" si="49"/>
        <v>EUR</v>
      </c>
      <c r="T122" s="155" t="str">
        <f t="shared" si="50"/>
        <v>EUR</v>
      </c>
      <c r="U122" s="117"/>
    </row>
    <row r="123" spans="1:21">
      <c r="A123" s="158" t="s">
        <v>140</v>
      </c>
      <c r="B123" s="122"/>
      <c r="C123" s="122"/>
      <c r="D123" s="122"/>
      <c r="E123" s="122"/>
      <c r="F123" s="122"/>
      <c r="G123" s="122"/>
      <c r="H123" s="122">
        <f>SUM(H114:H122)</f>
        <v>0</v>
      </c>
      <c r="I123" s="122">
        <f>SUM(I114:I122)</f>
        <v>0</v>
      </c>
      <c r="J123" s="122"/>
      <c r="K123" s="122"/>
      <c r="L123" s="122"/>
      <c r="M123" s="122"/>
      <c r="N123" s="122"/>
      <c r="O123" s="122"/>
      <c r="P123" s="122">
        <f>SUM(P114:P122)</f>
        <v>0</v>
      </c>
      <c r="Q123" s="150">
        <f>SUM(Q114:Q122)</f>
        <v>0</v>
      </c>
      <c r="R123" s="118"/>
      <c r="S123" s="118"/>
      <c r="T123" s="118"/>
      <c r="U123" s="117"/>
    </row>
    <row r="124" spans="1:21">
      <c r="A124" s="159" t="s">
        <v>304</v>
      </c>
      <c r="B124" s="123">
        <f>H123-SUMPRODUCT(C114:C122,D114:D122,E114:E122)</f>
        <v>0</v>
      </c>
      <c r="C124" s="124"/>
      <c r="D124" s="124"/>
      <c r="E124" s="124"/>
      <c r="F124" s="125"/>
      <c r="G124" s="124"/>
      <c r="H124" s="126"/>
      <c r="I124" s="126"/>
      <c r="J124" s="123">
        <f>P123-SUMPRODUCT(K114:K122,L114:L122,M114:M122)</f>
        <v>0</v>
      </c>
      <c r="K124" s="124"/>
      <c r="L124" s="124"/>
      <c r="M124" s="124"/>
      <c r="N124" s="125"/>
      <c r="O124" s="124"/>
      <c r="P124" s="126"/>
      <c r="Q124" s="151"/>
      <c r="R124" s="118"/>
      <c r="S124" s="118"/>
      <c r="T124" s="118"/>
      <c r="U124" s="117"/>
    </row>
    <row r="125" spans="1:21">
      <c r="A125" s="160"/>
      <c r="B125" s="102"/>
      <c r="C125" s="102"/>
      <c r="D125" s="102"/>
      <c r="E125" s="102"/>
      <c r="F125" s="102"/>
      <c r="G125" s="102"/>
      <c r="H125" s="102"/>
      <c r="I125" s="102"/>
      <c r="J125" s="102"/>
      <c r="K125" s="102"/>
      <c r="L125" s="102"/>
      <c r="M125" s="102"/>
      <c r="N125" s="102"/>
      <c r="O125" s="102"/>
      <c r="P125" s="102"/>
      <c r="Q125" s="102"/>
      <c r="R125" s="118"/>
      <c r="S125" s="118"/>
      <c r="T125" s="118"/>
      <c r="U125" s="117"/>
    </row>
    <row r="126" spans="1:21">
      <c r="A126" s="286" t="s">
        <v>71</v>
      </c>
      <c r="B126" s="287"/>
      <c r="C126" s="287"/>
      <c r="D126" s="287"/>
      <c r="E126" s="287"/>
      <c r="F126" s="287"/>
      <c r="G126" s="287"/>
      <c r="H126" s="287"/>
      <c r="I126" s="287"/>
      <c r="J126" s="287"/>
      <c r="K126" s="287"/>
      <c r="L126" s="287"/>
      <c r="M126" s="287"/>
      <c r="N126" s="287"/>
      <c r="O126" s="287"/>
      <c r="P126" s="287"/>
      <c r="Q126" s="287"/>
      <c r="R126" s="118"/>
      <c r="S126" s="118"/>
      <c r="T126" s="118"/>
      <c r="U126" s="117"/>
    </row>
    <row r="127" spans="1:21">
      <c r="A127" s="164" t="s">
        <v>72</v>
      </c>
      <c r="B127" s="134"/>
      <c r="C127" s="134"/>
      <c r="D127" s="134"/>
      <c r="E127" s="134"/>
      <c r="F127" s="134"/>
      <c r="G127" s="134"/>
      <c r="H127" s="134"/>
      <c r="I127" s="134"/>
      <c r="J127" s="134"/>
      <c r="K127" s="134"/>
      <c r="L127" s="134"/>
      <c r="M127" s="134"/>
      <c r="N127" s="134"/>
      <c r="O127" s="134"/>
      <c r="P127" s="134"/>
      <c r="Q127" s="153"/>
      <c r="R127" s="118"/>
      <c r="S127" s="118"/>
      <c r="T127" s="118"/>
      <c r="U127" s="117"/>
    </row>
    <row r="128" spans="1:21">
      <c r="A128" s="157" t="s">
        <v>73</v>
      </c>
      <c r="B128" s="119"/>
      <c r="C128" s="119"/>
      <c r="D128" s="119"/>
      <c r="E128" s="119"/>
      <c r="F128" s="120"/>
      <c r="G128" s="121">
        <f t="shared" ref="G128:G137" si="51">E128*(1+F128)</f>
        <v>0</v>
      </c>
      <c r="H128" s="121">
        <f t="shared" ref="H128:H137" si="52" xml:space="preserve"> IF(OR(B128="F",B128="f"), G128, G128*(C128*D128))</f>
        <v>0</v>
      </c>
      <c r="I128" s="121">
        <f t="shared" ref="I128:I137" si="53">Photographer_FX_Rate*IF(OR(B128="F",B128="f"),G128,H128)/Local_FX_Rate</f>
        <v>0</v>
      </c>
      <c r="J128" s="119"/>
      <c r="K128" s="119"/>
      <c r="L128" s="119"/>
      <c r="M128" s="119"/>
      <c r="N128" s="120"/>
      <c r="O128" s="121">
        <f t="shared" ref="O128:O137" si="54">M128*(1+N128)</f>
        <v>0</v>
      </c>
      <c r="P128" s="121">
        <f t="shared" ref="P128:P137" si="55">IF(OR(J128="F",J128="f"),O128,O128*(K128*L128))</f>
        <v>0</v>
      </c>
      <c r="Q128" s="149">
        <f t="shared" ref="Q128:Q137" si="56">Photographer_FX_Rate_2*IF(OR(J128="F",J128="f"),O128,P128)/Local_FX_Rate_2</f>
        <v>0</v>
      </c>
      <c r="R128" s="118" t="s">
        <v>363</v>
      </c>
      <c r="S128" s="100" t="str">
        <f t="shared" ref="S128:S137" si="57">$H$16</f>
        <v>EUR</v>
      </c>
      <c r="T128" s="155" t="str">
        <f t="shared" ref="T128:T137" si="58">$P$16</f>
        <v>EUR</v>
      </c>
      <c r="U128" s="117"/>
    </row>
    <row r="129" spans="1:21">
      <c r="A129" s="157" t="s">
        <v>74</v>
      </c>
      <c r="B129" s="119"/>
      <c r="C129" s="119"/>
      <c r="D129" s="119"/>
      <c r="E129" s="119"/>
      <c r="F129" s="120"/>
      <c r="G129" s="121">
        <f t="shared" si="51"/>
        <v>0</v>
      </c>
      <c r="H129" s="121">
        <f t="shared" si="52"/>
        <v>0</v>
      </c>
      <c r="I129" s="121">
        <f t="shared" si="53"/>
        <v>0</v>
      </c>
      <c r="J129" s="119"/>
      <c r="K129" s="119"/>
      <c r="L129" s="119"/>
      <c r="M129" s="119"/>
      <c r="N129" s="120"/>
      <c r="O129" s="121">
        <f t="shared" si="54"/>
        <v>0</v>
      </c>
      <c r="P129" s="121">
        <f t="shared" si="55"/>
        <v>0</v>
      </c>
      <c r="Q129" s="149">
        <f t="shared" si="56"/>
        <v>0</v>
      </c>
      <c r="R129" s="118" t="s">
        <v>363</v>
      </c>
      <c r="S129" s="100" t="str">
        <f t="shared" si="57"/>
        <v>EUR</v>
      </c>
      <c r="T129" s="155" t="str">
        <f t="shared" si="58"/>
        <v>EUR</v>
      </c>
      <c r="U129" s="117"/>
    </row>
    <row r="130" spans="1:21">
      <c r="A130" s="157" t="s">
        <v>368</v>
      </c>
      <c r="B130" s="119"/>
      <c r="C130" s="119"/>
      <c r="D130" s="119"/>
      <c r="E130" s="119"/>
      <c r="F130" s="120"/>
      <c r="G130" s="121">
        <f t="shared" si="51"/>
        <v>0</v>
      </c>
      <c r="H130" s="121">
        <f t="shared" si="52"/>
        <v>0</v>
      </c>
      <c r="I130" s="121">
        <f t="shared" si="53"/>
        <v>0</v>
      </c>
      <c r="J130" s="119"/>
      <c r="K130" s="119"/>
      <c r="L130" s="119"/>
      <c r="M130" s="119"/>
      <c r="N130" s="120"/>
      <c r="O130" s="121">
        <f t="shared" si="54"/>
        <v>0</v>
      </c>
      <c r="P130" s="121">
        <f t="shared" si="55"/>
        <v>0</v>
      </c>
      <c r="Q130" s="149">
        <f t="shared" si="56"/>
        <v>0</v>
      </c>
      <c r="R130" s="118" t="s">
        <v>363</v>
      </c>
      <c r="S130" s="100" t="str">
        <f t="shared" si="57"/>
        <v>EUR</v>
      </c>
      <c r="T130" s="155" t="str">
        <f t="shared" si="58"/>
        <v>EUR</v>
      </c>
      <c r="U130" s="117"/>
    </row>
    <row r="131" spans="1:21">
      <c r="A131" s="157" t="s">
        <v>369</v>
      </c>
      <c r="B131" s="119"/>
      <c r="C131" s="119"/>
      <c r="D131" s="119"/>
      <c r="E131" s="119"/>
      <c r="F131" s="120"/>
      <c r="G131" s="121">
        <f t="shared" si="51"/>
        <v>0</v>
      </c>
      <c r="H131" s="121">
        <f t="shared" si="52"/>
        <v>0</v>
      </c>
      <c r="I131" s="121">
        <f t="shared" si="53"/>
        <v>0</v>
      </c>
      <c r="J131" s="119"/>
      <c r="K131" s="119"/>
      <c r="L131" s="119"/>
      <c r="M131" s="119"/>
      <c r="N131" s="120"/>
      <c r="O131" s="121">
        <f t="shared" si="54"/>
        <v>0</v>
      </c>
      <c r="P131" s="121">
        <f t="shared" si="55"/>
        <v>0</v>
      </c>
      <c r="Q131" s="149">
        <f t="shared" si="56"/>
        <v>0</v>
      </c>
      <c r="R131" s="118" t="s">
        <v>363</v>
      </c>
      <c r="S131" s="100" t="str">
        <f t="shared" si="57"/>
        <v>EUR</v>
      </c>
      <c r="T131" s="155" t="str">
        <f t="shared" si="58"/>
        <v>EUR</v>
      </c>
      <c r="U131" s="117"/>
    </row>
    <row r="132" spans="1:21">
      <c r="A132" s="157" t="s">
        <v>370</v>
      </c>
      <c r="B132" s="119"/>
      <c r="C132" s="119"/>
      <c r="D132" s="119"/>
      <c r="E132" s="119"/>
      <c r="F132" s="120"/>
      <c r="G132" s="121">
        <f t="shared" si="51"/>
        <v>0</v>
      </c>
      <c r="H132" s="121">
        <f t="shared" si="52"/>
        <v>0</v>
      </c>
      <c r="I132" s="121">
        <f t="shared" si="53"/>
        <v>0</v>
      </c>
      <c r="J132" s="119"/>
      <c r="K132" s="119"/>
      <c r="L132" s="119"/>
      <c r="M132" s="119"/>
      <c r="N132" s="120"/>
      <c r="O132" s="121">
        <f t="shared" si="54"/>
        <v>0</v>
      </c>
      <c r="P132" s="121">
        <f t="shared" si="55"/>
        <v>0</v>
      </c>
      <c r="Q132" s="149">
        <f t="shared" si="56"/>
        <v>0</v>
      </c>
      <c r="R132" s="118" t="s">
        <v>363</v>
      </c>
      <c r="S132" s="100" t="str">
        <f t="shared" si="57"/>
        <v>EUR</v>
      </c>
      <c r="T132" s="155" t="str">
        <f t="shared" si="58"/>
        <v>EUR</v>
      </c>
      <c r="U132" s="117"/>
    </row>
    <row r="133" spans="1:21">
      <c r="A133" s="157" t="s">
        <v>371</v>
      </c>
      <c r="B133" s="119"/>
      <c r="C133" s="119"/>
      <c r="D133" s="119"/>
      <c r="E133" s="119"/>
      <c r="F133" s="120"/>
      <c r="G133" s="121">
        <f t="shared" si="51"/>
        <v>0</v>
      </c>
      <c r="H133" s="121">
        <f t="shared" si="52"/>
        <v>0</v>
      </c>
      <c r="I133" s="121">
        <f t="shared" si="53"/>
        <v>0</v>
      </c>
      <c r="J133" s="119"/>
      <c r="K133" s="119"/>
      <c r="L133" s="119"/>
      <c r="M133" s="119"/>
      <c r="N133" s="120"/>
      <c r="O133" s="121">
        <f t="shared" si="54"/>
        <v>0</v>
      </c>
      <c r="P133" s="121">
        <f t="shared" si="55"/>
        <v>0</v>
      </c>
      <c r="Q133" s="149">
        <f t="shared" si="56"/>
        <v>0</v>
      </c>
      <c r="R133" s="118" t="s">
        <v>363</v>
      </c>
      <c r="S133" s="100" t="str">
        <f t="shared" si="57"/>
        <v>EUR</v>
      </c>
      <c r="T133" s="155" t="str">
        <f t="shared" si="58"/>
        <v>EUR</v>
      </c>
      <c r="U133" s="117"/>
    </row>
    <row r="134" spans="1:21">
      <c r="A134" s="157" t="s">
        <v>372</v>
      </c>
      <c r="B134" s="119"/>
      <c r="C134" s="119"/>
      <c r="D134" s="119"/>
      <c r="E134" s="119"/>
      <c r="F134" s="120"/>
      <c r="G134" s="121">
        <f t="shared" si="51"/>
        <v>0</v>
      </c>
      <c r="H134" s="121">
        <f t="shared" si="52"/>
        <v>0</v>
      </c>
      <c r="I134" s="121">
        <f t="shared" si="53"/>
        <v>0</v>
      </c>
      <c r="J134" s="119"/>
      <c r="K134" s="119"/>
      <c r="L134" s="119"/>
      <c r="M134" s="119"/>
      <c r="N134" s="120"/>
      <c r="O134" s="121">
        <f t="shared" si="54"/>
        <v>0</v>
      </c>
      <c r="P134" s="121">
        <f t="shared" si="55"/>
        <v>0</v>
      </c>
      <c r="Q134" s="149">
        <f t="shared" si="56"/>
        <v>0</v>
      </c>
      <c r="R134" s="118" t="s">
        <v>363</v>
      </c>
      <c r="S134" s="100" t="str">
        <f t="shared" si="57"/>
        <v>EUR</v>
      </c>
      <c r="T134" s="155" t="str">
        <f t="shared" si="58"/>
        <v>EUR</v>
      </c>
      <c r="U134" s="117"/>
    </row>
    <row r="135" spans="1:21">
      <c r="A135" s="157" t="s">
        <v>373</v>
      </c>
      <c r="B135" s="119"/>
      <c r="C135" s="119"/>
      <c r="D135" s="119"/>
      <c r="E135" s="119"/>
      <c r="F135" s="120"/>
      <c r="G135" s="121">
        <f t="shared" si="51"/>
        <v>0</v>
      </c>
      <c r="H135" s="121">
        <f t="shared" si="52"/>
        <v>0</v>
      </c>
      <c r="I135" s="121">
        <f t="shared" si="53"/>
        <v>0</v>
      </c>
      <c r="J135" s="119"/>
      <c r="K135" s="119"/>
      <c r="L135" s="119"/>
      <c r="M135" s="119"/>
      <c r="N135" s="120"/>
      <c r="O135" s="121">
        <f t="shared" si="54"/>
        <v>0</v>
      </c>
      <c r="P135" s="121">
        <f t="shared" si="55"/>
        <v>0</v>
      </c>
      <c r="Q135" s="149">
        <f t="shared" si="56"/>
        <v>0</v>
      </c>
      <c r="R135" s="118" t="s">
        <v>363</v>
      </c>
      <c r="S135" s="100" t="str">
        <f t="shared" si="57"/>
        <v>EUR</v>
      </c>
      <c r="T135" s="155" t="str">
        <f t="shared" si="58"/>
        <v>EUR</v>
      </c>
      <c r="U135" s="117"/>
    </row>
    <row r="136" spans="1:21">
      <c r="A136" s="157" t="s">
        <v>20</v>
      </c>
      <c r="B136" s="119"/>
      <c r="C136" s="119"/>
      <c r="D136" s="119"/>
      <c r="E136" s="119"/>
      <c r="F136" s="120"/>
      <c r="G136" s="121">
        <f t="shared" si="51"/>
        <v>0</v>
      </c>
      <c r="H136" s="121">
        <f t="shared" si="52"/>
        <v>0</v>
      </c>
      <c r="I136" s="121">
        <f t="shared" si="53"/>
        <v>0</v>
      </c>
      <c r="J136" s="119"/>
      <c r="K136" s="119"/>
      <c r="L136" s="119"/>
      <c r="M136" s="119"/>
      <c r="N136" s="120"/>
      <c r="O136" s="121">
        <f t="shared" si="54"/>
        <v>0</v>
      </c>
      <c r="P136" s="121">
        <f t="shared" si="55"/>
        <v>0</v>
      </c>
      <c r="Q136" s="149">
        <f t="shared" si="56"/>
        <v>0</v>
      </c>
      <c r="R136" s="118" t="s">
        <v>363</v>
      </c>
      <c r="S136" s="100" t="str">
        <f t="shared" si="57"/>
        <v>EUR</v>
      </c>
      <c r="T136" s="155" t="str">
        <f t="shared" si="58"/>
        <v>EUR</v>
      </c>
      <c r="U136" s="117"/>
    </row>
    <row r="137" spans="1:21">
      <c r="A137" s="157" t="s">
        <v>20</v>
      </c>
      <c r="B137" s="119"/>
      <c r="C137" s="119"/>
      <c r="D137" s="119"/>
      <c r="E137" s="119"/>
      <c r="F137" s="120"/>
      <c r="G137" s="121">
        <f t="shared" si="51"/>
        <v>0</v>
      </c>
      <c r="H137" s="121">
        <f t="shared" si="52"/>
        <v>0</v>
      </c>
      <c r="I137" s="121">
        <f t="shared" si="53"/>
        <v>0</v>
      </c>
      <c r="J137" s="119"/>
      <c r="K137" s="119"/>
      <c r="L137" s="119"/>
      <c r="M137" s="119"/>
      <c r="N137" s="120"/>
      <c r="O137" s="121">
        <f t="shared" si="54"/>
        <v>0</v>
      </c>
      <c r="P137" s="121">
        <f t="shared" si="55"/>
        <v>0</v>
      </c>
      <c r="Q137" s="149">
        <f t="shared" si="56"/>
        <v>0</v>
      </c>
      <c r="R137" s="118" t="s">
        <v>363</v>
      </c>
      <c r="S137" s="100" t="str">
        <f t="shared" si="57"/>
        <v>EUR</v>
      </c>
      <c r="T137" s="155" t="str">
        <f t="shared" si="58"/>
        <v>EUR</v>
      </c>
      <c r="U137" s="117"/>
    </row>
    <row r="138" spans="1:21">
      <c r="A138" s="158" t="s">
        <v>141</v>
      </c>
      <c r="B138" s="122"/>
      <c r="C138" s="122"/>
      <c r="D138" s="122"/>
      <c r="E138" s="122"/>
      <c r="F138" s="122"/>
      <c r="G138" s="122"/>
      <c r="H138" s="122">
        <f>SUM(H128:H137)</f>
        <v>0</v>
      </c>
      <c r="I138" s="122">
        <f>SUM(I128:I137)</f>
        <v>0</v>
      </c>
      <c r="J138" s="122"/>
      <c r="K138" s="122"/>
      <c r="L138" s="122"/>
      <c r="M138" s="122"/>
      <c r="N138" s="122"/>
      <c r="O138" s="122"/>
      <c r="P138" s="122">
        <f>SUM(P128:P137)</f>
        <v>0</v>
      </c>
      <c r="Q138" s="150">
        <f>SUM(Q128:Q137)</f>
        <v>0</v>
      </c>
      <c r="R138" s="118"/>
      <c r="S138" s="118"/>
      <c r="T138" s="118"/>
      <c r="U138" s="117"/>
    </row>
    <row r="139" spans="1:21">
      <c r="A139" s="159" t="s">
        <v>305</v>
      </c>
      <c r="B139" s="123">
        <f>H138-SUMPRODUCT(C128:C137,D128:D137,E128:E137)</f>
        <v>0</v>
      </c>
      <c r="C139" s="124"/>
      <c r="D139" s="124"/>
      <c r="E139" s="124"/>
      <c r="F139" s="125"/>
      <c r="G139" s="124"/>
      <c r="H139" s="126"/>
      <c r="I139" s="126"/>
      <c r="J139" s="123">
        <f>P138-SUMPRODUCT(K128:K137,L128:L137,M128:M137)</f>
        <v>0</v>
      </c>
      <c r="K139" s="124"/>
      <c r="L139" s="124"/>
      <c r="M139" s="124"/>
      <c r="N139" s="125"/>
      <c r="O139" s="124"/>
      <c r="P139" s="126"/>
      <c r="Q139" s="151"/>
      <c r="R139" s="118"/>
      <c r="S139" s="118"/>
      <c r="T139" s="118"/>
      <c r="U139" s="117"/>
    </row>
    <row r="140" spans="1:21">
      <c r="A140" s="173"/>
      <c r="B140" s="109"/>
      <c r="C140" s="109"/>
      <c r="D140" s="109"/>
      <c r="E140" s="109"/>
      <c r="F140" s="109"/>
      <c r="G140" s="109"/>
      <c r="H140" s="109"/>
      <c r="I140" s="109"/>
      <c r="J140" s="109"/>
      <c r="K140" s="109"/>
      <c r="L140" s="109"/>
      <c r="M140" s="109"/>
      <c r="N140" s="109"/>
      <c r="O140" s="109"/>
      <c r="P140" s="109"/>
      <c r="Q140" s="109"/>
      <c r="R140" s="118"/>
      <c r="S140" s="118"/>
      <c r="T140" s="118"/>
      <c r="U140" s="117"/>
    </row>
    <row r="141" spans="1:21">
      <c r="A141" s="264" t="s">
        <v>14</v>
      </c>
      <c r="B141" s="265"/>
      <c r="C141" s="265"/>
      <c r="D141" s="265"/>
      <c r="E141" s="265"/>
      <c r="F141" s="265"/>
      <c r="G141" s="265"/>
      <c r="H141" s="265"/>
      <c r="I141" s="265"/>
      <c r="J141" s="266" t="s">
        <v>15</v>
      </c>
      <c r="K141" s="266"/>
      <c r="L141" s="266"/>
      <c r="M141" s="266"/>
      <c r="N141" s="266"/>
      <c r="O141" s="266"/>
      <c r="P141" s="266"/>
      <c r="Q141" s="266"/>
      <c r="R141" s="175"/>
      <c r="S141" s="175"/>
      <c r="T141" s="175"/>
      <c r="U141" s="174" t="s">
        <v>164</v>
      </c>
    </row>
    <row r="142" spans="1:21">
      <c r="A142" s="198" t="s">
        <v>6</v>
      </c>
      <c r="B142" s="199"/>
      <c r="C142" s="199" t="s">
        <v>8</v>
      </c>
      <c r="D142" s="199" t="s">
        <v>9</v>
      </c>
      <c r="E142" s="199" t="s">
        <v>0</v>
      </c>
      <c r="F142" s="199" t="s">
        <v>1</v>
      </c>
      <c r="G142" s="199" t="s">
        <v>0</v>
      </c>
      <c r="H142" s="199" t="s">
        <v>12</v>
      </c>
      <c r="I142" s="199" t="s">
        <v>152</v>
      </c>
      <c r="J142" s="199"/>
      <c r="K142" s="199" t="s">
        <v>8</v>
      </c>
      <c r="L142" s="199" t="s">
        <v>9</v>
      </c>
      <c r="M142" s="199" t="s">
        <v>0</v>
      </c>
      <c r="N142" s="199" t="s">
        <v>1</v>
      </c>
      <c r="O142" s="199" t="s">
        <v>0</v>
      </c>
      <c r="P142" s="199" t="s">
        <v>12</v>
      </c>
      <c r="Q142" s="200" t="s">
        <v>152</v>
      </c>
      <c r="R142" s="118"/>
      <c r="S142" s="118"/>
      <c r="T142" s="118"/>
      <c r="U142" s="117"/>
    </row>
    <row r="143" spans="1:21">
      <c r="A143" s="201" t="s">
        <v>7</v>
      </c>
      <c r="B143" s="202" t="s">
        <v>2</v>
      </c>
      <c r="C143" s="202" t="s">
        <v>3</v>
      </c>
      <c r="D143" s="202" t="s">
        <v>10</v>
      </c>
      <c r="E143" s="202" t="s">
        <v>4</v>
      </c>
      <c r="F143" s="202" t="s">
        <v>5</v>
      </c>
      <c r="G143" s="202" t="s">
        <v>11</v>
      </c>
      <c r="H143" s="202" t="s">
        <v>13</v>
      </c>
      <c r="I143" s="202" t="s">
        <v>359</v>
      </c>
      <c r="J143" s="202" t="s">
        <v>2</v>
      </c>
      <c r="K143" s="202" t="s">
        <v>3</v>
      </c>
      <c r="L143" s="202" t="s">
        <v>10</v>
      </c>
      <c r="M143" s="202" t="s">
        <v>4</v>
      </c>
      <c r="N143" s="202" t="s">
        <v>360</v>
      </c>
      <c r="O143" s="202" t="s">
        <v>11</v>
      </c>
      <c r="P143" s="202" t="s">
        <v>13</v>
      </c>
      <c r="Q143" s="203" t="s">
        <v>359</v>
      </c>
      <c r="R143" s="118"/>
      <c r="S143" s="118"/>
      <c r="T143" s="118"/>
      <c r="U143" s="117"/>
    </row>
    <row r="144" spans="1:21">
      <c r="A144" s="286" t="s">
        <v>75</v>
      </c>
      <c r="B144" s="287"/>
      <c r="C144" s="287"/>
      <c r="D144" s="287"/>
      <c r="E144" s="287"/>
      <c r="F144" s="287"/>
      <c r="G144" s="287"/>
      <c r="H144" s="287"/>
      <c r="I144" s="287"/>
      <c r="J144" s="287"/>
      <c r="K144" s="287"/>
      <c r="L144" s="287"/>
      <c r="M144" s="287"/>
      <c r="N144" s="287"/>
      <c r="O144" s="287"/>
      <c r="P144" s="287"/>
      <c r="Q144" s="287"/>
      <c r="R144" s="118"/>
      <c r="S144" s="118"/>
      <c r="T144" s="118"/>
      <c r="U144" s="117"/>
    </row>
    <row r="145" spans="1:21">
      <c r="A145" s="157" t="s">
        <v>76</v>
      </c>
      <c r="B145" s="119"/>
      <c r="C145" s="119"/>
      <c r="D145" s="119"/>
      <c r="E145" s="119"/>
      <c r="F145" s="120"/>
      <c r="G145" s="121">
        <f t="shared" ref="G145:G146" si="59">E145*(1+F145)</f>
        <v>0</v>
      </c>
      <c r="H145" s="121">
        <f xml:space="preserve"> IF(OR(B145="F",B145="f"), G145, G145*(C145*D145))</f>
        <v>0</v>
      </c>
      <c r="I145" s="121">
        <f>Talent_FX_Rate*IF(OR(B145="F",B145="f"),G145,H145)/Local_FX_Rate</f>
        <v>0</v>
      </c>
      <c r="J145" s="119"/>
      <c r="K145" s="119"/>
      <c r="L145" s="119"/>
      <c r="M145" s="119"/>
      <c r="N145" s="120"/>
      <c r="O145" s="121">
        <f t="shared" ref="O145:O146" si="60">M145*(1+N145)</f>
        <v>0</v>
      </c>
      <c r="P145" s="121">
        <f>IF(OR(J145="F",J145="f"),O145,O145*(K145*L145))</f>
        <v>0</v>
      </c>
      <c r="Q145" s="149">
        <f>Talent_FX_Rate_2*IF(OR(J145="F",J145="f"),O145,P145)/Local_FX_Rate_2</f>
        <v>0</v>
      </c>
      <c r="R145" s="118" t="s">
        <v>364</v>
      </c>
      <c r="S145" s="100" t="str">
        <f>$H$17</f>
        <v>EUR</v>
      </c>
      <c r="T145" s="155" t="str">
        <f>$P$17</f>
        <v>EUR</v>
      </c>
      <c r="U145" s="117"/>
    </row>
    <row r="146" spans="1:21">
      <c r="A146" s="157" t="s">
        <v>20</v>
      </c>
      <c r="B146" s="119"/>
      <c r="C146" s="119"/>
      <c r="D146" s="119"/>
      <c r="E146" s="119"/>
      <c r="F146" s="120"/>
      <c r="G146" s="121">
        <f t="shared" si="59"/>
        <v>0</v>
      </c>
      <c r="H146" s="121">
        <f xml:space="preserve"> IF(OR(B146="F",B146="f"), G146, G146*(C146*D146))</f>
        <v>0</v>
      </c>
      <c r="I146" s="121">
        <f>Talent_FX_Rate*IF(OR(B146="F",B146="f"),G146,H146)/Local_FX_Rate</f>
        <v>0</v>
      </c>
      <c r="J146" s="119"/>
      <c r="K146" s="119"/>
      <c r="L146" s="119"/>
      <c r="M146" s="119"/>
      <c r="N146" s="120"/>
      <c r="O146" s="121">
        <f t="shared" si="60"/>
        <v>0</v>
      </c>
      <c r="P146" s="121">
        <f>IF(OR(J146="F",J146="f"),O146,O146*(K146*L146))</f>
        <v>0</v>
      </c>
      <c r="Q146" s="149">
        <f>Talent_FX_Rate_2*IF(OR(J146="F",J146="f"),O146,P146)/Local_FX_Rate_2</f>
        <v>0</v>
      </c>
      <c r="R146" s="118" t="s">
        <v>364</v>
      </c>
      <c r="S146" s="100" t="str">
        <f>$H$17</f>
        <v>EUR</v>
      </c>
      <c r="T146" s="155" t="str">
        <f>$P$17</f>
        <v>EUR</v>
      </c>
      <c r="U146" s="117"/>
    </row>
    <row r="147" spans="1:21">
      <c r="A147" s="158" t="s">
        <v>142</v>
      </c>
      <c r="B147" s="122"/>
      <c r="C147" s="122"/>
      <c r="D147" s="122"/>
      <c r="E147" s="122"/>
      <c r="F147" s="122"/>
      <c r="G147" s="122"/>
      <c r="H147" s="122">
        <f>SUM(H145:H146)</f>
        <v>0</v>
      </c>
      <c r="I147" s="122">
        <f>SUM(I145:I146)</f>
        <v>0</v>
      </c>
      <c r="J147" s="122"/>
      <c r="K147" s="122"/>
      <c r="L147" s="122"/>
      <c r="M147" s="122"/>
      <c r="N147" s="122"/>
      <c r="O147" s="122"/>
      <c r="P147" s="122">
        <f>SUM(P145:P146)</f>
        <v>0</v>
      </c>
      <c r="Q147" s="150">
        <f>SUM(Q145:Q146)</f>
        <v>0</v>
      </c>
      <c r="R147" s="118"/>
      <c r="S147" s="118"/>
      <c r="T147" s="118"/>
      <c r="U147" s="117"/>
    </row>
    <row r="148" spans="1:21">
      <c r="A148" s="159" t="s">
        <v>306</v>
      </c>
      <c r="B148" s="123">
        <f>H147-SUMPRODUCT(C145:C146,D145:D146,E145:E146)</f>
        <v>0</v>
      </c>
      <c r="C148" s="124"/>
      <c r="D148" s="124"/>
      <c r="E148" s="124"/>
      <c r="F148" s="125"/>
      <c r="G148" s="124"/>
      <c r="H148" s="126"/>
      <c r="I148" s="126"/>
      <c r="J148" s="123">
        <f>P147-SUMPRODUCT(K145:K146,L145:L146,M145:M146)</f>
        <v>0</v>
      </c>
      <c r="K148" s="124"/>
      <c r="L148" s="124"/>
      <c r="M148" s="124"/>
      <c r="N148" s="125"/>
      <c r="O148" s="124"/>
      <c r="P148" s="126"/>
      <c r="Q148" s="151"/>
      <c r="R148" s="118"/>
      <c r="S148" s="118"/>
      <c r="T148" s="118"/>
      <c r="U148" s="117"/>
    </row>
    <row r="149" spans="1:21">
      <c r="A149" s="160"/>
      <c r="B149" s="102"/>
      <c r="C149" s="102"/>
      <c r="D149" s="102"/>
      <c r="E149" s="102"/>
      <c r="F149" s="102"/>
      <c r="G149" s="102"/>
      <c r="H149" s="102"/>
      <c r="I149" s="102"/>
      <c r="J149" s="102"/>
      <c r="K149" s="102"/>
      <c r="L149" s="102"/>
      <c r="M149" s="102"/>
      <c r="N149" s="102"/>
      <c r="O149" s="102"/>
      <c r="P149" s="102"/>
      <c r="Q149" s="102"/>
      <c r="R149" s="118"/>
      <c r="S149" s="118"/>
      <c r="T149" s="118"/>
      <c r="U149" s="117"/>
    </row>
    <row r="150" spans="1:21">
      <c r="A150" s="286" t="s">
        <v>77</v>
      </c>
      <c r="B150" s="287"/>
      <c r="C150" s="287"/>
      <c r="D150" s="287"/>
      <c r="E150" s="287"/>
      <c r="F150" s="287"/>
      <c r="G150" s="287"/>
      <c r="H150" s="287"/>
      <c r="I150" s="287"/>
      <c r="J150" s="287"/>
      <c r="K150" s="287"/>
      <c r="L150" s="287"/>
      <c r="M150" s="287"/>
      <c r="N150" s="287"/>
      <c r="O150" s="287"/>
      <c r="P150" s="287"/>
      <c r="Q150" s="287"/>
      <c r="R150" s="118"/>
      <c r="S150" s="118"/>
      <c r="T150" s="118"/>
      <c r="U150" s="117"/>
    </row>
    <row r="151" spans="1:21">
      <c r="A151" s="157" t="s">
        <v>374</v>
      </c>
      <c r="B151" s="119"/>
      <c r="C151" s="119"/>
      <c r="D151" s="119"/>
      <c r="E151" s="119"/>
      <c r="F151" s="120"/>
      <c r="G151" s="121">
        <f t="shared" ref="G151:G156" si="61">E151*(1+F151)</f>
        <v>0</v>
      </c>
      <c r="H151" s="121">
        <f t="shared" ref="H151:H156" si="62" xml:space="preserve"> IF(OR(B151="F",B151="f"), G151, G151*(C151*D151))</f>
        <v>0</v>
      </c>
      <c r="I151" s="121">
        <f>Local_FX_Rate*IF(OR(B151="F",B151="f"),G151,H151)/Local_FX_Rate</f>
        <v>0</v>
      </c>
      <c r="J151" s="119"/>
      <c r="K151" s="119"/>
      <c r="L151" s="119"/>
      <c r="M151" s="119"/>
      <c r="N151" s="120"/>
      <c r="O151" s="121">
        <f t="shared" ref="O151:O156" si="63">M151*(1+N151)</f>
        <v>0</v>
      </c>
      <c r="P151" s="121">
        <f t="shared" ref="P151:P156" si="64">IF(OR(J151="F",J151="f"),O151,O151*(K151*L151))</f>
        <v>0</v>
      </c>
      <c r="Q151" s="149">
        <f t="shared" ref="Q151:Q156" si="65">Local_FX_Rate_2*IF(OR(J151="F",J151="f"),O151,P151)/Local_FX_Rate_2</f>
        <v>0</v>
      </c>
      <c r="R151" s="118" t="s">
        <v>362</v>
      </c>
      <c r="S151" s="100" t="str">
        <f>$H$14</f>
        <v>EUR</v>
      </c>
      <c r="T151" s="155" t="str">
        <f t="shared" ref="T151:T156" si="66">$P$14</f>
        <v>EUR</v>
      </c>
      <c r="U151" s="117"/>
    </row>
    <row r="152" spans="1:21">
      <c r="A152" s="157" t="s">
        <v>78</v>
      </c>
      <c r="B152" s="119"/>
      <c r="C152" s="119"/>
      <c r="D152" s="119"/>
      <c r="E152" s="119"/>
      <c r="F152" s="120"/>
      <c r="G152" s="121">
        <f t="shared" si="61"/>
        <v>0</v>
      </c>
      <c r="H152" s="121">
        <f t="shared" si="62"/>
        <v>0</v>
      </c>
      <c r="I152" s="121">
        <f t="shared" ref="I152:I156" si="67">Local_FX_Rate*IF(OR(B152="F",B152="f"),G152,H152)/Local_FX_Rate</f>
        <v>0</v>
      </c>
      <c r="J152" s="119"/>
      <c r="K152" s="119"/>
      <c r="L152" s="119"/>
      <c r="M152" s="119"/>
      <c r="N152" s="120"/>
      <c r="O152" s="121">
        <f t="shared" si="63"/>
        <v>0</v>
      </c>
      <c r="P152" s="121">
        <f t="shared" si="64"/>
        <v>0</v>
      </c>
      <c r="Q152" s="149">
        <f t="shared" si="65"/>
        <v>0</v>
      </c>
      <c r="R152" s="118" t="s">
        <v>362</v>
      </c>
      <c r="S152" s="100" t="str">
        <f t="shared" ref="S152:S156" si="68">$H$14</f>
        <v>EUR</v>
      </c>
      <c r="T152" s="155" t="str">
        <f t="shared" si="66"/>
        <v>EUR</v>
      </c>
      <c r="U152" s="117"/>
    </row>
    <row r="153" spans="1:21">
      <c r="A153" s="157" t="s">
        <v>79</v>
      </c>
      <c r="B153" s="119"/>
      <c r="C153" s="119"/>
      <c r="D153" s="119"/>
      <c r="E153" s="119"/>
      <c r="F153" s="120"/>
      <c r="G153" s="121">
        <f t="shared" si="61"/>
        <v>0</v>
      </c>
      <c r="H153" s="121">
        <f t="shared" si="62"/>
        <v>0</v>
      </c>
      <c r="I153" s="121">
        <f t="shared" si="67"/>
        <v>0</v>
      </c>
      <c r="J153" s="119"/>
      <c r="K153" s="119"/>
      <c r="L153" s="119"/>
      <c r="M153" s="119"/>
      <c r="N153" s="120"/>
      <c r="O153" s="121">
        <f t="shared" si="63"/>
        <v>0</v>
      </c>
      <c r="P153" s="121">
        <f t="shared" si="64"/>
        <v>0</v>
      </c>
      <c r="Q153" s="149">
        <f t="shared" si="65"/>
        <v>0</v>
      </c>
      <c r="R153" s="118" t="s">
        <v>362</v>
      </c>
      <c r="S153" s="100" t="str">
        <f t="shared" si="68"/>
        <v>EUR</v>
      </c>
      <c r="T153" s="155" t="str">
        <f t="shared" si="66"/>
        <v>EUR</v>
      </c>
      <c r="U153" s="117"/>
    </row>
    <row r="154" spans="1:21">
      <c r="A154" s="157" t="s">
        <v>80</v>
      </c>
      <c r="B154" s="119"/>
      <c r="C154" s="119"/>
      <c r="D154" s="119"/>
      <c r="E154" s="119"/>
      <c r="F154" s="120"/>
      <c r="G154" s="121">
        <f t="shared" si="61"/>
        <v>0</v>
      </c>
      <c r="H154" s="121">
        <f t="shared" si="62"/>
        <v>0</v>
      </c>
      <c r="I154" s="121">
        <f t="shared" si="67"/>
        <v>0</v>
      </c>
      <c r="J154" s="119"/>
      <c r="K154" s="119"/>
      <c r="L154" s="119"/>
      <c r="M154" s="119"/>
      <c r="N154" s="120"/>
      <c r="O154" s="121">
        <f t="shared" si="63"/>
        <v>0</v>
      </c>
      <c r="P154" s="121">
        <f t="shared" si="64"/>
        <v>0</v>
      </c>
      <c r="Q154" s="149">
        <f t="shared" si="65"/>
        <v>0</v>
      </c>
      <c r="R154" s="118" t="s">
        <v>362</v>
      </c>
      <c r="S154" s="100" t="str">
        <f t="shared" si="68"/>
        <v>EUR</v>
      </c>
      <c r="T154" s="155" t="str">
        <f t="shared" si="66"/>
        <v>EUR</v>
      </c>
      <c r="U154" s="117"/>
    </row>
    <row r="155" spans="1:21">
      <c r="A155" s="157" t="s">
        <v>81</v>
      </c>
      <c r="B155" s="119"/>
      <c r="C155" s="119"/>
      <c r="D155" s="119"/>
      <c r="E155" s="119"/>
      <c r="F155" s="120"/>
      <c r="G155" s="121">
        <f t="shared" si="61"/>
        <v>0</v>
      </c>
      <c r="H155" s="121">
        <f t="shared" si="62"/>
        <v>0</v>
      </c>
      <c r="I155" s="121">
        <f t="shared" si="67"/>
        <v>0</v>
      </c>
      <c r="J155" s="119"/>
      <c r="K155" s="119"/>
      <c r="L155" s="119"/>
      <c r="M155" s="119"/>
      <c r="N155" s="120"/>
      <c r="O155" s="121">
        <f t="shared" si="63"/>
        <v>0</v>
      </c>
      <c r="P155" s="121">
        <f t="shared" si="64"/>
        <v>0</v>
      </c>
      <c r="Q155" s="149">
        <f t="shared" si="65"/>
        <v>0</v>
      </c>
      <c r="R155" s="118" t="s">
        <v>362</v>
      </c>
      <c r="S155" s="100" t="str">
        <f t="shared" si="68"/>
        <v>EUR</v>
      </c>
      <c r="T155" s="155" t="str">
        <f t="shared" si="66"/>
        <v>EUR</v>
      </c>
      <c r="U155" s="117"/>
    </row>
    <row r="156" spans="1:21">
      <c r="A156" s="157" t="s">
        <v>20</v>
      </c>
      <c r="B156" s="119"/>
      <c r="C156" s="119"/>
      <c r="D156" s="119"/>
      <c r="E156" s="119"/>
      <c r="F156" s="120"/>
      <c r="G156" s="121">
        <f t="shared" si="61"/>
        <v>0</v>
      </c>
      <c r="H156" s="121">
        <f t="shared" si="62"/>
        <v>0</v>
      </c>
      <c r="I156" s="121">
        <f t="shared" si="67"/>
        <v>0</v>
      </c>
      <c r="J156" s="119"/>
      <c r="K156" s="119"/>
      <c r="L156" s="119"/>
      <c r="M156" s="119"/>
      <c r="N156" s="120"/>
      <c r="O156" s="121">
        <f t="shared" si="63"/>
        <v>0</v>
      </c>
      <c r="P156" s="121">
        <f t="shared" si="64"/>
        <v>0</v>
      </c>
      <c r="Q156" s="149">
        <f t="shared" si="65"/>
        <v>0</v>
      </c>
      <c r="R156" s="118" t="s">
        <v>362</v>
      </c>
      <c r="S156" s="100" t="str">
        <f t="shared" si="68"/>
        <v>EUR</v>
      </c>
      <c r="T156" s="155" t="str">
        <f t="shared" si="66"/>
        <v>EUR</v>
      </c>
      <c r="U156" s="117"/>
    </row>
    <row r="157" spans="1:21">
      <c r="A157" s="158" t="s">
        <v>143</v>
      </c>
      <c r="B157" s="122"/>
      <c r="C157" s="122"/>
      <c r="D157" s="122"/>
      <c r="E157" s="122"/>
      <c r="F157" s="122"/>
      <c r="G157" s="122"/>
      <c r="H157" s="122">
        <f>SUM(H151:H156)</f>
        <v>0</v>
      </c>
      <c r="I157" s="122">
        <f>SUM(I151:I156)</f>
        <v>0</v>
      </c>
      <c r="J157" s="122"/>
      <c r="K157" s="122"/>
      <c r="L157" s="122"/>
      <c r="M157" s="122"/>
      <c r="N157" s="122"/>
      <c r="O157" s="122"/>
      <c r="P157" s="122">
        <f>SUM(P151:P156)</f>
        <v>0</v>
      </c>
      <c r="Q157" s="150">
        <f>SUM(Q151:Q156)</f>
        <v>0</v>
      </c>
      <c r="R157" s="118"/>
      <c r="S157" s="118"/>
      <c r="T157" s="118"/>
      <c r="U157" s="117"/>
    </row>
    <row r="158" spans="1:21">
      <c r="A158" s="159" t="s">
        <v>307</v>
      </c>
      <c r="B158" s="123">
        <f>H157-SUMPRODUCT(C151:C156,D151:D156,E151:E156)</f>
        <v>0</v>
      </c>
      <c r="C158" s="124"/>
      <c r="D158" s="124"/>
      <c r="E158" s="124"/>
      <c r="F158" s="125"/>
      <c r="G158" s="124"/>
      <c r="H158" s="126"/>
      <c r="I158" s="126"/>
      <c r="J158" s="123">
        <f>P157-SUMPRODUCT(K151:K156,L151:L156,M151:M156)</f>
        <v>0</v>
      </c>
      <c r="K158" s="124"/>
      <c r="L158" s="124"/>
      <c r="M158" s="124"/>
      <c r="N158" s="125"/>
      <c r="O158" s="124"/>
      <c r="P158" s="126"/>
      <c r="Q158" s="151"/>
      <c r="R158" s="118"/>
      <c r="S158" s="118"/>
      <c r="T158" s="118"/>
      <c r="U158" s="117"/>
    </row>
    <row r="159" spans="1:21">
      <c r="A159" s="160"/>
      <c r="B159" s="102"/>
      <c r="C159" s="102"/>
      <c r="D159" s="102"/>
      <c r="E159" s="102"/>
      <c r="F159" s="102"/>
      <c r="G159" s="102"/>
      <c r="H159" s="102"/>
      <c r="I159" s="102"/>
      <c r="J159" s="102"/>
      <c r="K159" s="102"/>
      <c r="L159" s="102"/>
      <c r="M159" s="102"/>
      <c r="N159" s="102"/>
      <c r="O159" s="102"/>
      <c r="P159" s="102"/>
      <c r="Q159" s="102"/>
      <c r="R159" s="118"/>
      <c r="S159" s="118"/>
      <c r="T159" s="118"/>
      <c r="U159" s="117"/>
    </row>
    <row r="160" spans="1:21">
      <c r="A160" s="286" t="s">
        <v>82</v>
      </c>
      <c r="B160" s="287"/>
      <c r="C160" s="287"/>
      <c r="D160" s="287"/>
      <c r="E160" s="287"/>
      <c r="F160" s="287"/>
      <c r="G160" s="287"/>
      <c r="H160" s="287"/>
      <c r="I160" s="287"/>
      <c r="J160" s="287"/>
      <c r="K160" s="287"/>
      <c r="L160" s="287"/>
      <c r="M160" s="287"/>
      <c r="N160" s="287"/>
      <c r="O160" s="287"/>
      <c r="P160" s="287"/>
      <c r="Q160" s="287"/>
      <c r="R160" s="118"/>
      <c r="S160" s="118"/>
      <c r="T160" s="118"/>
      <c r="U160" s="117"/>
    </row>
    <row r="161" spans="1:21">
      <c r="A161" s="157" t="s">
        <v>375</v>
      </c>
      <c r="B161" s="119"/>
      <c r="C161" s="119"/>
      <c r="D161" s="119"/>
      <c r="E161" s="119"/>
      <c r="F161" s="120"/>
      <c r="G161" s="121">
        <f t="shared" ref="G161:G167" si="69">E161*(1+F161)</f>
        <v>0</v>
      </c>
      <c r="H161" s="121">
        <f t="shared" ref="H161:H167" si="70" xml:space="preserve"> IF(OR(B161="F",B161="f"), G161, G161*(C161*D161))</f>
        <v>0</v>
      </c>
      <c r="I161" s="121">
        <f t="shared" ref="I161:I167" si="71">Local_FX_Rate*IF(OR(B161="F",B161="f"),G161,H161)/Local_FX_Rate</f>
        <v>0</v>
      </c>
      <c r="J161" s="119"/>
      <c r="K161" s="119"/>
      <c r="L161" s="119"/>
      <c r="M161" s="119"/>
      <c r="N161" s="120"/>
      <c r="O161" s="121">
        <f t="shared" ref="O161:O167" si="72">M161*(1+N161)</f>
        <v>0</v>
      </c>
      <c r="P161" s="121">
        <f t="shared" ref="P161:P167" si="73">IF(OR(J161="F",J161="f"),O161,O161*(K161*L161))</f>
        <v>0</v>
      </c>
      <c r="Q161" s="149">
        <f t="shared" ref="Q161:Q167" si="74">Local_FX_Rate_2*IF(OR(J161="F",J161="f"),O161,P161)/Local_FX_Rate_2</f>
        <v>0</v>
      </c>
      <c r="R161" s="118" t="s">
        <v>362</v>
      </c>
      <c r="S161" s="100" t="str">
        <f>$H$14</f>
        <v>EUR</v>
      </c>
      <c r="T161" s="155" t="str">
        <f t="shared" ref="T161:T167" si="75">$P$14</f>
        <v>EUR</v>
      </c>
      <c r="U161" s="117"/>
    </row>
    <row r="162" spans="1:21">
      <c r="A162" s="157" t="s">
        <v>376</v>
      </c>
      <c r="B162" s="119"/>
      <c r="C162" s="119"/>
      <c r="D162" s="119"/>
      <c r="E162" s="119"/>
      <c r="F162" s="120"/>
      <c r="G162" s="121">
        <f t="shared" si="69"/>
        <v>0</v>
      </c>
      <c r="H162" s="121">
        <f t="shared" si="70"/>
        <v>0</v>
      </c>
      <c r="I162" s="121">
        <f t="shared" si="71"/>
        <v>0</v>
      </c>
      <c r="J162" s="119"/>
      <c r="K162" s="119"/>
      <c r="L162" s="119"/>
      <c r="M162" s="119"/>
      <c r="N162" s="120"/>
      <c r="O162" s="121">
        <f t="shared" si="72"/>
        <v>0</v>
      </c>
      <c r="P162" s="121">
        <f t="shared" si="73"/>
        <v>0</v>
      </c>
      <c r="Q162" s="149">
        <f t="shared" si="74"/>
        <v>0</v>
      </c>
      <c r="R162" s="118" t="s">
        <v>362</v>
      </c>
      <c r="S162" s="100" t="str">
        <f t="shared" ref="S162:S167" si="76">$H$14</f>
        <v>EUR</v>
      </c>
      <c r="T162" s="155" t="str">
        <f t="shared" si="75"/>
        <v>EUR</v>
      </c>
      <c r="U162" s="117"/>
    </row>
    <row r="163" spans="1:21">
      <c r="A163" s="157" t="s">
        <v>83</v>
      </c>
      <c r="B163" s="119"/>
      <c r="C163" s="119"/>
      <c r="D163" s="119"/>
      <c r="E163" s="119"/>
      <c r="F163" s="120"/>
      <c r="G163" s="121">
        <f t="shared" si="69"/>
        <v>0</v>
      </c>
      <c r="H163" s="121">
        <f t="shared" si="70"/>
        <v>0</v>
      </c>
      <c r="I163" s="121">
        <f t="shared" si="71"/>
        <v>0</v>
      </c>
      <c r="J163" s="119"/>
      <c r="K163" s="119"/>
      <c r="L163" s="119"/>
      <c r="M163" s="119"/>
      <c r="N163" s="120"/>
      <c r="O163" s="121">
        <f t="shared" si="72"/>
        <v>0</v>
      </c>
      <c r="P163" s="121">
        <f t="shared" si="73"/>
        <v>0</v>
      </c>
      <c r="Q163" s="149">
        <f t="shared" si="74"/>
        <v>0</v>
      </c>
      <c r="R163" s="118" t="s">
        <v>362</v>
      </c>
      <c r="S163" s="100" t="str">
        <f t="shared" si="76"/>
        <v>EUR</v>
      </c>
      <c r="T163" s="155" t="str">
        <f t="shared" si="75"/>
        <v>EUR</v>
      </c>
      <c r="U163" s="117"/>
    </row>
    <row r="164" spans="1:21">
      <c r="A164" s="157" t="s">
        <v>84</v>
      </c>
      <c r="B164" s="119"/>
      <c r="C164" s="119"/>
      <c r="D164" s="119"/>
      <c r="E164" s="119"/>
      <c r="F164" s="120"/>
      <c r="G164" s="121">
        <f t="shared" si="69"/>
        <v>0</v>
      </c>
      <c r="H164" s="121">
        <f t="shared" si="70"/>
        <v>0</v>
      </c>
      <c r="I164" s="121">
        <f t="shared" si="71"/>
        <v>0</v>
      </c>
      <c r="J164" s="119"/>
      <c r="K164" s="119"/>
      <c r="L164" s="119"/>
      <c r="M164" s="119"/>
      <c r="N164" s="120"/>
      <c r="O164" s="121">
        <f t="shared" si="72"/>
        <v>0</v>
      </c>
      <c r="P164" s="121">
        <f t="shared" si="73"/>
        <v>0</v>
      </c>
      <c r="Q164" s="149">
        <f t="shared" si="74"/>
        <v>0</v>
      </c>
      <c r="R164" s="118" t="s">
        <v>362</v>
      </c>
      <c r="S164" s="100" t="str">
        <f t="shared" si="76"/>
        <v>EUR</v>
      </c>
      <c r="T164" s="155" t="str">
        <f t="shared" si="75"/>
        <v>EUR</v>
      </c>
      <c r="U164" s="117"/>
    </row>
    <row r="165" spans="1:21">
      <c r="A165" s="157" t="s">
        <v>85</v>
      </c>
      <c r="B165" s="119"/>
      <c r="C165" s="119"/>
      <c r="D165" s="119"/>
      <c r="E165" s="119"/>
      <c r="F165" s="120"/>
      <c r="G165" s="121">
        <f t="shared" si="69"/>
        <v>0</v>
      </c>
      <c r="H165" s="121">
        <f t="shared" si="70"/>
        <v>0</v>
      </c>
      <c r="I165" s="121">
        <f t="shared" si="71"/>
        <v>0</v>
      </c>
      <c r="J165" s="119"/>
      <c r="K165" s="119"/>
      <c r="L165" s="119"/>
      <c r="M165" s="119"/>
      <c r="N165" s="120"/>
      <c r="O165" s="121">
        <f t="shared" si="72"/>
        <v>0</v>
      </c>
      <c r="P165" s="121">
        <f t="shared" si="73"/>
        <v>0</v>
      </c>
      <c r="Q165" s="149">
        <f t="shared" si="74"/>
        <v>0</v>
      </c>
      <c r="R165" s="118" t="s">
        <v>362</v>
      </c>
      <c r="S165" s="100" t="str">
        <f t="shared" si="76"/>
        <v>EUR</v>
      </c>
      <c r="T165" s="155" t="str">
        <f t="shared" si="75"/>
        <v>EUR</v>
      </c>
      <c r="U165" s="117"/>
    </row>
    <row r="166" spans="1:21">
      <c r="A166" s="157" t="s">
        <v>86</v>
      </c>
      <c r="B166" s="119"/>
      <c r="C166" s="119"/>
      <c r="D166" s="119"/>
      <c r="E166" s="119"/>
      <c r="F166" s="120"/>
      <c r="G166" s="121">
        <f t="shared" si="69"/>
        <v>0</v>
      </c>
      <c r="H166" s="121">
        <f t="shared" si="70"/>
        <v>0</v>
      </c>
      <c r="I166" s="121">
        <f t="shared" si="71"/>
        <v>0</v>
      </c>
      <c r="J166" s="119"/>
      <c r="K166" s="119"/>
      <c r="L166" s="119"/>
      <c r="M166" s="119"/>
      <c r="N166" s="120"/>
      <c r="O166" s="121">
        <f t="shared" si="72"/>
        <v>0</v>
      </c>
      <c r="P166" s="121">
        <f t="shared" si="73"/>
        <v>0</v>
      </c>
      <c r="Q166" s="149">
        <f t="shared" si="74"/>
        <v>0</v>
      </c>
      <c r="R166" s="118" t="s">
        <v>362</v>
      </c>
      <c r="S166" s="100" t="str">
        <f t="shared" si="76"/>
        <v>EUR</v>
      </c>
      <c r="T166" s="155" t="str">
        <f t="shared" si="75"/>
        <v>EUR</v>
      </c>
      <c r="U166" s="117"/>
    </row>
    <row r="167" spans="1:21">
      <c r="A167" s="157" t="s">
        <v>20</v>
      </c>
      <c r="B167" s="119"/>
      <c r="C167" s="119"/>
      <c r="D167" s="119"/>
      <c r="E167" s="119"/>
      <c r="F167" s="120"/>
      <c r="G167" s="121">
        <f t="shared" si="69"/>
        <v>0</v>
      </c>
      <c r="H167" s="121">
        <f t="shared" si="70"/>
        <v>0</v>
      </c>
      <c r="I167" s="121">
        <f t="shared" si="71"/>
        <v>0</v>
      </c>
      <c r="J167" s="119"/>
      <c r="K167" s="119"/>
      <c r="L167" s="119"/>
      <c r="M167" s="119"/>
      <c r="N167" s="120"/>
      <c r="O167" s="121">
        <f t="shared" si="72"/>
        <v>0</v>
      </c>
      <c r="P167" s="121">
        <f t="shared" si="73"/>
        <v>0</v>
      </c>
      <c r="Q167" s="149">
        <f t="shared" si="74"/>
        <v>0</v>
      </c>
      <c r="R167" s="118" t="s">
        <v>362</v>
      </c>
      <c r="S167" s="100" t="str">
        <f t="shared" si="76"/>
        <v>EUR</v>
      </c>
      <c r="T167" s="155" t="str">
        <f t="shared" si="75"/>
        <v>EUR</v>
      </c>
      <c r="U167" s="117"/>
    </row>
    <row r="168" spans="1:21">
      <c r="A168" s="158" t="s">
        <v>144</v>
      </c>
      <c r="B168" s="122"/>
      <c r="C168" s="122"/>
      <c r="D168" s="122"/>
      <c r="E168" s="122"/>
      <c r="F168" s="122"/>
      <c r="G168" s="122"/>
      <c r="H168" s="122">
        <f>SUM(H161:H167)</f>
        <v>0</v>
      </c>
      <c r="I168" s="122">
        <f>SUM(I161:I167)</f>
        <v>0</v>
      </c>
      <c r="J168" s="122"/>
      <c r="K168" s="122"/>
      <c r="L168" s="122"/>
      <c r="M168" s="122"/>
      <c r="N168" s="122"/>
      <c r="O168" s="122"/>
      <c r="P168" s="122">
        <f>SUM(P161:P167)</f>
        <v>0</v>
      </c>
      <c r="Q168" s="150">
        <f>SUM(Q161:Q167)</f>
        <v>0</v>
      </c>
      <c r="R168" s="118"/>
      <c r="S168" s="118"/>
      <c r="T168" s="118"/>
      <c r="U168" s="117"/>
    </row>
    <row r="169" spans="1:21">
      <c r="A169" s="159" t="s">
        <v>308</v>
      </c>
      <c r="B169" s="123">
        <f>H168-SUMPRODUCT(C161:C167,D161:D167,E161:E167)</f>
        <v>0</v>
      </c>
      <c r="C169" s="124"/>
      <c r="D169" s="124"/>
      <c r="E169" s="124"/>
      <c r="F169" s="125"/>
      <c r="G169" s="124"/>
      <c r="H169" s="126"/>
      <c r="I169" s="126"/>
      <c r="J169" s="123">
        <f>P168-SUMPRODUCT(K161:K167,L161:L167,M161:M167)</f>
        <v>0</v>
      </c>
      <c r="K169" s="124"/>
      <c r="L169" s="124"/>
      <c r="M169" s="124"/>
      <c r="N169" s="125"/>
      <c r="O169" s="124"/>
      <c r="P169" s="126"/>
      <c r="Q169" s="151"/>
      <c r="R169" s="118"/>
      <c r="S169" s="118"/>
      <c r="T169" s="118"/>
      <c r="U169" s="117"/>
    </row>
    <row r="170" spans="1:21">
      <c r="A170" s="160"/>
      <c r="B170" s="102"/>
      <c r="C170" s="102"/>
      <c r="D170" s="102"/>
      <c r="E170" s="102"/>
      <c r="F170" s="102"/>
      <c r="G170" s="102"/>
      <c r="H170" s="102"/>
      <c r="I170" s="102"/>
      <c r="J170" s="102"/>
      <c r="K170" s="102"/>
      <c r="L170" s="102"/>
      <c r="M170" s="102"/>
      <c r="N170" s="102"/>
      <c r="O170" s="102"/>
      <c r="P170" s="102"/>
      <c r="Q170" s="102"/>
      <c r="R170" s="118"/>
      <c r="S170" s="118"/>
      <c r="T170" s="118"/>
      <c r="U170" s="117"/>
    </row>
    <row r="171" spans="1:21">
      <c r="A171" s="158" t="s">
        <v>149</v>
      </c>
      <c r="B171" s="122"/>
      <c r="C171" s="122"/>
      <c r="D171" s="122"/>
      <c r="E171" s="122"/>
      <c r="F171" s="122"/>
      <c r="G171" s="122"/>
      <c r="H171" s="122"/>
      <c r="I171" s="122">
        <f>I46+I58+I71+I98+I110+I123+I138+I147+I157+I168</f>
        <v>0</v>
      </c>
      <c r="J171" s="122"/>
      <c r="K171" s="122"/>
      <c r="L171" s="122"/>
      <c r="M171" s="122"/>
      <c r="N171" s="122"/>
      <c r="O171" s="122"/>
      <c r="P171" s="122"/>
      <c r="Q171" s="150">
        <f>Q46+Q58+Q71+Q98+Q110+Q123+Q138+Q147+Q157+Q168</f>
        <v>0</v>
      </c>
      <c r="R171" s="118"/>
      <c r="S171" s="118"/>
      <c r="T171" s="118"/>
      <c r="U171" s="117"/>
    </row>
    <row r="172" spans="1:21">
      <c r="A172" s="160"/>
      <c r="B172" s="102"/>
      <c r="C172" s="102"/>
      <c r="D172" s="102"/>
      <c r="E172" s="102"/>
      <c r="F172" s="102"/>
      <c r="G172" s="102"/>
      <c r="H172" s="102"/>
      <c r="I172" s="102"/>
      <c r="J172" s="102"/>
      <c r="K172" s="102"/>
      <c r="L172" s="102"/>
      <c r="M172" s="102"/>
      <c r="N172" s="102"/>
      <c r="O172" s="102"/>
      <c r="P172" s="102"/>
      <c r="Q172" s="102"/>
      <c r="R172" s="118"/>
      <c r="S172" s="118"/>
      <c r="T172" s="118"/>
      <c r="U172" s="117"/>
    </row>
    <row r="173" spans="1:21">
      <c r="A173" s="290" t="s">
        <v>87</v>
      </c>
      <c r="B173" s="291"/>
      <c r="C173" s="291"/>
      <c r="D173" s="291"/>
      <c r="E173" s="291"/>
      <c r="F173" s="291"/>
      <c r="G173" s="291"/>
      <c r="H173" s="291"/>
      <c r="I173" s="291"/>
      <c r="J173" s="291"/>
      <c r="K173" s="291"/>
      <c r="L173" s="291"/>
      <c r="M173" s="291"/>
      <c r="N173" s="291"/>
      <c r="O173" s="291"/>
      <c r="P173" s="291"/>
      <c r="Q173" s="291"/>
      <c r="R173" s="118"/>
      <c r="S173" s="118"/>
      <c r="T173" s="118"/>
      <c r="U173" s="117"/>
    </row>
    <row r="174" spans="1:21">
      <c r="A174" s="286" t="s">
        <v>88</v>
      </c>
      <c r="B174" s="287"/>
      <c r="C174" s="287"/>
      <c r="D174" s="287"/>
      <c r="E174" s="287"/>
      <c r="F174" s="287"/>
      <c r="G174" s="287"/>
      <c r="H174" s="287"/>
      <c r="I174" s="287"/>
      <c r="J174" s="287"/>
      <c r="K174" s="287"/>
      <c r="L174" s="287"/>
      <c r="M174" s="287"/>
      <c r="N174" s="287"/>
      <c r="O174" s="287"/>
      <c r="P174" s="287"/>
      <c r="Q174" s="287"/>
      <c r="R174" s="118"/>
      <c r="S174" s="118"/>
      <c r="T174" s="118"/>
      <c r="U174" s="117"/>
    </row>
    <row r="175" spans="1:21">
      <c r="A175" s="157" t="s">
        <v>377</v>
      </c>
      <c r="B175" s="119"/>
      <c r="C175" s="119"/>
      <c r="D175" s="119"/>
      <c r="E175" s="119"/>
      <c r="F175" s="120"/>
      <c r="G175" s="121">
        <f t="shared" ref="G175:G177" si="77">E175*(1+F175)</f>
        <v>0</v>
      </c>
      <c r="H175" s="121">
        <f xml:space="preserve"> IF(OR(B175="F",B175="f"), G175, G175*(C175*D175))</f>
        <v>0</v>
      </c>
      <c r="I175" s="121">
        <f>Local_FX_Rate*IF(OR(B175="F",B175="f"),G175,H175)/Local_FX_Rate</f>
        <v>0</v>
      </c>
      <c r="J175" s="119"/>
      <c r="K175" s="119"/>
      <c r="L175" s="119"/>
      <c r="M175" s="119"/>
      <c r="N175" s="120"/>
      <c r="O175" s="121">
        <f t="shared" ref="O175:O177" si="78">M175*(1+N175)</f>
        <v>0</v>
      </c>
      <c r="P175" s="121">
        <f>IF(OR(J175="F",J175="f"),O175,O175*(K175*L175))</f>
        <v>0</v>
      </c>
      <c r="Q175" s="149">
        <f>Local_FX_Rate_2*IF(OR(J175="F",J175="f"),O175,P175)/Local_FX_Rate_2</f>
        <v>0</v>
      </c>
      <c r="R175" s="118" t="s">
        <v>362</v>
      </c>
      <c r="S175" s="100" t="str">
        <f t="shared" ref="S175:S177" si="79">$H$14</f>
        <v>EUR</v>
      </c>
      <c r="T175" s="155" t="str">
        <f>$P$14</f>
        <v>EUR</v>
      </c>
      <c r="U175" s="117"/>
    </row>
    <row r="176" spans="1:21">
      <c r="A176" s="157" t="s">
        <v>20</v>
      </c>
      <c r="B176" s="119"/>
      <c r="C176" s="119"/>
      <c r="D176" s="119"/>
      <c r="E176" s="119"/>
      <c r="F176" s="120"/>
      <c r="G176" s="121">
        <f t="shared" si="77"/>
        <v>0</v>
      </c>
      <c r="H176" s="121">
        <f xml:space="preserve"> IF(OR(B176="F",B176="f"), G176, G176*(C176*D176))</f>
        <v>0</v>
      </c>
      <c r="I176" s="121">
        <f>Local_FX_Rate*IF(OR(B176="F",B176="f"),G176,H176)/Local_FX_Rate</f>
        <v>0</v>
      </c>
      <c r="J176" s="119"/>
      <c r="K176" s="119"/>
      <c r="L176" s="119"/>
      <c r="M176" s="119"/>
      <c r="N176" s="120"/>
      <c r="O176" s="121">
        <f t="shared" si="78"/>
        <v>0</v>
      </c>
      <c r="P176" s="121">
        <f>IF(OR(J176="F",J176="f"),O176,O176*(K176*L176))</f>
        <v>0</v>
      </c>
      <c r="Q176" s="149">
        <f>Local_FX_Rate_2*IF(OR(J176="F",J176="f"),O176,P176)/Local_FX_Rate_2</f>
        <v>0</v>
      </c>
      <c r="R176" s="118" t="s">
        <v>362</v>
      </c>
      <c r="S176" s="100" t="str">
        <f t="shared" si="79"/>
        <v>EUR</v>
      </c>
      <c r="T176" s="155" t="str">
        <f>$P$14</f>
        <v>EUR</v>
      </c>
      <c r="U176" s="117"/>
    </row>
    <row r="177" spans="1:21">
      <c r="A177" s="157" t="s">
        <v>20</v>
      </c>
      <c r="B177" s="119"/>
      <c r="C177" s="119"/>
      <c r="D177" s="119"/>
      <c r="E177" s="119"/>
      <c r="F177" s="120"/>
      <c r="G177" s="121">
        <f t="shared" si="77"/>
        <v>0</v>
      </c>
      <c r="H177" s="121">
        <f xml:space="preserve"> IF(OR(B177="F",B177="f"), G177, G177*(C177*D177))</f>
        <v>0</v>
      </c>
      <c r="I177" s="121">
        <f>Local_FX_Rate*IF(OR(B177="F",B177="f"),G177,H177)/Local_FX_Rate</f>
        <v>0</v>
      </c>
      <c r="J177" s="119"/>
      <c r="K177" s="119"/>
      <c r="L177" s="119"/>
      <c r="M177" s="119"/>
      <c r="N177" s="120"/>
      <c r="O177" s="121">
        <f t="shared" si="78"/>
        <v>0</v>
      </c>
      <c r="P177" s="121">
        <f>IF(OR(J177="F",J177="f"),O177,O177*(K177*L177))</f>
        <v>0</v>
      </c>
      <c r="Q177" s="149">
        <f>Local_FX_Rate_2*IF(OR(J177="F",J177="f"),O177,P177)/Local_FX_Rate_2</f>
        <v>0</v>
      </c>
      <c r="R177" s="118" t="s">
        <v>362</v>
      </c>
      <c r="S177" s="100" t="str">
        <f t="shared" si="79"/>
        <v>EUR</v>
      </c>
      <c r="T177" s="155" t="str">
        <f>$P$14</f>
        <v>EUR</v>
      </c>
      <c r="U177" s="117"/>
    </row>
    <row r="178" spans="1:21">
      <c r="A178" s="158" t="s">
        <v>150</v>
      </c>
      <c r="B178" s="122"/>
      <c r="C178" s="122"/>
      <c r="D178" s="122"/>
      <c r="E178" s="122"/>
      <c r="F178" s="122"/>
      <c r="G178" s="122"/>
      <c r="H178" s="122">
        <f>SUM(H175:H177)</f>
        <v>0</v>
      </c>
      <c r="I178" s="122">
        <f>SUM(I175:I177)</f>
        <v>0</v>
      </c>
      <c r="J178" s="122"/>
      <c r="K178" s="122"/>
      <c r="L178" s="122"/>
      <c r="M178" s="122"/>
      <c r="N178" s="122"/>
      <c r="O178" s="122"/>
      <c r="P178" s="122">
        <f>SUM(P175:P177)</f>
        <v>0</v>
      </c>
      <c r="Q178" s="150">
        <f>SUM(Q175:Q177)</f>
        <v>0</v>
      </c>
      <c r="R178" s="118"/>
      <c r="S178" s="118"/>
      <c r="T178" s="118"/>
      <c r="U178" s="117"/>
    </row>
    <row r="179" spans="1:21">
      <c r="A179" s="159" t="s">
        <v>309</v>
      </c>
      <c r="B179" s="123">
        <f>H178-SUMPRODUCT(C175:C177,D175:D177,E175:E177)</f>
        <v>0</v>
      </c>
      <c r="C179" s="124"/>
      <c r="D179" s="124"/>
      <c r="E179" s="124"/>
      <c r="F179" s="125"/>
      <c r="G179" s="124"/>
      <c r="H179" s="126"/>
      <c r="I179" s="126"/>
      <c r="J179" s="123">
        <f>P178-SUMPRODUCT(K175:K177,L175:L177,M175:M177)</f>
        <v>0</v>
      </c>
      <c r="K179" s="124"/>
      <c r="L179" s="124"/>
      <c r="M179" s="124"/>
      <c r="N179" s="125"/>
      <c r="O179" s="124"/>
      <c r="P179" s="126"/>
      <c r="Q179" s="151"/>
      <c r="R179" s="118"/>
      <c r="S179" s="118"/>
      <c r="T179" s="118"/>
      <c r="U179" s="117"/>
    </row>
    <row r="180" spans="1:21">
      <c r="A180" s="160"/>
      <c r="B180" s="102"/>
      <c r="C180" s="102"/>
      <c r="D180" s="102"/>
      <c r="E180" s="102"/>
      <c r="F180" s="102"/>
      <c r="G180" s="102"/>
      <c r="H180" s="102"/>
      <c r="I180" s="102"/>
      <c r="J180" s="102"/>
      <c r="K180" s="102"/>
      <c r="L180" s="102"/>
      <c r="M180" s="102"/>
      <c r="N180" s="102"/>
      <c r="O180" s="102"/>
      <c r="P180" s="102"/>
      <c r="Q180" s="102"/>
      <c r="R180" s="118"/>
      <c r="S180" s="118"/>
      <c r="T180" s="118"/>
      <c r="U180" s="117"/>
    </row>
    <row r="181" spans="1:21">
      <c r="A181" s="286" t="s">
        <v>89</v>
      </c>
      <c r="B181" s="287"/>
      <c r="C181" s="287"/>
      <c r="D181" s="287"/>
      <c r="E181" s="287"/>
      <c r="F181" s="287"/>
      <c r="G181" s="287"/>
      <c r="H181" s="287"/>
      <c r="I181" s="287"/>
      <c r="J181" s="287"/>
      <c r="K181" s="287"/>
      <c r="L181" s="287"/>
      <c r="M181" s="287"/>
      <c r="N181" s="287"/>
      <c r="O181" s="287"/>
      <c r="P181" s="287"/>
      <c r="Q181" s="287"/>
      <c r="R181" s="118"/>
      <c r="S181" s="118"/>
      <c r="T181" s="118"/>
      <c r="U181" s="117"/>
    </row>
    <row r="182" spans="1:21">
      <c r="A182" s="164" t="s">
        <v>38</v>
      </c>
      <c r="B182" s="134"/>
      <c r="C182" s="134"/>
      <c r="D182" s="134"/>
      <c r="E182" s="134"/>
      <c r="F182" s="134"/>
      <c r="G182" s="134"/>
      <c r="H182" s="134"/>
      <c r="I182" s="134"/>
      <c r="J182" s="134"/>
      <c r="K182" s="134"/>
      <c r="L182" s="134"/>
      <c r="M182" s="134"/>
      <c r="N182" s="134"/>
      <c r="O182" s="134"/>
      <c r="P182" s="134"/>
      <c r="Q182" s="153"/>
      <c r="R182" s="118"/>
      <c r="S182" s="118"/>
      <c r="T182" s="118"/>
      <c r="U182" s="117"/>
    </row>
    <row r="183" spans="1:21">
      <c r="A183" s="157" t="s">
        <v>378</v>
      </c>
      <c r="B183" s="119"/>
      <c r="C183" s="119"/>
      <c r="D183" s="119"/>
      <c r="E183" s="119"/>
      <c r="F183" s="120"/>
      <c r="G183" s="121">
        <f t="shared" ref="G183:G190" si="80">E183*(1+F183)</f>
        <v>0</v>
      </c>
      <c r="H183" s="121">
        <f t="shared" ref="H183:H190" si="81" xml:space="preserve"> IF(OR(B183="F",B183="f"), G183, G183*(C183*D183))</f>
        <v>0</v>
      </c>
      <c r="I183" s="121">
        <f t="shared" ref="I183:I190" si="82">Local_FX_Rate*IF(OR(B183="F",B183="f"),G183,H183)/Local_FX_Rate</f>
        <v>0</v>
      </c>
      <c r="J183" s="119"/>
      <c r="K183" s="119"/>
      <c r="L183" s="119"/>
      <c r="M183" s="119"/>
      <c r="N183" s="120"/>
      <c r="O183" s="121">
        <f t="shared" ref="O183:O190" si="83">M183*(1+N183)</f>
        <v>0</v>
      </c>
      <c r="P183" s="121">
        <f t="shared" ref="P183:P190" si="84">IF(OR(J183="F",J183="f"),O183,O183*(K183*L183))</f>
        <v>0</v>
      </c>
      <c r="Q183" s="149">
        <f t="shared" ref="Q183:Q190" si="85">Local_FX_Rate_2*IF(OR(J183="F",J183="f"),O183,P183)/Local_FX_Rate_2</f>
        <v>0</v>
      </c>
      <c r="R183" s="118" t="s">
        <v>362</v>
      </c>
      <c r="S183" s="100" t="str">
        <f t="shared" ref="S183:S190" si="86">$H$14</f>
        <v>EUR</v>
      </c>
      <c r="T183" s="155" t="str">
        <f t="shared" ref="T183:T190" si="87">$P$14</f>
        <v>EUR</v>
      </c>
      <c r="U183" s="117"/>
    </row>
    <row r="184" spans="1:21">
      <c r="A184" s="157" t="s">
        <v>90</v>
      </c>
      <c r="B184" s="119"/>
      <c r="C184" s="119"/>
      <c r="D184" s="119"/>
      <c r="E184" s="119"/>
      <c r="F184" s="120"/>
      <c r="G184" s="121">
        <f t="shared" si="80"/>
        <v>0</v>
      </c>
      <c r="H184" s="121">
        <f t="shared" si="81"/>
        <v>0</v>
      </c>
      <c r="I184" s="121">
        <f t="shared" si="82"/>
        <v>0</v>
      </c>
      <c r="J184" s="119"/>
      <c r="K184" s="119"/>
      <c r="L184" s="119"/>
      <c r="M184" s="119"/>
      <c r="N184" s="120"/>
      <c r="O184" s="121">
        <f t="shared" si="83"/>
        <v>0</v>
      </c>
      <c r="P184" s="121">
        <f t="shared" si="84"/>
        <v>0</v>
      </c>
      <c r="Q184" s="149">
        <f t="shared" si="85"/>
        <v>0</v>
      </c>
      <c r="R184" s="118" t="s">
        <v>362</v>
      </c>
      <c r="S184" s="100" t="str">
        <f t="shared" si="86"/>
        <v>EUR</v>
      </c>
      <c r="T184" s="155" t="str">
        <f t="shared" si="87"/>
        <v>EUR</v>
      </c>
      <c r="U184" s="117"/>
    </row>
    <row r="185" spans="1:21">
      <c r="A185" s="157" t="s">
        <v>40</v>
      </c>
      <c r="B185" s="119"/>
      <c r="C185" s="119"/>
      <c r="D185" s="119"/>
      <c r="E185" s="119"/>
      <c r="F185" s="120"/>
      <c r="G185" s="121">
        <f t="shared" si="80"/>
        <v>0</v>
      </c>
      <c r="H185" s="121">
        <f t="shared" si="81"/>
        <v>0</v>
      </c>
      <c r="I185" s="121">
        <f>Local_FX_Rate*IF(OR(B185="F",B185="f"),G185,H185)/Local_FX_Rate</f>
        <v>0</v>
      </c>
      <c r="J185" s="119"/>
      <c r="K185" s="119"/>
      <c r="L185" s="119"/>
      <c r="M185" s="119"/>
      <c r="N185" s="120"/>
      <c r="O185" s="121">
        <f t="shared" si="83"/>
        <v>0</v>
      </c>
      <c r="P185" s="121">
        <f t="shared" si="84"/>
        <v>0</v>
      </c>
      <c r="Q185" s="149">
        <f t="shared" si="85"/>
        <v>0</v>
      </c>
      <c r="R185" s="118" t="s">
        <v>362</v>
      </c>
      <c r="S185" s="100" t="str">
        <f t="shared" si="86"/>
        <v>EUR</v>
      </c>
      <c r="T185" s="155" t="str">
        <f t="shared" si="87"/>
        <v>EUR</v>
      </c>
      <c r="U185" s="117"/>
    </row>
    <row r="186" spans="1:21">
      <c r="A186" s="157" t="s">
        <v>328</v>
      </c>
      <c r="B186" s="119"/>
      <c r="C186" s="119"/>
      <c r="D186" s="119"/>
      <c r="E186" s="119"/>
      <c r="F186" s="120"/>
      <c r="G186" s="121">
        <f t="shared" si="80"/>
        <v>0</v>
      </c>
      <c r="H186" s="121">
        <f t="shared" si="81"/>
        <v>0</v>
      </c>
      <c r="I186" s="121">
        <f t="shared" si="82"/>
        <v>0</v>
      </c>
      <c r="J186" s="119"/>
      <c r="K186" s="119"/>
      <c r="L186" s="119"/>
      <c r="M186" s="119"/>
      <c r="N186" s="120"/>
      <c r="O186" s="121">
        <f t="shared" si="83"/>
        <v>0</v>
      </c>
      <c r="P186" s="121">
        <f t="shared" si="84"/>
        <v>0</v>
      </c>
      <c r="Q186" s="149">
        <f t="shared" si="85"/>
        <v>0</v>
      </c>
      <c r="R186" s="118" t="s">
        <v>362</v>
      </c>
      <c r="S186" s="100" t="str">
        <f t="shared" si="86"/>
        <v>EUR</v>
      </c>
      <c r="T186" s="155" t="str">
        <f t="shared" si="87"/>
        <v>EUR</v>
      </c>
      <c r="U186" s="117"/>
    </row>
    <row r="187" spans="1:21">
      <c r="A187" s="157" t="s">
        <v>366</v>
      </c>
      <c r="B187" s="119"/>
      <c r="C187" s="119"/>
      <c r="D187" s="119"/>
      <c r="E187" s="119"/>
      <c r="F187" s="120"/>
      <c r="G187" s="121">
        <f t="shared" si="80"/>
        <v>0</v>
      </c>
      <c r="H187" s="121">
        <f t="shared" si="81"/>
        <v>0</v>
      </c>
      <c r="I187" s="121">
        <f t="shared" si="82"/>
        <v>0</v>
      </c>
      <c r="J187" s="119"/>
      <c r="K187" s="119"/>
      <c r="L187" s="119"/>
      <c r="M187" s="119"/>
      <c r="N187" s="120"/>
      <c r="O187" s="121">
        <f t="shared" si="83"/>
        <v>0</v>
      </c>
      <c r="P187" s="121">
        <f t="shared" si="84"/>
        <v>0</v>
      </c>
      <c r="Q187" s="149">
        <f t="shared" si="85"/>
        <v>0</v>
      </c>
      <c r="R187" s="118" t="s">
        <v>362</v>
      </c>
      <c r="S187" s="100" t="str">
        <f t="shared" si="86"/>
        <v>EUR</v>
      </c>
      <c r="T187" s="155" t="str">
        <f t="shared" si="87"/>
        <v>EUR</v>
      </c>
      <c r="U187" s="117"/>
    </row>
    <row r="188" spans="1:21">
      <c r="A188" s="157" t="s">
        <v>367</v>
      </c>
      <c r="B188" s="119"/>
      <c r="C188" s="119"/>
      <c r="D188" s="119"/>
      <c r="E188" s="119"/>
      <c r="F188" s="120"/>
      <c r="G188" s="121">
        <f t="shared" si="80"/>
        <v>0</v>
      </c>
      <c r="H188" s="121">
        <f t="shared" si="81"/>
        <v>0</v>
      </c>
      <c r="I188" s="121">
        <f t="shared" si="82"/>
        <v>0</v>
      </c>
      <c r="J188" s="119"/>
      <c r="K188" s="119"/>
      <c r="L188" s="119"/>
      <c r="M188" s="119"/>
      <c r="N188" s="120"/>
      <c r="O188" s="121">
        <f t="shared" si="83"/>
        <v>0</v>
      </c>
      <c r="P188" s="121">
        <f t="shared" si="84"/>
        <v>0</v>
      </c>
      <c r="Q188" s="149">
        <f t="shared" si="85"/>
        <v>0</v>
      </c>
      <c r="R188" s="118" t="s">
        <v>362</v>
      </c>
      <c r="S188" s="100" t="str">
        <f t="shared" si="86"/>
        <v>EUR</v>
      </c>
      <c r="T188" s="155" t="str">
        <f t="shared" si="87"/>
        <v>EUR</v>
      </c>
      <c r="U188" s="117"/>
    </row>
    <row r="189" spans="1:21">
      <c r="A189" s="157" t="s">
        <v>20</v>
      </c>
      <c r="B189" s="119"/>
      <c r="C189" s="119"/>
      <c r="D189" s="119"/>
      <c r="E189" s="119"/>
      <c r="F189" s="120"/>
      <c r="G189" s="121">
        <f t="shared" si="80"/>
        <v>0</v>
      </c>
      <c r="H189" s="121">
        <f t="shared" si="81"/>
        <v>0</v>
      </c>
      <c r="I189" s="121">
        <f t="shared" si="82"/>
        <v>0</v>
      </c>
      <c r="J189" s="119"/>
      <c r="K189" s="119"/>
      <c r="L189" s="119"/>
      <c r="M189" s="119"/>
      <c r="N189" s="120"/>
      <c r="O189" s="121">
        <f t="shared" si="83"/>
        <v>0</v>
      </c>
      <c r="P189" s="121">
        <f t="shared" si="84"/>
        <v>0</v>
      </c>
      <c r="Q189" s="149">
        <f t="shared" si="85"/>
        <v>0</v>
      </c>
      <c r="R189" s="118" t="s">
        <v>362</v>
      </c>
      <c r="S189" s="100" t="str">
        <f t="shared" si="86"/>
        <v>EUR</v>
      </c>
      <c r="T189" s="155" t="str">
        <f t="shared" si="87"/>
        <v>EUR</v>
      </c>
      <c r="U189" s="117"/>
    </row>
    <row r="190" spans="1:21">
      <c r="A190" s="157" t="s">
        <v>20</v>
      </c>
      <c r="B190" s="119"/>
      <c r="C190" s="119"/>
      <c r="D190" s="119"/>
      <c r="E190" s="119"/>
      <c r="F190" s="120"/>
      <c r="G190" s="121">
        <f t="shared" si="80"/>
        <v>0</v>
      </c>
      <c r="H190" s="121">
        <f t="shared" si="81"/>
        <v>0</v>
      </c>
      <c r="I190" s="121">
        <f t="shared" si="82"/>
        <v>0</v>
      </c>
      <c r="J190" s="119"/>
      <c r="K190" s="119"/>
      <c r="L190" s="119"/>
      <c r="M190" s="119"/>
      <c r="N190" s="120"/>
      <c r="O190" s="121">
        <f t="shared" si="83"/>
        <v>0</v>
      </c>
      <c r="P190" s="121">
        <f t="shared" si="84"/>
        <v>0</v>
      </c>
      <c r="Q190" s="149">
        <f t="shared" si="85"/>
        <v>0</v>
      </c>
      <c r="R190" s="118" t="s">
        <v>362</v>
      </c>
      <c r="S190" s="100" t="str">
        <f t="shared" si="86"/>
        <v>EUR</v>
      </c>
      <c r="T190" s="155" t="str">
        <f t="shared" si="87"/>
        <v>EUR</v>
      </c>
      <c r="U190" s="117"/>
    </row>
    <row r="191" spans="1:21">
      <c r="A191" s="158" t="s">
        <v>146</v>
      </c>
      <c r="B191" s="122"/>
      <c r="C191" s="122"/>
      <c r="D191" s="122"/>
      <c r="E191" s="122"/>
      <c r="F191" s="122"/>
      <c r="G191" s="122"/>
      <c r="H191" s="122">
        <f>SUM(H183:H190)</f>
        <v>0</v>
      </c>
      <c r="I191" s="122">
        <f>SUM(I183:I190)</f>
        <v>0</v>
      </c>
      <c r="J191" s="122"/>
      <c r="K191" s="122"/>
      <c r="L191" s="122"/>
      <c r="M191" s="122"/>
      <c r="N191" s="122"/>
      <c r="O191" s="122"/>
      <c r="P191" s="122">
        <f>SUM(P183:P190)</f>
        <v>0</v>
      </c>
      <c r="Q191" s="150">
        <f>SUM(Q183:Q190)</f>
        <v>0</v>
      </c>
      <c r="R191" s="118"/>
      <c r="S191" s="118"/>
      <c r="T191" s="118"/>
      <c r="U191" s="118"/>
    </row>
    <row r="192" spans="1:21">
      <c r="A192" s="159" t="s">
        <v>310</v>
      </c>
      <c r="B192" s="123">
        <f>H191-SUMPRODUCT(C183:C190,D183:D190,E183:E190)</f>
        <v>0</v>
      </c>
      <c r="C192" s="124"/>
      <c r="D192" s="124"/>
      <c r="E192" s="124"/>
      <c r="F192" s="125"/>
      <c r="G192" s="124"/>
      <c r="H192" s="126"/>
      <c r="I192" s="126"/>
      <c r="J192" s="123">
        <f>P191-SUMPRODUCT(K183:K190,L183:L190,M183:M190)</f>
        <v>0</v>
      </c>
      <c r="K192" s="124"/>
      <c r="L192" s="124"/>
      <c r="M192" s="124"/>
      <c r="N192" s="125"/>
      <c r="O192" s="124"/>
      <c r="P192" s="126"/>
      <c r="Q192" s="151"/>
      <c r="R192" s="118"/>
      <c r="S192" s="118"/>
      <c r="T192" s="118"/>
      <c r="U192" s="118"/>
    </row>
    <row r="193" spans="1:21">
      <c r="A193" s="160"/>
      <c r="B193" s="102"/>
      <c r="C193" s="102"/>
      <c r="D193" s="102"/>
      <c r="E193" s="102"/>
      <c r="F193" s="102"/>
      <c r="G193" s="102"/>
      <c r="H193" s="102"/>
      <c r="I193" s="102"/>
      <c r="J193" s="102"/>
      <c r="K193" s="102"/>
      <c r="L193" s="102"/>
      <c r="M193" s="102"/>
      <c r="N193" s="102"/>
      <c r="O193" s="102"/>
      <c r="P193" s="102"/>
      <c r="Q193" s="102"/>
      <c r="R193" s="118"/>
      <c r="S193" s="118"/>
      <c r="T193" s="118"/>
      <c r="U193" s="118"/>
    </row>
    <row r="194" spans="1:21">
      <c r="A194" s="286" t="s">
        <v>91</v>
      </c>
      <c r="B194" s="287"/>
      <c r="C194" s="287"/>
      <c r="D194" s="287"/>
      <c r="E194" s="287"/>
      <c r="F194" s="287"/>
      <c r="G194" s="287"/>
      <c r="H194" s="287"/>
      <c r="I194" s="287"/>
      <c r="J194" s="287"/>
      <c r="K194" s="287"/>
      <c r="L194" s="287"/>
      <c r="M194" s="287"/>
      <c r="N194" s="287"/>
      <c r="O194" s="287"/>
      <c r="P194" s="287"/>
      <c r="Q194" s="287"/>
      <c r="R194" s="118"/>
      <c r="S194" s="118"/>
      <c r="T194" s="118"/>
      <c r="U194" s="118"/>
    </row>
    <row r="195" spans="1:21">
      <c r="A195" s="157" t="s">
        <v>92</v>
      </c>
      <c r="B195" s="119"/>
      <c r="C195" s="119"/>
      <c r="D195" s="119"/>
      <c r="E195" s="119"/>
      <c r="F195" s="120"/>
      <c r="G195" s="121">
        <f t="shared" ref="G195:G196" si="88">E195*(1+F195)</f>
        <v>0</v>
      </c>
      <c r="H195" s="121">
        <f xml:space="preserve"> IF(OR(B195="F",B195="f"), G195, G195*(C195*D195))</f>
        <v>0</v>
      </c>
      <c r="I195" s="121">
        <f>Local_FX_Rate*IF(OR(B195="F",B195="f"),G195,H195)/Local_FX_Rate</f>
        <v>0</v>
      </c>
      <c r="J195" s="119"/>
      <c r="K195" s="119"/>
      <c r="L195" s="119"/>
      <c r="M195" s="119"/>
      <c r="N195" s="120"/>
      <c r="O195" s="121">
        <f t="shared" ref="O195:O196" si="89">M195*(1+N195)</f>
        <v>0</v>
      </c>
      <c r="P195" s="121">
        <f>IF(OR(J195="F",J195="f"),O195,O195*(K195*L195))</f>
        <v>0</v>
      </c>
      <c r="Q195" s="149">
        <f>Local_FX_Rate_2*IF(OR(J195="F",J195="f"),O195,P195)/Local_FX_Rate_2</f>
        <v>0</v>
      </c>
      <c r="R195" s="118" t="s">
        <v>362</v>
      </c>
      <c r="S195" s="100" t="str">
        <f t="shared" ref="S195:S196" si="90">$H$14</f>
        <v>EUR</v>
      </c>
      <c r="T195" s="155" t="str">
        <f>$P$14</f>
        <v>EUR</v>
      </c>
      <c r="U195" s="117"/>
    </row>
    <row r="196" spans="1:21">
      <c r="A196" s="157" t="s">
        <v>20</v>
      </c>
      <c r="B196" s="119"/>
      <c r="C196" s="119"/>
      <c r="D196" s="119"/>
      <c r="E196" s="119"/>
      <c r="F196" s="120"/>
      <c r="G196" s="121">
        <f t="shared" si="88"/>
        <v>0</v>
      </c>
      <c r="H196" s="121">
        <f xml:space="preserve"> IF(OR(B196="F",B196="f"), G196, G196*(C196*D196))</f>
        <v>0</v>
      </c>
      <c r="I196" s="121">
        <f>Local_FX_Rate*IF(OR(B196="F",B196="f"),G196,H196)/Local_FX_Rate</f>
        <v>0</v>
      </c>
      <c r="J196" s="119"/>
      <c r="K196" s="119"/>
      <c r="L196" s="119"/>
      <c r="M196" s="119"/>
      <c r="N196" s="120"/>
      <c r="O196" s="121">
        <f t="shared" si="89"/>
        <v>0</v>
      </c>
      <c r="P196" s="121">
        <f>IF(OR(J196="F",J196="f"),O196,O196*(K196*L196))</f>
        <v>0</v>
      </c>
      <c r="Q196" s="149">
        <f>Local_FX_Rate_2*IF(OR(J196="F",J196="f"),O196,P196)/Local_FX_Rate_2</f>
        <v>0</v>
      </c>
      <c r="R196" s="118" t="s">
        <v>362</v>
      </c>
      <c r="S196" s="100" t="str">
        <f t="shared" si="90"/>
        <v>EUR</v>
      </c>
      <c r="T196" s="155" t="str">
        <f>$P$14</f>
        <v>EUR</v>
      </c>
      <c r="U196" s="117"/>
    </row>
    <row r="197" spans="1:21">
      <c r="A197" s="158" t="s">
        <v>145</v>
      </c>
      <c r="B197" s="122"/>
      <c r="C197" s="122"/>
      <c r="D197" s="122"/>
      <c r="E197" s="122"/>
      <c r="F197" s="122"/>
      <c r="G197" s="122"/>
      <c r="H197" s="122">
        <f>SUM(H195:H196)</f>
        <v>0</v>
      </c>
      <c r="I197" s="122">
        <f>SUM(I195:I196)</f>
        <v>0</v>
      </c>
      <c r="J197" s="122"/>
      <c r="K197" s="122"/>
      <c r="L197" s="122"/>
      <c r="M197" s="122"/>
      <c r="N197" s="122"/>
      <c r="O197" s="122"/>
      <c r="P197" s="122">
        <f>SUM(P195:P196)</f>
        <v>0</v>
      </c>
      <c r="Q197" s="150">
        <f>SUM(Q195:Q196)</f>
        <v>0</v>
      </c>
      <c r="R197" s="118"/>
      <c r="S197" s="118"/>
      <c r="T197" s="118"/>
      <c r="U197" s="117"/>
    </row>
    <row r="198" spans="1:21">
      <c r="A198" s="159" t="s">
        <v>311</v>
      </c>
      <c r="B198" s="123">
        <f>H197-SUMPRODUCT(C195:C196,D195:D196,E195:E196)</f>
        <v>0</v>
      </c>
      <c r="C198" s="124"/>
      <c r="D198" s="124"/>
      <c r="E198" s="124"/>
      <c r="F198" s="125"/>
      <c r="G198" s="124"/>
      <c r="H198" s="126"/>
      <c r="I198" s="126"/>
      <c r="J198" s="123">
        <f>P197-SUMPRODUCT(K195:K196,L195:L196,M195:M196)</f>
        <v>0</v>
      </c>
      <c r="K198" s="124"/>
      <c r="L198" s="124"/>
      <c r="M198" s="124"/>
      <c r="N198" s="125"/>
      <c r="O198" s="124"/>
      <c r="P198" s="126"/>
      <c r="Q198" s="151"/>
      <c r="R198" s="118"/>
      <c r="S198" s="118"/>
      <c r="T198" s="118"/>
      <c r="U198" s="117"/>
    </row>
    <row r="199" spans="1:21">
      <c r="A199" s="160"/>
      <c r="B199" s="102"/>
      <c r="C199" s="102"/>
      <c r="D199" s="102"/>
      <c r="E199" s="102"/>
      <c r="F199" s="102"/>
      <c r="G199" s="102"/>
      <c r="H199" s="102"/>
      <c r="I199" s="102"/>
      <c r="J199" s="102"/>
      <c r="K199" s="102"/>
      <c r="L199" s="102"/>
      <c r="M199" s="102"/>
      <c r="N199" s="102"/>
      <c r="O199" s="102"/>
      <c r="P199" s="102"/>
      <c r="Q199" s="102"/>
      <c r="R199" s="118"/>
      <c r="S199" s="118"/>
      <c r="T199" s="118"/>
      <c r="U199" s="117"/>
    </row>
    <row r="200" spans="1:21">
      <c r="A200" s="158" t="s">
        <v>151</v>
      </c>
      <c r="B200" s="135"/>
      <c r="C200" s="135"/>
      <c r="D200" s="135"/>
      <c r="E200" s="135"/>
      <c r="F200" s="136"/>
      <c r="G200" s="135"/>
      <c r="H200" s="131"/>
      <c r="I200" s="131">
        <f>I178+I191+I197</f>
        <v>0</v>
      </c>
      <c r="J200" s="135"/>
      <c r="K200" s="135"/>
      <c r="L200" s="135"/>
      <c r="M200" s="135"/>
      <c r="N200" s="136"/>
      <c r="O200" s="135"/>
      <c r="P200" s="131"/>
      <c r="Q200" s="152">
        <f>Q178+Q191+Q197</f>
        <v>0</v>
      </c>
      <c r="R200" s="118"/>
      <c r="S200" s="118"/>
      <c r="T200" s="118"/>
      <c r="U200" s="117"/>
    </row>
    <row r="201" spans="1:21">
      <c r="A201" s="160"/>
      <c r="B201" s="102"/>
      <c r="C201" s="102"/>
      <c r="D201" s="102"/>
      <c r="E201" s="102"/>
      <c r="F201" s="102"/>
      <c r="G201" s="102"/>
      <c r="H201" s="102"/>
      <c r="I201" s="102"/>
      <c r="J201" s="102"/>
      <c r="K201" s="102"/>
      <c r="L201" s="102"/>
      <c r="M201" s="102"/>
      <c r="N201" s="102"/>
      <c r="O201" s="102"/>
      <c r="P201" s="102"/>
      <c r="Q201" s="102"/>
      <c r="R201" s="118"/>
      <c r="S201" s="118"/>
      <c r="T201" s="118"/>
      <c r="U201" s="117"/>
    </row>
    <row r="202" spans="1:21" ht="21">
      <c r="A202" s="288" t="s">
        <v>93</v>
      </c>
      <c r="B202" s="289"/>
      <c r="C202" s="289"/>
      <c r="D202" s="289"/>
      <c r="E202" s="289"/>
      <c r="F202" s="289"/>
      <c r="G202" s="289"/>
      <c r="H202" s="289"/>
      <c r="I202" s="289"/>
      <c r="J202" s="289"/>
      <c r="K202" s="289"/>
      <c r="L202" s="289"/>
      <c r="M202" s="289"/>
      <c r="N202" s="289"/>
      <c r="O202" s="289"/>
      <c r="P202" s="289"/>
      <c r="Q202" s="289"/>
      <c r="R202" s="118"/>
      <c r="S202" s="118"/>
      <c r="T202" s="118"/>
      <c r="U202" s="117"/>
    </row>
    <row r="203" spans="1:21">
      <c r="A203" s="286" t="s">
        <v>94</v>
      </c>
      <c r="B203" s="287"/>
      <c r="C203" s="287"/>
      <c r="D203" s="287"/>
      <c r="E203" s="287"/>
      <c r="F203" s="287"/>
      <c r="G203" s="287"/>
      <c r="H203" s="287"/>
      <c r="I203" s="287"/>
      <c r="J203" s="287"/>
      <c r="K203" s="287"/>
      <c r="L203" s="287"/>
      <c r="M203" s="287"/>
      <c r="N203" s="287"/>
      <c r="O203" s="287"/>
      <c r="P203" s="287"/>
      <c r="Q203" s="287"/>
      <c r="R203" s="118"/>
      <c r="S203" s="118"/>
      <c r="T203" s="118"/>
      <c r="U203" s="117"/>
    </row>
    <row r="204" spans="1:21">
      <c r="A204" s="165" t="s">
        <v>95</v>
      </c>
      <c r="B204" s="134"/>
      <c r="C204" s="134"/>
      <c r="D204" s="134"/>
      <c r="E204" s="134"/>
      <c r="F204" s="134"/>
      <c r="G204" s="134"/>
      <c r="H204" s="134"/>
      <c r="I204" s="134"/>
      <c r="J204" s="134"/>
      <c r="K204" s="134"/>
      <c r="L204" s="134"/>
      <c r="M204" s="134"/>
      <c r="N204" s="134"/>
      <c r="O204" s="134"/>
      <c r="P204" s="134"/>
      <c r="Q204" s="153"/>
      <c r="R204" s="118"/>
      <c r="S204" s="118"/>
      <c r="T204" s="118"/>
      <c r="U204" s="117"/>
    </row>
    <row r="205" spans="1:21">
      <c r="A205" s="165" t="s">
        <v>96</v>
      </c>
      <c r="B205" s="134"/>
      <c r="C205" s="134"/>
      <c r="D205" s="134"/>
      <c r="E205" s="134"/>
      <c r="F205" s="134"/>
      <c r="G205" s="134"/>
      <c r="H205" s="134"/>
      <c r="I205" s="134"/>
      <c r="J205" s="134"/>
      <c r="K205" s="134"/>
      <c r="L205" s="134"/>
      <c r="M205" s="134"/>
      <c r="N205" s="134"/>
      <c r="O205" s="134"/>
      <c r="P205" s="134"/>
      <c r="Q205" s="153"/>
      <c r="R205" s="118"/>
      <c r="S205" s="118"/>
      <c r="T205" s="118"/>
      <c r="U205" s="117"/>
    </row>
    <row r="206" spans="1:21">
      <c r="A206" s="157" t="s">
        <v>379</v>
      </c>
      <c r="B206" s="119"/>
      <c r="C206" s="119"/>
      <c r="D206" s="119"/>
      <c r="E206" s="119"/>
      <c r="F206" s="120"/>
      <c r="G206" s="121">
        <f t="shared" ref="G206:G208" si="91">E206*(1+F206)</f>
        <v>0</v>
      </c>
      <c r="H206" s="121">
        <f xml:space="preserve"> IF(OR(B206="F",B206="f"), G206, G206*(C206*D206))</f>
        <v>0</v>
      </c>
      <c r="I206" s="121">
        <f>Post_Production_FX_Rate*IF(OR(B206="F",B206="f"),G206,H206)/Local_FX_Rate</f>
        <v>0</v>
      </c>
      <c r="J206" s="119"/>
      <c r="K206" s="119"/>
      <c r="L206" s="119"/>
      <c r="M206" s="119"/>
      <c r="N206" s="120"/>
      <c r="O206" s="121">
        <f t="shared" ref="O206:O208" si="92">M206*(1+N206)</f>
        <v>0</v>
      </c>
      <c r="P206" s="121">
        <f>IF(OR(J206="F",J206="f"),O206,O206*(K206*L206))</f>
        <v>0</v>
      </c>
      <c r="Q206" s="149">
        <f>Post_Production_FX_Rate_2*IF(OR(J206="F",J206="f"),O206,P206)/Local_FX_Rate_2</f>
        <v>0</v>
      </c>
      <c r="R206" s="118" t="s">
        <v>365</v>
      </c>
      <c r="S206" s="100" t="str">
        <f>$H$18</f>
        <v>PLN</v>
      </c>
      <c r="T206" s="155" t="str">
        <f>$P$18</f>
        <v>PLN</v>
      </c>
      <c r="U206" s="117"/>
    </row>
    <row r="207" spans="1:21">
      <c r="A207" s="157" t="s">
        <v>97</v>
      </c>
      <c r="B207" s="119"/>
      <c r="C207" s="119"/>
      <c r="D207" s="119"/>
      <c r="E207" s="119"/>
      <c r="F207" s="120"/>
      <c r="G207" s="121">
        <f t="shared" si="91"/>
        <v>0</v>
      </c>
      <c r="H207" s="121">
        <f xml:space="preserve"> IF(OR(B207="F",B207="f"), G207, G207*(C207*D207))</f>
        <v>0</v>
      </c>
      <c r="I207" s="121">
        <f>Post_Production_FX_Rate*IF(OR(B207="F",B207="f"),G207,H207)/Local_FX_Rate</f>
        <v>0</v>
      </c>
      <c r="J207" s="119"/>
      <c r="K207" s="119"/>
      <c r="L207" s="119"/>
      <c r="M207" s="119"/>
      <c r="N207" s="120"/>
      <c r="O207" s="121">
        <f t="shared" si="92"/>
        <v>0</v>
      </c>
      <c r="P207" s="121">
        <f>IF(OR(J207="F",J207="f"),O207,O207*(K207*L207))</f>
        <v>0</v>
      </c>
      <c r="Q207" s="149">
        <f>Post_Production_FX_Rate_2*IF(OR(J207="F",J207="f"),O207,P207)/Local_FX_Rate_2</f>
        <v>0</v>
      </c>
      <c r="R207" s="118" t="s">
        <v>365</v>
      </c>
      <c r="S207" s="100" t="str">
        <f t="shared" ref="S207:S208" si="93">$H$18</f>
        <v>PLN</v>
      </c>
      <c r="T207" s="155" t="str">
        <f>$P$18</f>
        <v>PLN</v>
      </c>
      <c r="U207" s="117"/>
    </row>
    <row r="208" spans="1:21">
      <c r="A208" s="157" t="s">
        <v>20</v>
      </c>
      <c r="B208" s="119"/>
      <c r="C208" s="119"/>
      <c r="D208" s="119"/>
      <c r="E208" s="119"/>
      <c r="F208" s="120"/>
      <c r="G208" s="121">
        <f t="shared" si="91"/>
        <v>0</v>
      </c>
      <c r="H208" s="121">
        <f xml:space="preserve"> IF(OR(B208="F",B208="f"), G208, G208*(C208*D208))</f>
        <v>0</v>
      </c>
      <c r="I208" s="121">
        <f>Post_Production_FX_Rate*IF(OR(B208="F",B208="f"),G208,H208)/Local_FX_Rate</f>
        <v>0</v>
      </c>
      <c r="J208" s="119"/>
      <c r="K208" s="119"/>
      <c r="L208" s="119"/>
      <c r="M208" s="119"/>
      <c r="N208" s="120"/>
      <c r="O208" s="121">
        <f t="shared" si="92"/>
        <v>0</v>
      </c>
      <c r="P208" s="121">
        <f>IF(OR(J208="F",J208="f"),O208,O208*(K208*L208))</f>
        <v>0</v>
      </c>
      <c r="Q208" s="149">
        <f>Post_Production_FX_Rate_2*IF(OR(J208="F",J208="f"),O208,P208)/Local_FX_Rate_2</f>
        <v>0</v>
      </c>
      <c r="R208" s="118" t="s">
        <v>365</v>
      </c>
      <c r="S208" s="100" t="str">
        <f t="shared" si="93"/>
        <v>PLN</v>
      </c>
      <c r="T208" s="155" t="str">
        <f>$P$18</f>
        <v>PLN</v>
      </c>
      <c r="U208" s="117"/>
    </row>
    <row r="209" spans="1:21">
      <c r="A209" s="158" t="s">
        <v>147</v>
      </c>
      <c r="B209" s="122"/>
      <c r="C209" s="122"/>
      <c r="D209" s="122"/>
      <c r="E209" s="122"/>
      <c r="F209" s="122"/>
      <c r="G209" s="122"/>
      <c r="H209" s="122">
        <f>SUM(H206:H208)</f>
        <v>0</v>
      </c>
      <c r="I209" s="122">
        <f>SUM(I206:I208)</f>
        <v>0</v>
      </c>
      <c r="J209" s="122"/>
      <c r="K209" s="122"/>
      <c r="L209" s="122"/>
      <c r="M209" s="122"/>
      <c r="N209" s="122"/>
      <c r="O209" s="122"/>
      <c r="P209" s="122">
        <f>SUM(P206:P208)</f>
        <v>0</v>
      </c>
      <c r="Q209" s="150">
        <f>SUM(Q206:Q208)</f>
        <v>0</v>
      </c>
      <c r="R209" s="118"/>
      <c r="S209" s="118"/>
      <c r="T209" s="118"/>
      <c r="U209" s="117"/>
    </row>
    <row r="210" spans="1:21">
      <c r="A210" s="159" t="s">
        <v>312</v>
      </c>
      <c r="B210" s="123">
        <f>H209-SUMPRODUCT(C204:C208,D204:D208,E204:E208)</f>
        <v>0</v>
      </c>
      <c r="C210" s="124"/>
      <c r="D210" s="124"/>
      <c r="E210" s="124"/>
      <c r="F210" s="125"/>
      <c r="G210" s="124"/>
      <c r="H210" s="126"/>
      <c r="I210" s="126"/>
      <c r="J210" s="123">
        <f>P209-SUMPRODUCT(K204:K208,L204:L208,M204:M208)</f>
        <v>0</v>
      </c>
      <c r="K210" s="124"/>
      <c r="L210" s="124"/>
      <c r="M210" s="124"/>
      <c r="N210" s="125"/>
      <c r="O210" s="124"/>
      <c r="P210" s="126"/>
      <c r="Q210" s="151"/>
      <c r="R210" s="118"/>
      <c r="S210" s="118"/>
      <c r="T210" s="118"/>
      <c r="U210" s="117"/>
    </row>
    <row r="211" spans="1:21">
      <c r="A211" s="173"/>
      <c r="B211" s="109"/>
      <c r="C211" s="109"/>
      <c r="D211" s="109"/>
      <c r="E211" s="109"/>
      <c r="F211" s="109"/>
      <c r="G211" s="109"/>
      <c r="H211" s="109"/>
      <c r="I211" s="109"/>
      <c r="J211" s="109"/>
      <c r="K211" s="109"/>
      <c r="L211" s="109"/>
      <c r="M211" s="109"/>
      <c r="N211" s="109"/>
      <c r="O211" s="109"/>
      <c r="P211" s="109"/>
      <c r="Q211" s="109"/>
      <c r="R211" s="118"/>
      <c r="S211" s="118"/>
      <c r="T211" s="118"/>
      <c r="U211" s="117"/>
    </row>
    <row r="212" spans="1:21">
      <c r="A212" s="264" t="s">
        <v>14</v>
      </c>
      <c r="B212" s="265"/>
      <c r="C212" s="265"/>
      <c r="D212" s="265"/>
      <c r="E212" s="265"/>
      <c r="F212" s="265"/>
      <c r="G212" s="265"/>
      <c r="H212" s="265"/>
      <c r="I212" s="265"/>
      <c r="J212" s="266" t="s">
        <v>15</v>
      </c>
      <c r="K212" s="266"/>
      <c r="L212" s="266"/>
      <c r="M212" s="266"/>
      <c r="N212" s="266"/>
      <c r="O212" s="266"/>
      <c r="P212" s="266"/>
      <c r="Q212" s="266"/>
      <c r="R212" s="175"/>
      <c r="S212" s="175"/>
      <c r="T212" s="175"/>
      <c r="U212" s="174" t="s">
        <v>164</v>
      </c>
    </row>
    <row r="213" spans="1:21">
      <c r="A213" s="198" t="s">
        <v>6</v>
      </c>
      <c r="B213" s="199"/>
      <c r="C213" s="199" t="s">
        <v>8</v>
      </c>
      <c r="D213" s="199" t="s">
        <v>9</v>
      </c>
      <c r="E213" s="199" t="s">
        <v>0</v>
      </c>
      <c r="F213" s="199" t="s">
        <v>1</v>
      </c>
      <c r="G213" s="199" t="s">
        <v>0</v>
      </c>
      <c r="H213" s="199" t="s">
        <v>12</v>
      </c>
      <c r="I213" s="199" t="s">
        <v>152</v>
      </c>
      <c r="J213" s="199"/>
      <c r="K213" s="199" t="s">
        <v>8</v>
      </c>
      <c r="L213" s="199" t="s">
        <v>9</v>
      </c>
      <c r="M213" s="199" t="s">
        <v>0</v>
      </c>
      <c r="N213" s="199" t="s">
        <v>1</v>
      </c>
      <c r="O213" s="199" t="s">
        <v>0</v>
      </c>
      <c r="P213" s="199" t="s">
        <v>12</v>
      </c>
      <c r="Q213" s="200" t="s">
        <v>152</v>
      </c>
      <c r="R213" s="118"/>
      <c r="S213" s="118"/>
      <c r="T213" s="118"/>
      <c r="U213" s="117"/>
    </row>
    <row r="214" spans="1:21">
      <c r="A214" s="201" t="s">
        <v>7</v>
      </c>
      <c r="B214" s="202" t="s">
        <v>2</v>
      </c>
      <c r="C214" s="202" t="s">
        <v>3</v>
      </c>
      <c r="D214" s="202" t="s">
        <v>10</v>
      </c>
      <c r="E214" s="202" t="s">
        <v>4</v>
      </c>
      <c r="F214" s="202" t="s">
        <v>5</v>
      </c>
      <c r="G214" s="202" t="s">
        <v>11</v>
      </c>
      <c r="H214" s="202" t="s">
        <v>13</v>
      </c>
      <c r="I214" s="202" t="s">
        <v>359</v>
      </c>
      <c r="J214" s="202" t="s">
        <v>2</v>
      </c>
      <c r="K214" s="202" t="s">
        <v>3</v>
      </c>
      <c r="L214" s="202" t="s">
        <v>10</v>
      </c>
      <c r="M214" s="202" t="s">
        <v>4</v>
      </c>
      <c r="N214" s="202" t="s">
        <v>360</v>
      </c>
      <c r="O214" s="202" t="s">
        <v>11</v>
      </c>
      <c r="P214" s="202" t="s">
        <v>13</v>
      </c>
      <c r="Q214" s="203" t="s">
        <v>359</v>
      </c>
      <c r="R214" s="118"/>
      <c r="S214" s="118"/>
      <c r="T214" s="118"/>
      <c r="U214" s="117"/>
    </row>
    <row r="215" spans="1:21">
      <c r="A215" s="286" t="s">
        <v>98</v>
      </c>
      <c r="B215" s="287"/>
      <c r="C215" s="287"/>
      <c r="D215" s="287"/>
      <c r="E215" s="287"/>
      <c r="F215" s="287"/>
      <c r="G215" s="287"/>
      <c r="H215" s="287"/>
      <c r="I215" s="287"/>
      <c r="J215" s="287"/>
      <c r="K215" s="287"/>
      <c r="L215" s="287"/>
      <c r="M215" s="287"/>
      <c r="N215" s="287"/>
      <c r="O215" s="287"/>
      <c r="P215" s="287"/>
      <c r="Q215" s="287"/>
      <c r="R215" s="118"/>
      <c r="S215" s="118"/>
      <c r="T215" s="118"/>
      <c r="U215" s="117"/>
    </row>
    <row r="216" spans="1:21">
      <c r="A216" s="165" t="s">
        <v>99</v>
      </c>
      <c r="B216" s="134"/>
      <c r="C216" s="134"/>
      <c r="D216" s="134"/>
      <c r="E216" s="134"/>
      <c r="F216" s="134"/>
      <c r="G216" s="134"/>
      <c r="H216" s="134"/>
      <c r="I216" s="134"/>
      <c r="J216" s="134"/>
      <c r="K216" s="134"/>
      <c r="L216" s="134"/>
      <c r="M216" s="134"/>
      <c r="N216" s="134"/>
      <c r="O216" s="134"/>
      <c r="P216" s="134"/>
      <c r="Q216" s="153"/>
      <c r="R216" s="118"/>
      <c r="S216" s="118"/>
      <c r="T216" s="118"/>
      <c r="U216" s="117"/>
    </row>
    <row r="217" spans="1:21">
      <c r="A217" s="157" t="s">
        <v>100</v>
      </c>
      <c r="B217" s="119"/>
      <c r="C217" s="119"/>
      <c r="D217" s="119"/>
      <c r="E217" s="119"/>
      <c r="F217" s="120"/>
      <c r="G217" s="121">
        <f t="shared" ref="G217:G218" si="94">E217*(1+F217)</f>
        <v>0</v>
      </c>
      <c r="H217" s="121">
        <f xml:space="preserve"> IF(OR(B217="F",B217="f"), G217, G217*(C217*D217))</f>
        <v>0</v>
      </c>
      <c r="I217" s="121">
        <f>Post_Production_FX_Rate*IF(OR(B217="F",B217="f"),G217,H217)/Local_FX_Rate</f>
        <v>0</v>
      </c>
      <c r="J217" s="119"/>
      <c r="K217" s="119"/>
      <c r="L217" s="119"/>
      <c r="M217" s="119"/>
      <c r="N217" s="120"/>
      <c r="O217" s="121">
        <f t="shared" ref="O217:O218" si="95">M217*(1+N217)</f>
        <v>0</v>
      </c>
      <c r="P217" s="121">
        <f>IF(OR(J217="F",J217="f"),O217,O217*(K217*L217))</f>
        <v>0</v>
      </c>
      <c r="Q217" s="149">
        <f>Post_Production_FX_Rate_2*IF(OR(J217="F",J217="f"),O217,P217)/Local_FX_Rate_2</f>
        <v>0</v>
      </c>
      <c r="R217" s="118" t="s">
        <v>365</v>
      </c>
      <c r="S217" s="100" t="str">
        <f t="shared" ref="S217:S218" si="96">$H$18</f>
        <v>PLN</v>
      </c>
      <c r="T217" s="155" t="str">
        <f>$P$18</f>
        <v>PLN</v>
      </c>
      <c r="U217" s="117"/>
    </row>
    <row r="218" spans="1:21">
      <c r="A218" s="157" t="s">
        <v>20</v>
      </c>
      <c r="B218" s="119"/>
      <c r="C218" s="119"/>
      <c r="D218" s="119"/>
      <c r="E218" s="119"/>
      <c r="F218" s="120"/>
      <c r="G218" s="121">
        <f t="shared" si="94"/>
        <v>0</v>
      </c>
      <c r="H218" s="121">
        <f xml:space="preserve"> IF(OR(B218="F",B218="f"), G218, G218*(C218*D218))</f>
        <v>0</v>
      </c>
      <c r="I218" s="121">
        <f>Post_Production_FX_Rate*IF(OR(B218="F",B218="f"),G218,H218)/Local_FX_Rate</f>
        <v>0</v>
      </c>
      <c r="J218" s="119"/>
      <c r="K218" s="119"/>
      <c r="L218" s="119"/>
      <c r="M218" s="119"/>
      <c r="N218" s="120"/>
      <c r="O218" s="121">
        <f t="shared" si="95"/>
        <v>0</v>
      </c>
      <c r="P218" s="121">
        <f>IF(OR(J218="F",J218="f"),O218,O218*(K218*L218))</f>
        <v>0</v>
      </c>
      <c r="Q218" s="149">
        <f>Post_Production_FX_Rate_2*IF(OR(J218="F",J218="f"),O218,P218)/Local_FX_Rate_2</f>
        <v>0</v>
      </c>
      <c r="R218" s="118" t="s">
        <v>365</v>
      </c>
      <c r="S218" s="100" t="str">
        <f t="shared" si="96"/>
        <v>PLN</v>
      </c>
      <c r="T218" s="155" t="str">
        <f>$P$18</f>
        <v>PLN</v>
      </c>
      <c r="U218" s="117"/>
    </row>
    <row r="219" spans="1:21">
      <c r="A219" s="158" t="s">
        <v>148</v>
      </c>
      <c r="B219" s="122"/>
      <c r="C219" s="122"/>
      <c r="D219" s="122"/>
      <c r="E219" s="122"/>
      <c r="F219" s="122"/>
      <c r="G219" s="122"/>
      <c r="H219" s="122">
        <f>SUM(H217:H218)</f>
        <v>0</v>
      </c>
      <c r="I219" s="122">
        <f>SUM(I217:I218)</f>
        <v>0</v>
      </c>
      <c r="J219" s="122"/>
      <c r="K219" s="122"/>
      <c r="L219" s="122"/>
      <c r="M219" s="122"/>
      <c r="N219" s="122"/>
      <c r="O219" s="122"/>
      <c r="P219" s="122">
        <f>SUM(P217:P218)</f>
        <v>0</v>
      </c>
      <c r="Q219" s="150">
        <f>SUM(Q217:Q218)</f>
        <v>0</v>
      </c>
      <c r="R219" s="118"/>
      <c r="S219" s="118"/>
      <c r="T219" s="118"/>
      <c r="U219" s="117"/>
    </row>
    <row r="220" spans="1:21">
      <c r="A220" s="159" t="s">
        <v>313</v>
      </c>
      <c r="B220" s="123">
        <f>H219-SUMPRODUCT(C216:C218,D216:D218,E216:E218)</f>
        <v>0</v>
      </c>
      <c r="C220" s="124"/>
      <c r="D220" s="124"/>
      <c r="E220" s="124"/>
      <c r="F220" s="125"/>
      <c r="G220" s="124"/>
      <c r="H220" s="126"/>
      <c r="I220" s="126"/>
      <c r="J220" s="123">
        <f>P219-SUMPRODUCT(K216:K218,L216:L218,M216:M218)</f>
        <v>0</v>
      </c>
      <c r="K220" s="124"/>
      <c r="L220" s="124"/>
      <c r="M220" s="124"/>
      <c r="N220" s="125"/>
      <c r="O220" s="124"/>
      <c r="P220" s="126"/>
      <c r="Q220" s="151"/>
      <c r="R220" s="118"/>
      <c r="S220" s="118"/>
      <c r="T220" s="118"/>
      <c r="U220" s="117"/>
    </row>
    <row r="221" spans="1:21">
      <c r="A221" s="160"/>
      <c r="B221" s="102"/>
      <c r="C221" s="102"/>
      <c r="D221" s="102"/>
      <c r="E221" s="102"/>
      <c r="F221" s="102"/>
      <c r="G221" s="102"/>
      <c r="H221" s="102"/>
      <c r="I221" s="102"/>
      <c r="J221" s="102"/>
      <c r="K221" s="102"/>
      <c r="L221" s="102"/>
      <c r="M221" s="102"/>
      <c r="N221" s="102"/>
      <c r="O221" s="102"/>
      <c r="P221" s="102"/>
      <c r="Q221" s="102"/>
      <c r="R221" s="118"/>
      <c r="S221" s="118"/>
      <c r="T221" s="118"/>
      <c r="U221" s="117"/>
    </row>
    <row r="222" spans="1:21">
      <c r="A222" s="286" t="s">
        <v>165</v>
      </c>
      <c r="B222" s="287"/>
      <c r="C222" s="287"/>
      <c r="D222" s="287"/>
      <c r="E222" s="287"/>
      <c r="F222" s="287"/>
      <c r="G222" s="287"/>
      <c r="H222" s="287"/>
      <c r="I222" s="287"/>
      <c r="J222" s="287"/>
      <c r="K222" s="287"/>
      <c r="L222" s="287"/>
      <c r="M222" s="287"/>
      <c r="N222" s="287"/>
      <c r="O222" s="287"/>
      <c r="P222" s="287"/>
      <c r="Q222" s="287"/>
      <c r="R222" s="118"/>
      <c r="S222" s="118"/>
      <c r="T222" s="118"/>
      <c r="U222" s="117"/>
    </row>
    <row r="223" spans="1:21">
      <c r="A223" s="157" t="s">
        <v>380</v>
      </c>
      <c r="B223" s="119"/>
      <c r="C223" s="119"/>
      <c r="D223" s="119"/>
      <c r="E223" s="119"/>
      <c r="F223" s="120"/>
      <c r="G223" s="121">
        <f t="shared" ref="G223:G227" si="97">E223*(1+F223)</f>
        <v>0</v>
      </c>
      <c r="H223" s="121">
        <f xml:space="preserve"> IF(OR(B223="F",B223="f"), G223, G223*(C223*D223))</f>
        <v>0</v>
      </c>
      <c r="I223" s="121">
        <f>Post_Production_FX_Rate*IF(OR(B223="F",B223="f"),G223,H223)/Local_FX_Rate</f>
        <v>0</v>
      </c>
      <c r="J223" s="119"/>
      <c r="K223" s="119"/>
      <c r="L223" s="119"/>
      <c r="M223" s="119"/>
      <c r="N223" s="120"/>
      <c r="O223" s="121">
        <f t="shared" ref="O223:O227" si="98">M223*(1+N223)</f>
        <v>0</v>
      </c>
      <c r="P223" s="121">
        <f xml:space="preserve"> IF(OR(J223="F",J223="f"), O223, O223*(K223*L223))</f>
        <v>0</v>
      </c>
      <c r="Q223" s="149">
        <f>Post_Production_FX_Rate_2*IF(OR(J223="F",J223="f"),O223,P223)/Local_FX_Rate_2</f>
        <v>0</v>
      </c>
      <c r="R223" s="118" t="s">
        <v>365</v>
      </c>
      <c r="S223" s="100" t="str">
        <f t="shared" ref="S223:S227" si="99">$H$18</f>
        <v>PLN</v>
      </c>
      <c r="T223" s="155" t="str">
        <f>$P$18</f>
        <v>PLN</v>
      </c>
      <c r="U223" s="117"/>
    </row>
    <row r="224" spans="1:21">
      <c r="A224" s="157" t="s">
        <v>381</v>
      </c>
      <c r="B224" s="119"/>
      <c r="C224" s="119"/>
      <c r="D224" s="119"/>
      <c r="E224" s="119"/>
      <c r="F224" s="120"/>
      <c r="G224" s="121">
        <f t="shared" si="97"/>
        <v>0</v>
      </c>
      <c r="H224" s="121">
        <f xml:space="preserve"> IF(OR(B224="F",B224="f"), G224, G224*(C224*D224))</f>
        <v>0</v>
      </c>
      <c r="I224" s="121">
        <f>Post_Production_FX_Rate*IF(OR(B224="F",B224="f"),G224,H224)/Local_FX_Rate</f>
        <v>0</v>
      </c>
      <c r="J224" s="119"/>
      <c r="K224" s="119"/>
      <c r="L224" s="119"/>
      <c r="M224" s="119"/>
      <c r="N224" s="120"/>
      <c r="O224" s="121">
        <f t="shared" si="98"/>
        <v>0</v>
      </c>
      <c r="P224" s="121">
        <f xml:space="preserve"> IF(OR(J224="F",J224="f"), O224, O224*(K224*L224))</f>
        <v>0</v>
      </c>
      <c r="Q224" s="149">
        <f>Post_Production_FX_Rate_2*IF(OR(J224="F",J224="f"),O224,P224)/Local_FX_Rate_2</f>
        <v>0</v>
      </c>
      <c r="R224" s="118" t="s">
        <v>365</v>
      </c>
      <c r="S224" s="100" t="str">
        <f t="shared" si="99"/>
        <v>PLN</v>
      </c>
      <c r="T224" s="155" t="str">
        <f>$P$18</f>
        <v>PLN</v>
      </c>
      <c r="U224" s="117"/>
    </row>
    <row r="225" spans="1:21">
      <c r="A225" s="157" t="s">
        <v>166</v>
      </c>
      <c r="B225" s="119"/>
      <c r="C225" s="119"/>
      <c r="D225" s="119"/>
      <c r="E225" s="119"/>
      <c r="F225" s="120"/>
      <c r="G225" s="121">
        <f t="shared" si="97"/>
        <v>0</v>
      </c>
      <c r="H225" s="121">
        <f xml:space="preserve"> IF(OR(B225="F",B225="f"), G225, G225*(C225*D225))</f>
        <v>0</v>
      </c>
      <c r="I225" s="121">
        <f>Post_Production_FX_Rate*IF(OR(B225="F",B225="f"),G225,H225)/Local_FX_Rate</f>
        <v>0</v>
      </c>
      <c r="J225" s="119"/>
      <c r="K225" s="119"/>
      <c r="L225" s="119"/>
      <c r="M225" s="119"/>
      <c r="N225" s="120"/>
      <c r="O225" s="121">
        <f t="shared" si="98"/>
        <v>0</v>
      </c>
      <c r="P225" s="121">
        <f xml:space="preserve"> IF(OR(J225="F",J225="f"), O225, O225*(K225*L225))</f>
        <v>0</v>
      </c>
      <c r="Q225" s="149">
        <f>Post_Production_FX_Rate_2*IF(OR(J225="F",J225="f"),O225,P225)/Local_FX_Rate_2</f>
        <v>0</v>
      </c>
      <c r="R225" s="118" t="s">
        <v>365</v>
      </c>
      <c r="S225" s="100" t="str">
        <f t="shared" si="99"/>
        <v>PLN</v>
      </c>
      <c r="T225" s="155" t="str">
        <f>$P$18</f>
        <v>PLN</v>
      </c>
      <c r="U225" s="117"/>
    </row>
    <row r="226" spans="1:21">
      <c r="A226" s="157" t="s">
        <v>169</v>
      </c>
      <c r="B226" s="119"/>
      <c r="C226" s="119"/>
      <c r="D226" s="119"/>
      <c r="E226" s="119"/>
      <c r="F226" s="120"/>
      <c r="G226" s="121">
        <f t="shared" si="97"/>
        <v>0</v>
      </c>
      <c r="H226" s="121">
        <f xml:space="preserve"> IF(OR(B226="F",B226="f"), G226, G226*(C226*D226))</f>
        <v>0</v>
      </c>
      <c r="I226" s="121">
        <f>Post_Production_FX_Rate*IF(OR(B226="F",B226="f"),G226,H226)/Local_FX_Rate</f>
        <v>0</v>
      </c>
      <c r="J226" s="119"/>
      <c r="K226" s="119"/>
      <c r="L226" s="119"/>
      <c r="M226" s="119"/>
      <c r="N226" s="120"/>
      <c r="O226" s="121">
        <f t="shared" si="98"/>
        <v>0</v>
      </c>
      <c r="P226" s="121">
        <f xml:space="preserve"> IF(OR(J226="F",J226="f"), O226, O226*(K226*L226))</f>
        <v>0</v>
      </c>
      <c r="Q226" s="149">
        <f>Post_Production_FX_Rate_2*IF(OR(J226="F",J226="f"),O226,P226)/Local_FX_Rate_2</f>
        <v>0</v>
      </c>
      <c r="R226" s="118" t="s">
        <v>365</v>
      </c>
      <c r="S226" s="100" t="str">
        <f t="shared" si="99"/>
        <v>PLN</v>
      </c>
      <c r="T226" s="155" t="str">
        <f>$P$18</f>
        <v>PLN</v>
      </c>
      <c r="U226" s="117"/>
    </row>
    <row r="227" spans="1:21">
      <c r="A227" s="166" t="s">
        <v>168</v>
      </c>
      <c r="B227" s="119"/>
      <c r="C227" s="119"/>
      <c r="D227" s="119"/>
      <c r="E227" s="119"/>
      <c r="F227" s="120"/>
      <c r="G227" s="121">
        <f t="shared" si="97"/>
        <v>0</v>
      </c>
      <c r="H227" s="121">
        <f xml:space="preserve"> IF(OR(B227="F",B227="f"), G227, G227*(C227*D227))</f>
        <v>0</v>
      </c>
      <c r="I227" s="121">
        <f>Post_Production_FX_Rate*IF(OR(B227="F",B227="f"),G227,H227)/Local_FX_Rate</f>
        <v>0</v>
      </c>
      <c r="J227" s="119"/>
      <c r="K227" s="119"/>
      <c r="L227" s="119"/>
      <c r="M227" s="119"/>
      <c r="N227" s="120"/>
      <c r="O227" s="121">
        <f t="shared" si="98"/>
        <v>0</v>
      </c>
      <c r="P227" s="121">
        <f xml:space="preserve"> IF(OR(J227="F",J227="f"), O227, O227*(K227*L227))</f>
        <v>0</v>
      </c>
      <c r="Q227" s="149">
        <f>Post_Production_FX_Rate_2*IF(OR(J227="F",J227="f"),O227,P227)/Local_FX_Rate_2</f>
        <v>0</v>
      </c>
      <c r="R227" s="118" t="s">
        <v>365</v>
      </c>
      <c r="S227" s="100" t="str">
        <f t="shared" si="99"/>
        <v>PLN</v>
      </c>
      <c r="T227" s="155" t="str">
        <f>$P$18</f>
        <v>PLN</v>
      </c>
      <c r="U227" s="117"/>
    </row>
    <row r="228" spans="1:21">
      <c r="A228" s="158" t="s">
        <v>167</v>
      </c>
      <c r="B228" s="122"/>
      <c r="C228" s="122"/>
      <c r="D228" s="122"/>
      <c r="E228" s="122"/>
      <c r="F228" s="122"/>
      <c r="G228" s="122"/>
      <c r="H228" s="122">
        <f>SUM(H223:H227)</f>
        <v>0</v>
      </c>
      <c r="I228" s="122">
        <f>SUM(I223:I227)</f>
        <v>0</v>
      </c>
      <c r="J228" s="122"/>
      <c r="K228" s="122"/>
      <c r="L228" s="122"/>
      <c r="M228" s="122"/>
      <c r="N228" s="122"/>
      <c r="O228" s="122"/>
      <c r="P228" s="122">
        <f>SUM(P223:P227)</f>
        <v>0</v>
      </c>
      <c r="Q228" s="150">
        <f>SUM(Q223:Q227)</f>
        <v>0</v>
      </c>
      <c r="R228" s="118"/>
      <c r="S228" s="118"/>
      <c r="T228" s="118"/>
      <c r="U228" s="117"/>
    </row>
    <row r="229" spans="1:21">
      <c r="A229" s="159" t="s">
        <v>314</v>
      </c>
      <c r="B229" s="123">
        <f>H228-SUMPRODUCT(C223:C227,D223:D227,E223:E227)</f>
        <v>0</v>
      </c>
      <c r="C229" s="124"/>
      <c r="D229" s="124"/>
      <c r="E229" s="124"/>
      <c r="F229" s="125"/>
      <c r="G229" s="124"/>
      <c r="H229" s="126"/>
      <c r="I229" s="126"/>
      <c r="J229" s="123">
        <f>P228-SUMPRODUCT(K223:K227,L223:L227,M223:M227)</f>
        <v>0</v>
      </c>
      <c r="K229" s="124"/>
      <c r="L229" s="124"/>
      <c r="M229" s="124"/>
      <c r="N229" s="125"/>
      <c r="O229" s="124"/>
      <c r="P229" s="126"/>
      <c r="Q229" s="151"/>
      <c r="R229" s="118"/>
      <c r="S229" s="118"/>
      <c r="T229" s="118"/>
      <c r="U229" s="117"/>
    </row>
    <row r="230" spans="1:21">
      <c r="A230" s="160"/>
      <c r="B230" s="102"/>
      <c r="C230" s="102"/>
      <c r="D230" s="102"/>
      <c r="E230" s="102"/>
      <c r="F230" s="102"/>
      <c r="G230" s="102"/>
      <c r="H230" s="102"/>
      <c r="I230" s="102"/>
      <c r="J230" s="102"/>
      <c r="K230" s="102"/>
      <c r="L230" s="102"/>
      <c r="M230" s="102"/>
      <c r="N230" s="102"/>
      <c r="O230" s="102"/>
      <c r="P230" s="102"/>
      <c r="Q230" s="102"/>
      <c r="R230" s="118"/>
      <c r="S230" s="118"/>
      <c r="T230" s="118"/>
      <c r="U230" s="117"/>
    </row>
    <row r="231" spans="1:21">
      <c r="A231" s="158" t="s">
        <v>101</v>
      </c>
      <c r="B231" s="122"/>
      <c r="C231" s="122"/>
      <c r="D231" s="122"/>
      <c r="E231" s="122"/>
      <c r="F231" s="122"/>
      <c r="G231" s="122"/>
      <c r="H231" s="122">
        <f>H209+H219+H228</f>
        <v>0</v>
      </c>
      <c r="I231" s="122">
        <f>I209+I219+I228</f>
        <v>0</v>
      </c>
      <c r="J231" s="122"/>
      <c r="K231" s="122"/>
      <c r="L231" s="122"/>
      <c r="M231" s="122"/>
      <c r="N231" s="122"/>
      <c r="O231" s="122"/>
      <c r="P231" s="122"/>
      <c r="Q231" s="150">
        <f>Q209+Q219+Q228</f>
        <v>0</v>
      </c>
      <c r="R231" s="118"/>
      <c r="S231" s="118"/>
      <c r="T231" s="118"/>
      <c r="U231" s="117"/>
    </row>
    <row r="232" spans="1:21">
      <c r="A232" s="160"/>
      <c r="B232" s="102"/>
      <c r="C232" s="102"/>
      <c r="D232" s="102"/>
      <c r="E232" s="102"/>
      <c r="F232" s="102"/>
      <c r="G232" s="102"/>
      <c r="H232" s="102"/>
      <c r="I232" s="102"/>
      <c r="J232" s="102"/>
      <c r="K232" s="102"/>
      <c r="L232" s="102"/>
      <c r="M232" s="102"/>
      <c r="N232" s="102"/>
      <c r="O232" s="102"/>
      <c r="P232" s="102"/>
      <c r="Q232" s="102"/>
      <c r="R232" s="118"/>
      <c r="S232" s="118"/>
      <c r="T232" s="118"/>
      <c r="U232" s="117"/>
    </row>
    <row r="233" spans="1:21">
      <c r="A233" s="167" t="s">
        <v>102</v>
      </c>
      <c r="B233" s="119"/>
      <c r="C233" s="119"/>
      <c r="D233" s="119"/>
      <c r="E233" s="119"/>
      <c r="F233" s="120"/>
      <c r="G233" s="121">
        <f t="shared" ref="G233" si="100">E233*(1+F233)</f>
        <v>0</v>
      </c>
      <c r="H233" s="121">
        <f xml:space="preserve"> IF(OR(B233="F",B233="f"), G233, G233*(C233*D233))</f>
        <v>0</v>
      </c>
      <c r="I233" s="121">
        <f>Local_FX_Rate*IF(OR(B233="F",B233="f"),G233,H233)/Local_FX_Rate</f>
        <v>0</v>
      </c>
      <c r="J233" s="119"/>
      <c r="K233" s="119"/>
      <c r="L233" s="119"/>
      <c r="M233" s="119"/>
      <c r="N233" s="120"/>
      <c r="O233" s="121">
        <f t="shared" ref="O233" si="101">M233*(1+N233)</f>
        <v>0</v>
      </c>
      <c r="P233" s="121">
        <f xml:space="preserve"> IF(OR(J233="F",J233="f"), O233, O233*(K233*L233))</f>
        <v>0</v>
      </c>
      <c r="Q233" s="149">
        <f>Local_FX_Rate_2*IF(OR(J233="F",J233="f"),O233,P233)/Local_FX_Rate_2</f>
        <v>0</v>
      </c>
      <c r="R233" s="118" t="s">
        <v>362</v>
      </c>
      <c r="S233" s="100" t="str">
        <f>$H$14</f>
        <v>EUR</v>
      </c>
      <c r="T233" s="155" t="str">
        <f>P14</f>
        <v>EUR</v>
      </c>
      <c r="U233" s="117"/>
    </row>
    <row r="234" spans="1:21">
      <c r="A234" s="160"/>
      <c r="B234" s="102"/>
      <c r="C234" s="102"/>
      <c r="D234" s="102"/>
      <c r="E234" s="102"/>
      <c r="F234" s="102"/>
      <c r="G234" s="102"/>
      <c r="H234" s="102"/>
      <c r="I234" s="102"/>
      <c r="J234" s="102"/>
      <c r="K234" s="102"/>
      <c r="L234" s="102"/>
      <c r="M234" s="102"/>
      <c r="N234" s="102"/>
      <c r="O234" s="102"/>
      <c r="P234" s="102"/>
      <c r="Q234" s="102"/>
      <c r="R234" s="118"/>
      <c r="S234" s="118"/>
      <c r="T234" s="118"/>
      <c r="U234" s="117"/>
    </row>
    <row r="235" spans="1:21">
      <c r="A235" s="167" t="s">
        <v>103</v>
      </c>
      <c r="B235" s="119"/>
      <c r="C235" s="119"/>
      <c r="D235" s="119"/>
      <c r="E235" s="119"/>
      <c r="F235" s="120"/>
      <c r="G235" s="121">
        <f t="shared" ref="G235" si="102">E235*(1+F235)</f>
        <v>0</v>
      </c>
      <c r="H235" s="121">
        <f xml:space="preserve"> IF(OR(B235="F",B235="f"), G235, G235*(C235*D235))</f>
        <v>0</v>
      </c>
      <c r="I235" s="121">
        <f>Local_FX_Rate*IF(OR(B235="F",B235="f"),G235,H235)/Local_FX_Rate</f>
        <v>0</v>
      </c>
      <c r="J235" s="119"/>
      <c r="K235" s="119"/>
      <c r="L235" s="119"/>
      <c r="M235" s="119"/>
      <c r="N235" s="120"/>
      <c r="O235" s="121">
        <f t="shared" ref="O235" si="103">M235*(1+N235)</f>
        <v>0</v>
      </c>
      <c r="P235" s="121">
        <f xml:space="preserve"> IF(OR(J235="F",J235="f"), O235, O235*(K235*L235))</f>
        <v>0</v>
      </c>
      <c r="Q235" s="149">
        <f>Local_FX_Rate_2*IF(OR(J235="F",J235="f"),O235,P235)/Local_FX_Rate_2</f>
        <v>0</v>
      </c>
      <c r="R235" s="118" t="s">
        <v>362</v>
      </c>
      <c r="S235" s="100" t="str">
        <f>$H$14</f>
        <v>EUR</v>
      </c>
      <c r="T235" s="155" t="str">
        <f>P16</f>
        <v>EUR</v>
      </c>
      <c r="U235" s="117"/>
    </row>
    <row r="236" spans="1:21">
      <c r="A236" s="160"/>
      <c r="B236" s="102"/>
      <c r="C236" s="102"/>
      <c r="D236" s="102"/>
      <c r="E236" s="102"/>
      <c r="F236" s="102"/>
      <c r="G236" s="102"/>
      <c r="H236" s="102"/>
      <c r="I236" s="102"/>
      <c r="J236" s="102"/>
      <c r="K236" s="102"/>
      <c r="L236" s="102"/>
      <c r="M236" s="102"/>
      <c r="N236" s="102"/>
      <c r="O236" s="102"/>
      <c r="P236" s="102"/>
      <c r="Q236" s="102"/>
      <c r="R236" s="118"/>
      <c r="S236" s="118"/>
      <c r="T236" s="118"/>
      <c r="U236" s="117"/>
    </row>
    <row r="237" spans="1:21">
      <c r="A237" s="167" t="s">
        <v>104</v>
      </c>
      <c r="B237" s="119"/>
      <c r="C237" s="119"/>
      <c r="D237" s="119"/>
      <c r="E237" s="119"/>
      <c r="F237" s="120"/>
      <c r="G237" s="121">
        <f t="shared" ref="G237" si="104">E237*(1+F237)</f>
        <v>0</v>
      </c>
      <c r="H237" s="121">
        <f xml:space="preserve"> IF(OR(B237="F",B237="f"), G237, G237*(C237*D237))</f>
        <v>0</v>
      </c>
      <c r="I237" s="121">
        <f>Local_FX_Rate*IF(OR(B237="F",B237="f"),G237,H237)/Local_FX_Rate</f>
        <v>0</v>
      </c>
      <c r="J237" s="119"/>
      <c r="K237" s="119"/>
      <c r="L237" s="119"/>
      <c r="M237" s="119"/>
      <c r="N237" s="120"/>
      <c r="O237" s="121">
        <f t="shared" ref="O237" si="105">M237*(1+N237)</f>
        <v>0</v>
      </c>
      <c r="P237" s="121">
        <f xml:space="preserve"> IF(OR(J237="F",J237="f"), O237, O237*(K237*L237))</f>
        <v>0</v>
      </c>
      <c r="Q237" s="149">
        <f>Local_FX_Rate_2*IF(OR(J237="F",J237="f"),O237,P237)/Local_FX_Rate_2</f>
        <v>0</v>
      </c>
      <c r="R237" s="118" t="s">
        <v>362</v>
      </c>
      <c r="S237" s="100" t="str">
        <f>$H$14</f>
        <v>EUR</v>
      </c>
      <c r="T237" s="155" t="str">
        <f>P18</f>
        <v>PLN</v>
      </c>
      <c r="U237" s="117"/>
    </row>
    <row r="238" spans="1:21">
      <c r="A238" s="274" t="s">
        <v>172</v>
      </c>
      <c r="B238" s="275"/>
      <c r="C238" s="275"/>
      <c r="D238" s="275"/>
      <c r="E238" s="275"/>
      <c r="F238" s="275"/>
      <c r="G238" s="275"/>
      <c r="H238" s="275"/>
      <c r="I238" s="275"/>
      <c r="J238" s="275"/>
      <c r="K238" s="275"/>
      <c r="L238" s="275"/>
      <c r="M238" s="275"/>
      <c r="N238" s="275"/>
      <c r="O238" s="275"/>
      <c r="P238" s="275"/>
      <c r="Q238" s="276"/>
      <c r="R238" s="118"/>
      <c r="S238" s="118"/>
      <c r="T238" s="118"/>
      <c r="U238" s="117"/>
    </row>
    <row r="239" spans="1:21">
      <c r="A239" s="168" t="s">
        <v>173</v>
      </c>
      <c r="B239" s="144"/>
      <c r="C239" s="144"/>
      <c r="D239" s="144"/>
      <c r="E239" s="144"/>
      <c r="F239" s="145"/>
      <c r="G239" s="146">
        <f t="shared" ref="G239:G248" si="106">E239*(1+F239)</f>
        <v>0</v>
      </c>
      <c r="H239" s="146"/>
      <c r="I239" s="146"/>
      <c r="J239" s="144"/>
      <c r="K239" s="144"/>
      <c r="L239" s="144"/>
      <c r="M239" s="144"/>
      <c r="N239" s="145"/>
      <c r="O239" s="146">
        <f t="shared" ref="O239" si="107">M239*(1+N239)</f>
        <v>0</v>
      </c>
      <c r="P239" s="146"/>
      <c r="Q239" s="154"/>
      <c r="R239" s="118"/>
      <c r="S239" s="118"/>
      <c r="T239" s="118"/>
      <c r="U239" s="117"/>
    </row>
    <row r="240" spans="1:21">
      <c r="A240" s="169" t="s">
        <v>105</v>
      </c>
      <c r="B240" s="119"/>
      <c r="C240" s="119"/>
      <c r="D240" s="119"/>
      <c r="E240" s="119"/>
      <c r="F240" s="120"/>
      <c r="G240" s="121">
        <f t="shared" si="106"/>
        <v>0</v>
      </c>
      <c r="H240" s="121"/>
      <c r="I240" s="121"/>
      <c r="J240" s="119"/>
      <c r="K240" s="119"/>
      <c r="L240" s="119"/>
      <c r="M240" s="119"/>
      <c r="N240" s="120"/>
      <c r="O240" s="121">
        <f t="shared" ref="O240:O248" si="108">M240*(1+N240)</f>
        <v>0</v>
      </c>
      <c r="P240" s="121"/>
      <c r="Q240" s="149"/>
      <c r="R240" s="118"/>
      <c r="S240" s="118"/>
      <c r="T240" s="118"/>
      <c r="U240" s="117"/>
    </row>
    <row r="241" spans="1:21">
      <c r="A241" s="169" t="s">
        <v>106</v>
      </c>
      <c r="B241" s="119"/>
      <c r="C241" s="119"/>
      <c r="D241" s="119"/>
      <c r="E241" s="119"/>
      <c r="F241" s="120"/>
      <c r="G241" s="121">
        <f t="shared" si="106"/>
        <v>0</v>
      </c>
      <c r="H241" s="121"/>
      <c r="I241" s="121"/>
      <c r="J241" s="119"/>
      <c r="K241" s="119"/>
      <c r="L241" s="119"/>
      <c r="M241" s="119"/>
      <c r="N241" s="120"/>
      <c r="O241" s="121">
        <f t="shared" si="108"/>
        <v>0</v>
      </c>
      <c r="P241" s="121"/>
      <c r="Q241" s="149"/>
      <c r="R241" s="118"/>
      <c r="S241" s="118"/>
      <c r="T241" s="118"/>
      <c r="U241" s="117"/>
    </row>
    <row r="242" spans="1:21">
      <c r="A242" s="169" t="s">
        <v>107</v>
      </c>
      <c r="B242" s="119"/>
      <c r="C242" s="119"/>
      <c r="D242" s="119"/>
      <c r="E242" s="119"/>
      <c r="F242" s="120"/>
      <c r="G242" s="121">
        <f t="shared" si="106"/>
        <v>0</v>
      </c>
      <c r="H242" s="121"/>
      <c r="I242" s="121"/>
      <c r="J242" s="119"/>
      <c r="K242" s="119"/>
      <c r="L242" s="119"/>
      <c r="M242" s="119"/>
      <c r="N242" s="120"/>
      <c r="O242" s="121">
        <f t="shared" si="108"/>
        <v>0</v>
      </c>
      <c r="P242" s="121"/>
      <c r="Q242" s="149"/>
      <c r="R242" s="118"/>
      <c r="S242" s="118"/>
      <c r="T242" s="118"/>
      <c r="U242" s="117"/>
    </row>
    <row r="243" spans="1:21">
      <c r="A243" s="169" t="s">
        <v>108</v>
      </c>
      <c r="B243" s="119"/>
      <c r="C243" s="119"/>
      <c r="D243" s="119"/>
      <c r="E243" s="119"/>
      <c r="F243" s="120"/>
      <c r="G243" s="121">
        <f t="shared" si="106"/>
        <v>0</v>
      </c>
      <c r="H243" s="121"/>
      <c r="I243" s="121"/>
      <c r="J243" s="119"/>
      <c r="K243" s="119"/>
      <c r="L243" s="119"/>
      <c r="M243" s="119"/>
      <c r="N243" s="120"/>
      <c r="O243" s="121">
        <f t="shared" si="108"/>
        <v>0</v>
      </c>
      <c r="P243" s="121"/>
      <c r="Q243" s="149"/>
      <c r="R243" s="118"/>
      <c r="S243" s="118"/>
      <c r="T243" s="118"/>
      <c r="U243" s="117"/>
    </row>
    <row r="244" spans="1:21">
      <c r="A244" s="169"/>
      <c r="B244" s="119"/>
      <c r="C244" s="119"/>
      <c r="D244" s="119"/>
      <c r="E244" s="119"/>
      <c r="F244" s="120"/>
      <c r="G244" s="121">
        <f t="shared" si="106"/>
        <v>0</v>
      </c>
      <c r="H244" s="121"/>
      <c r="I244" s="121"/>
      <c r="J244" s="119"/>
      <c r="K244" s="119"/>
      <c r="L244" s="119"/>
      <c r="M244" s="119"/>
      <c r="N244" s="120"/>
      <c r="O244" s="121">
        <f t="shared" si="108"/>
        <v>0</v>
      </c>
      <c r="P244" s="121"/>
      <c r="Q244" s="149"/>
      <c r="R244" s="118"/>
      <c r="S244" s="118"/>
      <c r="T244" s="118"/>
      <c r="U244" s="117"/>
    </row>
    <row r="245" spans="1:21">
      <c r="A245" s="170"/>
      <c r="B245" s="119"/>
      <c r="C245" s="119"/>
      <c r="D245" s="119"/>
      <c r="E245" s="119"/>
      <c r="F245" s="120"/>
      <c r="G245" s="121">
        <f t="shared" si="106"/>
        <v>0</v>
      </c>
      <c r="H245" s="121"/>
      <c r="I245" s="121"/>
      <c r="J245" s="119"/>
      <c r="K245" s="119"/>
      <c r="L245" s="119"/>
      <c r="M245" s="119"/>
      <c r="N245" s="120"/>
      <c r="O245" s="121">
        <f t="shared" si="108"/>
        <v>0</v>
      </c>
      <c r="P245" s="121"/>
      <c r="Q245" s="149"/>
      <c r="R245" s="118"/>
      <c r="S245" s="118"/>
      <c r="T245" s="118"/>
      <c r="U245" s="117"/>
    </row>
    <row r="246" spans="1:21">
      <c r="A246" s="169" t="s">
        <v>109</v>
      </c>
      <c r="B246" s="119"/>
      <c r="C246" s="119"/>
      <c r="D246" s="119"/>
      <c r="E246" s="119"/>
      <c r="F246" s="120"/>
      <c r="G246" s="121">
        <f t="shared" si="106"/>
        <v>0</v>
      </c>
      <c r="H246" s="121"/>
      <c r="I246" s="121"/>
      <c r="J246" s="119"/>
      <c r="K246" s="119"/>
      <c r="L246" s="119"/>
      <c r="M246" s="119"/>
      <c r="N246" s="120"/>
      <c r="O246" s="121">
        <f t="shared" si="108"/>
        <v>0</v>
      </c>
      <c r="P246" s="121"/>
      <c r="Q246" s="149"/>
      <c r="R246" s="118"/>
      <c r="S246" s="118"/>
      <c r="T246" s="118"/>
      <c r="U246" s="117"/>
    </row>
    <row r="247" spans="1:21">
      <c r="A247" s="171"/>
      <c r="B247" s="119"/>
      <c r="C247" s="119"/>
      <c r="D247" s="119"/>
      <c r="E247" s="119"/>
      <c r="F247" s="120"/>
      <c r="G247" s="121">
        <f t="shared" si="106"/>
        <v>0</v>
      </c>
      <c r="H247" s="121"/>
      <c r="I247" s="121"/>
      <c r="J247" s="119"/>
      <c r="K247" s="119"/>
      <c r="L247" s="119"/>
      <c r="M247" s="119"/>
      <c r="N247" s="120"/>
      <c r="O247" s="121">
        <f t="shared" si="108"/>
        <v>0</v>
      </c>
      <c r="P247" s="121"/>
      <c r="Q247" s="149"/>
      <c r="R247" s="118"/>
      <c r="S247" s="118"/>
      <c r="T247" s="118"/>
      <c r="U247" s="117"/>
    </row>
    <row r="248" spans="1:21">
      <c r="A248" s="172"/>
      <c r="B248" s="147"/>
      <c r="C248" s="119"/>
      <c r="D248" s="119"/>
      <c r="E248" s="119"/>
      <c r="F248" s="120"/>
      <c r="G248" s="121">
        <f t="shared" si="106"/>
        <v>0</v>
      </c>
      <c r="H248" s="121"/>
      <c r="I248" s="121"/>
      <c r="J248" s="119"/>
      <c r="K248" s="119"/>
      <c r="L248" s="119"/>
      <c r="M248" s="119"/>
      <c r="N248" s="120"/>
      <c r="O248" s="121">
        <f t="shared" si="108"/>
        <v>0</v>
      </c>
      <c r="P248" s="121"/>
      <c r="Q248" s="149"/>
      <c r="R248" s="118"/>
      <c r="S248" s="118"/>
      <c r="T248" s="118"/>
      <c r="U248" s="117"/>
    </row>
    <row r="249" spans="1:21">
      <c r="A249" s="158" t="s">
        <v>110</v>
      </c>
      <c r="B249" s="122"/>
      <c r="C249" s="122"/>
      <c r="D249" s="122"/>
      <c r="E249" s="122"/>
      <c r="F249" s="122"/>
      <c r="G249" s="122"/>
      <c r="H249" s="122"/>
      <c r="I249" s="122">
        <f>I30+I171+I200+I231+I233+I235+I237</f>
        <v>0</v>
      </c>
      <c r="J249" s="122"/>
      <c r="K249" s="122"/>
      <c r="L249" s="122"/>
      <c r="M249" s="122"/>
      <c r="N249" s="122"/>
      <c r="O249" s="122"/>
      <c r="P249" s="122"/>
      <c r="Q249" s="150">
        <f>Q30+Q171+Q200+Q231+Q233+Q235+Q237</f>
        <v>0</v>
      </c>
      <c r="R249" s="118"/>
      <c r="S249" s="118"/>
      <c r="T249" s="118"/>
      <c r="U249" s="117"/>
    </row>
    <row r="250" spans="1:21">
      <c r="A250" s="173"/>
      <c r="B250" s="109"/>
      <c r="C250" s="109"/>
      <c r="D250" s="109"/>
      <c r="E250" s="109"/>
      <c r="F250" s="109"/>
      <c r="G250" s="109"/>
      <c r="H250" s="109"/>
      <c r="I250" s="109"/>
      <c r="J250" s="109"/>
      <c r="K250" s="109"/>
      <c r="L250" s="109"/>
      <c r="M250" s="109"/>
      <c r="N250" s="109"/>
      <c r="O250" s="109"/>
      <c r="P250" s="109"/>
      <c r="Q250" s="109"/>
      <c r="R250" s="118"/>
      <c r="S250" s="118"/>
      <c r="T250" s="118"/>
      <c r="U250" s="117"/>
    </row>
    <row r="251" spans="1:21">
      <c r="A251" s="273" t="s">
        <v>153</v>
      </c>
      <c r="B251" s="271"/>
      <c r="C251" s="271"/>
      <c r="D251" s="271"/>
      <c r="E251" s="271"/>
      <c r="F251" s="271"/>
      <c r="G251" s="271"/>
      <c r="H251" s="271"/>
      <c r="I251" s="271"/>
      <c r="J251" s="271"/>
      <c r="K251" s="271"/>
      <c r="L251" s="271"/>
      <c r="M251" s="271"/>
      <c r="N251" s="271"/>
      <c r="O251" s="271"/>
      <c r="P251" s="271"/>
      <c r="Q251" s="273"/>
      <c r="R251" s="118"/>
      <c r="S251" s="118"/>
      <c r="T251" s="118"/>
      <c r="U251" s="117"/>
    </row>
    <row r="252" spans="1:21">
      <c r="A252" s="273"/>
      <c r="B252" s="271"/>
      <c r="C252" s="271"/>
      <c r="D252" s="271"/>
      <c r="E252" s="271"/>
      <c r="F252" s="271"/>
      <c r="G252" s="271"/>
      <c r="H252" s="271"/>
      <c r="I252" s="271"/>
      <c r="J252" s="271"/>
      <c r="K252" s="271"/>
      <c r="L252" s="271"/>
      <c r="M252" s="271"/>
      <c r="N252" s="271"/>
      <c r="O252" s="271"/>
      <c r="P252" s="271"/>
      <c r="Q252" s="273"/>
      <c r="R252" s="118"/>
      <c r="S252" s="118"/>
      <c r="T252" s="118"/>
      <c r="U252" s="117"/>
    </row>
    <row r="253" spans="1:21">
      <c r="A253" s="273"/>
      <c r="B253" s="271"/>
      <c r="C253" s="271"/>
      <c r="D253" s="271"/>
      <c r="E253" s="271"/>
      <c r="F253" s="271"/>
      <c r="G253" s="271"/>
      <c r="H253" s="271"/>
      <c r="I253" s="271"/>
      <c r="J253" s="271"/>
      <c r="K253" s="271"/>
      <c r="L253" s="271"/>
      <c r="M253" s="271"/>
      <c r="N253" s="271"/>
      <c r="O253" s="271"/>
      <c r="P253" s="271"/>
      <c r="Q253" s="273"/>
      <c r="R253" s="118"/>
      <c r="S253" s="118"/>
      <c r="T253" s="118"/>
      <c r="U253" s="117"/>
    </row>
    <row r="254" spans="1:21">
      <c r="A254" s="273"/>
      <c r="B254" s="271"/>
      <c r="C254" s="271"/>
      <c r="D254" s="271"/>
      <c r="E254" s="271"/>
      <c r="F254" s="271"/>
      <c r="G254" s="271"/>
      <c r="H254" s="271"/>
      <c r="I254" s="271"/>
      <c r="J254" s="271"/>
      <c r="K254" s="271"/>
      <c r="L254" s="271"/>
      <c r="M254" s="271"/>
      <c r="N254" s="271"/>
      <c r="O254" s="271"/>
      <c r="P254" s="271"/>
      <c r="Q254" s="273"/>
      <c r="R254" s="137"/>
      <c r="S254" s="137"/>
      <c r="T254" s="137"/>
      <c r="U254" s="138"/>
    </row>
    <row r="255" spans="1:21">
      <c r="S255" s="97"/>
      <c r="T255" s="97"/>
    </row>
    <row r="256" spans="1:21"/>
    <row r="257"/>
  </sheetData>
  <sheetProtection algorithmName="SHA-512" hashValue="Q0QggjPSAuo0oLfaXBpD4lhV/55BICewB8fGn3RMlCvp4LOtBIs6pUVxGkecsnfDk6qSWse8JwlHeF9oJvTcbQ==" saltValue="9530rYNpgI+1W4Nk2m3F+w==" spinCount="100000" sheet="1" selectLockedCells="1"/>
  <protectedRanges>
    <protectedRange sqref="U24:U29 U237 U53:U57 U66:U70 U233 U78:U97 U103:U109 U114:U122 U145:U148 U151:U158 U128:U139 U195:U198 U206:U210 U217:U220 U183:U190 U235 U35:U45 U222:U231 U200 U161:U179" name="DescriptionRange_1"/>
    <protectedRange sqref="A28:A29 A44:A45 A57 A69:A70 A96:A97 A108:A109 A121:A122 A136:A137 A146 A156 A167 A176:A177 A189:A190 A196 A208 A218 A227 A243:A248" name="OtherTexts"/>
    <protectedRange sqref="H239:I248 P239:Q248" name="Range59"/>
    <protectedRange sqref="B182:Q182" name="Range55"/>
    <protectedRange sqref="B251" name="Range51"/>
    <protectedRange sqref="L12:L18 B12:B18 H6:H10 P12:P18 H12:H18" name="Range49"/>
    <protectedRange sqref="J216:N216" name="Range40"/>
    <protectedRange sqref="J204:N205" name="Range39"/>
    <protectedRange sqref="J182:N182" name="Range37"/>
    <protectedRange sqref="J127:N127" name="Range32"/>
    <protectedRange sqref="J62:N62 J63:J64" name="Range28"/>
    <protectedRange sqref="J50:N50 J51:J52" name="Range27"/>
    <protectedRange sqref="J35:N36" name="Range26"/>
    <protectedRange sqref="C52:F52 K51:N52 C63:F64 K63:N64" name="Range1"/>
    <protectedRange sqref="B35:F36" name="Range2"/>
    <protectedRange sqref="B50:F51 B52" name="Range3"/>
    <protectedRange sqref="B62:F62 B63:B64" name="Range4"/>
    <protectedRange sqref="B127:F127" name="Range8"/>
    <protectedRange sqref="B182:F182" name="Range13"/>
    <protectedRange sqref="B204:F205" name="Range15"/>
    <protectedRange sqref="B216:F216" name="Range16"/>
    <protectedRange sqref="H239:H248" name="Range24"/>
    <protectedRange sqref="B50:I51 J50:Q50 B52 H52:I52 J51:J52 P51:Q52" name="Range53"/>
    <protectedRange sqref="B62:Q62 B63:B64 H63:J64 P63:Q64" name="Range54"/>
    <protectedRange sqref="B204:Q205" name="Range56"/>
    <protectedRange sqref="B216:Q216" name="Range57"/>
  </protectedRanges>
  <mergeCells count="86">
    <mergeCell ref="B5:D5"/>
    <mergeCell ref="B6:D6"/>
    <mergeCell ref="H7:I7"/>
    <mergeCell ref="H9:I9"/>
    <mergeCell ref="H6:I6"/>
    <mergeCell ref="B7:D7"/>
    <mergeCell ref="J212:Q212"/>
    <mergeCell ref="H8:I8"/>
    <mergeCell ref="A33:Q33"/>
    <mergeCell ref="A49:Q49"/>
    <mergeCell ref="A61:Q61"/>
    <mergeCell ref="A77:Q77"/>
    <mergeCell ref="A101:Q101"/>
    <mergeCell ref="A113:Q113"/>
    <mergeCell ref="A126:Q126"/>
    <mergeCell ref="A144:Q144"/>
    <mergeCell ref="A150:Q150"/>
    <mergeCell ref="A160:Q160"/>
    <mergeCell ref="A173:Q173"/>
    <mergeCell ref="B8:D8"/>
    <mergeCell ref="B9:D9"/>
    <mergeCell ref="B10:D10"/>
    <mergeCell ref="H13:I13"/>
    <mergeCell ref="H12:I12"/>
    <mergeCell ref="H10:I10"/>
    <mergeCell ref="A215:Q215"/>
    <mergeCell ref="A222:Q222"/>
    <mergeCell ref="A212:I212"/>
    <mergeCell ref="A174:Q174"/>
    <mergeCell ref="A203:Q203"/>
    <mergeCell ref="A141:I141"/>
    <mergeCell ref="J141:Q141"/>
    <mergeCell ref="A181:Q181"/>
    <mergeCell ref="A194:Q194"/>
    <mergeCell ref="A202:Q202"/>
    <mergeCell ref="A34:Q34"/>
    <mergeCell ref="A102:Q102"/>
    <mergeCell ref="B17:C17"/>
    <mergeCell ref="A2:I2"/>
    <mergeCell ref="J2:Q2"/>
    <mergeCell ref="A23:Q23"/>
    <mergeCell ref="A20:I20"/>
    <mergeCell ref="J20:Q20"/>
    <mergeCell ref="A3:I3"/>
    <mergeCell ref="L17:M17"/>
    <mergeCell ref="L18:M18"/>
    <mergeCell ref="B12:C12"/>
    <mergeCell ref="B13:C13"/>
    <mergeCell ref="B14:C14"/>
    <mergeCell ref="B15:C15"/>
    <mergeCell ref="B16:C16"/>
    <mergeCell ref="E17:G17"/>
    <mergeCell ref="E18:G18"/>
    <mergeCell ref="L16:M16"/>
    <mergeCell ref="J18:K18"/>
    <mergeCell ref="B251:P254"/>
    <mergeCell ref="A251:A254"/>
    <mergeCell ref="Q251:Q254"/>
    <mergeCell ref="P12:Q12"/>
    <mergeCell ref="P13:Q13"/>
    <mergeCell ref="L12:M12"/>
    <mergeCell ref="L13:M13"/>
    <mergeCell ref="L14:M14"/>
    <mergeCell ref="L15:M15"/>
    <mergeCell ref="A238:Q238"/>
    <mergeCell ref="E12:G12"/>
    <mergeCell ref="E13:G13"/>
    <mergeCell ref="E14:G14"/>
    <mergeCell ref="E15:G15"/>
    <mergeCell ref="E16:G16"/>
    <mergeCell ref="A74:I74"/>
    <mergeCell ref="J74:Q74"/>
    <mergeCell ref="R21:T22"/>
    <mergeCell ref="E5:G5"/>
    <mergeCell ref="E6:G6"/>
    <mergeCell ref="E7:G7"/>
    <mergeCell ref="E8:G8"/>
    <mergeCell ref="E9:G9"/>
    <mergeCell ref="E10:G10"/>
    <mergeCell ref="B18:C18"/>
    <mergeCell ref="J12:K12"/>
    <mergeCell ref="J13:K13"/>
    <mergeCell ref="J14:K14"/>
    <mergeCell ref="J15:K15"/>
    <mergeCell ref="J16:K16"/>
    <mergeCell ref="J17:K17"/>
  </mergeCells>
  <phoneticPr fontId="0" type="noConversion"/>
  <dataValidations count="4">
    <dataValidation type="list" allowBlank="1" showInputMessage="1" showErrorMessage="1" sqref="B6">
      <formula1>"Photography, Illustration, Pack shots, Other Test"</formula1>
    </dataValidation>
    <dataValidation type="list" allowBlank="1" showInputMessage="1" showErrorMessage="1" sqref="H9">
      <formula1>"Female, Male, Infant, Hand Model, Animal, Professional, Semi-Prof, Street. Extras"</formula1>
    </dataValidation>
    <dataValidation type="decimal" operator="greaterThanOrEqual" allowBlank="1" showErrorMessage="1" errorTitle="Please Enter a Numerical Value" error="Text is not accepted, this field will only accept numerical values, please update your input." sqref="K24:N29 C24:F29 C37:F45 C53:F57 K37:N45 K53:N57 K65:N70 K78:N97 K103:N109 K114:N122 K128:N137 K145:N146 K151:N156 K161:N167 K175:N177 K183:N190 K195:N196 K206:N208 K217:N218 K223:N227 K233:N233 C235:F235 K237:N237 C239:F248 C233:F233 C237:F237 K235:N235 C223:F227 C217:F218 C206:F208 C195:F196 C183:F190 C175:F177 C161:F167 C151:F156 C145:F146 C128:F137 C114:F122 C103:F109 C78:F97 C65:F70 K239:N248">
      <formula1>0</formula1>
    </dataValidation>
    <dataValidation operator="greaterThanOrEqual" allowBlank="1" showErrorMessage="1" errorTitle="Please Enter a Numerical Value" error="Text is not accepted, this field will only accept numerical values, please update your input." sqref="B24:B29 J24:J29 B37:B45 B53:B57 J37:J45 J53:J57 J65:J70 J78:J97 J103:J109 J114:J122 J128:J137 J145:J146 J151:J156 J161:J167 J175:J177 J183:J190 J195:J196 J206:J208 J217:J218 J223:J227 J233 B235 J237 B239:B248 B233 B237 J235 B223:B227 B217:B218 B206:B208 B195:B196 B183:B190 B175:B177 B161:B167 B151:B156 B145:B146 B128:B137 B114:B122 B103:B109 B78:B97 B65:B70 J239:J248"/>
  </dataValidations>
  <pageMargins left="0.75" right="0.5" top="0.32" bottom="0.34" header="0.48" footer="0.47"/>
  <pageSetup paperSize="9" scale="52" fitToHeight="3" orientation="landscape" r:id="rId1"/>
  <headerFooter alignWithMargins="0"/>
  <rowBreaks count="3" manualBreakCount="3">
    <brk id="73" max="16383" man="1"/>
    <brk id="140" max="16383" man="1"/>
    <brk id="211" max="16383" man="1"/>
  </rowBreaks>
  <ignoredErrors>
    <ignoredError sqref="P15 H15"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'Exchange Rates'!$B$8:$B$115</xm:f>
          </x14:formula1>
          <xm:sqref>P14:P18 H14:H18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9"/>
  <sheetViews>
    <sheetView showGridLines="0" workbookViewId="0">
      <selection activeCell="B5" sqref="B5"/>
    </sheetView>
  </sheetViews>
  <sheetFormatPr defaultColWidth="8.85546875" defaultRowHeight="12.75"/>
  <cols>
    <col min="1" max="1" width="18" style="84" customWidth="1"/>
    <col min="2" max="2" width="18.7109375" style="84" customWidth="1"/>
    <col min="3" max="16384" width="8.85546875" style="84"/>
  </cols>
  <sheetData>
    <row r="1" spans="1:2">
      <c r="A1" s="83" t="s">
        <v>346</v>
      </c>
      <c r="B1" s="83" t="s">
        <v>347</v>
      </c>
    </row>
    <row r="2" spans="1:2">
      <c r="A2" s="84" t="s">
        <v>348</v>
      </c>
      <c r="B2" s="84" t="s">
        <v>349</v>
      </c>
    </row>
    <row r="3" spans="1:2">
      <c r="A3" s="84" t="s">
        <v>350</v>
      </c>
      <c r="B3" s="84" t="s">
        <v>351</v>
      </c>
    </row>
    <row r="4" spans="1:2">
      <c r="A4" s="84" t="s">
        <v>352</v>
      </c>
      <c r="B4" s="84" t="s">
        <v>353</v>
      </c>
    </row>
    <row r="5" spans="1:2">
      <c r="A5" s="84" t="s">
        <v>354</v>
      </c>
      <c r="B5" s="84" t="s">
        <v>355</v>
      </c>
    </row>
    <row r="9" spans="1:2">
      <c r="A9" s="83" t="s">
        <v>356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BADEFDB3569F42AD8B064CC40A24B2" ma:contentTypeVersion="0" ma:contentTypeDescription="Create a new document." ma:contentTypeScope="" ma:versionID="60d10f2f0c2c7752f33f69473dcdb1e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007717A-5EAE-4C9C-8820-0C3F040A71EA}">
  <ds:schemaRefs>
    <ds:schemaRef ds:uri="http://schemas.microsoft.com/office/2006/documentManagement/types"/>
    <ds:schemaRef ds:uri="http://purl.org/dc/terms/"/>
    <ds:schemaRef ds:uri="http://purl.org/dc/elements/1.1/"/>
    <ds:schemaRef ds:uri="http://schemas.microsoft.com/office/2006/metadata/properties"/>
    <ds:schemaRef ds:uri="http://www.w3.org/XML/1998/namespace"/>
    <ds:schemaRef ds:uri="http://purl.org/dc/dcmitype/"/>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B3FF47BB-6792-4E7E-9445-9148193FF8FD}">
  <ds:schemaRefs>
    <ds:schemaRef ds:uri="http://schemas.microsoft.com/sharepoint/v3/contenttype/forms"/>
  </ds:schemaRefs>
</ds:datastoreItem>
</file>

<file path=customXml/itemProps3.xml><?xml version="1.0" encoding="utf-8"?>
<ds:datastoreItem xmlns:ds="http://schemas.openxmlformats.org/officeDocument/2006/customXml" ds:itemID="{D3782851-0EA2-47F2-8ECA-E58E5AD0DA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Exchange Rates</vt:lpstr>
      <vt:lpstr>Summary</vt:lpstr>
      <vt:lpstr>Bid Details</vt:lpstr>
      <vt:lpstr>Properties</vt:lpstr>
      <vt:lpstr>Agency_Work_FX_Rate</vt:lpstr>
      <vt:lpstr>Agency_Work_FX_Rate_2</vt:lpstr>
      <vt:lpstr>AgencyCurrency</vt:lpstr>
      <vt:lpstr>Local_FX_Rate</vt:lpstr>
      <vt:lpstr>Local_FX_Rate_2</vt:lpstr>
      <vt:lpstr>Photographer_FX_Rate</vt:lpstr>
      <vt:lpstr>Photographer_FX_Rate_2</vt:lpstr>
      <vt:lpstr>Post_Production_FX_Rate</vt:lpstr>
      <vt:lpstr>Post_Production_FX_Rate_2</vt:lpstr>
      <vt:lpstr>PostCurrency</vt:lpstr>
      <vt:lpstr>ProductionCurrency</vt:lpstr>
      <vt:lpstr>Talent_FX_Rate</vt:lpstr>
      <vt:lpstr>Talent_FX_Rate_2</vt:lpstr>
    </vt:vector>
  </TitlesOfParts>
  <Company>Wella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PeterkaJu</dc:creator>
  <cp:lastModifiedBy>Miklas, Ewelina</cp:lastModifiedBy>
  <cp:lastPrinted>2006-11-28T20:18:53Z</cp:lastPrinted>
  <dcterms:created xsi:type="dcterms:W3CDTF">2005-10-20T15:03:29Z</dcterms:created>
  <dcterms:modified xsi:type="dcterms:W3CDTF">2018-01-18T11:47:48Z</dcterms:modified>
</cp:coreProperties>
</file>