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ys" sheetId="2" r:id="rId5"/>
    <sheet state="visible" name="problem 1 " sheetId="3" r:id="rId6"/>
  </sheets>
  <definedNames>
    <definedName name="pivot_element">rys!$N$20</definedName>
  </definedNames>
  <calcPr/>
  <extLst>
    <ext uri="GoogleSheetsCustomDataVersion2">
      <go:sheetsCustomData xmlns:go="http://customooxmlschemas.google.com/" r:id="rId7" roundtripDataChecksum="9rZN3d11W+U3YLtaOYbvknsW9bKCbpN8Kkndo/8kLE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1">
      <text>
        <t xml:space="preserve">======
ID#AAAA98vZCDw
     (2023-10-28 15:33:30)
Chia sao cho chô4 này = 1</t>
      </text>
    </comment>
    <comment authorId="0" ref="E60">
      <text>
        <t xml:space="preserve">======
ID#AAAA98vZCDs
     (2023-10-28 15:33:30)
Chia sao cho chô4 này = 1</t>
      </text>
    </comment>
  </commentList>
  <extLst>
    <ext uri="GoogleSheetsCustomDataVersion2">
      <go:sheetsCustomData xmlns:go="http://customooxmlschemas.google.com/" r:id="rId1" roundtripDataSignature="AMtx7mhY0MzT6ij5n80oQiZh7Bg/DyV7K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">
      <text>
        <t xml:space="preserve">======
ID#AAAA_LDP3d0
Vy Nguyen    (2023-10-29 12:43:44)
smallest positive ratio</t>
      </text>
    </comment>
    <comment authorId="0" ref="I5">
      <text>
        <t xml:space="preserve">======
ID#AAAA_LDP3dw
Vy Nguyen    (2023-10-29 12:40:35)
most negative coefficients</t>
      </text>
    </comment>
  </commentList>
  <extLst>
    <ext uri="GoogleSheetsCustomDataVersion2">
      <go:sheetsCustomData xmlns:go="http://customooxmlschemas.google.com/" r:id="rId1" roundtripDataSignature="AMtx7mgYgb+S3V5VpK+PFj2rCnjPArMJow=="/>
    </ext>
  </extLst>
</comments>
</file>

<file path=xl/sharedStrings.xml><?xml version="1.0" encoding="utf-8"?>
<sst xmlns="http://schemas.openxmlformats.org/spreadsheetml/2006/main" count="183" uniqueCount="65">
  <si>
    <t>Example</t>
  </si>
  <si>
    <t>Starting simplex Tableau:</t>
  </si>
  <si>
    <t>Basic</t>
  </si>
  <si>
    <t>z</t>
  </si>
  <si>
    <t>x1</t>
  </si>
  <si>
    <t>x2</t>
  </si>
  <si>
    <t>x3</t>
  </si>
  <si>
    <t>s1</t>
  </si>
  <si>
    <t>s2</t>
  </si>
  <si>
    <t>s3</t>
  </si>
  <si>
    <t>Solution</t>
  </si>
  <si>
    <t>Nhìn hàng Z, Chọn x có số âm mạnh nhất</t>
  </si>
  <si>
    <t>x3 có coefficient cao nhất → chọn x3 làm entering var</t>
  </si>
  <si>
    <t>Entering x3</t>
  </si>
  <si>
    <t>-&gt; minium</t>
  </si>
  <si>
    <t>x3 enter at 6, s3 leaves at 0</t>
  </si>
  <si>
    <t>Pivot Tableau</t>
  </si>
  <si>
    <t>New pivot row</t>
  </si>
  <si>
    <t>X3 = 6, s3 = 0 → x1, x2 = 0</t>
  </si>
  <si>
    <t>-&gt; Current max = 18</t>
  </si>
  <si>
    <t>x2 có coefficient cao nhất → chọn x2 là entering variable</t>
  </si>
  <si>
    <t>Entering x2</t>
  </si>
  <si>
    <t>x2 enter at 10, s2 leaves at 0</t>
  </si>
  <si>
    <t>Thâý hàng Z k còn số âm → Optimal</t>
  </si>
  <si>
    <t>Từ dòng 60→ x1 = 0</t>
  </si>
  <si>
    <t>do s2 s3 = 0, x2=10</t>
  </si>
  <si>
    <t>X2 = 10</t>
  </si>
  <si>
    <t>X3 = 1</t>
  </si>
  <si>
    <t>--&gt; Max = 46</t>
  </si>
  <si>
    <t>Simplex tableu</t>
  </si>
  <si>
    <t>s4</t>
  </si>
  <si>
    <t>solution</t>
  </si>
  <si>
    <t>z-row</t>
  </si>
  <si>
    <t>s1-row</t>
  </si>
  <si>
    <t>s2-row</t>
  </si>
  <si>
    <t>s3-row</t>
  </si>
  <si>
    <t>s4-row</t>
  </si>
  <si>
    <t>identify leaving variable</t>
  </si>
  <si>
    <t>basic</t>
  </si>
  <si>
    <t>enterting x1</t>
  </si>
  <si>
    <t>ratio</t>
  </si>
  <si>
    <t>=&gt; x1 enter at value 4 and s1 leaves at zero level</t>
  </si>
  <si>
    <t>pivot row/column: row/column có chứa leaving variable và entering variable</t>
  </si>
  <si>
    <t>pivot element = intersectio</t>
  </si>
  <si>
    <t>pivot tableu</t>
  </si>
  <si>
    <t>other row = current row - respective pivot column coefficient * new pivot row</t>
  </si>
  <si>
    <t>s1 leave</t>
  </si>
  <si>
    <t>new pivot row = current pivot row / pivot element</t>
  </si>
  <si>
    <t>new basic solution x1=4, s2=2,s3=5,s4=2</t>
  </si>
  <si>
    <t>ratio for the next iteration</t>
  </si>
  <si>
    <t>entering x2</t>
  </si>
  <si>
    <t>final tableu</t>
  </si>
  <si>
    <t>pivot element 2</t>
  </si>
  <si>
    <t>new pivot row</t>
  </si>
  <si>
    <t>final simplex tableu</t>
  </si>
  <si>
    <t>decision variable</t>
  </si>
  <si>
    <t>recommendations</t>
  </si>
  <si>
    <t>produce 3 tons of exterior</t>
  </si>
  <si>
    <t>produce 1.5 tons of interior</t>
  </si>
  <si>
    <t>daily profit is 21,000</t>
  </si>
  <si>
    <t>z-3x1-4x1-6x3=0</t>
  </si>
  <si>
    <t>simpleu tableau</t>
  </si>
  <si>
    <t>=&gt; entering variable x3</t>
  </si>
  <si>
    <t>entering x3</t>
  </si>
  <si>
    <t>x3 enter at value 6, s3 leaves at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</si>
</sst>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2" fontId="3" numFmtId="0" xfId="0" applyAlignment="1" applyBorder="1" applyFill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8" fillId="2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0" fillId="0" fontId="3" numFmtId="0" xfId="0" applyFont="1"/>
    <xf borderId="8" fillId="2" fontId="3" numFmtId="0" xfId="0" applyBorder="1" applyFont="1"/>
    <xf borderId="8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quotePrefix="1" borderId="0" fillId="0" fontId="3" numFmtId="0" xfId="0" applyAlignment="1" applyFont="1">
      <alignment readingOrder="0"/>
    </xf>
    <xf borderId="5" fillId="4" fontId="3" numFmtId="0" xfId="0" applyBorder="1" applyFill="1" applyFont="1"/>
    <xf borderId="0" fillId="4" fontId="3" numFmtId="0" xfId="0" applyFont="1"/>
    <xf borderId="6" fillId="2" fontId="3" numFmtId="0" xfId="0" applyBorder="1" applyFont="1"/>
    <xf borderId="7" fillId="4" fontId="3" numFmtId="0" xfId="0" applyAlignment="1" applyBorder="1" applyFont="1">
      <alignment readingOrder="0"/>
    </xf>
    <xf borderId="8" fillId="4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2" fontId="3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1</xdr:row>
      <xdr:rowOff>28575</xdr:rowOff>
    </xdr:from>
    <xdr:ext cx="3505200" cy="2133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14875" cy="2209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3181350" cy="24479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2.75" customHeight="1"/>
    <row r="2" ht="12.75" customHeight="1">
      <c r="A2" s="1" t="s">
        <v>0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>
      <c r="A18" s="1" t="s">
        <v>1</v>
      </c>
    </row>
    <row r="19" ht="12.75" customHeight="1"/>
    <row r="20" ht="12.75" customHeight="1"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</row>
    <row r="21" ht="12.75" customHeight="1">
      <c r="B21" s="1" t="s">
        <v>3</v>
      </c>
      <c r="C21" s="1">
        <v>1.0</v>
      </c>
      <c r="D21" s="1">
        <v>-3.0</v>
      </c>
      <c r="E21" s="1">
        <v>-4.0</v>
      </c>
      <c r="F21" s="1">
        <v>-6.0</v>
      </c>
      <c r="J21" s="1">
        <v>0.0</v>
      </c>
    </row>
    <row r="22" ht="12.75" customHeight="1">
      <c r="B22" s="1" t="s">
        <v>7</v>
      </c>
      <c r="D22" s="1">
        <v>2.0</v>
      </c>
      <c r="E22" s="1">
        <v>1.0</v>
      </c>
      <c r="F22" s="1">
        <v>2.0</v>
      </c>
      <c r="G22" s="1">
        <v>1.0</v>
      </c>
      <c r="J22" s="1">
        <v>14.0</v>
      </c>
    </row>
    <row r="23" ht="12.75" customHeight="1">
      <c r="B23" s="1" t="s">
        <v>8</v>
      </c>
      <c r="D23" s="1">
        <v>1.0</v>
      </c>
      <c r="E23" s="1">
        <v>2.0</v>
      </c>
      <c r="F23" s="1">
        <v>1.0</v>
      </c>
      <c r="H23" s="1">
        <v>1.0</v>
      </c>
      <c r="J23" s="1">
        <v>21.0</v>
      </c>
    </row>
    <row r="24" ht="12.75" customHeight="1">
      <c r="B24" s="1" t="s">
        <v>9</v>
      </c>
      <c r="D24" s="1">
        <v>1.0</v>
      </c>
      <c r="E24" s="1">
        <v>1.0</v>
      </c>
      <c r="F24" s="1">
        <v>2.0</v>
      </c>
      <c r="I24" s="1">
        <v>1.0</v>
      </c>
      <c r="J24" s="1">
        <v>12.0</v>
      </c>
    </row>
    <row r="25" ht="12.75" customHeight="1"/>
    <row r="26" ht="12.75" customHeight="1">
      <c r="A26" s="2" t="s">
        <v>11</v>
      </c>
    </row>
    <row r="27" ht="12.75" customHeight="1">
      <c r="A27" s="1" t="s">
        <v>12</v>
      </c>
    </row>
    <row r="28" ht="12.75" customHeight="1"/>
    <row r="29" ht="12.75" customHeight="1">
      <c r="B29" s="1" t="s">
        <v>2</v>
      </c>
      <c r="C29" s="1" t="s">
        <v>13</v>
      </c>
      <c r="D29" s="1" t="s">
        <v>10</v>
      </c>
      <c r="E29" s="1" t="s">
        <v>6</v>
      </c>
    </row>
    <row r="30" ht="12.75" customHeight="1">
      <c r="B30" s="1" t="s">
        <v>7</v>
      </c>
      <c r="C30" s="1">
        <f t="shared" ref="C30:C32" si="1">F22</f>
        <v>2</v>
      </c>
      <c r="D30" s="1">
        <f t="shared" ref="D30:D32" si="2">J22</f>
        <v>14</v>
      </c>
      <c r="E30" s="1">
        <f t="shared" ref="E30:E32" si="3">D30/C30</f>
        <v>7</v>
      </c>
    </row>
    <row r="31" ht="12.75" customHeight="1">
      <c r="B31" s="1" t="s">
        <v>8</v>
      </c>
      <c r="C31" s="1">
        <f t="shared" si="1"/>
        <v>1</v>
      </c>
      <c r="D31" s="1">
        <f t="shared" si="2"/>
        <v>21</v>
      </c>
      <c r="E31" s="1">
        <f t="shared" si="3"/>
        <v>21</v>
      </c>
    </row>
    <row r="32" ht="12.75" customHeight="1">
      <c r="B32" s="1" t="s">
        <v>9</v>
      </c>
      <c r="C32" s="1">
        <f t="shared" si="1"/>
        <v>2</v>
      </c>
      <c r="D32" s="1">
        <f t="shared" si="2"/>
        <v>12</v>
      </c>
      <c r="E32" s="1">
        <f t="shared" si="3"/>
        <v>6</v>
      </c>
      <c r="F32" s="1" t="s">
        <v>14</v>
      </c>
    </row>
    <row r="33" ht="12.75" customHeight="1"/>
    <row r="34" ht="12.75" customHeight="1">
      <c r="A34" s="1" t="s">
        <v>15</v>
      </c>
    </row>
    <row r="35" ht="12.75" customHeight="1"/>
    <row r="36" ht="12.75" customHeight="1">
      <c r="A36" s="1" t="s">
        <v>16</v>
      </c>
    </row>
    <row r="37" ht="12.75" customHeight="1"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  <c r="J37" s="1" t="s">
        <v>10</v>
      </c>
    </row>
    <row r="38" ht="12.75" customHeight="1">
      <c r="B38" s="1" t="s">
        <v>3</v>
      </c>
      <c r="C38" s="1">
        <f t="shared" ref="C38:J38" si="4">C21/$L38+C$24</f>
        <v>0.3333333333</v>
      </c>
      <c r="D38" s="1">
        <f t="shared" si="4"/>
        <v>0</v>
      </c>
      <c r="E38" s="1">
        <f t="shared" si="4"/>
        <v>-0.3333333333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1</v>
      </c>
      <c r="J38" s="1">
        <f t="shared" si="4"/>
        <v>12</v>
      </c>
      <c r="L38" s="1">
        <f t="shared" ref="L38:L40" si="6">-F21/$F$24</f>
        <v>3</v>
      </c>
    </row>
    <row r="39" ht="12.75" customHeight="1">
      <c r="B39" s="1" t="s">
        <v>7</v>
      </c>
      <c r="C39" s="1">
        <f t="shared" ref="C39:J39" si="5">C22/$L39+C$24</f>
        <v>0</v>
      </c>
      <c r="D39" s="1">
        <f t="shared" si="5"/>
        <v>-1</v>
      </c>
      <c r="E39" s="1">
        <f t="shared" si="5"/>
        <v>0</v>
      </c>
      <c r="F39" s="1">
        <f t="shared" si="5"/>
        <v>0</v>
      </c>
      <c r="G39" s="1">
        <f t="shared" si="5"/>
        <v>-1</v>
      </c>
      <c r="H39" s="1">
        <f t="shared" si="5"/>
        <v>0</v>
      </c>
      <c r="I39" s="1">
        <f t="shared" si="5"/>
        <v>1</v>
      </c>
      <c r="J39" s="1">
        <f t="shared" si="5"/>
        <v>-2</v>
      </c>
      <c r="L39" s="1">
        <f t="shared" si="6"/>
        <v>-1</v>
      </c>
    </row>
    <row r="40" ht="12.75" customHeight="1">
      <c r="B40" s="1" t="s">
        <v>8</v>
      </c>
      <c r="C40" s="1">
        <f t="shared" ref="C40:J40" si="7">C23/$L40+C$24</f>
        <v>0</v>
      </c>
      <c r="D40" s="1">
        <f t="shared" si="7"/>
        <v>-1</v>
      </c>
      <c r="E40" s="1">
        <f t="shared" si="7"/>
        <v>-3</v>
      </c>
      <c r="F40" s="1">
        <f t="shared" si="7"/>
        <v>0</v>
      </c>
      <c r="G40" s="1">
        <f t="shared" si="7"/>
        <v>0</v>
      </c>
      <c r="H40" s="1">
        <f t="shared" si="7"/>
        <v>-2</v>
      </c>
      <c r="I40" s="1">
        <f t="shared" si="7"/>
        <v>1</v>
      </c>
      <c r="J40" s="1">
        <f t="shared" si="7"/>
        <v>-30</v>
      </c>
      <c r="L40" s="1">
        <f t="shared" si="6"/>
        <v>-0.5</v>
      </c>
    </row>
    <row r="41" ht="12.75" customHeight="1">
      <c r="B41" s="1" t="s">
        <v>6</v>
      </c>
      <c r="C41" s="1">
        <f t="shared" ref="C41:J41" si="8">C24/2</f>
        <v>0</v>
      </c>
      <c r="D41" s="1">
        <f t="shared" si="8"/>
        <v>0.5</v>
      </c>
      <c r="E41" s="1">
        <f t="shared" si="8"/>
        <v>0.5</v>
      </c>
      <c r="F41" s="1">
        <f t="shared" si="8"/>
        <v>1</v>
      </c>
      <c r="G41" s="1">
        <f t="shared" si="8"/>
        <v>0</v>
      </c>
      <c r="H41" s="1">
        <f t="shared" si="8"/>
        <v>0</v>
      </c>
      <c r="I41" s="1">
        <f t="shared" si="8"/>
        <v>0.5</v>
      </c>
      <c r="J41" s="1">
        <f t="shared" si="8"/>
        <v>6</v>
      </c>
      <c r="L41" s="2" t="s">
        <v>17</v>
      </c>
    </row>
    <row r="42" ht="12.75" customHeight="1"/>
    <row r="43" ht="12.75" customHeight="1">
      <c r="A43" s="1" t="s">
        <v>18</v>
      </c>
    </row>
    <row r="44" ht="12.75" customHeight="1">
      <c r="A44" s="1" t="s">
        <v>19</v>
      </c>
    </row>
    <row r="45" ht="12.75" customHeight="1"/>
    <row r="46" ht="12.75" customHeight="1">
      <c r="A46" s="1" t="str">
        <f>A26</f>
        <v>Nhìn hàng Z, Chọn x có số âm mạnh nhất</v>
      </c>
    </row>
    <row r="47" ht="12.75" customHeight="1">
      <c r="A47" s="1" t="s">
        <v>20</v>
      </c>
    </row>
    <row r="48" ht="12.75" customHeight="1"/>
    <row r="49" ht="12.75" customHeight="1">
      <c r="B49" s="1" t="s">
        <v>2</v>
      </c>
      <c r="C49" s="1" t="s">
        <v>21</v>
      </c>
      <c r="D49" s="1" t="s">
        <v>10</v>
      </c>
      <c r="E49" s="1" t="s">
        <v>5</v>
      </c>
    </row>
    <row r="50" ht="12.75" customHeight="1">
      <c r="B50" s="1" t="s">
        <v>7</v>
      </c>
      <c r="C50" s="1">
        <f t="shared" ref="C50:C52" si="9">E39</f>
        <v>0</v>
      </c>
      <c r="D50" s="1">
        <f t="shared" ref="D50:D52" si="10">J39</f>
        <v>-2</v>
      </c>
      <c r="E50" s="1" t="str">
        <f t="shared" ref="E50:E52" si="11">D50/C50</f>
        <v>#DIV/0!</v>
      </c>
    </row>
    <row r="51" ht="12.75" customHeight="1">
      <c r="B51" s="1" t="s">
        <v>8</v>
      </c>
      <c r="C51" s="1">
        <f t="shared" si="9"/>
        <v>-3</v>
      </c>
      <c r="D51" s="1">
        <f t="shared" si="10"/>
        <v>-30</v>
      </c>
      <c r="E51" s="1">
        <f t="shared" si="11"/>
        <v>10</v>
      </c>
      <c r="F51" s="1" t="s">
        <v>14</v>
      </c>
    </row>
    <row r="52" ht="12.75" customHeight="1">
      <c r="B52" s="1" t="s">
        <v>9</v>
      </c>
      <c r="C52" s="1">
        <f t="shared" si="9"/>
        <v>0.5</v>
      </c>
      <c r="D52" s="1">
        <f t="shared" si="10"/>
        <v>6</v>
      </c>
      <c r="E52" s="1">
        <f t="shared" si="11"/>
        <v>12</v>
      </c>
    </row>
    <row r="53" ht="12.75" customHeight="1"/>
    <row r="54" ht="12.75" customHeight="1">
      <c r="A54" s="1" t="s">
        <v>22</v>
      </c>
    </row>
    <row r="55" ht="12.75" customHeight="1"/>
    <row r="56" ht="12.75" customHeight="1">
      <c r="A56" s="1" t="s">
        <v>16</v>
      </c>
    </row>
    <row r="57" ht="12.75" customHeight="1"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  <c r="I57" s="1" t="s">
        <v>9</v>
      </c>
      <c r="J57" s="1" t="s">
        <v>10</v>
      </c>
    </row>
    <row r="58" ht="12.75" customHeight="1">
      <c r="B58" s="1" t="s">
        <v>3</v>
      </c>
      <c r="C58" s="1">
        <f t="shared" ref="C58:J58" si="12">C38/$L58-C$40</f>
        <v>3</v>
      </c>
      <c r="D58" s="1">
        <f t="shared" si="12"/>
        <v>1</v>
      </c>
      <c r="E58" s="1">
        <f t="shared" si="12"/>
        <v>0</v>
      </c>
      <c r="F58" s="1">
        <f t="shared" si="12"/>
        <v>0</v>
      </c>
      <c r="G58" s="1">
        <f t="shared" si="12"/>
        <v>0</v>
      </c>
      <c r="H58" s="1">
        <f t="shared" si="12"/>
        <v>2</v>
      </c>
      <c r="I58" s="1">
        <f t="shared" si="12"/>
        <v>8</v>
      </c>
      <c r="J58" s="1">
        <f t="shared" si="12"/>
        <v>138</v>
      </c>
      <c r="L58" s="1">
        <f t="shared" ref="L58:L59" si="14">E38/$E$40</f>
        <v>0.1111111111</v>
      </c>
    </row>
    <row r="59" ht="12.75" customHeight="1">
      <c r="B59" s="1" t="s">
        <v>7</v>
      </c>
      <c r="C59" s="1" t="str">
        <f t="shared" ref="C59:J59" si="13">C39/$L59-C$40</f>
        <v>#DIV/0!</v>
      </c>
      <c r="D59" s="1" t="str">
        <f t="shared" si="13"/>
        <v>#DIV/0!</v>
      </c>
      <c r="E59" s="1" t="str">
        <f t="shared" si="13"/>
        <v>#DIV/0!</v>
      </c>
      <c r="F59" s="1" t="str">
        <f t="shared" si="13"/>
        <v>#DIV/0!</v>
      </c>
      <c r="G59" s="1" t="str">
        <f t="shared" si="13"/>
        <v>#DIV/0!</v>
      </c>
      <c r="H59" s="1" t="str">
        <f t="shared" si="13"/>
        <v>#DIV/0!</v>
      </c>
      <c r="I59" s="1" t="str">
        <f t="shared" si="13"/>
        <v>#DIV/0!</v>
      </c>
      <c r="J59" s="1" t="str">
        <f t="shared" si="13"/>
        <v>#DIV/0!</v>
      </c>
      <c r="L59" s="1">
        <f t="shared" si="14"/>
        <v>0</v>
      </c>
    </row>
    <row r="60" ht="12.75" customHeight="1">
      <c r="B60" s="1" t="s">
        <v>5</v>
      </c>
      <c r="C60" s="1">
        <f t="shared" ref="C60:J60" si="15">C40/-3</f>
        <v>0</v>
      </c>
      <c r="D60" s="1">
        <f t="shared" si="15"/>
        <v>0.3333333333</v>
      </c>
      <c r="E60" s="1">
        <f t="shared" si="15"/>
        <v>1</v>
      </c>
      <c r="F60" s="1">
        <f t="shared" si="15"/>
        <v>0</v>
      </c>
      <c r="G60" s="1">
        <f t="shared" si="15"/>
        <v>0</v>
      </c>
      <c r="H60" s="1">
        <f t="shared" si="15"/>
        <v>0.6666666667</v>
      </c>
      <c r="I60" s="1">
        <f t="shared" si="15"/>
        <v>-0.3333333333</v>
      </c>
      <c r="J60" s="1">
        <f t="shared" si="15"/>
        <v>10</v>
      </c>
      <c r="L60" s="1"/>
    </row>
    <row r="61" ht="12.75" customHeight="1">
      <c r="B61" s="1" t="s">
        <v>6</v>
      </c>
      <c r="C61" s="1">
        <f t="shared" ref="C61:J61" si="16">C41/$L61-C$40</f>
        <v>0</v>
      </c>
      <c r="D61" s="1">
        <f t="shared" si="16"/>
        <v>-2</v>
      </c>
      <c r="E61" s="1">
        <f t="shared" si="16"/>
        <v>0</v>
      </c>
      <c r="F61" s="1">
        <f t="shared" si="16"/>
        <v>-6</v>
      </c>
      <c r="G61" s="1">
        <f t="shared" si="16"/>
        <v>0</v>
      </c>
      <c r="H61" s="1">
        <f t="shared" si="16"/>
        <v>2</v>
      </c>
      <c r="I61" s="1">
        <f t="shared" si="16"/>
        <v>-4</v>
      </c>
      <c r="J61" s="1">
        <f t="shared" si="16"/>
        <v>-6</v>
      </c>
      <c r="L61" s="1">
        <f>E41/$E$40</f>
        <v>-0.1666666667</v>
      </c>
    </row>
    <row r="62" ht="12.75" customHeight="1"/>
    <row r="63" ht="12.75" customHeight="1">
      <c r="A63" s="1" t="s">
        <v>23</v>
      </c>
    </row>
    <row r="64" ht="12.75" customHeight="1">
      <c r="A64" s="1" t="s">
        <v>24</v>
      </c>
      <c r="C64" s="1" t="s">
        <v>25</v>
      </c>
    </row>
    <row r="65" ht="12.75" customHeight="1">
      <c r="A65" s="1" t="s">
        <v>26</v>
      </c>
    </row>
    <row r="66" ht="12.75" customHeight="1">
      <c r="A66" s="1" t="s">
        <v>27</v>
      </c>
    </row>
    <row r="67" ht="12.75" customHeight="1">
      <c r="A67" s="3" t="s">
        <v>28</v>
      </c>
    </row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6.25"/>
    <col customWidth="1" min="7" max="7" width="5.88"/>
    <col customWidth="1" min="8" max="14" width="9.88"/>
    <col customWidth="1" min="15" max="15" width="7.25"/>
  </cols>
  <sheetData>
    <row r="2">
      <c r="F2" s="4"/>
      <c r="G2" s="5" t="s">
        <v>29</v>
      </c>
    </row>
    <row r="4">
      <c r="F4" s="6"/>
      <c r="G4" s="7" t="s">
        <v>2</v>
      </c>
      <c r="H4" s="7" t="s">
        <v>3</v>
      </c>
      <c r="I4" s="7" t="s">
        <v>4</v>
      </c>
      <c r="J4" s="7" t="s">
        <v>5</v>
      </c>
      <c r="K4" s="7" t="s">
        <v>7</v>
      </c>
      <c r="L4" s="7" t="s">
        <v>8</v>
      </c>
      <c r="M4" s="7" t="s">
        <v>9</v>
      </c>
      <c r="N4" s="7" t="s">
        <v>30</v>
      </c>
      <c r="O4" s="8" t="s">
        <v>31</v>
      </c>
    </row>
    <row r="5">
      <c r="F5" s="9" t="s">
        <v>32</v>
      </c>
      <c r="G5" s="10" t="s">
        <v>3</v>
      </c>
      <c r="H5" s="10">
        <v>1.0</v>
      </c>
      <c r="I5" s="11">
        <v>-5.0</v>
      </c>
      <c r="J5" s="10">
        <v>-4.0</v>
      </c>
      <c r="K5" s="10">
        <v>0.0</v>
      </c>
      <c r="L5" s="10">
        <v>0.0</v>
      </c>
      <c r="M5" s="10">
        <v>0.0</v>
      </c>
      <c r="N5" s="10">
        <v>0.0</v>
      </c>
      <c r="O5" s="12">
        <v>0.0</v>
      </c>
    </row>
    <row r="6">
      <c r="F6" s="13" t="s">
        <v>33</v>
      </c>
      <c r="G6" s="4" t="s">
        <v>7</v>
      </c>
      <c r="H6" s="14">
        <v>0.0</v>
      </c>
      <c r="I6" s="15">
        <v>6.0</v>
      </c>
      <c r="J6" s="14">
        <v>4.0</v>
      </c>
      <c r="K6" s="14">
        <v>1.0</v>
      </c>
      <c r="L6" s="14">
        <v>0.0</v>
      </c>
      <c r="M6" s="14">
        <v>0.0</v>
      </c>
      <c r="N6" s="14">
        <v>0.0</v>
      </c>
      <c r="O6" s="16">
        <v>24.0</v>
      </c>
    </row>
    <row r="7">
      <c r="F7" s="13" t="s">
        <v>34</v>
      </c>
      <c r="G7" s="4" t="s">
        <v>8</v>
      </c>
      <c r="H7" s="4">
        <v>0.0</v>
      </c>
      <c r="I7" s="14">
        <v>1.0</v>
      </c>
      <c r="J7" s="4">
        <v>2.0</v>
      </c>
      <c r="K7" s="4">
        <v>0.0</v>
      </c>
      <c r="L7" s="4">
        <v>1.0</v>
      </c>
      <c r="M7" s="4">
        <v>0.0</v>
      </c>
      <c r="N7" s="4">
        <v>0.0</v>
      </c>
      <c r="O7" s="17">
        <v>6.0</v>
      </c>
    </row>
    <row r="8">
      <c r="F8" s="13" t="s">
        <v>35</v>
      </c>
      <c r="G8" s="4" t="s">
        <v>9</v>
      </c>
      <c r="H8" s="4">
        <v>0.0</v>
      </c>
      <c r="I8" s="14">
        <v>-1.0</v>
      </c>
      <c r="J8" s="4">
        <v>1.0</v>
      </c>
      <c r="K8" s="4">
        <v>0.0</v>
      </c>
      <c r="L8" s="4">
        <v>0.0</v>
      </c>
      <c r="M8" s="4">
        <v>1.0</v>
      </c>
      <c r="N8" s="4">
        <v>0.0</v>
      </c>
      <c r="O8" s="17">
        <v>1.0</v>
      </c>
    </row>
    <row r="9">
      <c r="F9" s="9" t="s">
        <v>36</v>
      </c>
      <c r="G9" s="10" t="s">
        <v>30</v>
      </c>
      <c r="H9" s="10">
        <v>0.0</v>
      </c>
      <c r="I9" s="11">
        <v>0.0</v>
      </c>
      <c r="J9" s="10">
        <v>1.0</v>
      </c>
      <c r="K9" s="10">
        <v>0.0</v>
      </c>
      <c r="L9" s="10">
        <v>0.0</v>
      </c>
      <c r="M9" s="10">
        <v>0.0</v>
      </c>
      <c r="N9" s="10">
        <v>1.0</v>
      </c>
      <c r="O9" s="12">
        <v>2.0</v>
      </c>
    </row>
    <row r="11">
      <c r="G11" s="5" t="s">
        <v>37</v>
      </c>
    </row>
    <row r="12">
      <c r="G12" s="4"/>
      <c r="H12" s="4"/>
      <c r="I12" s="4"/>
      <c r="J12" s="4"/>
    </row>
    <row r="13">
      <c r="G13" s="18" t="s">
        <v>38</v>
      </c>
      <c r="H13" s="19" t="s">
        <v>39</v>
      </c>
      <c r="I13" s="19" t="s">
        <v>31</v>
      </c>
      <c r="J13" s="20" t="s">
        <v>40</v>
      </c>
    </row>
    <row r="14">
      <c r="G14" s="21" t="s">
        <v>7</v>
      </c>
      <c r="H14" s="4">
        <f t="shared" ref="H14:H17" si="1">I6</f>
        <v>6</v>
      </c>
      <c r="I14" s="22">
        <f t="shared" ref="I14:I17" si="2">O6</f>
        <v>24</v>
      </c>
      <c r="J14" s="23">
        <f t="shared" ref="J14:J17" si="3">I14/H14</f>
        <v>4</v>
      </c>
    </row>
    <row r="15">
      <c r="G15" s="13" t="s">
        <v>8</v>
      </c>
      <c r="H15" s="4">
        <f t="shared" si="1"/>
        <v>1</v>
      </c>
      <c r="I15" s="22">
        <f t="shared" si="2"/>
        <v>6</v>
      </c>
      <c r="J15" s="24">
        <f t="shared" si="3"/>
        <v>6</v>
      </c>
    </row>
    <row r="16">
      <c r="G16" s="13" t="s">
        <v>9</v>
      </c>
      <c r="H16" s="4">
        <f t="shared" si="1"/>
        <v>-1</v>
      </c>
      <c r="I16" s="22">
        <f t="shared" si="2"/>
        <v>1</v>
      </c>
      <c r="J16" s="24">
        <f t="shared" si="3"/>
        <v>-1</v>
      </c>
    </row>
    <row r="17">
      <c r="G17" s="9" t="s">
        <v>30</v>
      </c>
      <c r="H17" s="10">
        <f t="shared" si="1"/>
        <v>0</v>
      </c>
      <c r="I17" s="25">
        <f t="shared" si="2"/>
        <v>2</v>
      </c>
      <c r="J17" s="26" t="str">
        <f t="shared" si="3"/>
        <v>#DIV/0!</v>
      </c>
    </row>
    <row r="19">
      <c r="G19" s="27" t="s">
        <v>41</v>
      </c>
      <c r="L19" s="4" t="s">
        <v>42</v>
      </c>
    </row>
    <row r="20">
      <c r="L20" s="4" t="s">
        <v>43</v>
      </c>
      <c r="N20" s="22">
        <f>I6</f>
        <v>6</v>
      </c>
    </row>
    <row r="21">
      <c r="G21" s="4" t="s">
        <v>44</v>
      </c>
    </row>
    <row r="23">
      <c r="G23" s="6" t="s">
        <v>2</v>
      </c>
      <c r="H23" s="7" t="s">
        <v>3</v>
      </c>
      <c r="I23" s="7" t="s">
        <v>4</v>
      </c>
      <c r="J23" s="7" t="s">
        <v>5</v>
      </c>
      <c r="K23" s="7" t="s">
        <v>7</v>
      </c>
      <c r="L23" s="7" t="s">
        <v>8</v>
      </c>
      <c r="M23" s="7" t="s">
        <v>9</v>
      </c>
      <c r="N23" s="7" t="s">
        <v>30</v>
      </c>
      <c r="O23" s="8" t="s">
        <v>31</v>
      </c>
    </row>
    <row r="24">
      <c r="G24" s="9" t="s">
        <v>3</v>
      </c>
      <c r="H24" s="25">
        <f t="shared" ref="H24:O24" si="4">H5-$I$5*H$25</f>
        <v>1</v>
      </c>
      <c r="I24" s="25">
        <f t="shared" si="4"/>
        <v>0</v>
      </c>
      <c r="J24" s="28">
        <f t="shared" si="4"/>
        <v>-0.6666666667</v>
      </c>
      <c r="K24" s="25">
        <f t="shared" si="4"/>
        <v>0.8333333333</v>
      </c>
      <c r="L24" s="25">
        <f t="shared" si="4"/>
        <v>0</v>
      </c>
      <c r="M24" s="25">
        <f t="shared" si="4"/>
        <v>0</v>
      </c>
      <c r="N24" s="25">
        <f t="shared" si="4"/>
        <v>0</v>
      </c>
      <c r="O24" s="26">
        <f t="shared" si="4"/>
        <v>20</v>
      </c>
      <c r="P24" s="4" t="s">
        <v>45</v>
      </c>
    </row>
    <row r="25">
      <c r="E25" s="4" t="s">
        <v>46</v>
      </c>
      <c r="G25" s="13" t="s">
        <v>4</v>
      </c>
      <c r="H25" s="22">
        <f>H6/pivot_element</f>
        <v>0</v>
      </c>
      <c r="I25" s="22">
        <f>I6/pivot_element</f>
        <v>1</v>
      </c>
      <c r="J25" s="29">
        <f>J6/pivot_element</f>
        <v>0.6666666667</v>
      </c>
      <c r="K25" s="22">
        <f>K6/pivot_element</f>
        <v>0.1666666667</v>
      </c>
      <c r="L25" s="22">
        <f>L6/pivot_element</f>
        <v>0</v>
      </c>
      <c r="M25" s="22">
        <f>M6/pivot_element</f>
        <v>0</v>
      </c>
      <c r="N25" s="22">
        <f>N6/pivot_element</f>
        <v>0</v>
      </c>
      <c r="O25" s="23">
        <f>O6/pivot_element</f>
        <v>4</v>
      </c>
      <c r="P25" s="4" t="s">
        <v>47</v>
      </c>
    </row>
    <row r="26">
      <c r="G26" s="13" t="s">
        <v>8</v>
      </c>
      <c r="H26" s="22">
        <f t="shared" ref="H26:O26" si="5">H7-$I$7*H$25</f>
        <v>0</v>
      </c>
      <c r="I26" s="22">
        <f t="shared" si="5"/>
        <v>0</v>
      </c>
      <c r="J26" s="29">
        <f t="shared" si="5"/>
        <v>1.333333333</v>
      </c>
      <c r="K26" s="22">
        <f t="shared" si="5"/>
        <v>-0.1666666667</v>
      </c>
      <c r="L26" s="22">
        <f t="shared" si="5"/>
        <v>1</v>
      </c>
      <c r="M26" s="22">
        <f t="shared" si="5"/>
        <v>0</v>
      </c>
      <c r="N26" s="22">
        <f t="shared" si="5"/>
        <v>0</v>
      </c>
      <c r="O26" s="23">
        <f t="shared" si="5"/>
        <v>2</v>
      </c>
    </row>
    <row r="27">
      <c r="G27" s="13" t="s">
        <v>9</v>
      </c>
      <c r="H27" s="22">
        <f t="shared" ref="H27:O27" si="6">H8-$I$8*H$25</f>
        <v>0</v>
      </c>
      <c r="I27" s="22">
        <f t="shared" si="6"/>
        <v>0</v>
      </c>
      <c r="J27" s="29">
        <f t="shared" si="6"/>
        <v>1.666666667</v>
      </c>
      <c r="K27" s="22">
        <f t="shared" si="6"/>
        <v>0.1666666667</v>
      </c>
      <c r="L27" s="22">
        <f t="shared" si="6"/>
        <v>0</v>
      </c>
      <c r="M27" s="22">
        <f t="shared" si="6"/>
        <v>1</v>
      </c>
      <c r="N27" s="22">
        <f t="shared" si="6"/>
        <v>0</v>
      </c>
      <c r="O27" s="23">
        <f t="shared" si="6"/>
        <v>5</v>
      </c>
    </row>
    <row r="28">
      <c r="G28" s="9" t="s">
        <v>30</v>
      </c>
      <c r="H28" s="25">
        <f t="shared" ref="H28:O28" si="7">H9-$I$9*H$25</f>
        <v>0</v>
      </c>
      <c r="I28" s="25">
        <f t="shared" si="7"/>
        <v>0</v>
      </c>
      <c r="J28" s="28">
        <f t="shared" si="7"/>
        <v>1</v>
      </c>
      <c r="K28" s="25">
        <f t="shared" si="7"/>
        <v>0</v>
      </c>
      <c r="L28" s="25">
        <f t="shared" si="7"/>
        <v>0</v>
      </c>
      <c r="M28" s="25">
        <f t="shared" si="7"/>
        <v>0</v>
      </c>
      <c r="N28" s="25">
        <f t="shared" si="7"/>
        <v>1</v>
      </c>
      <c r="O28" s="30">
        <f t="shared" si="7"/>
        <v>2</v>
      </c>
    </row>
    <row r="29">
      <c r="O29" s="4" t="s">
        <v>48</v>
      </c>
    </row>
    <row r="30">
      <c r="G30" s="4" t="s">
        <v>49</v>
      </c>
    </row>
    <row r="32">
      <c r="G32" s="6" t="s">
        <v>38</v>
      </c>
      <c r="H32" s="7" t="s">
        <v>50</v>
      </c>
      <c r="I32" s="7" t="s">
        <v>31</v>
      </c>
      <c r="J32" s="8" t="s">
        <v>40</v>
      </c>
    </row>
    <row r="33">
      <c r="G33" s="13" t="s">
        <v>4</v>
      </c>
      <c r="H33" s="22">
        <f t="shared" ref="H33:H36" si="8">J25</f>
        <v>0.6666666667</v>
      </c>
      <c r="I33" s="22">
        <f t="shared" ref="I33:I36" si="9">O25</f>
        <v>4</v>
      </c>
      <c r="J33" s="24">
        <f t="shared" ref="J33:J36" si="10">I33/H33</f>
        <v>6</v>
      </c>
    </row>
    <row r="34">
      <c r="G34" s="31" t="s">
        <v>8</v>
      </c>
      <c r="H34" s="22">
        <f t="shared" si="8"/>
        <v>1.333333333</v>
      </c>
      <c r="I34" s="22">
        <f t="shared" si="9"/>
        <v>2</v>
      </c>
      <c r="J34" s="32">
        <f t="shared" si="10"/>
        <v>1.5</v>
      </c>
    </row>
    <row r="35">
      <c r="G35" s="13" t="s">
        <v>9</v>
      </c>
      <c r="H35" s="22">
        <f t="shared" si="8"/>
        <v>1.666666667</v>
      </c>
      <c r="I35" s="22">
        <f t="shared" si="9"/>
        <v>5</v>
      </c>
      <c r="J35" s="24">
        <f t="shared" si="10"/>
        <v>3</v>
      </c>
    </row>
    <row r="36">
      <c r="G36" s="9" t="s">
        <v>30</v>
      </c>
      <c r="H36" s="25">
        <f t="shared" si="8"/>
        <v>1</v>
      </c>
      <c r="I36" s="25">
        <f t="shared" si="9"/>
        <v>2</v>
      </c>
      <c r="J36" s="26">
        <f t="shared" si="10"/>
        <v>2</v>
      </c>
    </row>
    <row r="38">
      <c r="G38" s="4" t="s">
        <v>51</v>
      </c>
      <c r="I38" s="4" t="s">
        <v>52</v>
      </c>
      <c r="J38" s="22">
        <f>J26</f>
        <v>1.333333333</v>
      </c>
    </row>
    <row r="40">
      <c r="G40" s="6" t="s">
        <v>2</v>
      </c>
      <c r="H40" s="7" t="s">
        <v>3</v>
      </c>
      <c r="I40" s="7" t="s">
        <v>4</v>
      </c>
      <c r="J40" s="7" t="s">
        <v>5</v>
      </c>
      <c r="K40" s="7" t="s">
        <v>7</v>
      </c>
      <c r="L40" s="7" t="s">
        <v>8</v>
      </c>
      <c r="M40" s="7" t="s">
        <v>9</v>
      </c>
      <c r="N40" s="7" t="s">
        <v>30</v>
      </c>
      <c r="O40" s="8" t="s">
        <v>31</v>
      </c>
    </row>
    <row r="41">
      <c r="G41" s="9" t="s">
        <v>3</v>
      </c>
      <c r="H41" s="25">
        <f t="shared" ref="H41:O41" si="11">H24-$J$24*H$43</f>
        <v>1</v>
      </c>
      <c r="I41" s="25">
        <f t="shared" si="11"/>
        <v>0</v>
      </c>
      <c r="J41" s="25">
        <f t="shared" si="11"/>
        <v>0</v>
      </c>
      <c r="K41" s="25">
        <f t="shared" si="11"/>
        <v>0.75</v>
      </c>
      <c r="L41" s="25">
        <f t="shared" si="11"/>
        <v>0.5</v>
      </c>
      <c r="M41" s="25">
        <f t="shared" si="11"/>
        <v>0</v>
      </c>
      <c r="N41" s="25">
        <f t="shared" si="11"/>
        <v>0</v>
      </c>
      <c r="O41" s="26">
        <f t="shared" si="11"/>
        <v>21</v>
      </c>
    </row>
    <row r="42">
      <c r="G42" s="13" t="s">
        <v>4</v>
      </c>
      <c r="H42" s="22">
        <f t="shared" ref="H42:O42" si="12">H25-$J$25*H$43</f>
        <v>0</v>
      </c>
      <c r="I42" s="22">
        <f t="shared" si="12"/>
        <v>1</v>
      </c>
      <c r="J42" s="22">
        <f t="shared" si="12"/>
        <v>0</v>
      </c>
      <c r="K42" s="22">
        <f t="shared" si="12"/>
        <v>0.25</v>
      </c>
      <c r="L42" s="22">
        <f t="shared" si="12"/>
        <v>-0.5</v>
      </c>
      <c r="M42" s="22">
        <f t="shared" si="12"/>
        <v>0</v>
      </c>
      <c r="N42" s="22">
        <f t="shared" si="12"/>
        <v>0</v>
      </c>
      <c r="O42" s="24">
        <f t="shared" si="12"/>
        <v>3</v>
      </c>
    </row>
    <row r="43">
      <c r="G43" s="13" t="s">
        <v>5</v>
      </c>
      <c r="H43" s="22">
        <f t="shared" ref="H43:O43" si="13">H26/$J$38</f>
        <v>0</v>
      </c>
      <c r="I43" s="22">
        <f t="shared" si="13"/>
        <v>0</v>
      </c>
      <c r="J43" s="22">
        <f t="shared" si="13"/>
        <v>1</v>
      </c>
      <c r="K43" s="22">
        <f t="shared" si="13"/>
        <v>-0.125</v>
      </c>
      <c r="L43" s="22">
        <f t="shared" si="13"/>
        <v>0.75</v>
      </c>
      <c r="M43" s="22">
        <f t="shared" si="13"/>
        <v>0</v>
      </c>
      <c r="N43" s="22">
        <f t="shared" si="13"/>
        <v>0</v>
      </c>
      <c r="O43" s="24">
        <f t="shared" si="13"/>
        <v>1.5</v>
      </c>
      <c r="P43" s="4" t="s">
        <v>53</v>
      </c>
    </row>
    <row r="44">
      <c r="G44" s="13" t="s">
        <v>9</v>
      </c>
      <c r="H44" s="22">
        <f t="shared" ref="H44:O44" si="14">H27-$J$27*H$43</f>
        <v>0</v>
      </c>
      <c r="I44" s="22">
        <f t="shared" si="14"/>
        <v>0</v>
      </c>
      <c r="J44" s="22">
        <f t="shared" si="14"/>
        <v>0</v>
      </c>
      <c r="K44" s="22">
        <f t="shared" si="14"/>
        <v>0.375</v>
      </c>
      <c r="L44" s="22">
        <f t="shared" si="14"/>
        <v>-1.25</v>
      </c>
      <c r="M44" s="22">
        <f t="shared" si="14"/>
        <v>1</v>
      </c>
      <c r="N44" s="22">
        <f t="shared" si="14"/>
        <v>0</v>
      </c>
      <c r="O44" s="24">
        <f t="shared" si="14"/>
        <v>2.5</v>
      </c>
    </row>
    <row r="45">
      <c r="G45" s="9" t="s">
        <v>30</v>
      </c>
      <c r="H45" s="25">
        <f t="shared" ref="H45:O45" si="15">H28-$J$28*H$43</f>
        <v>0</v>
      </c>
      <c r="I45" s="25">
        <f t="shared" si="15"/>
        <v>0</v>
      </c>
      <c r="J45" s="25">
        <f t="shared" si="15"/>
        <v>0</v>
      </c>
      <c r="K45" s="25">
        <f t="shared" si="15"/>
        <v>0.125</v>
      </c>
      <c r="L45" s="25">
        <f t="shared" si="15"/>
        <v>-0.75</v>
      </c>
      <c r="M45" s="25">
        <f t="shared" si="15"/>
        <v>0</v>
      </c>
      <c r="N45" s="25">
        <f t="shared" si="15"/>
        <v>1</v>
      </c>
      <c r="O45" s="26">
        <f t="shared" si="15"/>
        <v>0.5</v>
      </c>
    </row>
    <row r="47">
      <c r="G47" s="4" t="s">
        <v>54</v>
      </c>
    </row>
    <row r="49">
      <c r="G49" s="6" t="s">
        <v>55</v>
      </c>
      <c r="H49" s="33"/>
      <c r="I49" s="7" t="s">
        <v>56</v>
      </c>
      <c r="J49" s="34"/>
    </row>
    <row r="50">
      <c r="G50" s="13" t="s">
        <v>4</v>
      </c>
      <c r="H50" s="22">
        <f t="shared" ref="H50:H51" si="16">O42</f>
        <v>3</v>
      </c>
      <c r="I50" s="4" t="s">
        <v>57</v>
      </c>
      <c r="J50" s="24"/>
    </row>
    <row r="51">
      <c r="G51" s="13" t="s">
        <v>5</v>
      </c>
      <c r="H51" s="22">
        <f t="shared" si="16"/>
        <v>1.5</v>
      </c>
      <c r="I51" s="4" t="s">
        <v>58</v>
      </c>
      <c r="J51" s="24"/>
    </row>
    <row r="52">
      <c r="G52" s="9" t="s">
        <v>3</v>
      </c>
      <c r="H52" s="25">
        <f>O41</f>
        <v>21</v>
      </c>
      <c r="I52" s="10" t="s">
        <v>59</v>
      </c>
      <c r="J52" s="2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8" width="6.38"/>
    <col customWidth="1" min="9" max="9" width="9.25"/>
  </cols>
  <sheetData>
    <row r="16">
      <c r="A16" s="4" t="s">
        <v>60</v>
      </c>
    </row>
    <row r="18">
      <c r="A18" s="4" t="s">
        <v>61</v>
      </c>
    </row>
    <row r="20">
      <c r="A20" s="4" t="s">
        <v>38</v>
      </c>
      <c r="B20" s="4" t="s">
        <v>3</v>
      </c>
      <c r="C20" s="4" t="s">
        <v>4</v>
      </c>
      <c r="D20" s="4" t="s">
        <v>5</v>
      </c>
      <c r="E20" s="4" t="s">
        <v>6</v>
      </c>
      <c r="F20" s="4" t="s">
        <v>7</v>
      </c>
      <c r="G20" s="4" t="s">
        <v>8</v>
      </c>
      <c r="H20" s="4" t="s">
        <v>9</v>
      </c>
      <c r="I20" s="4" t="s">
        <v>31</v>
      </c>
    </row>
    <row r="21">
      <c r="A21" s="10" t="s">
        <v>3</v>
      </c>
      <c r="B21" s="10">
        <v>1.0</v>
      </c>
      <c r="C21" s="10">
        <v>-2.0</v>
      </c>
      <c r="D21" s="10">
        <v>-4.0</v>
      </c>
      <c r="E21" s="11">
        <v>-6.0</v>
      </c>
      <c r="F21" s="10">
        <v>0.0</v>
      </c>
      <c r="G21" s="10">
        <v>0.0</v>
      </c>
      <c r="H21" s="10">
        <v>0.0</v>
      </c>
      <c r="I21" s="10">
        <v>0.0</v>
      </c>
      <c r="J21" s="27" t="s">
        <v>62</v>
      </c>
    </row>
    <row r="22">
      <c r="A22" s="4" t="s">
        <v>7</v>
      </c>
      <c r="B22" s="4">
        <v>0.0</v>
      </c>
      <c r="C22" s="4">
        <v>2.0</v>
      </c>
      <c r="D22" s="4">
        <v>1.0</v>
      </c>
      <c r="E22" s="14">
        <v>2.0</v>
      </c>
      <c r="F22" s="4">
        <v>1.0</v>
      </c>
      <c r="G22" s="4">
        <v>0.0</v>
      </c>
      <c r="H22" s="4">
        <v>0.0</v>
      </c>
      <c r="I22" s="4">
        <v>14.0</v>
      </c>
    </row>
    <row r="23">
      <c r="A23" s="4" t="s">
        <v>8</v>
      </c>
      <c r="B23" s="4">
        <v>0.0</v>
      </c>
      <c r="C23" s="4">
        <v>1.0</v>
      </c>
      <c r="D23" s="4">
        <v>2.0</v>
      </c>
      <c r="E23" s="14">
        <v>1.0</v>
      </c>
      <c r="F23" s="4">
        <v>0.0</v>
      </c>
      <c r="G23" s="4">
        <v>1.0</v>
      </c>
      <c r="H23" s="4">
        <v>0.0</v>
      </c>
      <c r="I23" s="4">
        <v>21.0</v>
      </c>
    </row>
    <row r="24">
      <c r="A24" s="4" t="s">
        <v>9</v>
      </c>
      <c r="B24" s="4">
        <v>0.0</v>
      </c>
      <c r="C24" s="4">
        <v>1.0</v>
      </c>
      <c r="D24" s="4">
        <v>1.0</v>
      </c>
      <c r="E24" s="14">
        <v>2.0</v>
      </c>
      <c r="F24" s="4">
        <v>0.0</v>
      </c>
      <c r="G24" s="4">
        <v>0.0</v>
      </c>
      <c r="H24" s="4">
        <v>1.0</v>
      </c>
      <c r="I24" s="4">
        <v>12.0</v>
      </c>
    </row>
    <row r="26">
      <c r="A26" s="4" t="s">
        <v>38</v>
      </c>
      <c r="B26" s="4" t="s">
        <v>63</v>
      </c>
      <c r="C26" s="4" t="s">
        <v>31</v>
      </c>
      <c r="D26" s="4" t="s">
        <v>40</v>
      </c>
    </row>
    <row r="27">
      <c r="A27" s="4" t="s">
        <v>7</v>
      </c>
      <c r="B27" s="22">
        <f t="shared" ref="B27:B29" si="1">E22</f>
        <v>2</v>
      </c>
      <c r="C27" s="22">
        <f t="shared" ref="C27:C29" si="2">I22</f>
        <v>14</v>
      </c>
      <c r="D27" s="22">
        <f t="shared" ref="D27:D29" si="3">C27/B27</f>
        <v>7</v>
      </c>
    </row>
    <row r="28">
      <c r="A28" s="4" t="s">
        <v>8</v>
      </c>
      <c r="B28" s="22">
        <f t="shared" si="1"/>
        <v>1</v>
      </c>
      <c r="C28" s="22">
        <f t="shared" si="2"/>
        <v>21</v>
      </c>
      <c r="D28" s="22">
        <f t="shared" si="3"/>
        <v>21</v>
      </c>
    </row>
    <row r="29">
      <c r="A29" s="4" t="s">
        <v>9</v>
      </c>
      <c r="B29" s="22">
        <f t="shared" si="1"/>
        <v>2</v>
      </c>
      <c r="C29" s="22">
        <f t="shared" si="2"/>
        <v>12</v>
      </c>
      <c r="D29" s="35">
        <f t="shared" si="3"/>
        <v>6</v>
      </c>
    </row>
    <row r="31">
      <c r="A31" s="4" t="s">
        <v>64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2023-10-28T21:57:48Z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