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<sst xmlns="http://schemas.openxmlformats.org/spreadsheetml/2006/main" count="47" uniqueCount="46">
  <si>
    <t>Bảng lương tháng</t>
  </si>
  <si>
    <t>STT</t>
  </si>
  <si>
    <t>Mã nhân viên</t>
  </si>
  <si>
    <t>Họ và tên</t>
  </si>
  <si>
    <t>Bậc lương</t>
  </si>
  <si>
    <t>Bậc lương trượt giá</t>
  </si>
  <si>
    <t>Số ngày làm việc</t>
  </si>
  <si>
    <t>Ngày nghỉ chế độ</t>
  </si>
  <si>
    <t>Hệ số năng suất</t>
  </si>
  <si>
    <t>Lương</t>
  </si>
  <si>
    <t>Thuế</t>
  </si>
  <si>
    <t>Thực Lãnh</t>
  </si>
  <si>
    <t>C02</t>
  </si>
  <si>
    <t>Trương Thái An</t>
  </si>
  <si>
    <t>A01</t>
  </si>
  <si>
    <t>Tạ Hoàng Bảo</t>
  </si>
  <si>
    <t>B01</t>
  </si>
  <si>
    <t>Trần Huyền Chi</t>
  </si>
  <si>
    <t>B02</t>
  </si>
  <si>
    <t>Trần Thị Thu Giang</t>
  </si>
  <si>
    <t>C04</t>
  </si>
  <si>
    <t>Đinh Kỳ Long</t>
  </si>
  <si>
    <t>A02</t>
  </si>
  <si>
    <t>Nguyễn Minh Mẫn</t>
  </si>
  <si>
    <t>B03</t>
  </si>
  <si>
    <t>Nguyễn Văn Nam</t>
  </si>
  <si>
    <t>C01</t>
  </si>
  <si>
    <t>Lê Thị Như Quỳnh</t>
  </si>
  <si>
    <t>C03</t>
  </si>
  <si>
    <t>Bùi Huyền Trang</t>
  </si>
  <si>
    <t>A03</t>
  </si>
  <si>
    <t>Phạm Quốc Vũ</t>
  </si>
  <si>
    <t>Bảng hệ số</t>
  </si>
  <si>
    <t>Yêu cầu</t>
  </si>
  <si>
    <t>MaNV</t>
  </si>
  <si>
    <t>Dựa vào mã nhân viên để tìm hệ số năng suất</t>
  </si>
  <si>
    <t>A</t>
  </si>
  <si>
    <t>1. Bậc lương trượt giá = Bậc lương * 102,27 * 1,4</t>
  </si>
  <si>
    <t>B</t>
  </si>
  <si>
    <t>2. Lương tháng = Lương làm việc + Lương chế độ</t>
  </si>
  <si>
    <t>C</t>
  </si>
  <si>
    <t>Trong đó:
Lương làm việc = (Bậc lương theo trượt giá / 26) * Ngày làm việc * Hệ số năng suất
Lương chế độ = (Bậc lương theo trượt giá / 26) * Ngày nghỉ chế độ</t>
  </si>
  <si>
    <t>Làm tròn đến 1 chữ số hàng đơn vị</t>
  </si>
  <si>
    <t>3. Thuế thu nhập được tính như sau:
Nếu Lương tháng ≤ 500,000 thì Thuế = 0
Nếu Lương tháng ≤ 1,000,000 thì phần lương trong khoảng 500,000 đến 1,000,000 tính thuế 10%
Nếu Lương tháng &gt; 1,000,000 thì phần lương vượt quá 1000,000 tính thuế = 20%</t>
  </si>
  <si>
    <t>Thực lãnh = Lương tháng - Thuế thu nhập</t>
  </si>
  <si>
    <t>4. Tính tổng thu nhập và tổng thực lãnh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</si>
</sst>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24"/>
      <color theme="1"/>
      <name val="Times New Roman"/>
      <charset val="134"/>
    </font>
    <font>
      <sz val="12"/>
      <color rgb="FF464646"/>
      <name val="Arial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46E05F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78E8EF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E7DF6"/>
        <bgColor indexed="64"/>
      </patternFill>
    </fill>
    <fill>
      <patternFill patternType="solid">
        <fgColor rgb="FFED8B1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15" applyNumberFormat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30" borderId="1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8" borderId="19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8" borderId="16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3" fillId="5" borderId="3" xfId="0" applyFont="1" applyFill="1" applyBorder="1"/>
    <xf numFmtId="0" fontId="1" fillId="3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1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6" borderId="9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7B7B"/>
      <color rgb="00FE7DF6"/>
      <color rgb="0078E8EF"/>
      <color rgb="00ED8B17"/>
      <color rgb="0046E0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zoomScale="85" zoomScaleNormal="85" workbookViewId="0">
      <selection activeCell="L8" sqref="L8"/>
    </sheetView>
  </sheetViews>
  <sheetFormatPr defaultColWidth="9" defaultRowHeight="18"/>
  <cols>
    <col min="1" max="1" width="6.88888888888889" style="2" customWidth="1"/>
    <col min="2" max="2" width="11.8703703703704" style="2" customWidth="1"/>
    <col min="3" max="3" width="31.0277777777778" style="2" customWidth="1"/>
    <col min="4" max="4" width="18.25" style="2" customWidth="1"/>
    <col min="5" max="5" width="17.1574074074074" style="2" customWidth="1"/>
    <col min="6" max="6" width="13.5185185185185" style="2" customWidth="1"/>
    <col min="7" max="7" width="13.7222222222222" style="2" customWidth="1"/>
    <col min="8" max="8" width="22.6111111111111" style="2" customWidth="1"/>
    <col min="9" max="9" width="27.4537037037037" style="2" customWidth="1"/>
    <col min="10" max="10" width="26.9259259259259" style="2" customWidth="1"/>
    <col min="11" max="11" width="26.9351851851852" style="2" customWidth="1"/>
    <col min="12" max="16384" width="9" style="2"/>
  </cols>
  <sheetData>
    <row r="1" s="1" customFormat="1" ht="45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25"/>
    </row>
    <row r="2" ht="36" spans="1:11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5" t="s">
        <v>6</v>
      </c>
      <c r="G2" s="5" t="s">
        <v>7</v>
      </c>
      <c r="H2" s="8" t="s">
        <v>8</v>
      </c>
      <c r="I2" s="26" t="s">
        <v>9</v>
      </c>
      <c r="J2" s="27" t="s">
        <v>10</v>
      </c>
      <c r="K2" s="28" t="s">
        <v>11</v>
      </c>
    </row>
    <row r="3" spans="1:11">
      <c r="A3" s="9">
        <v>1</v>
      </c>
      <c r="B3" s="9" t="s">
        <v>12</v>
      </c>
      <c r="C3" s="10" t="s">
        <v>13</v>
      </c>
      <c r="D3" s="11">
        <v>470</v>
      </c>
      <c r="E3" s="12">
        <f>D3*102.27*1.4</f>
        <v>67293.66</v>
      </c>
      <c r="F3" s="9">
        <v>22</v>
      </c>
      <c r="G3" s="9">
        <v>2</v>
      </c>
      <c r="H3" s="13">
        <f>VLOOKUP(LEFT(B3,1),$C$15:$D$18,2,FALSE)</f>
        <v>12</v>
      </c>
      <c r="I3" s="29">
        <f>ROUND(((E3/26)*F3*H3+(E3/26)*G3),1)</f>
        <v>688465.9</v>
      </c>
      <c r="J3" s="30">
        <f>ROUND(IF(I3&lt;=500000,0,IF(I3&lt;=1000000,(I3-500000)*10%,(I3-1000000)*20%)),1)</f>
        <v>18846.6</v>
      </c>
      <c r="K3" s="31">
        <f>I3-J3</f>
        <v>669619.3</v>
      </c>
    </row>
    <row r="4" spans="1:11">
      <c r="A4" s="9">
        <v>2</v>
      </c>
      <c r="B4" s="9" t="s">
        <v>14</v>
      </c>
      <c r="C4" s="10" t="s">
        <v>15</v>
      </c>
      <c r="D4" s="11">
        <v>600</v>
      </c>
      <c r="E4" s="12">
        <f t="shared" ref="E4:E12" si="0">D4*102.27*1.4</f>
        <v>85906.8</v>
      </c>
      <c r="F4" s="9">
        <v>26</v>
      </c>
      <c r="G4" s="9">
        <v>4</v>
      </c>
      <c r="H4" s="13">
        <f t="shared" ref="H4:H12" si="1">VLOOKUP(LEFT(B4,1),$C$15:$D$18,2,FALSE)</f>
        <v>17</v>
      </c>
      <c r="I4" s="29">
        <f t="shared" ref="I4:I12" si="2">ROUND(((E4/26)*F4*H4+(E4/26)*G4),1)</f>
        <v>1473632</v>
      </c>
      <c r="J4" s="30">
        <f t="shared" ref="J4:J12" si="3">ROUND(IF(I4&lt;=500000,0,IF(I4&lt;=1000000,(I4-500000)*10%,(I4-1000000)*20%)),1)</f>
        <v>94726.4</v>
      </c>
      <c r="K4" s="31">
        <f t="shared" ref="K4:K12" si="4">I4-J4</f>
        <v>1378905.6</v>
      </c>
    </row>
    <row r="5" spans="1:11">
      <c r="A5" s="9">
        <v>3</v>
      </c>
      <c r="B5" s="9" t="s">
        <v>16</v>
      </c>
      <c r="C5" s="10" t="s">
        <v>17</v>
      </c>
      <c r="D5" s="11">
        <v>560</v>
      </c>
      <c r="E5" s="12">
        <f t="shared" si="0"/>
        <v>80179.68</v>
      </c>
      <c r="F5" s="9">
        <v>26</v>
      </c>
      <c r="G5" s="9">
        <v>4</v>
      </c>
      <c r="H5" s="13">
        <f t="shared" si="1"/>
        <v>14</v>
      </c>
      <c r="I5" s="29">
        <f t="shared" si="2"/>
        <v>1134850.9</v>
      </c>
      <c r="J5" s="30">
        <f t="shared" si="3"/>
        <v>26970.2</v>
      </c>
      <c r="K5" s="31">
        <f t="shared" si="4"/>
        <v>1107880.7</v>
      </c>
    </row>
    <row r="6" spans="1:11">
      <c r="A6" s="9">
        <v>4</v>
      </c>
      <c r="B6" s="9" t="s">
        <v>18</v>
      </c>
      <c r="C6" s="10" t="s">
        <v>19</v>
      </c>
      <c r="D6" s="11">
        <v>470</v>
      </c>
      <c r="E6" s="12">
        <f t="shared" si="0"/>
        <v>67293.66</v>
      </c>
      <c r="F6" s="9">
        <v>24</v>
      </c>
      <c r="G6" s="9">
        <v>4</v>
      </c>
      <c r="H6" s="13">
        <f t="shared" si="1"/>
        <v>14</v>
      </c>
      <c r="I6" s="29">
        <f t="shared" si="2"/>
        <v>879994</v>
      </c>
      <c r="J6" s="30">
        <f t="shared" si="3"/>
        <v>37999.4</v>
      </c>
      <c r="K6" s="31">
        <f t="shared" si="4"/>
        <v>841994.6</v>
      </c>
    </row>
    <row r="7" spans="1:11">
      <c r="A7" s="9">
        <v>5</v>
      </c>
      <c r="B7" s="9" t="s">
        <v>20</v>
      </c>
      <c r="C7" s="10" t="s">
        <v>21</v>
      </c>
      <c r="D7" s="11">
        <v>500</v>
      </c>
      <c r="E7" s="12">
        <f t="shared" si="0"/>
        <v>71589</v>
      </c>
      <c r="F7" s="9">
        <v>19</v>
      </c>
      <c r="G7" s="9">
        <v>2</v>
      </c>
      <c r="H7" s="13">
        <f t="shared" si="1"/>
        <v>12</v>
      </c>
      <c r="I7" s="29">
        <f t="shared" si="2"/>
        <v>633287.3</v>
      </c>
      <c r="J7" s="30">
        <f t="shared" si="3"/>
        <v>13328.7</v>
      </c>
      <c r="K7" s="31">
        <f t="shared" si="4"/>
        <v>619958.6</v>
      </c>
    </row>
    <row r="8" spans="1:11">
      <c r="A8" s="9">
        <v>6</v>
      </c>
      <c r="B8" s="9" t="s">
        <v>22</v>
      </c>
      <c r="C8" s="10" t="s">
        <v>23</v>
      </c>
      <c r="D8" s="11">
        <v>370</v>
      </c>
      <c r="E8" s="12">
        <f t="shared" si="0"/>
        <v>52975.86</v>
      </c>
      <c r="F8" s="9">
        <v>21</v>
      </c>
      <c r="G8" s="9">
        <v>2</v>
      </c>
      <c r="H8" s="13">
        <f t="shared" si="1"/>
        <v>17</v>
      </c>
      <c r="I8" s="29">
        <f t="shared" si="2"/>
        <v>731474.4</v>
      </c>
      <c r="J8" s="30">
        <f t="shared" si="3"/>
        <v>23147.4</v>
      </c>
      <c r="K8" s="31">
        <f t="shared" si="4"/>
        <v>708327</v>
      </c>
    </row>
    <row r="9" spans="1:11">
      <c r="A9" s="9">
        <v>7</v>
      </c>
      <c r="B9" s="9" t="s">
        <v>24</v>
      </c>
      <c r="C9" s="10" t="s">
        <v>25</v>
      </c>
      <c r="D9" s="11">
        <v>410</v>
      </c>
      <c r="E9" s="12">
        <f t="shared" si="0"/>
        <v>58702.98</v>
      </c>
      <c r="F9" s="9">
        <v>22</v>
      </c>
      <c r="G9" s="9">
        <v>2</v>
      </c>
      <c r="H9" s="13">
        <f t="shared" si="1"/>
        <v>14</v>
      </c>
      <c r="I9" s="29">
        <f t="shared" si="2"/>
        <v>699920.1</v>
      </c>
      <c r="J9" s="30">
        <f t="shared" si="3"/>
        <v>19992</v>
      </c>
      <c r="K9" s="31">
        <f t="shared" si="4"/>
        <v>679928.1</v>
      </c>
    </row>
    <row r="10" spans="1:11">
      <c r="A10" s="9">
        <v>8</v>
      </c>
      <c r="B10" s="9" t="s">
        <v>26</v>
      </c>
      <c r="C10" s="10" t="s">
        <v>27</v>
      </c>
      <c r="D10" s="14">
        <v>610</v>
      </c>
      <c r="E10" s="12">
        <f t="shared" si="0"/>
        <v>87338.58</v>
      </c>
      <c r="F10" s="9">
        <v>23</v>
      </c>
      <c r="G10" s="9">
        <v>4</v>
      </c>
      <c r="H10" s="13">
        <f t="shared" si="1"/>
        <v>12</v>
      </c>
      <c r="I10" s="29">
        <f t="shared" si="2"/>
        <v>940569.3</v>
      </c>
      <c r="J10" s="30">
        <f t="shared" si="3"/>
        <v>44056.9</v>
      </c>
      <c r="K10" s="31">
        <f t="shared" si="4"/>
        <v>896512.4</v>
      </c>
    </row>
    <row r="11" spans="1:11">
      <c r="A11" s="9">
        <v>9</v>
      </c>
      <c r="B11" s="9" t="s">
        <v>28</v>
      </c>
      <c r="C11" s="10" t="s">
        <v>29</v>
      </c>
      <c r="D11" s="11">
        <v>320</v>
      </c>
      <c r="E11" s="12">
        <f t="shared" si="0"/>
        <v>45816.96</v>
      </c>
      <c r="F11" s="9">
        <v>20</v>
      </c>
      <c r="G11" s="9">
        <v>2</v>
      </c>
      <c r="H11" s="13">
        <f t="shared" si="1"/>
        <v>12</v>
      </c>
      <c r="I11" s="29">
        <f t="shared" si="2"/>
        <v>426450.2</v>
      </c>
      <c r="J11" s="30">
        <f t="shared" si="3"/>
        <v>0</v>
      </c>
      <c r="K11" s="31">
        <f t="shared" si="4"/>
        <v>426450.2</v>
      </c>
    </row>
    <row r="12" spans="1:11">
      <c r="A12" s="9">
        <v>10</v>
      </c>
      <c r="B12" s="9" t="s">
        <v>30</v>
      </c>
      <c r="C12" s="10" t="s">
        <v>31</v>
      </c>
      <c r="D12" s="11">
        <v>450</v>
      </c>
      <c r="E12" s="12">
        <f t="shared" si="0"/>
        <v>64430.1</v>
      </c>
      <c r="F12" s="9">
        <v>21</v>
      </c>
      <c r="G12" s="9">
        <v>2</v>
      </c>
      <c r="H12" s="13">
        <f t="shared" si="1"/>
        <v>17</v>
      </c>
      <c r="I12" s="29">
        <f t="shared" si="2"/>
        <v>889631</v>
      </c>
      <c r="J12" s="30">
        <f t="shared" si="3"/>
        <v>38963.1</v>
      </c>
      <c r="K12" s="31">
        <f t="shared" si="4"/>
        <v>850667.9</v>
      </c>
    </row>
    <row r="13" spans="7:11">
      <c r="G13" s="15"/>
      <c r="I13" s="32">
        <f>SUM(I3:I12)</f>
        <v>8498275.1</v>
      </c>
      <c r="J13" s="33"/>
      <c r="K13" s="32">
        <f>SUM(K3:K12)</f>
        <v>8180244.4</v>
      </c>
    </row>
    <row r="14" spans="2:10">
      <c r="B14" s="16"/>
      <c r="C14" s="17" t="s">
        <v>32</v>
      </c>
      <c r="D14" s="18"/>
      <c r="I14" s="34" t="s">
        <v>33</v>
      </c>
      <c r="J14" s="34"/>
    </row>
    <row r="15" spans="3:11">
      <c r="C15" s="18" t="s">
        <v>34</v>
      </c>
      <c r="D15" s="18" t="s">
        <v>8</v>
      </c>
      <c r="H15" s="19" t="s">
        <v>35</v>
      </c>
      <c r="I15" s="35"/>
      <c r="J15" s="35"/>
      <c r="K15" s="36"/>
    </row>
    <row r="16" spans="3:11">
      <c r="C16" s="18" t="s">
        <v>36</v>
      </c>
      <c r="D16" s="18">
        <v>17</v>
      </c>
      <c r="H16" s="20" t="s">
        <v>37</v>
      </c>
      <c r="I16" s="37"/>
      <c r="J16" s="37"/>
      <c r="K16" s="38"/>
    </row>
    <row r="17" spans="3:11">
      <c r="C17" s="18" t="s">
        <v>38</v>
      </c>
      <c r="D17" s="18">
        <v>14</v>
      </c>
      <c r="H17" s="20" t="s">
        <v>39</v>
      </c>
      <c r="I17" s="37"/>
      <c r="J17" s="37"/>
      <c r="K17" s="38"/>
    </row>
    <row r="18" spans="3:11">
      <c r="C18" s="18" t="s">
        <v>40</v>
      </c>
      <c r="D18" s="18">
        <v>12</v>
      </c>
      <c r="H18" s="21" t="s">
        <v>41</v>
      </c>
      <c r="I18" s="39"/>
      <c r="J18" s="39"/>
      <c r="K18" s="40"/>
    </row>
    <row r="19" spans="8:11">
      <c r="H19" s="21"/>
      <c r="I19" s="39"/>
      <c r="J19" s="39"/>
      <c r="K19" s="40"/>
    </row>
    <row r="20" spans="8:11">
      <c r="H20" s="21"/>
      <c r="I20" s="39"/>
      <c r="J20" s="39"/>
      <c r="K20" s="40"/>
    </row>
    <row r="21" spans="8:11">
      <c r="H21" s="22" t="s">
        <v>42</v>
      </c>
      <c r="I21" s="41"/>
      <c r="J21" s="41"/>
      <c r="K21" s="42"/>
    </row>
    <row r="22" spans="8:11">
      <c r="H22" s="23" t="s">
        <v>43</v>
      </c>
      <c r="I22" s="43"/>
      <c r="J22" s="43"/>
      <c r="K22" s="44"/>
    </row>
    <row r="23" spans="8:11">
      <c r="H23" s="23"/>
      <c r="I23" s="43"/>
      <c r="J23" s="43"/>
      <c r="K23" s="44"/>
    </row>
    <row r="24" spans="8:11">
      <c r="H24" s="23"/>
      <c r="I24" s="43"/>
      <c r="J24" s="43"/>
      <c r="K24" s="44"/>
    </row>
    <row r="25" spans="8:11">
      <c r="H25" s="23"/>
      <c r="I25" s="43"/>
      <c r="J25" s="43"/>
      <c r="K25" s="44"/>
    </row>
    <row r="26" spans="8:11">
      <c r="H26" s="23" t="s">
        <v>44</v>
      </c>
      <c r="I26" s="43"/>
      <c r="J26" s="43"/>
      <c r="K26" s="44"/>
    </row>
    <row r="27" spans="8:11">
      <c r="H27" s="24" t="s">
        <v>45</v>
      </c>
      <c r="I27" s="45"/>
      <c r="J27" s="45"/>
      <c r="K27" s="46"/>
    </row>
    <row r="28" spans="9:11">
      <c r="I28" s="47"/>
      <c r="J28" s="47"/>
      <c r="K28" s="47"/>
    </row>
  </sheetData>
  <mergeCells count="10">
    <mergeCell ref="A1:K1"/>
    <mergeCell ref="I14:J14"/>
    <mergeCell ref="H15:K15"/>
    <mergeCell ref="H16:K16"/>
    <mergeCell ref="H17:K17"/>
    <mergeCell ref="H21:K21"/>
    <mergeCell ref="H26:K26"/>
    <mergeCell ref="H27:K27"/>
    <mergeCell ref="H18:K20"/>
    <mergeCell ref="H22:K2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2025-09-12T17:51:00Z</dcterms:created>
  <dcterms:modified xsi:type="dcterms:W3CDTF">2025-09-13T03:09:30Z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