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vidual Score" sheetId="1" r:id="rId4"/>
    <sheet state="visible" name="Individual Score with Ground tr" sheetId="2" r:id="rId5"/>
    <sheet state="visible" name="Ranking" sheetId="3" r:id="rId6"/>
    <sheet state="visible" name="Ranking with Ground truth"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@ypatawar@andrew.cmu.edu
_Assigned to ypatawar@andrew.cmu.edu_
	-Yash Patawari Jain</t>
      </text>
    </comment>
    <comment authorId="0" ref="C1">
      <text>
        <t xml:space="preserve">@aajoglek@andrew.cmu.edu
_Assigned to aajoglek@andrew.cmu.edu_
	-Yash Patawari Jain</t>
      </text>
    </comment>
    <comment authorId="0" ref="B1">
      <text>
        <t xml:space="preserve">@vvaithil@andrew.cmu.edu
_Assigned to vvaithil@andrew.cmu.edu_
	-Yash Patawari Jain</t>
      </text>
    </comment>
  </commentList>
</comments>
</file>

<file path=xl/sharedStrings.xml><?xml version="1.0" encoding="utf-8"?>
<sst xmlns="http://schemas.openxmlformats.org/spreadsheetml/2006/main" count="79" uniqueCount="28">
  <si>
    <t>ChatGPT</t>
  </si>
  <si>
    <t>Gemini</t>
  </si>
  <si>
    <t>c4 AI Command R+</t>
  </si>
  <si>
    <t>Average</t>
  </si>
  <si>
    <t>LLM-Zero Shot</t>
  </si>
  <si>
    <t>LLM-One Shot</t>
  </si>
  <si>
    <t>LLM-Two Shot</t>
  </si>
  <si>
    <t>LLM-Four Shot</t>
  </si>
  <si>
    <t>LLM-RAG</t>
  </si>
  <si>
    <t>LLM-Fine Tune</t>
  </si>
  <si>
    <t>VLM-No Object Detector</t>
  </si>
  <si>
    <t>VLM-Zero Shot</t>
  </si>
  <si>
    <t>VLM-One Shot</t>
  </si>
  <si>
    <t>VLM-Fine Tune</t>
  </si>
  <si>
    <t>ADD AVG SCORES FROM 0-10 here</t>
  </si>
  <si>
    <t xml:space="preserve">Prompt </t>
  </si>
  <si>
    <t>Here is an output from a LLM on the prompt given as: 
Prompt: &lt;Replace Prompt to model&gt;
Answer: 
&lt;Replace Answer from model&gt;
Score on a scale of 0-10 on how the Language Model performed.</t>
  </si>
  <si>
    <t>Prompt 1</t>
  </si>
  <si>
    <t>Here is an output from a LLM on the prompt given as: 
Prompt: &lt;Replace Prompt to model&gt;
Answer: 
&lt;Replace Answer from model&gt;
Score on a scale of 0-10 on how the Language Model performed given the ground truth
Ground Truth: 
HiLetgo GY-521 module:
Description:
The HiLetgo GY-521 module is a versatile sensor module designed for motion tracking and orientation sensing. It features a built-in accelerometer and gyroscope, along with a temperature sensor, all housed on a small breakout board. With its compact size and easy-to-use interface, it is widely used in various projects requiring precise motion detection and measurement.
Applications:
The GY-521 module finds applications in a wide range of fields, including robotics, drone navigation, virtual reality systems, and motion-controlled gaming devices. It is also commonly used in wearable technology such as fitness trackers and smartwatches for monitoring movement and orientation. Additionally, it is employed in educational settings for teaching concepts related to inertial sensing and motion analysis.
Technical Specifications:
Accelerometer Range: ±2g, ±4g, ±8g, or ±16g selectable
Gyroscope Range: ±250, ±500, ±1000, or ±2000 degrees per second selectable
Operating Voltage: 3.3V - 5V
Communication: I2C (Inter-Integrated Circuit) interface
Temperature Range: -40°C to +85°C
Dimensions: Approximately 2.2cm x 1.8cm
Compatible with various microcontrollers such as Arduino, Raspberry Pi, and ESP8266
Onboard voltage regulator for stable operation
Supports both 3-axis accelerometer and 3-axis gyroscope measurements
Integrated Digital Motion Processor (DMP) for complex motion processing algorithms</t>
  </si>
  <si>
    <t>Prompt 2</t>
  </si>
  <si>
    <t>Here is an output from a LLM on the prompt given as: 
Prompt: &lt;Replace Prompt to model&gt;
Answer: 
&lt;Replace Answer from model&gt;
Score on a scale of 0-10 on how the Language Model performed given the ground truth
Ground Truth: 
RC522 RFID Module:
Description:
The RC522 RFID Module is a compact and versatile device designed for RFID (Radio Frequency Identification) applications. It utilizes the popular RC522 chip, providing reliable and efficient RFID communication capabilities. With its small form factor and easy-to-use interface, this module is suitable for a wide range of projects and applications.
Applications:
The RC522 RFID Module finds use in various applications across industries. It can be employed in access control systems, allowing authorized personnel to gain entry through RFID-enabled keycards or tags. Additionally, it is utilized in inventory management systems to track and manage assets efficiently. Other common applications include electronic toll collection, product authentication, and automated payment systems.
Technical Specification:
Operating Voltage: 3.3V
Operating Frequency: 13.56 MHz
Communication Interface: SPI (Serial Peripheral Interface)
Maximum Communication Range: Up to 5cm
Supported RFID Tags: MIFARE Classic 1K, MIFARE Classic 4K, MIFARE Ultralight, and compatible tags
Dimensions: 40mm x 60mm
Integrated Antenna: Yes
Operating Temperature: -20°C to 80°C
Compatible Platforms: Arduino, Raspberry Pi, and other microcontroller platforms</t>
  </si>
  <si>
    <t>Prompt 3</t>
  </si>
  <si>
    <t>Here is an output from a LLM on the prompt given as: 
Prompt: &lt;Replace Prompt to model&gt;
Answer: 
&lt;Replace Answer from model&gt;
Score on a scale of 0-10 on how the Language Model performed given the ground truth
Ground Truth: 
Servo Motor SG90:
Description:
The SG90 servo motor is a compact and lightweight device known for its precision and versatility in various robotic and electronic projects. It features a small form factor, making it suitable for applications where space is limited. The motor incorporates gears and a control circuit to precisely position the output shaft to a desired angle within a 180-degree range.
Applications:
The SG90 servo motor finds applications in a wide range of fields, including robotics, remote-controlled vehicles, model airplanes, and various DIY projects. It is commonly used in small-scale robotic arms, pan-tilt camera mounts, robotic toys, and other projects requiring precise control of angular motion. Additionally, it can be employed in educational settings to teach principles of robotics and mechatronics.
Technical Specifications:
Operating Voltage: 4.8V - 6.0V
Stall Torque: 1.8 kg/cm (at 4.8V), 2.2 kg/cm (at 6.0V)
Operating Speed: 0.1 s/60° (at 4.8V), 0.08 s/60° (at 6.0V)
Rotation Range: 180°
Dimensions: 23 mm x 12.2 mm x 29 mm
Weight: 9 grams
Connector Type: JR/Futaba-style
Gear Type: Plastic gears
Control Interface: PWM (Pulse Width Modulation)</t>
  </si>
  <si>
    <t>Prompt 4</t>
  </si>
  <si>
    <t>Here is an output from a LLM on the prompt given as: 
Prompt: &lt;Replace Prompt to model&gt;
Answer: 
&lt;Replace Answer from model&gt;
Score on a scale of 0-10 on how the Language Model performed given the ground truth
Ground Truth: 
Stepper Motor:
Description:
A stepper motor is an electromechanical device that converts electrical pulses into precise mechanical movements. Unlike traditional DC or AC motors, which rotate continuously when powered, stepper motors move in discrete steps, making them ideal for applications requiring precise positioning and control. Stepper motors consist of multiple coils arranged in a specific pattern around a central rotor. By energizing these coils in a specific sequence, the motor advances step by step, providing accurate control over rotation.
Applications:
Stepper motors find widespread use in various industries and applications, including robotics, CNC machines, 3D printers, automated manufacturing systems, camera positioning systems, and medical devices. Their ability to precisely control position and speed makes them indispensable in tasks requiring accurate motion control, such as in industrial automation for assembly lines or in consumer electronics for controlling lens focus or printing mechanisms.
Technical Specifications:
Step Angle: Stepper motors are characterized by their step angle, which defines the angular distance the motor shaft moves with each step. Common step angles include 1.8° (200 steps per revolution) and 0.9° (400 steps per revolution).
Holding Torque: This refers to the maximum torque a stepper motor can generate while stationary, resisting external forces that may attempt to move it out of position.
Rated Voltage: The voltage required to drive the motor coils and generate motion.
Current Rating: The amount of current required to achieve the rated torque and performance of the motor.
Shaft Configuration: Stepper motors may feature different shaft configurations such as single or double shafts, allowing for various mounting and coupling options.
Physical Dimensions: Size and form factor of the motor, including dimensions such as length, diameter, and mounting hole patterns.
Drive Method: Stepper motors can be driven in different ways, including full-step, half-step, and microstepping, which affects their resolution and smoothness of operation.</t>
  </si>
  <si>
    <t>Prompt 5</t>
  </si>
  <si>
    <t>Here is an output from a LLM on the prompt given as: 
Prompt: &lt;Replace Prompt to model&gt;
Answer: 
&lt;Replace Answer from model&gt;
Score on a scale of 0-10 on how the Language Model performed given the ground truth
Ground Truth: 
Water Level Detection Sensor Module:
Description:
The Water Level Detection Sensor Module is a compact electronic device designed to accurately measure the level of water in various settings. Utilizing advanced sensor technology, it detects the presence or absence of water and provides real-time feedback to the connected system. With its simple yet efficient design, this module offers reliable performance and easy integration into a wide range of applications.
Applications:
This versatile sensor module finds extensive use across different industries and scenarios. It is commonly employed in automated irrigation systems for agriculture, where it ensures optimal water usage by monitoring soil moisture levels. Additionally, it plays a crucial role in industrial processes such as water treatment plants, where maintaining precise water levels is essential for operational efficiency. Furthermore, it's utilized in household appliances like washing machines and dishwashers to prevent overflow and ensure safe operation.
Technical Specifications:
Operating Voltage: Typically compatible with a wide range of voltages, such as 3.3V or 5V.
Detection Method: Utilizes conductivity or capacitive sensing technology to detect the presence of water.
Sensitivity Adjustment: Some models feature adjustable sensitivity settings to accommodate different environments.
Output Interface: Provides digital or analog output signals for easy integration with microcontrollers or PLCs.
Material: Constructed with corrosion-resistant materials suitable for prolonged exposure to water.
Size: Compact and lightweight design for easy installation in various systems.
Environmental Protection: Waterproof and dustproof casing ensures durability in harsh conditions.
Operating Temperature: Capable of functioning within a specified temperature range for reliable performance in different climates.</t>
  </si>
  <si>
    <t>ADD RELATIVE RANK HERE: 1 is best, 8 is worst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</si>
</sst>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3">
    <font>
      <sz val="10.0"/>
      <color rgb="FF000000"/>
      <name val="Arial"/>
      <scheme val="minor"/>
    </font>
    <font>
      <color theme="1"/>
      <name val="Arial"/>
      <scheme val="minor"/>
    </font>
    <font>
      <b/>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164" xfId="0" applyFont="1" applyNumberFormat="1"/>
    <xf borderId="0" fillId="0" fontId="2" numFmtId="0" xfId="0" applyAlignment="1" applyFont="1">
      <alignment readingOrder="0"/>
    </xf>
    <xf borderId="1" fillId="0" fontId="2" numFmtId="0" xfId="0" applyAlignment="1" applyBorder="1" applyFont="1">
      <alignment readingOrder="0"/>
    </xf>
    <xf borderId="1" fillId="0" fontId="1" numFmtId="0" xfId="0" applyAlignment="1" applyBorder="1" applyFont="1">
      <alignment readingOrder="0"/>
    </xf>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63"/>
    <col customWidth="1" min="7" max="7" width="52.0"/>
  </cols>
  <sheetData>
    <row r="1">
      <c r="B1" s="1" t="s">
        <v>0</v>
      </c>
      <c r="C1" s="1" t="s">
        <v>1</v>
      </c>
      <c r="D1" s="1" t="s">
        <v>2</v>
      </c>
      <c r="E1" s="1" t="s">
        <v>3</v>
      </c>
    </row>
    <row r="2">
      <c r="A2" s="1" t="s">
        <v>4</v>
      </c>
      <c r="B2" s="2">
        <f>AVERAGE(8,8.5,8,9,8)</f>
        <v>8.3</v>
      </c>
      <c r="C2" s="2">
        <f>AVERAGE(5,8.5,9,9,9)</f>
        <v>8.1</v>
      </c>
      <c r="D2" s="2">
        <f>AVERAGE(8,7,9,8,9)</f>
        <v>8.2</v>
      </c>
      <c r="E2" s="3">
        <f t="shared" ref="E2:E11" si="1">Average(B2:D2)</f>
        <v>8.2</v>
      </c>
    </row>
    <row r="3">
      <c r="A3" s="1" t="s">
        <v>5</v>
      </c>
      <c r="B3" s="2">
        <f>average(9,8,8,8,8)</f>
        <v>8.2</v>
      </c>
      <c r="C3" s="2">
        <f>AVERAGE(7,8,8,9,8.5)</f>
        <v>8.1</v>
      </c>
      <c r="D3" s="2">
        <f>AVERAGE(9,9,8,7,9)</f>
        <v>8.4</v>
      </c>
      <c r="E3" s="3">
        <f t="shared" si="1"/>
        <v>8.233333333</v>
      </c>
    </row>
    <row r="4">
      <c r="A4" s="1" t="s">
        <v>6</v>
      </c>
      <c r="B4" s="2">
        <f>average(9,9,8,8,9)</f>
        <v>8.6</v>
      </c>
      <c r="C4" s="2">
        <f t="shared" ref="C4:C5" si="2">Average(5,9,9,9,9)</f>
        <v>8.2</v>
      </c>
      <c r="D4" s="2">
        <f>AVERAGE(9,9,8,9,9)</f>
        <v>8.8</v>
      </c>
      <c r="E4" s="3">
        <f t="shared" si="1"/>
        <v>8.533333333</v>
      </c>
    </row>
    <row r="5">
      <c r="A5" s="1" t="s">
        <v>7</v>
      </c>
      <c r="B5" s="2">
        <f>average(9,9,9,9,9)</f>
        <v>9</v>
      </c>
      <c r="C5" s="2">
        <f t="shared" si="2"/>
        <v>8.2</v>
      </c>
      <c r="D5" s="2">
        <f t="shared" ref="D5:D7" si="3">AVERAGE(9,9,9,9,9)</f>
        <v>9</v>
      </c>
      <c r="E5" s="3">
        <f t="shared" si="1"/>
        <v>8.733333333</v>
      </c>
    </row>
    <row r="6">
      <c r="A6" s="1" t="s">
        <v>8</v>
      </c>
      <c r="B6" s="2">
        <f>average(8,9,8,9,8)</f>
        <v>8.4</v>
      </c>
      <c r="C6" s="2">
        <f>Average(9,9,9,9,9)</f>
        <v>9</v>
      </c>
      <c r="D6" s="2">
        <f t="shared" si="3"/>
        <v>9</v>
      </c>
      <c r="E6" s="3">
        <f t="shared" si="1"/>
        <v>8.8</v>
      </c>
    </row>
    <row r="7">
      <c r="A7" s="1" t="s">
        <v>9</v>
      </c>
      <c r="B7" s="2">
        <f>AVERAGE(9,8,8,8,9)</f>
        <v>8.4</v>
      </c>
      <c r="C7" s="2">
        <f>Average(6,9,9,9,9)</f>
        <v>8.4</v>
      </c>
      <c r="D7" s="2">
        <f t="shared" si="3"/>
        <v>9</v>
      </c>
      <c r="E7" s="3">
        <f t="shared" si="1"/>
        <v>8.6</v>
      </c>
    </row>
    <row r="8">
      <c r="A8" s="1" t="s">
        <v>10</v>
      </c>
      <c r="B8" s="2">
        <f>average(8,6,3,7,4)</f>
        <v>5.6</v>
      </c>
      <c r="C8" s="2">
        <f>Average(6,2,3,3,5)</f>
        <v>3.8</v>
      </c>
      <c r="D8" s="2">
        <f>Average(9,4,7.5,8.5,8)</f>
        <v>7.4</v>
      </c>
      <c r="E8" s="3">
        <f t="shared" si="1"/>
        <v>5.6</v>
      </c>
    </row>
    <row r="9">
      <c r="A9" s="1" t="s">
        <v>11</v>
      </c>
      <c r="B9" s="2">
        <f>average(9,8,8,8,8)</f>
        <v>8.2</v>
      </c>
      <c r="C9" s="2">
        <f>Average(4,7,9,9,9)</f>
        <v>7.6</v>
      </c>
      <c r="D9" s="2">
        <f>Average(8.5,9,7.5,8,8.5)</f>
        <v>8.3</v>
      </c>
      <c r="E9" s="3">
        <f t="shared" si="1"/>
        <v>8.033333333</v>
      </c>
    </row>
    <row r="10">
      <c r="A10" s="1" t="s">
        <v>12</v>
      </c>
      <c r="B10" s="2">
        <f>average(8,9,8,8,7)</f>
        <v>8</v>
      </c>
      <c r="C10" s="2">
        <f>Average(5,7,8,9,9)</f>
        <v>7.6</v>
      </c>
      <c r="D10" s="1">
        <f>average(9.5,9,8.5,9,8.5)</f>
        <v>8.9</v>
      </c>
      <c r="E10" s="3">
        <f t="shared" si="1"/>
        <v>8.166666667</v>
      </c>
    </row>
    <row r="11">
      <c r="A11" s="1" t="s">
        <v>13</v>
      </c>
      <c r="B11" s="2">
        <f>average(8,8,7,9,8)</f>
        <v>8</v>
      </c>
      <c r="C11" s="2">
        <f>Average(8,9,9,9,9)</f>
        <v>8.8</v>
      </c>
      <c r="D11" s="2">
        <f>AVERAGE(8.5,9,8.5,9,9)</f>
        <v>8.8</v>
      </c>
      <c r="E11" s="3">
        <f t="shared" si="1"/>
        <v>8.533333333</v>
      </c>
    </row>
    <row r="13">
      <c r="A13" s="1" t="s">
        <v>14</v>
      </c>
    </row>
    <row r="14">
      <c r="F14" s="4"/>
      <c r="G14" s="1"/>
    </row>
    <row r="15">
      <c r="F15" s="5" t="s">
        <v>15</v>
      </c>
      <c r="G15" s="6" t="s">
        <v>16</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4" max="4" width="15.63"/>
  </cols>
  <sheetData>
    <row r="1">
      <c r="B1" s="1" t="s">
        <v>0</v>
      </c>
      <c r="C1" s="1" t="s">
        <v>1</v>
      </c>
      <c r="D1" s="1" t="s">
        <v>2</v>
      </c>
      <c r="E1" s="1" t="s">
        <v>3</v>
      </c>
    </row>
    <row r="2">
      <c r="A2" s="1" t="s">
        <v>4</v>
      </c>
      <c r="B2" s="2">
        <f>AVERAGE(6,5,7,7,6)</f>
        <v>6.2</v>
      </c>
      <c r="C2" s="2">
        <f>Average(2,8,9,9,8)</f>
        <v>7.2</v>
      </c>
      <c r="D2" s="2">
        <f>AVERAGE(7.5,6.5,7.5,7,7.5)</f>
        <v>7.2</v>
      </c>
      <c r="E2" s="3">
        <f t="shared" ref="E2:E11" si="1">AVERAGE(B2:D2)</f>
        <v>6.866666667</v>
      </c>
    </row>
    <row r="3">
      <c r="A3" s="1" t="s">
        <v>5</v>
      </c>
      <c r="B3" s="2">
        <f>average(5,8,7,6,8.5)</f>
        <v>6.9</v>
      </c>
      <c r="C3" s="2">
        <f>Average(4,8,9,9,9)</f>
        <v>7.8</v>
      </c>
      <c r="D3" s="2">
        <f>AVERAGE(6.5,6.5,7.5,8.5,7.5)</f>
        <v>7.3</v>
      </c>
      <c r="E3" s="3">
        <f t="shared" si="1"/>
        <v>7.333333333</v>
      </c>
    </row>
    <row r="4">
      <c r="A4" s="1" t="s">
        <v>6</v>
      </c>
      <c r="B4" s="2">
        <f>average(3,8,8,6,8)</f>
        <v>6.6</v>
      </c>
      <c r="C4" s="2">
        <f>Average(2,9,9,8,9)</f>
        <v>7.4</v>
      </c>
      <c r="D4" s="2">
        <f>AVERAGE(7.5,7,6.5,8.5,7.5)</f>
        <v>7.4</v>
      </c>
      <c r="E4" s="3">
        <f t="shared" si="1"/>
        <v>7.133333333</v>
      </c>
    </row>
    <row r="5">
      <c r="A5" s="1" t="s">
        <v>7</v>
      </c>
      <c r="B5" s="2">
        <f>average(7,9,8,7,8)</f>
        <v>7.8</v>
      </c>
      <c r="C5" s="2">
        <f>Average(2,8,9,9,8)</f>
        <v>7.2</v>
      </c>
      <c r="D5" s="2">
        <f>Average(5,7.5,7,7.5,9)</f>
        <v>7.2</v>
      </c>
      <c r="E5" s="3">
        <f t="shared" si="1"/>
        <v>7.4</v>
      </c>
    </row>
    <row r="6">
      <c r="A6" s="1" t="s">
        <v>8</v>
      </c>
      <c r="B6" s="2">
        <f>average(7,9,9,8,7)</f>
        <v>8</v>
      </c>
      <c r="C6" s="2">
        <f>Average(9,9,9,9,9)</f>
        <v>9</v>
      </c>
      <c r="D6" s="2">
        <f>AVERAGE(9,9.5,10,9,9.5)</f>
        <v>9.4</v>
      </c>
      <c r="E6" s="7">
        <f t="shared" si="1"/>
        <v>8.8</v>
      </c>
    </row>
    <row r="7">
      <c r="A7" s="1" t="s">
        <v>9</v>
      </c>
      <c r="B7" s="2">
        <f>average(7,7,7.5,7,8)</f>
        <v>7.3</v>
      </c>
      <c r="C7" s="2">
        <f>Average(8,9,9,9,8)</f>
        <v>8.6</v>
      </c>
      <c r="D7" s="2">
        <f>AVERAGE(8,9,7,9,8)</f>
        <v>8.2</v>
      </c>
      <c r="E7" s="3">
        <f t="shared" si="1"/>
        <v>8.033333333</v>
      </c>
    </row>
    <row r="8">
      <c r="A8" s="1" t="s">
        <v>10</v>
      </c>
      <c r="B8" s="2">
        <f>average(4,3,4,4,5)</f>
        <v>4</v>
      </c>
      <c r="C8" s="2">
        <f>Average(5,3,3,3,4)</f>
        <v>3.6</v>
      </c>
      <c r="D8" s="2">
        <f>average(5,0,2,2,2)</f>
        <v>2.2</v>
      </c>
      <c r="E8" s="3">
        <f t="shared" si="1"/>
        <v>3.266666667</v>
      </c>
    </row>
    <row r="9">
      <c r="A9" s="1" t="s">
        <v>11</v>
      </c>
      <c r="B9" s="2">
        <f>average(3,7,7,7,7)</f>
        <v>6.2</v>
      </c>
      <c r="C9" s="2">
        <f>Average(4,8,7,8,8)</f>
        <v>7</v>
      </c>
      <c r="D9" s="2">
        <f>average(5,9,7,9,7.5)</f>
        <v>7.5</v>
      </c>
      <c r="E9" s="3">
        <f t="shared" si="1"/>
        <v>6.9</v>
      </c>
    </row>
    <row r="10">
      <c r="A10" s="1" t="s">
        <v>12</v>
      </c>
      <c r="B10" s="2">
        <f>AVERAGE(3,7,6,8,7)</f>
        <v>6.2</v>
      </c>
      <c r="C10" s="2">
        <f>Average(2.7,6,7,8,8)</f>
        <v>6.34</v>
      </c>
      <c r="D10" s="2">
        <f>average(3,7.5,8,8.5,7)</f>
        <v>6.8</v>
      </c>
      <c r="E10" s="3">
        <f t="shared" si="1"/>
        <v>6.446666667</v>
      </c>
    </row>
    <row r="11">
      <c r="A11" s="1" t="s">
        <v>13</v>
      </c>
      <c r="B11" s="2">
        <f>average(7,8,6,7,7)</f>
        <v>7</v>
      </c>
      <c r="C11" s="2">
        <f>Average(8,9,8,7.5,8)</f>
        <v>8.1</v>
      </c>
      <c r="D11" s="2">
        <f>average(7,9,9,9,7.5)</f>
        <v>8.3</v>
      </c>
      <c r="E11" s="3">
        <f t="shared" si="1"/>
        <v>7.8</v>
      </c>
    </row>
    <row r="12">
      <c r="F12" s="1" t="s">
        <v>17</v>
      </c>
      <c r="G12" s="1" t="s">
        <v>18</v>
      </c>
    </row>
    <row r="14">
      <c r="F14" s="1" t="s">
        <v>19</v>
      </c>
      <c r="G14" s="1" t="s">
        <v>20</v>
      </c>
    </row>
    <row r="16">
      <c r="F16" s="1" t="s">
        <v>21</v>
      </c>
      <c r="G16" s="1" t="s">
        <v>22</v>
      </c>
    </row>
    <row r="18">
      <c r="F18" s="1" t="s">
        <v>23</v>
      </c>
      <c r="G18" s="1" t="s">
        <v>24</v>
      </c>
    </row>
    <row r="20">
      <c r="F20" s="1" t="s">
        <v>25</v>
      </c>
      <c r="G20" s="1" t="s">
        <v>26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4</v>
      </c>
      <c r="C1" s="1" t="s">
        <v>5</v>
      </c>
      <c r="D1" s="1" t="s">
        <v>6</v>
      </c>
      <c r="E1" s="1" t="s">
        <v>7</v>
      </c>
      <c r="F1" s="1" t="s">
        <v>8</v>
      </c>
      <c r="G1" s="1" t="s">
        <v>9</v>
      </c>
      <c r="H1" s="1" t="s">
        <v>10</v>
      </c>
      <c r="I1" s="1" t="s">
        <v>11</v>
      </c>
      <c r="J1" s="1" t="s">
        <v>12</v>
      </c>
      <c r="K1" s="1" t="s">
        <v>13</v>
      </c>
    </row>
    <row r="2">
      <c r="A2" s="1" t="s">
        <v>0</v>
      </c>
    </row>
    <row r="3">
      <c r="A3" s="1" t="s">
        <v>1</v>
      </c>
    </row>
    <row r="4">
      <c r="A4" s="1" t="s">
        <v>2</v>
      </c>
    </row>
    <row r="6">
      <c r="B6" s="1" t="s">
        <v>27</v>
      </c>
    </row>
    <row r="13">
      <c r="B13" s="1" t="s">
        <v>17</v>
      </c>
    </row>
    <row r="15">
      <c r="B15" s="1" t="s">
        <v>19</v>
      </c>
    </row>
    <row r="17">
      <c r="B17" s="1" t="s">
        <v>21</v>
      </c>
    </row>
    <row r="19">
      <c r="B19" s="1" t="s">
        <v>23</v>
      </c>
    </row>
    <row r="21">
      <c r="B21" s="1" t="s">
        <v>25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4</v>
      </c>
      <c r="C1" s="1" t="s">
        <v>5</v>
      </c>
      <c r="D1" s="1" t="s">
        <v>6</v>
      </c>
      <c r="E1" s="1" t="s">
        <v>7</v>
      </c>
      <c r="F1" s="1" t="s">
        <v>8</v>
      </c>
      <c r="G1" s="1" t="s">
        <v>9</v>
      </c>
      <c r="H1" s="1" t="s">
        <v>10</v>
      </c>
      <c r="I1" s="1" t="s">
        <v>11</v>
      </c>
      <c r="J1" s="1" t="s">
        <v>12</v>
      </c>
      <c r="K1" s="1" t="s">
        <v>13</v>
      </c>
    </row>
    <row r="2">
      <c r="A2" s="1" t="s">
        <v>0</v>
      </c>
    </row>
    <row r="3">
      <c r="A3" s="1" t="s">
        <v>1</v>
      </c>
    </row>
    <row r="4">
      <c r="A4" s="1" t="s">
        <v>2</v>
      </c>
    </row>
    <row r="6">
      <c r="B6" s="1" t="s">
        <v>27</v>
      </c>
    </row>
    <row r="13">
      <c r="B13" s="1" t="s">
        <v>17</v>
      </c>
    </row>
    <row r="15">
      <c r="B15" s="1" t="s">
        <v>19</v>
      </c>
    </row>
    <row r="17">
      <c r="B17" s="1" t="s">
        <v>21</v>
      </c>
    </row>
    <row r="19">
      <c r="B19" s="1" t="s">
        <v>23</v>
      </c>
    </row>
    <row r="21">
      <c r="B21" s="1" t="s">
        <v>25</v>
      </c>
    </row>
  </sheetData>
  <drawing r:id="rId1"/>
</worksheet>
</file>