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Protocol" sheetId="1" r:id="rId4"/>
  </sheets>
  <definedNames/>
  <calcPr/>
</workbook>
</file>

<file path=xl/sharedStrings.xml><?xml version="1.0" encoding="utf-8"?>
<sst xmlns="http://schemas.openxmlformats.org/spreadsheetml/2006/main" count="1143" uniqueCount="670">
  <si>
    <t>Code</t>
  </si>
  <si>
    <t>Statement (original Language)</t>
  </si>
  <si>
    <t>Statement (English translation)</t>
  </si>
  <si>
    <t>Data Type</t>
  </si>
  <si>
    <t>Date Range</t>
  </si>
  <si>
    <t>Keywords/Hashtags</t>
  </si>
  <si>
    <t>1. Label (intuitiv)</t>
  </si>
  <si>
    <t>2. Label (analytical)</t>
  </si>
  <si>
    <t>AE-1</t>
  </si>
  <si>
    <t>Jetzt warnen sogar #NABU und #BUND vor grüner Zerstörung: Die durch #Windkraft angerichteten Schäden sind immens. Wer sein Land liebt, zerstört es nicht! #DeshalbAfD #AfD</t>
  </si>
  <si>
    <t>Now even #NABU and #BUND are warning of green destruction: The damage caused by #wind power is immense. If you love your country, you don't destroy it! #ThereforeAfD #AfD</t>
  </si>
  <si>
    <t>Tweet</t>
  </si>
  <si>
    <t>#DeshalbAfD #AfD</t>
  </si>
  <si>
    <t>Economic fear</t>
  </si>
  <si>
    <t>Anti-establishment</t>
  </si>
  <si>
    <t>AE-2</t>
  </si>
  <si>
    <t>Climate Change is a lie promoted by the rich to keep the poor poor. Every thing they say is to keep the poor poor. What have they done to be rich. Do people realize there are so many more of us and we let these evil weirdos that got picked on all of their lives , tell us what to do and rob us. I've about had enough of this nonsense</t>
  </si>
  <si>
    <t>Post</t>
  </si>
  <si>
    <t>Control suspicion</t>
  </si>
  <si>
    <t>PT-3</t>
  </si>
  <si>
    <t>Was passiert, wenn man die Luft von CO2 befreit? Alle Pflanzen sterben, weil sie keine Photosynthese mehr betreiben können. Dieser religiöse CO2-Wahn ist irgendwann noch der Untergang der Menschheit. Ausgerottet durch eigene Dummheit...</t>
  </si>
  <si>
    <t xml:space="preserve">What happens when you free the air from CO2? All plants die because they can no longer photosynthesize. This religious CO2 madness will eventually be the downfall of humanity. Exterminated by our own stupidity...
</t>
  </si>
  <si>
    <t>Confusion about CO2</t>
  </si>
  <si>
    <t>Post-truth</t>
  </si>
  <si>
    <t>PT-4</t>
  </si>
  <si>
    <t>The “climate crisis” is a lie, a hoax, a fraud, an affront to science and logic, a travesty, an economic and social sinkhole, a fake phoney baloney preposterous fabrication, a boondoggle, a massive waste of time and money, a pain in the arse, and it’s really silly too.</t>
  </si>
  <si>
    <t>Denial of climate crisis</t>
  </si>
  <si>
    <t>PT-5</t>
  </si>
  <si>
    <t>Global warming is a total scam and the globalists knew it was a lie, so they renamed it Climate Change. Antarctica has more ice than it did in 1981.</t>
  </si>
  <si>
    <t>Anti-globalism</t>
  </si>
  <si>
    <t>AE-6</t>
  </si>
  <si>
    <t>Gebildete Menschen wissen das. Die die es nicht wissen, sind bei den Grünen gelandet.</t>
  </si>
  <si>
    <t>Educated people know that. Those who don't know have ended up with the Greens.</t>
  </si>
  <si>
    <t>Elitist thinking</t>
  </si>
  <si>
    <t>AE-7</t>
  </si>
  <si>
    <t>Mittlerweile habe ich den Eindruck, der Staat möchte geradezu verblödete Bürger und tut alles, damit es möglichst noch mehr werden. Den meisten scheint dabei auch simpelstes Schulwissen abhanden gekommen zu sein und nichts, ist es auch noch so idiotisch, wird kritisch hinterfragt. Wohin das führt ? In eine totalitäre Scheindemokratie, in welcher der Staat bestimmt, was wahr ist und keiner mehr Fragen stellt.</t>
  </si>
  <si>
    <t xml:space="preserve">In the meantime, I have the impression that the state wants downright stupid citizens and does everything to ensure that there are even more. Most people seem to have lost even the simplest school knowledge and nothing, no matter how idiotic, is critically questioned. Where does that lead? To a totalitarian pseudo-democracy in which the state determines what is true and no one asks questions anymore.
</t>
  </si>
  <si>
    <t>Distrust in the state</t>
  </si>
  <si>
    <t>PT-8</t>
  </si>
  <si>
    <t>Ich begreife nicht, dass das die Klimaspinner nicht wissen bzw. begreifen.</t>
  </si>
  <si>
    <t xml:space="preserve">I don't understand that the climate crazies don't know or understand this.
</t>
  </si>
  <si>
    <t>Incomprehension for climate supporters</t>
  </si>
  <si>
    <t>AE-9</t>
  </si>
  <si>
    <t>❗️👍
Richtig !
Die Grünen wissen es aber leider nicht.
So ist es, wenn Freitags der Biologie Unterricht ist ! 
😜😢😎😊</t>
  </si>
  <si>
    <t xml:space="preserve">❗️👍 Correct! Unfortunately, the Greens don't know it. That's what happens when biology class is on Fridays! 😜😢😎😊
</t>
  </si>
  <si>
    <t>Skepticism towards the Greens</t>
  </si>
  <si>
    <t>AE-10</t>
  </si>
  <si>
    <t>CO2-Verklappung im Meeresboden ... 😂😂😂
Was für ein sinnloser, umweltgefährdender Schwachsinn!!! 😱
Ich hoffe, dieser absurde Nonsens kommt bis zur politischen Wende
nicht über die Planungsphase hinaus!!!
#Klimahysterie #gruenerMist #nurnochAfD</t>
  </si>
  <si>
    <t xml:space="preserve">CO2 dumping in the seabed ... 😂😂😂 What a pointless, environmentally hazardous nonsense!!! 😱 I hope this absurd nonsense does not go beyond the planning phase until the political change!!! #ClimateHysteria #greenCrap #onlyAfD
</t>
  </si>
  <si>
    <r>
      <rPr>
        <color theme="1"/>
        <sz val="11.0"/>
      </rPr>
      <t>#Klimahysterie</t>
    </r>
    <r>
      <rPr>
        <color theme="1"/>
        <sz val="11.0"/>
      </rPr>
      <t xml:space="preserve"> </t>
    </r>
    <r>
      <rPr>
        <color theme="1"/>
        <sz val="11.0"/>
      </rPr>
      <t>#gruenerMist</t>
    </r>
    <r>
      <rPr>
        <color theme="1"/>
        <sz val="11.0"/>
      </rPr>
      <t xml:space="preserve"> </t>
    </r>
    <r>
      <rPr>
        <color theme="1"/>
        <sz val="11.0"/>
      </rPr>
      <t>#nurnochAfD</t>
    </r>
  </si>
  <si>
    <t>Mocking CO2 measures</t>
  </si>
  <si>
    <t>PT-11</t>
  </si>
  <si>
    <r>
      <rPr>
        <color theme="1"/>
        <sz val="11.0"/>
      </rPr>
      <t xml:space="preserve">Wer stoppt endlich die Klima-Lügen,die Klima-Hysterie und vor allem die Klima-Sekte Genug ist genug ,diese radikalen Faschisten haben in keiner freien Gesellschaft etwas verloren </t>
    </r>
    <r>
      <rPr>
        <color theme="1"/>
        <sz val="11.0"/>
      </rPr>
      <t>#nurnochAfD</t>
    </r>
    <r>
      <rPr>
        <color theme="1"/>
        <sz val="11.0"/>
      </rPr>
      <t xml:space="preserve"> </t>
    </r>
    <r>
      <rPr>
        <color theme="1"/>
        <sz val="11.0"/>
      </rPr>
      <t>#Stolz</t>
    </r>
  </si>
  <si>
    <t xml:space="preserve">Who will finally stop the climate lies, the climate hysteria, and above all the climate sect? Enough is enough, these radical fascists have no place in a free society #onlyAfD #Proud
</t>
  </si>
  <si>
    <t>#nurnochAfD #Stolz</t>
  </si>
  <si>
    <t>Call against climate discourse</t>
  </si>
  <si>
    <t>PT-12</t>
  </si>
  <si>
    <r>
      <rPr>
        <color theme="1"/>
        <sz val="11.0"/>
      </rPr>
      <t xml:space="preserve">Jedes einzelne </t>
    </r>
    <r>
      <rPr>
        <color theme="1"/>
        <sz val="11.0"/>
      </rPr>
      <t>#Wetterereignis</t>
    </r>
    <r>
      <rPr>
        <color theme="1"/>
        <sz val="11.0"/>
      </rPr>
      <t xml:space="preserve"> (1) schiebt man auf einen menschengemachten </t>
    </r>
    <r>
      <rPr>
        <color theme="1"/>
        <sz val="11.0"/>
      </rPr>
      <t>#Klimawandel</t>
    </r>
    <r>
      <rPr>
        <color theme="1"/>
        <sz val="11.0"/>
      </rPr>
      <t xml:space="preserve"> (2), den es nicht gibt.Ich weiß, was nun folgt verstehen </t>
    </r>
    <r>
      <rPr>
        <color theme="1"/>
        <sz val="11.0"/>
      </rPr>
      <t>#Klimakleber</t>
    </r>
    <r>
      <rPr>
        <color theme="1"/>
        <sz val="11.0"/>
      </rPr>
      <t xml:space="preserve"> + </t>
    </r>
    <r>
      <rPr>
        <color theme="1"/>
        <sz val="11.0"/>
      </rPr>
      <t>#GruenerMist</t>
    </r>
    <r>
      <rPr>
        <color theme="1"/>
        <sz val="11.0"/>
      </rPr>
      <t xml:space="preserve"> nicht. Eine Kausalität zwischen 1 u. 2 ist nicht vorhanden+schon gar nicht belegbar. Sind nur Behauptungen!</t>
    </r>
  </si>
  <si>
    <t xml:space="preserve">Every single #weather event (1) is blamed on man-made #climate change (2), which does not exist. I know what follows now, #ClimateGlue and #GreenCrap don't understand. There is no causality between 1 and 2 and it is not even provable. They are just assertions!
</t>
  </si>
  <si>
    <r>
      <rPr>
        <color theme="1"/>
        <sz val="11.0"/>
      </rPr>
      <t>#Wetterereignis</t>
    </r>
    <r>
      <rPr>
        <color theme="1"/>
        <sz val="11.0"/>
      </rPr>
      <t xml:space="preserve">  </t>
    </r>
    <r>
      <rPr>
        <color theme="1"/>
        <sz val="11.0"/>
      </rPr>
      <t>#Klimawandel #Klimakleber</t>
    </r>
    <r>
      <rPr>
        <color theme="1"/>
        <sz val="11.0"/>
      </rPr>
      <t xml:space="preserve"> </t>
    </r>
    <r>
      <rPr>
        <color theme="1"/>
        <sz val="11.0"/>
      </rPr>
      <t>#GruenerMist</t>
    </r>
    <r>
      <rPr>
        <color theme="1"/>
        <sz val="11.0"/>
      </rPr>
      <t xml:space="preserve"> </t>
    </r>
  </si>
  <si>
    <t>Rejection of climate change</t>
  </si>
  <si>
    <t>PT-13</t>
  </si>
  <si>
    <t>Der "menschengemachte" Klimawandel ist der größte Schwindel der Menschheit. Und dazu stehe ich. Auch wenn das vermutlich irgendwann in diesem besten Deutschland aller Zeiten unter Strafe stehen wird. #grünermist #Klimawandel #GruenenSekte #Gruene Heute wieder Wetter</t>
  </si>
  <si>
    <t xml:space="preserve">The "man-made" climate change is the biggest scam of humanity. And I stand by that. Even if that will probably eventually be punishable in this best Germany of all time. #greencrap #ClimateChange #GreenSect #Greens Today again weather
</t>
  </si>
  <si>
    <t>#grünermist #Klimawandel #GruenenSekte #Gruene</t>
  </si>
  <si>
    <t>Climate change as a fraud</t>
  </si>
  <si>
    <t>AE-14</t>
  </si>
  <si>
    <t>Scheinheilig will ausgerechnet die #CDU sich für bezahlbare #Wärmeversorgung einsetzen, doch hat die Union der #Klima-Hysterie erst den Weg geebnet. Fazit des #AfD-Abgeordneten 
@HilseMdb
: „Der Rest der Welt lacht sich kaputt über die Deutschen und nimmt uns genüsslich aus.“</t>
  </si>
  <si>
    <t xml:space="preserve">Hypocritically, it is precisely the #CDU that wants to advocate for affordable #heating supply, but it was the Union that paved the way for the #climate hysteria. Conclusion of the #AfD MP @HilseMdb: "The rest of the world laughs at the Germans and takes full advantage of us."
</t>
  </si>
  <si>
    <t>#Klima-Hysterie</t>
  </si>
  <si>
    <t>Accusation of hypocrisy</t>
  </si>
  <si>
    <t>AE-15</t>
  </si>
  <si>
    <t>Klima-Hysterie immer irrer: Medien warnen vor „Winterhitze bis zu 15 Grad!“
Man kommt bei unseren Massenmedien aus dem Staunen nicht mehr heraus. Nachdem uns der Schneefall kürzlich als Beweis für die Klima-Apokalypse präsentiert wurde, setzt der „#Focus“ nun noch einen drauf: „Winterliche Hitzewelle kommt auf Deutschland zu“, heißt es dort mit großem Alarmgetrommel in einer Überschrift. Und weiter: Es komme in dieser Woche zu Temperaturen „bis zu 15 Grad“. Hilfe, wir verbrennen! Soll dieser Quatsch also der Beweis sein, dass wir unseren Strom künftig nur noch mit Windrädern erzeugen dürfen und uns nur noch von Salat ernähren und mit Lastenrädern fortbewegen sollen, damit die globale Erwärmung gestoppt wird?
Überschriften wie diese zeigen, dass große Teile der Massenmedien sich von ihrem Auftrag entfernt haben und nur noch als Lautsprecher der Regierungs-Ideologie fungieren. Zum Glück gibt es in Deutschland noch eine Partei, die sich von den Medien nicht den Verstand vernebeln lässt, sondern sich ein eigenständiges Urteil über die wirklichen Probleme unserer Zeit bildet. Viel bedrohlicher als die „Winterhitze“ sind hitzköpfige Migranten, die unsere Rettungskräfte mit Steinen und Böllern bewerfen – um diese Probleme wollen wir uns kümmern, nicht um irrationale Klima-Hysterie!</t>
  </si>
  <si>
    <t xml:space="preserve">Climate hysteria gets crazier and crazier: Media warns of "winter heat up to 15 degrees!" You can no longer be amazed by our mass media. After snowfall was recently presented to us as proof of the climate apocalypse, "Focus" now goes one step further: "Winter heat wave is coming to Germany," it says with great alarm in a headline. And further: it will reach temperatures "up to 15 degrees" this week. Help, we're burning! So is this nonsense supposed to be proof that we should generate our electricity only with wind turbines in the future and only eat lettuce and move around with cargo bikes to stop global warming? Headlines like these show that large parts of the mass media have moved away from their mission and only function as loudspeakers for government ideology. Fortunately, there is still a party in Germany that does not let the media cloud their minds, but forms an independent judgment about the real problems of our time. Much more threatening than the "winter heat" are hot-headed migrants who throw stones and firecrackers at our rescue workers - we want to take care of these problems, not irrational climate hysteria!
</t>
  </si>
  <si>
    <t>#Focus</t>
  </si>
  <si>
    <t>Exaggeration of the climate crisis</t>
  </si>
  <si>
    <t>AE-16</t>
  </si>
  <si>
    <t>Für diese Abrechnung mit den #Klima-Spinnern kassierte 
@Beatrix_vStorch
 einen #Ordnungsruf! #Klimaextremismus #Klimaaktivismus #LetzteGeneration #Klimakleber</t>
  </si>
  <si>
    <t xml:space="preserve">For this reckoning with the #climate crazies, @Beatrix_vStorch received a #reprimand! #ClimateExtremism #ClimateActivism #LastGeneration #ClimateGlue
</t>
  </si>
  <si>
    <t xml:space="preserve">#Klima-Spinnern #Ordnungsruf! #Klimaextremismus #Klimaaktivismus #LetzteGeneration #Klimakleber
</t>
  </si>
  <si>
    <t>Criticism of climate movements</t>
  </si>
  <si>
    <t>AE-17</t>
  </si>
  <si>
    <t>Gestern morgen bin ich auf die Klima-Idioten getroffen. Und gegen wen wollte die Polizei aktiv werden? Gegen mich (Sie drohte, meine Kamera zu beschlagnahmen)! Und wen ließ sie gewähren? Die #Klimakleber. Zieht die Samthandschuhe aus: Klimaterroristen wegtragen (das darf auch wehtun!), hart verurteilen, einsperren. #LetzteGeneration</t>
  </si>
  <si>
    <t xml:space="preserve">Yesterday morning I came across the climate idiots. And who did the police want to take action against? Against me (they threatened to confiscate my camera)! And who did they let go? The #ClimateGlue. Take off the kid gloves: carry away climate terrorists (that can hurt too!), convict them harshly, imprison them. #LastGeneration
</t>
  </si>
  <si>
    <t>#Klimakleber</t>
  </si>
  <si>
    <t>Harshness against climate protest</t>
  </si>
  <si>
    <t>AE-18</t>
  </si>
  <si>
    <t>Elektroautos, "grüner Stahl", Windräder, Wärmepumpen und Arbeitsplätze beim US-Konzern Intel: all das "funktioniert" nur mit ganz viel deutschem Steuerzahlergeld und #Subventionen. Das globale #Klima ändert das freilich sowieso nicht. Nicht die #Schuldenbremse ist also das Problem, sondern die #Grünen! #DeshalbAfD #nurnochAfD</t>
  </si>
  <si>
    <t xml:space="preserve">Electric cars, "green steel", wind turbines, heat pumps, and jobs at the US company Intel: all this "works" only with a lot of German taxpayer money and #subsidies. This does not change the global #climate anyway. So the #debt brake is not the problem, but the #Greens! #ThereforeAfD #onlyAfD
</t>
  </si>
  <si>
    <t>#Subventionen#Klima #Schuldenbremse #Grünen! #DeshalbAfD #nurnochAfD</t>
  </si>
  <si>
    <t>Criticism of subsidies</t>
  </si>
  <si>
    <t>PT-19</t>
  </si>
  <si>
    <t>Es gibt immer Höhen und Tiefen beim Klima schon seid Jahrtausenden.</t>
  </si>
  <si>
    <t xml:space="preserve">There have always been ups and downs in the climate for thousands of years.
</t>
  </si>
  <si>
    <t>Climate change is normal</t>
  </si>
  <si>
    <t>PT-20</t>
  </si>
  <si>
    <t>"Ultrafeinstaub" mit "Klimaeffekt" 
Wieder ein neuer Grund, um die Wirtschaft zu gängeln: Neu entdeckter "Ultrafeinstaub", der angeblich das Klima verändert.
#AfD #Feinstaub #Ultrafeinstaub #Autoindustrie #Kohlekraftwerke</t>
  </si>
  <si>
    <t xml:space="preserve">"Ultrafine dust" with "climate effect" Another new reason to control the economy: newly discovered "ultrafine dust" that supposedly changes the climate. #AfD #FineDust #UltrafineDust #AutoIndustry #CoalPowerPlants
</t>
  </si>
  <si>
    <t>#AfD #Feinstaub #Ultrafeinstaub #Autoindustrie #Kohlekraftwerke</t>
  </si>
  <si>
    <t>Skepticism towards new findings</t>
  </si>
  <si>
    <t>AE-21</t>
  </si>
  <si>
    <t>Und wieder bringt der grüne Propagandafunk eine fehlerhafte Gefälligkeitsmodellierung unkommentiert.</t>
  </si>
  <si>
    <t xml:space="preserve">And once again, green propaganda radio brings an erroneous courtesy model without comment.
</t>
  </si>
  <si>
    <t>Media criticism</t>
  </si>
  <si>
    <t>PT-22</t>
  </si>
  <si>
    <t>Das Wetter wird erst seit 1850 ausgezeichnet.
Alles was Sie euch von Wetterrekorde erzählen spielt keine Rolle, macht euch keine Sorgen.
So lange das Wetter nicht manipulieren wird, gibt es auch keine extreme mehr. 
Angst ist überflüssig! Ohne Angst keine kontrolle!
Du bist Licht</t>
  </si>
  <si>
    <t xml:space="preserve">Weather has only been recorded since 1850. Everything they tell you about weather records doesn't matter, don't worry. As long as the weather is not manipulated, there will be no more extremes. Fear is unnecessary! Without fear, there is no control! You are light
</t>
  </si>
  <si>
    <t>Downplaying weather extremes</t>
  </si>
  <si>
    <t>PT-23</t>
  </si>
  <si>
    <t>Klimawandel ist Hauptbestandteil der erdgeschichtlichen Entwicklung und der Mensch ist darauf hervorragend eingestellt.</t>
  </si>
  <si>
    <t xml:space="preserve">Climate change is a major part of Earth's geological development and humanity is excellently adapted to it.
</t>
  </si>
  <si>
    <t>Adaptation to climate change</t>
  </si>
  <si>
    <t>IC-24</t>
  </si>
  <si>
    <t>Dass sich die Temperaturen auf der Erde im Laufe der Millionen Jahre verändern ist so, niemand wird das verhindern können.
Das Problem für die Natur sind jedoch nicht Temperaturschwankungen, sondern die globale Überbevölkerung - dies zieht alles andere nach sich.</t>
  </si>
  <si>
    <t xml:space="preserve">That the temperatures on Earth change over millions of years is so, no one will be able to prevent that. The problem for nature, however, is not temperature fluctuations, but global overpopulation - this brings everything else along with it.
</t>
  </si>
  <si>
    <t>Overpopulation as a problem</t>
  </si>
  <si>
    <t>Ideology-claims</t>
  </si>
  <si>
    <t>PT-25</t>
  </si>
  <si>
    <t xml:space="preserve">Wissenschaftler errechnen: "Ein Kind schadet dem Klima mehr als 24 Autos."
Also ist für die Klimakatastrophe die Überbevölkerung in Afrika verantwortlich, nicht die sauberen Autos in den Industrieländern?
</t>
  </si>
  <si>
    <t>Scientists calculate: "One child harms the climate more than 24 cars." So is overpopulation in Africa responsible for the climate catastrophe, not the clean cars in industrialized countries?</t>
  </si>
  <si>
    <t>Blaming others</t>
  </si>
  <si>
    <t>AE-26</t>
  </si>
  <si>
    <t>Die Bundesregierung gibt Milliarden für die Illusion aus, das Klima beeinflussen zu können - doch zur Absicherung realer Gefahren ist kein Geld da! #DeshalbAfD #AfD</t>
  </si>
  <si>
    <t xml:space="preserve">The federal government spends billions on the illusion of being able to influence the climate - but there is no money for securing real dangers! #ThereforeAfD #AfD
</t>
  </si>
  <si>
    <t>Waste through climate policy</t>
  </si>
  <si>
    <t>IC-27</t>
  </si>
  <si>
    <t>Die Auspressung der Bürger für den „Klimaschutz“ ist wie der Ablasshandel: Nutzlos und dient nur dazu die Menschen zu ängstigen, zu kontrollieren und an ihr Geld zu kommen.
Die „Klimakrise“ ist das linksgrüne Profitgeschäft und wird von den religiösen Klimajüngern fanatisiert.</t>
  </si>
  <si>
    <t xml:space="preserve">Squeezing citizens for "climate protection" is like the sale of indulgences: useless and only serves to scare, control and get people’s money. The "climate crisis" is the left-green profit business and is fanaticized by the religious climate disciples.
</t>
  </si>
  <si>
    <t>Climate policy as indulgence</t>
  </si>
  <si>
    <t>PT-28</t>
  </si>
  <si>
    <t>Nachts ist es kälter als draußen. 😉
Früher nannte man heiße Sommer und kalte Winter noch Wetter. Heute sind die Sommer immer noch heiß und die Winter kalt, aber man nennt es Klima und wird dafür von der Regierung zur "Klimarettung" für nichts und wieder nichts abgezockt.</t>
  </si>
  <si>
    <t xml:space="preserve">At night it is colder than outside. 😉 In the past, hot summers and cold winters were still called weather. Today the summers are still hot and the winters cold, but it is called climate and you are ripped off by the government for "climate rescue" for nothing and again nothing.
</t>
  </si>
  <si>
    <t>Climate as a pretext</t>
  </si>
  <si>
    <t>PT-29</t>
  </si>
  <si>
    <t>Gut so! Das #Klima ändert sich in keinster Weise, indem die Bürger unnötig mehr belastet, sowie mit Panikmache und Hysterie genötigt werden! Das alles ist nur Propaganda, um noch mehr Geld zu fördern für sinnlose linke Ideologien. #DirekteDemokratie für #Deutschland! Nur mit #AfD</t>
  </si>
  <si>
    <t xml:space="preserve">Good so! The #climate does not change in any way by unnecessarily burdening citizens, as well as by forcing them with panic and hysteria! This is all just propaganda to raise even more money for pointless left-wing ideologies. #DirectDemocracy for #Germany! Only with #AfD
</t>
  </si>
  <si>
    <t>#DirekteDemokratie für #Deutschland! Nur mit #AfD</t>
  </si>
  <si>
    <t>Panic and propaganda</t>
  </si>
  <si>
    <t>AE-30</t>
  </si>
  <si>
    <t xml:space="preserve">Heute Nacht träumte ich von den Grünen: Der Märchenerzähler klate die Heizung, die Fette nahm den Kühlschrank und der Sprachfehler murmelte irgendwas Unverständliches. Es war völlig krank! Gott sei Dank gehe ich jetzt arbeiten. </t>
  </si>
  <si>
    <t xml:space="preserve">Tonight I dreamt about the Greens: the storyteller was banging the heating, the fat woman was taking the fridge and the speech impediment was mumbling something incomprehensible. It was completely sick! Thank God I'm going to work now. </t>
  </si>
  <si>
    <t>Contempt for the Greens</t>
  </si>
  <si>
    <t>AE-31</t>
  </si>
  <si>
    <t>Beim Einreiten ins Land der Träume geht #Habeck auf volles Risiko. Interessant an seinen Aussagen zur grünen Wasserstoffwirtschaft ist, auf wessen Kosten sie geht und was passiert wenn was schief läuft.</t>
  </si>
  <si>
    <t xml:space="preserve">When entering the land of dreams, #Habeck takes full risks. Interesting in his statements on the green hydrogen economy is at whose expense it goes and what happens if something goes wrong.
</t>
  </si>
  <si>
    <t>#Habeck</t>
  </si>
  <si>
    <t>Criticism of green hydrogen economy</t>
  </si>
  <si>
    <t>AE-32</t>
  </si>
  <si>
    <t>Die Grünen sehen die Chance, dass verhasste Deutschland ein für allemal zu zerstören. Nächstes Jahr wird die CDU die Bundestagswahl gewinnen mit den Grünen koalieren, dass ist dann das Ende für das gesamte Land. Mittlerweile haben sehr viele Firmen und Fachleute das Land verlassen. Fachkräfte machen eine riesen Bogen um Deutschland. Keine Familie  will in ein Land, das immer stärker islamisiert wird und wo die weiblichen Menschen nicht sicher vor Gruppen Vergewaltiger und Mörder sind. Das sie aber den politischen Islam importieren, wird ihnen eines Tages schmerzlich - sehr schmerzlich bewusst. Die SPD &amp; GRÜNEN sind antideutsch und zu großen Teilen deutschenfeindlich.</t>
  </si>
  <si>
    <t xml:space="preserve">The Greens see the chance to destroy the hated Germany once and for all. Next year, the CDU will win the Bundestag election and coalition with the Greens, which will be the end for the entire country. In the meantime, many companies and experts have left the country. Skilled workers make a big detour around Germany. No family wants to be in a country that is becoming increasingly Islamized and where women are not safe from groups of rapists and murderers. But importing political Islam will one day be painfully - very painfully - realized by them. The SPD &amp; GREENS are anti-German and largely hostile to Germans.
</t>
  </si>
  <si>
    <t>Anti-German rhetoric</t>
  </si>
  <si>
    <t>AE-33</t>
  </si>
  <si>
    <t>SOLL DEUTSCHLANDS MINISTER FÜR WELTUNTERGANGSFRAGEN (#KLIMA) UND WIRTSCHAFTSRUINIERUNG (ROBERT #HABECK) ZURÜCKTRETEN UND DURCH EINEN EXPERTEN (DANIEL STELTER) ERSETZT WERDEN?</t>
  </si>
  <si>
    <t xml:space="preserve">SHOULD GERMANY'S MINISTER FOR DOOMSDAY QUESTIONS (#CLIMATE) AND ECONOMIC RUIN (ROBERT #HABECK) RESIGN AND BE REPLACED BY AN EXPERT (DANIEL STELTER)?
</t>
  </si>
  <si>
    <t>#Klima</t>
  </si>
  <si>
    <t>Call for Habeck's resignation</t>
  </si>
  <si>
    <t>AE-34</t>
  </si>
  <si>
    <t>Das mit der #Agenda2030 ist sicher wieder so eine #Verschwörungstheorie. Ich weiss nur eins: Wenn Staaten eine permanente Bedrohungslage kreieren, sei es mit Viren, #Klima oder #Krieg, dann sind das klare Parameter für beginnende totalitäre Strukturen. KEINEN KRIEG MIT RUSSLAND!</t>
  </si>
  <si>
    <t xml:space="preserve">The thing with #Agenda2030 is surely another #conspiracy theory. I only know one thing: If states create a permanent threat situation, be it with viruses, #climate or #war, then these are clear parameters for beginning totalitarian structures. NO WAR WITH RUSSIA!
</t>
  </si>
  <si>
    <t>#Agenda2030#Verschwörungstheorie#Klima #Krieg</t>
  </si>
  <si>
    <t>Distrust towards Agenda 2030</t>
  </si>
  <si>
    <t>PT-35</t>
  </si>
  <si>
    <t>Ich sehe den Rhein täglich. Er sieht aus wie immer im Juni. Kein Niedrigwasser, keine Probleme. Sie machen sich mit ihrer primitiven #Klimahetze nur noch lächerlich. Selbst falls alle in ihrer Redkation #Grüne sein sollten, dürfen sie trotzdem nicht nur noch Scheiße erzählen, ok?</t>
  </si>
  <si>
    <t xml:space="preserve">I see the Rhine daily. It looks like it always does in June. No low water, no problems. They are only making fools of themselves with their primitive #climate incitement. Even if everyone in their editorial office is #Green, they still should not talk crap all the time, ok?
</t>
  </si>
  <si>
    <t>#Klimahetze #Grüne</t>
  </si>
  <si>
    <t>Criticism of climate exaggeration</t>
  </si>
  <si>
    <t>AE-36</t>
  </si>
  <si>
    <t>Es liegt an uns, den Klimaterror zu beenden.
Klären wir unsere Kinder auf und ermöglichen wir ihnen ein gesundes und angstfreies Großwerden💝.
#Klimakrise #ClimateScam #klimaluege #Klimahysterie</t>
  </si>
  <si>
    <t xml:space="preserve">It's up to us to end climate terrorism. Let's educate our children and allow them to grow up healthy and without fear 💝. #ClimateCrisis #ClimateScam #ClimateLie #ClimateHysteria
</t>
  </si>
  <si>
    <t>#Klimakrise #ClimateScam #klimaluege #Klimahysterie</t>
  </si>
  <si>
    <t>Climate policy as terror</t>
  </si>
  <si>
    <t>PT-37</t>
  </si>
  <si>
    <t>Gott hat mir gerade gesagt, ihr sollt mit eurem Schwachsinn aufhören! Außerdem fragt er sich, wer ihr glaubt zu sein, dass ihr das Klima der Erde beeinflussen könnt!?</t>
  </si>
  <si>
    <t xml:space="preserve">God just told me to stop your nonsense! He also wonders who you think you are that you can influence the Earth's climate!?
</t>
  </si>
  <si>
    <t>Divine intervention</t>
  </si>
  <si>
    <t>PT-38</t>
  </si>
  <si>
    <t>Es gibt keinen Beweis für den Einfluss des Menschen auf den Klimawandel! Wir befinden uns aktuell in einer Eiszeit. Erkennt man daran, dass beide Pole zugefroren sind.
Das Klima ist ständig im Wandel. Zur Zeit der Dinosaurier betrug die durchschn. Wassertemperatur um die 35 Grad!</t>
  </si>
  <si>
    <t xml:space="preserve">There is no proof of human influence on climate change! We are currently in an ice age. You can tell because both poles are frozen. The climate is constantly changing. During the time of the dinosaurs, the average water temperature was about 35 degrees!
</t>
  </si>
  <si>
    <t>Denial of human influence</t>
  </si>
  <si>
    <t>PT-39</t>
  </si>
  <si>
    <t>Sie müssen sich nicht unnötig anstrengen, es gibt keinen Beweis! Es sind alles nur Theorien, Annahmen, Berechnungen (die immer wieder daneben liegen).
Der Einfluss kann 0 sein, 3%, 10 od. was auch immer.
Die „Klimaziele“ sind willkürliche Vorgaben ohne echten Bezug zur Realität.</t>
  </si>
  <si>
    <t xml:space="preserve">You don't have to go to unnecessary trouble, there is no proof! They are all just theories, assumptions, calculations (which are always wrong). The influence can be 0, 3%, 10 or whatever. The "climate goals" are arbitrary targets without any real reference to reality.
</t>
  </si>
  <si>
    <t>Skepticism towards climate goals</t>
  </si>
  <si>
    <t>PT-40</t>
  </si>
  <si>
    <t>Ich habe geschrieben, dass es (bis jetzt) keinen Beweis gibt.
Reden sie nicht herum. Sie haben auch keinen, weil sich entgegen eurer Behauptungen eben nicht (fast) alle Klimaexperten einig sind.
Es gibt Klimawandel, aber ob und/od. wieviel Anteil der Mensch hat ist ungeklärt!</t>
  </si>
  <si>
    <t xml:space="preserve">I wrote that there is (so far) no proof. Don't beat around the bush. You don't have any either because contrary to your claims, not (almost) all climate experts agree. There is climate change, but whether and/or how much of a role humans play is unclear!
</t>
  </si>
  <si>
    <t>Doubt in human impact</t>
  </si>
  <si>
    <t>TO-41</t>
  </si>
  <si>
    <t>Auch #Straßenkleber können beruhigt in den #Urlaub fliegen - denn die Herausforderungen des #Klima​wandels lösen #Ingenieure, nicht Ideologen!</t>
  </si>
  <si>
    <t xml:space="preserve">Even #StreetGlue can safely fly on vacation - because the challenges of #climate change are solved by #engineers, not ideologues!
</t>
  </si>
  <si>
    <t xml:space="preserve">#Urlaub #Ingenieure#Klima​wandels </t>
  </si>
  <si>
    <t>Technological solution view</t>
  </si>
  <si>
    <t>Techno-optimism</t>
  </si>
  <si>
    <t>TO-42</t>
  </si>
  <si>
    <t>Wir wollen Vorschläge unterbreiten, wie wir mit neuen Technologien in der Lage sind, dem Klimawandel zu begegnen und unsere Wirtschaftskraft zu erhalten“, so 
@MarioCzaja
 über die Beratungen zu den Themen Wirtschaft, Energie &amp; Klima.</t>
  </si>
  <si>
    <t>"We want to propose ways in which we can use new technologies to tackle climate change and maintain our economic strength," says @MarioCzaja about the consultations on the topics of economy, energy &amp; climate.</t>
  </si>
  <si>
    <t>Technology and economy in harmony</t>
  </si>
  <si>
    <t>TO-43</t>
  </si>
  <si>
    <t>.
@_FriedrichMerz
: "Wir bleiben die Partei, die die Einheit von Wirtschaft, Energie und Klimapolitik als Einzige in Deutschland in dieser Klarheit und Form formuliert. Wir wollen das Klima nicht gegen die Menschen und die Wirtschaft schützen, sondern mit ihnen!“#cduBA23</t>
  </si>
  <si>
    <t xml:space="preserve">@FriedrichMerz: "We remain the party that formulates the unity of economy, energy and climate policy in this clarity and form as the only one in Germany. We do not want to protect the climate against people and the economy, but with them!” #cduBA23
</t>
  </si>
  <si>
    <t>#cduBA23</t>
  </si>
  <si>
    <t>Climate protection with economy</t>
  </si>
  <si>
    <t>PT-44</t>
  </si>
  <si>
    <t>Da es keine #Klimakatastrophe gibt, ist auch niemand davon betroffen. Die Überflutungen der letzten Tage? Das war einfach nur Wetter, wie es alle paar Jahre vorkommt.</t>
  </si>
  <si>
    <t xml:space="preserve">Since there is no #climate catastrophe, no one is affected by it. The floods of recent days? That was just weather, as it happens every few years.
</t>
  </si>
  <si>
    <t>#Klimakatastrophe</t>
  </si>
  <si>
    <t>Denial of climate catastrophe</t>
  </si>
  <si>
    <t>TO-45</t>
  </si>
  <si>
    <t>Genau das ist der Punkt, wir kämpfen mit Milliarden gegen Windmühlen, statt Millionen zu investieren, wie wir mit dem unstrittigen Klimawandel leben können. Das Klima wandelt sich und wird sich immer wandeln, nur der Mensch hat damit nichts zu tun.</t>
  </si>
  <si>
    <t xml:space="preserve">That is exactly the point, we are fighting with billions against windmills, instead of investing millions in how we can live with the undisputed climate change. The climate is changing and will always change, only humans have nothing to do with it.
</t>
  </si>
  <si>
    <t>Wasting money on climate</t>
  </si>
  <si>
    <t>AE-46</t>
  </si>
  <si>
    <t>Den heutigen Wissenschaftlern sollte man nicht mehr blind vertrauen, die meisten sind von den Mitteln der Regierungen abhängig - hat man bei mRNA gesehen.
Der menschengemachte Anteil am #Klimawandel ist verschwindend gering. Schaut in Geschichte - wir sind am Ende der Eiszeit.</t>
  </si>
  <si>
    <t xml:space="preserve">You should no longer blindly trust today's scientists, most of them are dependent on government funds - as we saw with mRNA. The man-made share of #climate change is negligible. Look into history - we are at the end of the ice age.
</t>
  </si>
  <si>
    <t>#Klimawandel</t>
  </si>
  <si>
    <t>Distrust in scientists</t>
  </si>
  <si>
    <t>PT-47</t>
  </si>
  <si>
    <t>Der #Klimawandel bei der Arbeit! 🤡
Gut zu erkennen, wie dramatisch der Meeresspiegel angestiegen ist</t>
  </si>
  <si>
    <t xml:space="preserve">The #climate change at work! 🤡 Easy to see how dramatically the sea level has risen
</t>
  </si>
  <si>
    <t>Tweet / Meme</t>
  </si>
  <si>
    <t>08.06.0204</t>
  </si>
  <si>
    <t>Mocking sea level rise</t>
  </si>
  <si>
    <t>IC-48</t>
  </si>
  <si>
    <t>Hoffentlich für eine demokratische Partei?
Also AfD oder BSW?.
.
NICHTS ist gefährlicher für die Demokratie ist die menschenverachtende Ideologie des Klima Totalitarismus...</t>
  </si>
  <si>
    <t xml:space="preserve">Hopefully for a democratic party? So AfD or BSW? NOTHING is more dangerous for democracy than the inhumane ideology of climate totalitarianism...
</t>
  </si>
  <si>
    <t>Danger to democracy</t>
  </si>
  <si>
    <t>IC-49</t>
  </si>
  <si>
    <t>Weil "nie wieder Schnee" sich nicht mehr halten lässt, behaupten Klima-Fanatiker nun das Gegenteil: Erwärmung führt natürlich zu MEHR Schnee. Und wir sollen es nachplappern. Klima ist zur Ideologie geworden und jeder kann es sehen</t>
  </si>
  <si>
    <t xml:space="preserve">Because "no more snow" can no longer be maintained, climate fanatics now claim the opposite: warming naturally leads to MORE snow. And we are supposed to parrot it. Climate has become an ideology and everyone can see it
</t>
  </si>
  <si>
    <t>Contradictory climate claims</t>
  </si>
  <si>
    <t>AE-50</t>
  </si>
  <si>
    <t>BDI: 16% der U. sind dabei, Produktionen ins Ausland zu verlagern. Weitere 30 % denken darüber nach. Der Standort 🇩🇪 sei zu teuer und verlagern ihn. Was hilft das dem Klima? Wohlstandsverluste ohne Klimaeffekt. Das zeigt den ganzen Irrsinn der aktuellen Klimapolitik.</t>
  </si>
  <si>
    <t xml:space="preserve">BDI: 16% of U. are in the process of relocating productions abroad. Another 30% are considering it. The location 🇩🇪 is too expensive and they are relocating it. How does this help the climate? Loss of prosperity without climate effect. This shows the whole madness of the current climate policy.
</t>
  </si>
  <si>
    <t>Economic relocation</t>
  </si>
  <si>
    <t>TO-51</t>
  </si>
  <si>
    <t>Unser Kandidat für #Europa: Dennis Radtke
„Wirksamer #Klimaschutz geht nur mit der Industrie als Partner und nicht als Gegner!“</t>
  </si>
  <si>
    <t xml:space="preserve">Our candidate for #Europe: Dennis Radtke "Effective #climate protection can only be achieved with industry as a partner and not as an opponent!"
</t>
  </si>
  <si>
    <t xml:space="preserve">#Europa#Klimaschutz </t>
  </si>
  <si>
    <t>Industry partnership</t>
  </si>
  <si>
    <t>AE-52</t>
  </si>
  <si>
    <t>Die Menschen sind es leid, nur noch mit Verboten, Regulierungen, unkalkulierbaren Kosten &amp; bürokratischen Auflagen konfrontiert zu werden. Wenn man dem Klima schaden will, dann muss man es genauso machen wie Sie gegenwärtig“</t>
  </si>
  <si>
    <t xml:space="preserve">People are tired of being confronted only with bans, regulations, incalculable costs &amp; bureaucratic requirements. If you want to harm the climate, then you have to do it just like you are currently doing
</t>
  </si>
  <si>
    <t>Tired of regulations</t>
  </si>
  <si>
    <t>TO-53</t>
  </si>
  <si>
    <t>Wir müssen Klima- und #Wirtschaftspolitik als Einheit verstehen: „Mit Vermeidung von CO2 alleine werden wir die #Klimaziele nicht erreichen. Wir brauchen neue Technologien, damit wir wirklich voran kommen“</t>
  </si>
  <si>
    <t xml:space="preserve">We must understand climate and #economic policy as a unity: "With the avoidance of CO2 alone, we will not achieve the #climate goals. We need new technologies to really move forward"
</t>
  </si>
  <si>
    <t>#Wirtschaftspolitik#Klimaziele</t>
  </si>
  <si>
    <t>Need for new technologies</t>
  </si>
  <si>
    <t>PT-54</t>
  </si>
  <si>
    <t>Concentrations of CO2 in the atmosphere were as high as 4,000 ppm during the Cambrian period. Today level are at 280 ppm. Climate change is a LIE and scam for money and votes. Dems constantly use fear to advance their agenda, and their supporters fall for it every time.</t>
  </si>
  <si>
    <t>CO2 levels as argument</t>
  </si>
  <si>
    <t>AE-55</t>
  </si>
  <si>
    <t>Climate Change/ Global Warming is a lie. It's all Globalist propaganda another means of taxation and total control over the people of the world. Climate grifter Albert Gore said that the Glacier @ Glacier National Park would be completely melted by 2020. It's still there.</t>
  </si>
  <si>
    <t>Globalist control</t>
  </si>
  <si>
    <t>PT-56</t>
  </si>
  <si>
    <t>And this right here is a scientist talking about climate change talking about about how much of a lie it is and how much money they have stolen from the American people since 1984 I just showed you a minute ago on a post I did they took in like $1.4 trillion from the American</t>
  </si>
  <si>
    <t>Scam by scientists</t>
  </si>
  <si>
    <t>PT-57</t>
  </si>
  <si>
    <t>Climate change is causing the economy to decline - but only in Germany. A desolate economic policy, excessively high taxes, the outsourcing of production facilities abroad, ... none of this matters, of course. No, it's 100% climate change!</t>
  </si>
  <si>
    <t>tweet</t>
  </si>
  <si>
    <t>Blaming climate policies</t>
  </si>
  <si>
    <t>PT-58</t>
  </si>
  <si>
    <r>
      <rPr>
        <color theme="1"/>
        <sz val="11.0"/>
      </rPr>
      <t xml:space="preserve">There has been no change in sea level rise rates at Wismar, Germany for 170 years. The </t>
    </r>
    <r>
      <rPr>
        <color theme="1"/>
        <sz val="11.0"/>
        <u/>
      </rPr>
      <t>#ClimateScam</t>
    </r>
    <r>
      <rPr>
        <color theme="1"/>
        <sz val="11.0"/>
      </rPr>
      <t xml:space="preserve"> is based on superstition, not evidence.</t>
    </r>
  </si>
  <si>
    <t>#ClimateScam</t>
  </si>
  <si>
    <t>Sea level rise skepticism</t>
  </si>
  <si>
    <t>IC-59</t>
  </si>
  <si>
    <t>Flashback to when America blew up their Allies key energy infrastructure - The Nordstream Pipeline. Germany now has energy shortages &amp; people can’t afford to heat their homes this Winter due to the Climate Change Scam &amp; ridiculous Green taxes. No wonder they’re revolting.</t>
  </si>
  <si>
    <t>Energy crisis due to policies</t>
  </si>
  <si>
    <t>PT-60</t>
  </si>
  <si>
    <t>The climate alarmist agenda is a lie, climate does change that's the history of planet earth. This whole thing is the perfect excuse to take away people's freedom and blame mankind exclusively for natural processes beyond our control.</t>
  </si>
  <si>
    <t>Loss of freedom narrative</t>
  </si>
  <si>
    <t>PT-61</t>
  </si>
  <si>
    <t>There is 𝗭𝗘𝗥𝗢 evidence that “Climate Change” is real, but there is plenty of evidence that it’s a hoax</t>
  </si>
  <si>
    <t>Denial of evidence</t>
  </si>
  <si>
    <t>PT-62</t>
  </si>
  <si>
    <t>German MEP, Christine Anderson: EU technocrats are in panic mode, as millions awaken to the "climate crisis" hoax. "They're frightened at this point... People no longer believe in [man-made climate change], and I think they're catching on to the fact that it's a gigantic lie."</t>
  </si>
  <si>
    <t>Awakening to the hoax</t>
  </si>
  <si>
    <t>AE-63</t>
  </si>
  <si>
    <t>Das ursächliche Hauptproblem für die Natur ist die globale Überbevölkerung.
„Klima“ ist ein Milliardengeschäft auf dem Rücken der Bürger - es geht dabei um Macht und Geld und letztlich nicht um die Natur. Echter Umweltschutz sieht anders aus.</t>
  </si>
  <si>
    <t>The main causal problem for nature is global overpopulation.
“Climate” is a billion-dollar business on the backs of citizens - it's about power and money and ultimately not about nature. Real environmental protection looks different.</t>
  </si>
  <si>
    <t>Overpopulation as the issue</t>
  </si>
  <si>
    <t>PT-64</t>
  </si>
  <si>
    <t>The atmosphere needs more CO2, not less.</t>
  </si>
  <si>
    <t>Concern</t>
  </si>
  <si>
    <t>PT-65</t>
  </si>
  <si>
    <t>No global warming for 8 years and 5 months, per NASA satellite data. That’s no warming despite 475 billion tons of CO2 emissions. CO2 warming is the biggest scientific hoax of all time.</t>
  </si>
  <si>
    <t>Denial</t>
  </si>
  <si>
    <t>AE-66</t>
  </si>
  <si>
    <t>Klima-Fearporn läuft noch? Wann läuft die Sondersendung zu den #RKIFiles?</t>
  </si>
  <si>
    <t>#RKIFiles</t>
  </si>
  <si>
    <t>PT-67</t>
  </si>
  <si>
    <t>Wenn man bedenkt das man die damaligen Temperaturen nun runtergerechnet hat. Kein Wunder. BTW es war der kälteste JULI seit 1000 Jahren.</t>
  </si>
  <si>
    <t>General skepticism</t>
  </si>
  <si>
    <t>AE-68</t>
  </si>
  <si>
    <t>Blah, Copernicus, blah! Also was hatten wir? Schlimme 35 Grad? In meiner Kindheit bin ich da Kilometer bergauf zum Baggersee geradelt! Hitzetote! Klar, die Zählweise machts.</t>
  </si>
  <si>
    <t>Sarcasm</t>
  </si>
  <si>
    <t>PT-69</t>
  </si>
  <si>
    <t>Aktuell sind es 18 Grad in Stuttgart. Im Hitzehöllensommer 2024. Aber wenn es ungewöhnlich kalt ist, ist es natürlich immer nur das Wetter, zwei Tage um die 30 Grad sind hingegen stets Klima und Hitzewelle. Grüne Logik. Schluss mit dem Klimawahnsinn! #Klima #AfD #Sommer</t>
  </si>
  <si>
    <t>#Klima #AfD #Sommer</t>
  </si>
  <si>
    <t>AE-70</t>
  </si>
  <si>
    <t>Die #Klima-Horrorprognosen von #Baerbock und Co. bewahrheiten sich genauso wenig wie die #Corona-Prognosen von #Lauterbach. Die etablierten Parteien machen mit Angst Politik, um an unser Geld zu kommen und von wirklichen Gefahren abzulenken! #AfD</t>
  </si>
  <si>
    <t>#AfD#Baerbock#Klima-Horrorprognosen#Baerbock#Corona-Prognosen#Lauterbach</t>
  </si>
  <si>
    <t>AE-71</t>
  </si>
  <si>
    <t xml:space="preserve">Da sieht man es wieder. Die intelligenten Bürger wählen i. W. #AfD. Wer hinterfragt, der weiss, dass man das #Klima nicht schützen kann und die #Klimakrise lediglich ein Geschäftsmodell ist. Wer es noch nicht erkannt hat: #IPCC Berichte und Studien analysieren und werten!#AfD#Klima#Klimakrise#IPCC </t>
  </si>
  <si>
    <t xml:space="preserve">#AfD#Klima#Klimakrise#IPCC </t>
  </si>
  <si>
    <t>PT-72</t>
  </si>
  <si>
    <t xml:space="preserve">Für wie dumm wollen die uns noch verkaufen? Sie können nicht einmal eine verlässliche 3-Tage-Wettervorhersage machen, aber sie wissen, wie sich das Klima in den nächsten 60 Jahren entwicklen wird. </t>
  </si>
  <si>
    <t>AE-73</t>
  </si>
  <si>
    <t>Wer von #Klimaschutz spricht, stellt nur seine eigene Dummheit oder Käuflichkeit zur Schau. Das #Klima kann man nicht schützen. Man kann aber Hochwasserschutz betreiben. Dieser wird seit Jahren von der #AfD gefordert, aber von den Klimaschwindel-Altparteien abgelehnt .</t>
  </si>
  <si>
    <r>
      <rPr>
        <rFont val="Arial"/>
        <color theme="1"/>
        <sz val="11.0"/>
      </rPr>
      <t>#Klimaschutz #AfD</t>
    </r>
  </si>
  <si>
    <t>Mistrust</t>
  </si>
  <si>
    <t>AE-74</t>
  </si>
  <si>
    <t>„Letzte Generation“ legt Frankfurter Flughafen lahm: Klima-Kleber ins Gefängnis! In #Frankfurt am Main hat es einen erneuten Terrorangriff von Klima-Kriminellen gegeben: Die extremistische Gruppe „#LetzteGeneration“ konnte in den Sicherheitsbereich des Flughafens vordringen und sich mit sieben Personen an den Köpfen der beiden zentralen Start- und Landebahnen festkleben. Für rund zwei Stunden konnte kein einziges Flugzeug abheben – aber auch danach lief der Flugbetrieb nur eingeschränkt. Die #AfD fordert die volle Härte des Gesetzes gegen derartigen Klima-Terrorismus! Eine Serie linksextremer Sabotage-Akte auf unsere Infrastruktur wird mit dem Angriff fortgesetzt. Denn erst wenige Stunden zuvor wurde auch der Flughafen Köln/Bonn von fünf Personen lahmgelegt. Im Mai wurde der Flughafen #München angegriffen. Die skrupellosen Terroristen der „Letzten Generation“ gefährden systematisch Menschenleben, schädigen unsere Wirtschaft und bringen Arbeitsplätze in Gefahr. Es ist unfassbar, dass derartiges Treiben von den etablierten Parteien geduldet und nicht selten sogar mit Sympathie bedacht wird! Wie kann es überhaupt sein, dass eine kleine extremistische Gruppe mit Kneifzangen und Skateboards problemlos in den Sicherheitsbereich eines deutschen Flughafens eindringen kann? Wie leicht kann unter diesen Umständen noch viel Schlimmeres passieren, wenn islamistische Terroristen sich diese desaströse Sicherheitslage zunutze machen? Innenministerin #Faeser (#SPD) lässt Islamisten und Linksextremisten freie Hand und ruiniert unser Land mit der illegalen Massenmigration. Sie ist genauso untragbar wie die komplette Ampel-Regierung und die #CDU, die ihren Kurs trotz aller Lippenbekenntnisse mitträgt! #DeshalbAfD</t>
  </si>
  <si>
    <t>#DeshalbAfD#Frankfurt #LetzteGeneration#AfD#München#Faeser#SPD#CDU</t>
  </si>
  <si>
    <t>Disbelief</t>
  </si>
  <si>
    <t>PT-75</t>
  </si>
  <si>
    <t>Objektiv völlig irrational irgendeinen Klimaneutralitätsschwachsinn zu machen, wenn Deutschland aufgrund seiner Größe gar keinen Einfluß auf das Klima hat.</t>
  </si>
  <si>
    <t>Skepticism</t>
  </si>
  <si>
    <t>PT-76</t>
  </si>
  <si>
    <t>CO2 represents 0.04% of the air we breathe. That’s like saying if I pee in the Atlantic Ocean I’ll turn it the Ocean yellow.</t>
  </si>
  <si>
    <t>PT-77</t>
  </si>
  <si>
    <t>Das neue Narrativ des Klimakults ist „global“. Schön schweres Argument. Nur interessiert uns hier „global“ nicht. Heute morgen in der Voreifel: 9 Grad. In etwas höheren Lagen &gt;300 m: 6 Grad. Gestern in Bonn: 22 Grad. Tage im Rheinland mit &gt;30 Grad 2024: 3</t>
  </si>
  <si>
    <t>TO-78</t>
  </si>
  <si>
    <t>Die Menschheit hat sich über tausende Jahre, überall auf der Welt, an die Klima akkommodiert. Das wissen kluge Jugendlichen. Weswegen sollen sie sich dann sorgen machen. Sie machen sich eher Sorgen über die hirnrissigen Maßnahmen.</t>
  </si>
  <si>
    <t>Defiance</t>
  </si>
  <si>
    <t>AE-79</t>
  </si>
  <si>
    <t>Sie sehen und erleben halt jeden Tag live in ihrer Schulklasse, dass es wesentlich gefährlichere Probleme für sie gibt als ein erfundener Klimawandel der nur zur Abzocke von Steuern dient.</t>
  </si>
  <si>
    <t>Anger</t>
  </si>
  <si>
    <t>AE-80</t>
  </si>
  <si>
    <t>Die sollten mal das Thermometer aus dem Arsch der Klimalobby ziehen.</t>
  </si>
  <si>
    <t>PT-81</t>
  </si>
  <si>
    <t>Auch der Klimawandel, alles was negatives in der natur passiert ist für euch Klimawandel</t>
  </si>
  <si>
    <t>AE-82</t>
  </si>
  <si>
    <t xml:space="preserve">Das sind die gleicjen Experten, die die #Coronadiktatur und die #Klimahysterie herbeigeredet haben. #DeshalbAfD wählen </t>
  </si>
  <si>
    <t>#Coronadiktatur #DeshalbAfD#Klimahysterie</t>
  </si>
  <si>
    <t>PT-83</t>
  </si>
  <si>
    <r>
      <rPr>
        <color theme="1"/>
        <sz val="11.0"/>
      </rPr>
      <t xml:space="preserve">wegen einem Betrug wollen die dein Leben zerstören? glaubst du den Medien immer noch? </t>
    </r>
    <r>
      <rPr>
        <color theme="1"/>
        <sz val="11.0"/>
      </rPr>
      <t>#klimaschwindel</t>
    </r>
    <r>
      <rPr>
        <color theme="1"/>
        <sz val="11.0"/>
      </rPr>
      <t xml:space="preserve"> </t>
    </r>
    <r>
      <rPr>
        <color theme="1"/>
        <sz val="11.0"/>
      </rPr>
      <t>#klimalüge</t>
    </r>
    <r>
      <rPr>
        <color theme="1"/>
        <sz val="11.0"/>
      </rPr>
      <t xml:space="preserve"> </t>
    </r>
    <r>
      <rPr>
        <color theme="1"/>
        <sz val="11.0"/>
      </rPr>
      <t>#klimadiktatur</t>
    </r>
    <r>
      <rPr>
        <color theme="1"/>
        <sz val="11.0"/>
      </rPr>
      <t xml:space="preserve"> </t>
    </r>
    <r>
      <rPr>
        <color theme="1"/>
        <sz val="11.0"/>
      </rPr>
      <t>#lügenpresse</t>
    </r>
    <r>
      <rPr>
        <color theme="1"/>
        <sz val="11.0"/>
      </rPr>
      <t xml:space="preserve"> </t>
    </r>
    <r>
      <rPr>
        <color theme="1"/>
        <sz val="11.0"/>
      </rPr>
      <t>#klimahysterie</t>
    </r>
    <r>
      <rPr>
        <color theme="1"/>
        <sz val="11.0"/>
      </rPr>
      <t xml:space="preserve"> </t>
    </r>
    <r>
      <rPr>
        <color theme="1"/>
        <sz val="11.0"/>
      </rPr>
      <t>#grünesekte</t>
    </r>
    <r>
      <rPr>
        <color theme="1"/>
        <sz val="11.0"/>
      </rPr>
      <t xml:space="preserve"> </t>
    </r>
    <r>
      <rPr>
        <color theme="1"/>
        <sz val="11.0"/>
      </rPr>
      <t>#grünermist</t>
    </r>
  </si>
  <si>
    <t>#klimaschwindel #klimalüge #klimadiktatur #lügenpresse #klimahysterie #grünesekte #grünermist</t>
  </si>
  <si>
    <t>PT-84</t>
  </si>
  <si>
    <t>Der kalte Juni soll der heißeste aller Zeiten sein: Die staatlich verordnete #Klimahysterie läuft fernab der Realität immer weiter. Dabei verfolgt sie 2 Ziele: 1. Ausbeutung der Bürger durch Klimasteuern, 2. Ablenkung von echten Problemen durch Angstmacherei. Letzteres funktioniert zum Glück immer weniger. Und Klimasteuern schaffen wir ab, sobald wir Regierungsverantwortung tragen. #DeshalbAfD #JetztAfD #AfD</t>
  </si>
  <si>
    <t xml:space="preserve">#DeshalbAfD #JetztAfD #AfD#Klimahysterie </t>
  </si>
  <si>
    <t>AE-85</t>
  </si>
  <si>
    <r>
      <rPr>
        <color theme="1"/>
        <sz val="11.0"/>
      </rPr>
      <t xml:space="preserve">Zitat: Um die Masse zu manipulieren, muss man bei den Dümmsten ansetzen.“ Das hat ja bisher super funktioniert. Linke sind das perfekte Klientel. Grünwähler sowieso. </t>
    </r>
    <r>
      <rPr>
        <color theme="1"/>
        <sz val="11.0"/>
      </rPr>
      <t>#Klimalüge</t>
    </r>
    <r>
      <rPr>
        <color theme="1"/>
        <sz val="11.0"/>
      </rPr>
      <t xml:space="preserve"> </t>
    </r>
    <r>
      <rPr>
        <color theme="1"/>
        <sz val="11.0"/>
      </rPr>
      <t>#Klimakatastrophe</t>
    </r>
    <r>
      <rPr>
        <color theme="1"/>
        <sz val="11.0"/>
      </rPr>
      <t xml:space="preserve"> </t>
    </r>
    <r>
      <rPr>
        <color theme="1"/>
        <sz val="11.0"/>
      </rPr>
      <t>#KlimaHysterie</t>
    </r>
  </si>
  <si>
    <t>#Klimalüge #Klimakatastrophe #KlimaHysterie</t>
  </si>
  <si>
    <t>PT-86</t>
  </si>
  <si>
    <t>Eigentlich könnten wir jetzt so ordentlich auf die Kacke hauen, weil in 100 Jahren gibt's eh nur #Muslime...und Sinnfluten. #Klimahysterie</t>
  </si>
  <si>
    <t>#Klimahysterie#Muslime</t>
  </si>
  <si>
    <t>General mistrust</t>
  </si>
  <si>
    <t>IC-87</t>
  </si>
  <si>
    <r>
      <rPr>
        <color theme="1"/>
        <sz val="11.0"/>
        <u/>
      </rPr>
      <t xml:space="preserve">Klimaerwärmung ist der Vorwand um eine Öko-Diktatur zu installieren, weltweit. </t>
    </r>
    <r>
      <rPr>
        <color theme="1"/>
        <sz val="11.0"/>
        <u/>
      </rPr>
      <t>#klimahysterie</t>
    </r>
    <r>
      <rPr>
        <color theme="1"/>
        <sz val="11.0"/>
        <u/>
      </rPr>
      <t xml:space="preserve"> </t>
    </r>
    <r>
      <rPr>
        <color theme="1"/>
        <sz val="11.0"/>
        <u/>
      </rPr>
      <t>#klimalüge</t>
    </r>
    <r>
      <rPr>
        <color theme="1"/>
        <sz val="11.0"/>
        <u/>
      </rPr>
      <t xml:space="preserve"> </t>
    </r>
    <r>
      <rPr>
        <color theme="1"/>
        <sz val="11.0"/>
        <u/>
      </rPr>
      <t>#klimaschwindel</t>
    </r>
    <r>
      <rPr>
        <color theme="1"/>
        <sz val="11.0"/>
        <u/>
      </rPr>
      <t xml:space="preserve"> </t>
    </r>
    <r>
      <rPr>
        <color theme="1"/>
        <sz val="11.0"/>
        <u/>
      </rPr>
      <t>#kommunismus</t>
    </r>
    <r>
      <rPr>
        <color theme="1"/>
        <sz val="11.0"/>
        <u/>
      </rPr>
      <t xml:space="preserve"> </t>
    </r>
    <r>
      <rPr>
        <color theme="1"/>
        <sz val="11.0"/>
        <u/>
      </rPr>
      <t>#klimadiktatur</t>
    </r>
    <r>
      <rPr>
        <color theme="1"/>
        <sz val="11.0"/>
        <u/>
      </rPr>
      <t xml:space="preserve"> </t>
    </r>
    <r>
      <rPr>
        <color theme="1"/>
        <sz val="11.0"/>
        <u/>
      </rPr>
      <t>#diktatur</t>
    </r>
    <r>
      <rPr>
        <color theme="1"/>
        <sz val="11.0"/>
        <u/>
      </rPr>
      <t xml:space="preserve"> </t>
    </r>
    <r>
      <rPr>
        <color theme="1"/>
        <sz val="11.0"/>
        <u/>
      </rPr>
      <t>#ökodiktatur</t>
    </r>
    <r>
      <rPr>
        <color theme="1"/>
        <sz val="11.0"/>
        <u/>
      </rPr>
      <t xml:space="preserve"> </t>
    </r>
    <r>
      <rPr>
        <color theme="1"/>
        <sz val="11.0"/>
        <u/>
      </rPr>
      <t>#GrueneRausausdenParlamenten</t>
    </r>
    <r>
      <rPr>
        <color theme="1"/>
        <sz val="11.0"/>
        <u/>
      </rPr>
      <t xml:space="preserve"> </t>
    </r>
    <r>
      <rPr>
        <color theme="1"/>
        <sz val="11.0"/>
        <u/>
      </rPr>
      <t>#grünediktatur</t>
    </r>
    <r>
      <rPr>
        <color theme="1"/>
        <sz val="11.0"/>
        <u/>
      </rPr>
      <t xml:space="preserve"> </t>
    </r>
    <r>
      <rPr>
        <color theme="1"/>
        <sz val="11.0"/>
        <u/>
      </rPr>
      <t>#grünesekte</t>
    </r>
    <r>
      <rPr>
        <color theme="1"/>
        <sz val="11.0"/>
        <u/>
      </rPr>
      <t xml:space="preserve"> </t>
    </r>
    <r>
      <rPr>
        <color theme="1"/>
        <sz val="11.0"/>
        <u/>
      </rPr>
      <t>#grünermist</t>
    </r>
  </si>
  <si>
    <t>#klimahysterie #klimalüge #klimaschwindel #kommunismus #klimadiktatur #diktatur #ökodiktatur #GrueneRausausdenParlamenten #grünediktatur #grünesekte #grünermist</t>
  </si>
  <si>
    <t>AE-88</t>
  </si>
  <si>
    <t>#Klimahysterie schafft #Klimaterroristen . Es muss aufhören, dass solche Gewalttäter als "Aktivisten" verharmlost werden.</t>
  </si>
  <si>
    <t>#Klimahysterie#Klimaterroristen</t>
  </si>
  <si>
    <t>AE-89</t>
  </si>
  <si>
    <t xml:space="preserve">Diese #Staatspropaganda ist ja nur noch krank! Wer liest oder schaut euch noch?! Und vor allem, wer nimmt euch noch Ernst?! #gruenesekte #diezeit #staatsfunk #klima #wetter #klimahysterie </t>
  </si>
  <si>
    <t xml:space="preserve">This #state propaganda is just sick! Who still reads or watches you? And above all, who still takes you seriously? #gruenesekte #diezeit #staatsfunk #klima #wetter #klimahysterie </t>
  </si>
  <si>
    <t xml:space="preserve">#gruenesekte #diezeit #staatsfunk #klima #wetter #klimahysterie #Staatspropaganda </t>
  </si>
  <si>
    <t>PT-90</t>
  </si>
  <si>
    <r>
      <rPr>
        <color theme="1"/>
        <sz val="11.0"/>
      </rPr>
      <t xml:space="preserve">Die geschürte </t>
    </r>
    <r>
      <rPr>
        <color rgb="FF000000"/>
        <sz val="11.0"/>
        <u/>
      </rPr>
      <t>#Klimahysterie</t>
    </r>
    <r>
      <rPr>
        <color theme="1"/>
        <sz val="11.0"/>
      </rPr>
      <t xml:space="preserve"> dient allein dem Zweck uns das Geld aus der Tasche zu ziehen.</t>
    </r>
  </si>
  <si>
    <t>The fuelled #climatehysteria serves the sole purpose of taking money out of our pockets.</t>
  </si>
  <si>
    <t xml:space="preserve">#Klimahysterie </t>
  </si>
  <si>
    <t>AE-91</t>
  </si>
  <si>
    <r>
      <rPr>
        <color theme="1"/>
        <sz val="11.0"/>
      </rPr>
      <t xml:space="preserve">Es liegt an uns, den Klimaterror zu beenden. Klären wir unsere Kinder auf und ermöglichen wir ihnen ein gesundes und angstfreies Großwerden. </t>
    </r>
    <r>
      <rPr>
        <color theme="1"/>
        <sz val="11.0"/>
      </rPr>
      <t>#Klimakrise</t>
    </r>
    <r>
      <rPr>
        <color theme="1"/>
        <sz val="11.0"/>
      </rPr>
      <t xml:space="preserve"> </t>
    </r>
    <r>
      <rPr>
        <color theme="1"/>
        <sz val="11.0"/>
      </rPr>
      <t>#ClimateScam</t>
    </r>
    <r>
      <rPr>
        <color theme="1"/>
        <sz val="11.0"/>
      </rPr>
      <t xml:space="preserve"> </t>
    </r>
    <r>
      <rPr>
        <color theme="1"/>
        <sz val="11.0"/>
      </rPr>
      <t>#klimaluege</t>
    </r>
    <r>
      <rPr>
        <color theme="1"/>
        <sz val="11.0"/>
      </rPr>
      <t xml:space="preserve"> </t>
    </r>
    <r>
      <rPr>
        <color theme="1"/>
        <sz val="11.0"/>
      </rPr>
      <t>#Klimahysterie</t>
    </r>
  </si>
  <si>
    <t>AE-92</t>
  </si>
  <si>
    <r>
      <rPr>
        <color theme="1"/>
        <sz val="11.0"/>
      </rPr>
      <t xml:space="preserve">Hallo @Welt, der Beruf von Greta ist Aktivistin. Sie soll rund 1 Millionen Euro verdient haben mit ihrer </t>
    </r>
    <r>
      <rPr>
        <color theme="1"/>
        <sz val="11.0"/>
      </rPr>
      <t>#klimaathysterie</t>
    </r>
    <r>
      <rPr>
        <color theme="1"/>
        <sz val="11.0"/>
      </rPr>
      <t xml:space="preserve">. Und unsere Kinder und Jugendlichen fallen auf diese </t>
    </r>
    <r>
      <rPr>
        <color theme="1"/>
        <sz val="11.0"/>
      </rPr>
      <t>#Klimahysterie</t>
    </r>
    <r>
      <rPr>
        <color theme="1"/>
        <sz val="11.0"/>
      </rPr>
      <t xml:space="preserve"> herein. Also, rechnet mal 1 und 1 zusammen.</t>
    </r>
  </si>
  <si>
    <t>#klimaathysterie</t>
  </si>
  <si>
    <t>PT-93</t>
  </si>
  <si>
    <t>Weder das E-Auto, noch der Verbrenner haben einen signifikanten Anteil das Klima zu "verändern". Wacht endlich auf! #Klimalüge</t>
  </si>
  <si>
    <t xml:space="preserve">#Klimalüge   </t>
  </si>
  <si>
    <t>IC-94</t>
  </si>
  <si>
    <t>Der „Klimaschutz“ ist eine absolut asoziale riesige Geldumverteilung von unten nach oben. Um das „Klima“ geht es dabei überhaupt nicht! Die breite Masse muss zahlen, bereits Reiche werden noch reicher. Und alle Politiker, Fachleute und Profiteure wissen dies ganz genau.#Klimalüge</t>
  </si>
  <si>
    <t>.#Klimalüge</t>
  </si>
  <si>
    <t>PT-95</t>
  </si>
  <si>
    <t>Irgendwann werden auch #Klimaprotokolle ans Tageslicht kommen aus denen wir dann ablesen können, wie sich die Täter, Propagandisten, Helfershelfer, Komplizen und "Klimawissenschaftler" über die Dummheit der Leute diesen Schmarrn zu glauben beömelt haben. Wetten?</t>
  </si>
  <si>
    <t>#Klimaprotokolle</t>
  </si>
  <si>
    <t>PT-96</t>
  </si>
  <si>
    <t>Der heißeste Tag seit 1,6 Millionen jahren #KlimaLüge #KlimaPropaganda bis zum erbrechen</t>
  </si>
  <si>
    <t>#KlimaLüge #KlimaPropaganda</t>
  </si>
  <si>
    <t>PT-97</t>
  </si>
  <si>
    <t>Und sie wollen uns weismachen, wenn wir alle mit dem Fahrrad fahren, ist es im Sommer plötzlich einige Grade kühler?! Den Klimawandel können wir nicht stoppen oder verändern. Das ist pure #Klimahysterie die sie hier verbreiten! #GrünIstDasNeueBraun #Ökofaschisten</t>
  </si>
  <si>
    <t>#Klimahysterie#GrünIstDasNeueBraun #Ökofaschisten</t>
  </si>
  <si>
    <t>PT-98</t>
  </si>
  <si>
    <t>Wer tatsächlich glaubt, dass der #Mensch für die #Klimaveränderung veranwortlich sei und diese ändern könne, hat einen #Gottkomplex und sollte zum Psychiater. #Klimahysterie</t>
  </si>
  <si>
    <t xml:space="preserve">#Klimahysterie#Mensch #Klimaveränderung#Gottkomplex </t>
  </si>
  <si>
    <t>AE-99</t>
  </si>
  <si>
    <t>Die #Klimaterroristen haben anscheinend einen Freibrief von oben. Ich bin dafür, dass diese #Klimakleber bei den Flughäfen Hausverbot und ein lebenslanges Flugverbot erhalten, dann ist der Spuk gleich vorbei. #LetzteGeneration #Flughafen #Frankfurt #Klimahysterie</t>
  </si>
  <si>
    <t xml:space="preserve">#LetzteGeneration #Flughafen #Frankfurt #Klimahysterie#Klimaterroristen </t>
  </si>
  <si>
    <t>PT-100</t>
  </si>
  <si>
    <t>Laut Berechnung einer Studie vom Magazin « The Lancet » (2015) sollen 1985-2012 weltweit 140.000 Menschen pro Jahr angeblich an Hitze gestorben sein. Im selben Zeitraum erfroren 2 Millionen Menschen pro Jahr. Zu Letzterem wird nicht berichtet, um weiter #Klimapanik zu verbreiten.</t>
  </si>
  <si>
    <t xml:space="preserve">#Klimapanik </t>
  </si>
  <si>
    <t>PT-101</t>
  </si>
  <si>
    <t>Früher standen die Straßen im Sommer regelmäßig unter Wasser. Das war für uns Kinder immer ein Riesenspaß. #Klimapanik</t>
  </si>
  <si>
    <t>Frustration</t>
  </si>
  <si>
    <t>AE-102</t>
  </si>
  <si>
    <t>Es war so klar, dass alle Klimahysterikerende heute bei Bildern nach Gewittergüssen freidrehen. Es bleibt jedoch ideologisch und befremdlich. Das Narrativ zu ändern dürfen wir ihnen nicht zugestehen. #RegenInstrumentalisierung #KlimaPanik</t>
  </si>
  <si>
    <t>#RegenInstrumentalisierung #KlimaPanik</t>
  </si>
  <si>
    <t>PT-103</t>
  </si>
  <si>
    <t>Weiß aus erster Hand das letztes Jahr bei den Bränden in Nordost Griechenland massiv nachgeholfen wurde! Ist auch nicht das erste Mal das es da über 40°C hatte! Die Windräder sollen gleich nach den Bränden aufgestellt werden #Klimapanik #Brandstiftung #Co2Märchen</t>
  </si>
  <si>
    <t>#Klimapanik #Brandstiftung #Co2Märchen</t>
  </si>
  <si>
    <t>IC-104</t>
  </si>
  <si>
    <t>Wie du richtig sagst, #Klimasekte. Es geht hier um Religion und um Glauben und nicht um Fakten. Egal was die Fakten sagen, der Guru hat immer recht.. Jeder mit einem kleinen bisschen Verstand, der sich mit der #Klimapanik und #CO2-Lüge beschäftigt, kommt ganz schnell zu dem Ergebnis, dass das Ganze nur einem dient, dem Bürger das letzte Hemd zu nehmen und die Reichen noch reicher zu machen. Und die #Klimajünger rennen mit Freude in die totale Versklavung.#Klimasekte</t>
  </si>
  <si>
    <t>#Klimasekte#Klimapanik#CO2-Lüge#Klimajünger</t>
  </si>
  <si>
    <t>PT-105</t>
  </si>
  <si>
    <t>Wir leben aktuell in einer Eiszeit und die durchschnittliche Temperaturen auf der Erde waren schonmal doppelt so hoch wie jetzt... in dieser Zeit ist das Leben auf der Erde explodiert!Bilde dich bitte zuerst bevor du panik verbreitest #Klimapanik #Klimafaschissmus #Kapitalismus</t>
  </si>
  <si>
    <t>#Klimapanik #Klimafaschissmus #Kapitalismus</t>
  </si>
  <si>
    <t>PT-106</t>
  </si>
  <si>
    <t>Extreme Trockenheit und extreme Regenfälle schließen sich gegenseitig aus.</t>
  </si>
  <si>
    <t>PT-107</t>
  </si>
  <si>
    <t>Die Klimakrise verkommt zu einer pseudowissenschaftlichen Hypochondrie. Wie einer kranker Mensch im Internet nach Hilfe suchend, ständig auf einer falschen Fährte.</t>
  </si>
  <si>
    <t>PT-108</t>
  </si>
  <si>
    <t>Erst haben wir nicht mehr genug Erdöl. Jetzt haben wir so viel Erdöl dass wenn wir es alles benutzen die Ozeane anfangen zu kochen.
Erst wirds heiß. Jetzt wirds kalt. Können wir jetzt wieder das Erdöl verbrennen oder ist das jetzt wieder magisch knapp geworden?</t>
  </si>
  <si>
    <t>Distrust</t>
  </si>
  <si>
    <t>PT-109</t>
  </si>
  <si>
    <t>Die Klimalüge bröckelt weg oder? Das muss jetzt schnell gepostet werden, bevor die Leser die neue Klimastudie im Internet finden, die der ganzen Geschichte jetzt den Garaus macht. Wir waren mit dabei bei den Klimaschwurblern, können dann Medien poste</t>
  </si>
  <si>
    <t>AE-110</t>
  </si>
  <si>
    <t>Mit dem Geld wird jetzt das Klima geschützt. Quatsch, natürlich nicht, das Geld greifen jetzt nur Klimaschützer ab. Das Klima kann man nicht schützen, aber man kann Geld damit machen, und darum geht's. #Klimalüge</t>
  </si>
  <si>
    <t>#Klimalüge</t>
  </si>
  <si>
    <t>PT-111</t>
  </si>
  <si>
    <t>Nur mal so. Die ganze #Klimalüge ist frei erfunden. Nichts an ihr ist real. Sie dient ausschließlich dazu, uns unseren Besitz und unsere Rechte zu nehmen.</t>
  </si>
  <si>
    <t>AE-112</t>
  </si>
  <si>
    <t>Man stelle sich einmal vor, das ständige mediale Trommelfeuer zum Klima hätte es nie gegeben. Wäre irgendein neutraler Beobachter auch nur auf die Idee gekommen, es drohe eine Klimakatastrophe? #Klimalüge</t>
  </si>
  <si>
    <t>PT-113</t>
  </si>
  <si>
    <t>Wir haben mittlerweile einen so enormen Verblödungsgrad in der Bevölkerung erreicht, dass Beschlüsse der #Bundesregierung bejubelt werden, welche die Zerstörung des eigenen Wohlstandes bedeuten und die Zukunft ihrer Kinder zugrunde richten. #CO2Steuer #Klima #Gruene #Klimalüge</t>
  </si>
  <si>
    <t>#CO2Steuer #Klima #Gruene #Klimalüge</t>
  </si>
  <si>
    <t>TO-114</t>
  </si>
  <si>
    <t>Während des #Höllensommer regnet es bei der Eröffnung der #Olympischen Spiele 2024 Was will uns der Himmel damit sagen? Dass die #Klimafaschisten Unrecht haben?</t>
  </si>
  <si>
    <t>#Höllensommer #Olympischen #Klimafaschisten</t>
  </si>
  <si>
    <t>PT-115</t>
  </si>
  <si>
    <t>"By the influence of the increasing percentage of carbonic acid in the atmosphere, we may hope to enjoy ages with more equable and better climates" -Svante Arrhenius 1896
"...especially as regards the colder regions of the earth, ages when the earth will bring forth much more abundant crops than at present, for the benefit of rapidly propagating mankind."
How many of you disagree that he was completely correct?
Issue being... what he thought would happen beyond these ages.</t>
  </si>
  <si>
    <t>Reddit</t>
  </si>
  <si>
    <t>PT-116</t>
  </si>
  <si>
    <t>Jordan Peterson: Climate science is "an appalling scam".
"We're essentially in a CO2 drought by historical standards... We were almost at the point where the plants were going to start to die."
"Now they have been increasing... The major consequences is that the planet is 20% greener than it was in the year 2000... Crop yield has gone up 13%."
"It's the opposite of what was predicted, and the opposite was regarded as a catastrophe. Okay, so the opposite of a catastrophe is good—there's more plants and crops grow better. Okay, so what's the problem exactly?"</t>
  </si>
  <si>
    <t>PT-117</t>
  </si>
  <si>
    <t>Reparations for "climate change"????  Are you for real???
There's no such thing.  It's a fraud and a tax grab, and it's appalling that a supposedly educated person, an 'educator', buys into the scam.
You need to hit the books, Prof, and start researching.</t>
  </si>
  <si>
    <t>PT-118</t>
  </si>
  <si>
    <t>Climate change is not a hoax because the climate is always changing. Manmade global warming is totally a hoax or more accurately, a pseudo-science scam driven by mountains of money being paid to scientists, politicians &amp; the media.</t>
  </si>
  <si>
    <t>PT-119</t>
  </si>
  <si>
    <t>Climate Change is a hoax. If you want to save the earth, go jump in your car and go for a long drive, we are starving the earth. It is a fear tactic proposed by governments, public figures and paid scientists to spin a narrative in order to control you and make you pay more money. 
If these figureheads were so concerned about climate change why would they tell us to take less trips and reduce our C02 emissions whilst they take private jets.</t>
  </si>
  <si>
    <t>PT-120</t>
  </si>
  <si>
    <t>🌏Climate change is a hoax: weather modification tech exists that is able to manipulate it. 
Thus, the climate change narrative falls on its face, as does the policies and money that go into fighting it.
The 
@MoCoCouncilMD
@MontCoExec
 are wasting our tax money on another hoax.
Elections have consequences. 
#MoCoResistance
#NoMasDemocratas</t>
  </si>
  <si>
    <t>#MoCoResistance
#NoMasDemocratas</t>
  </si>
  <si>
    <t>AE-121</t>
  </si>
  <si>
    <t>Climate change is a HOAX. And a carbon tax DOES NOT change the weather. 
Now what were you saying about wild things being said and supported? 
You should probably sit this one out Steven</t>
  </si>
  <si>
    <t>AE-122</t>
  </si>
  <si>
    <t>Biggest hoax EVER! Climate change is a natural progression of Earths cycle, Antartica had trees, the Sahara was a tropical paradise teeming with wildlife, the Great lakes were even bigger than now. There is nothing we can do to change it.</t>
  </si>
  <si>
    <t>PT-123</t>
  </si>
  <si>
    <t>The idea that climate change is a crisis is a hoax.  The idea that mankind is causing climate to change is a hoax.
The Earth's climate has changed since the planet formed and will continue to do so until billions of years from now when the Sun goes supernova.
What impacts the planet's climate?  Sun cycles, Milankovitch cycles, pole shifts, and volcanic activity. Mankind controls NONE of that.</t>
  </si>
  <si>
    <t>PT-124</t>
  </si>
  <si>
    <t>It is not climate change, that is a hoax,
but being able to change this change
over millions of years for the benefit of our long-living planet
is megalomania in decadent times.</t>
  </si>
  <si>
    <t>IC-125</t>
  </si>
  <si>
    <t>Climate change is a hoax but the population decline being pushed by globalists is a threat to civilization?  In reality, the planet could use a population decline.
Btw, this is Japan, highest population in history and holding relatively steady.</t>
  </si>
  <si>
    <t>AE-126</t>
  </si>
  <si>
    <t>Climate change is a hoax brought on by the left, to drain money from people that are already broke, from their economic policies. Mother nature is a lot smarter than any human being ever was. It's always been about # Moneygrab ❗💰</t>
  </si>
  <si>
    <t>#Moneygrab</t>
  </si>
  <si>
    <t>IC-127</t>
  </si>
  <si>
    <t xml:space="preserve">
Climate alarmism is a cult-like belief (I won't dignity it by calling it a religion, though) and talking to those who adhere to that cult-like belief is like talking to any other cultist.
</t>
  </si>
  <si>
    <t>AE-128</t>
  </si>
  <si>
    <t>The climate cult is upset about the Supreme Court’s EPA and Chevron rulings because they mean that the climate cult can’t implement their policies (including the Inflation Reduction Act which is really the green new scam) through the unelected bureaucracy.</t>
  </si>
  <si>
    <t>AE-129</t>
  </si>
  <si>
    <t>The Inflation Reduction Act, aka the green new scam money laundering operation, needs to be 100% repealed. We are $35 TRILLION dollars in debt yet we are funding radical organizations that want to defund the police and military under the guise of “climate change” and equity. 🙄</t>
  </si>
  <si>
    <t>AE-130</t>
  </si>
  <si>
    <t>I have an idea. Stop spending TRILLIONS around the world on the climate scam. I’d start by repealing the Inflation Reduction Act, aka the Green New Scam. Every corrupt politician that voted for the green new scam should be kicked out of office.</t>
  </si>
  <si>
    <t>AE-131</t>
  </si>
  <si>
    <t>I need visibility for this.
Here in Fayette county TX they are trying to install wind turbines. The people of Fayette county are saying NO to the green new scam. Please help by spreading the word. I could also use some help on gathering info for pamphlets I can make. 
@sammifootball
@scrowder
@manofbert
@Timcast</t>
  </si>
  <si>
    <t>IC-132</t>
  </si>
  <si>
    <t>We the US taxpayers are funding TRILLIONS of dollars for the unjust transition to mass famine and death, aka “climate change”. The climate cult expects that we will fund this globally. 
If republicans had a clue, they would repeal the IRA, aka the green new scam.</t>
  </si>
  <si>
    <t>Fear</t>
  </si>
  <si>
    <t>AE-133</t>
  </si>
  <si>
    <t>Wind turbines are the biggest scam, part of the New Green Scam funded by the 2021 infrastructure deal. Still find it hard to get past JVD and Chris Smith voting for the very thing they claim to fight. Just remember, politicians aren't our friends by default. Few good ones!</t>
  </si>
  <si>
    <t>AE-134</t>
  </si>
  <si>
    <t>We the taxpayers are funding the green new scam. They might as well light the money on fire.</t>
  </si>
  <si>
    <t>Financial Exploitation</t>
  </si>
  <si>
    <t>PT-135</t>
  </si>
  <si>
    <t>Climate change is a hoax. That agenda is a war against humanity and like most wars they're full of lies, propoganda and fear. 
These people will see the inside of a jail cell.</t>
  </si>
  <si>
    <t>Conspiracy &amp; Punishment</t>
  </si>
  <si>
    <t>AE-136</t>
  </si>
  <si>
    <t>The Green New Scam - just another taxpayer money grab</t>
  </si>
  <si>
    <t>AE-137</t>
  </si>
  <si>
    <t>PT-138</t>
  </si>
  <si>
    <r>
      <rPr>
        <color theme="1"/>
        <sz val="11.0"/>
      </rPr>
      <t xml:space="preserve">Die </t>
    </r>
    <r>
      <rPr>
        <color theme="1"/>
        <sz val="11.0"/>
        <u/>
      </rPr>
      <t>#Klimakrise</t>
    </r>
    <r>
      <rPr>
        <color theme="1"/>
        <sz val="11.0"/>
      </rPr>
      <t xml:space="preserve"> wird bewusst mit falschen Messdaten befeuert. Hier ein exemplarisches Beispiel. Jeder Physikstudent lernt: "Wer Mist misst, misst Mist!". Es mag eine Klimaveränderung geben, doch diese ist weder eine Krise, noch ist sie menschgemacht.</t>
    </r>
  </si>
  <si>
    <r>
      <t>#Klimakrise</t>
    </r>
  </si>
  <si>
    <t>Data Manipulation &amp; Denial</t>
  </si>
  <si>
    <t>IC-139</t>
  </si>
  <si>
    <t>Wenn das E-Auto eine gute Technologie wäre, müsste man den Konkurrenten nicht verbieten.
Und bitte kein Geschwurbel über Klimahysterie. Es gibt keinen Menschen gemachten Klimawandel.</t>
  </si>
  <si>
    <t>Technology Distrust &amp; Climate Change Denial</t>
  </si>
  <si>
    <t>PT-140</t>
  </si>
  <si>
    <t>Got stuck in traffic coming up to the Dartford tunnel earlier. Some protesters had hung huge banners over a bridge proclaiming Climate change is a hoax and the carbon they want to get rid of is YOU. Lots of us beeped &amp; waved. Whoever you are, 👏🏻👏🏻💘</t>
  </si>
  <si>
    <t>Support for Climate Change Denial</t>
  </si>
  <si>
    <t>AE-141</t>
  </si>
  <si>
    <r>
      <rPr>
        <color theme="1"/>
        <sz val="11.0"/>
      </rPr>
      <t xml:space="preserve">Die Bundesregierung gibt Milliarden für die Illusion aus, das Klima beeinflussen zu können - doch zur Absicherung realer Gefahren ist kein Geld da! </t>
    </r>
    <r>
      <rPr>
        <color theme="1"/>
        <sz val="11.0"/>
      </rPr>
      <t>#DeshalbAfD</t>
    </r>
    <r>
      <rPr>
        <color theme="1"/>
        <sz val="11.0"/>
      </rPr>
      <t xml:space="preserve"> </t>
    </r>
    <r>
      <rPr>
        <color theme="1"/>
        <sz val="11.0"/>
      </rPr>
      <t>#AfD</t>
    </r>
  </si>
  <si>
    <r>
      <t>#DeshalbAfD</t>
    </r>
    <r>
      <rPr>
        <rFont val="Arial"/>
        <color theme="1"/>
        <sz val="11.0"/>
      </rPr>
      <t xml:space="preserve"> #AfD</t>
    </r>
  </si>
  <si>
    <t>Misallocation of Resources</t>
  </si>
  <si>
    <t>IC-142</t>
  </si>
  <si>
    <t>Financial Exploitation &amp; Control</t>
  </si>
  <si>
    <t>PT-143</t>
  </si>
  <si>
    <t>Klimawandel ist Fake</t>
  </si>
  <si>
    <t>IC-144</t>
  </si>
  <si>
    <t>Nur Grössenwahnsinnige oder Idioten glauben, das Klima beeinflussen zu können
Die „Klimakrise“ ist das linksgrüne Profitgeschäft und wird von den religiösen Klimajüngern fanatisiert.</t>
  </si>
  <si>
    <t>Conspiracy &amp; Denial</t>
  </si>
  <si>
    <t>AE-145</t>
  </si>
  <si>
    <t>WATCH: President Trump promises to end Joe Biden’s 'green new scam ideas.'
"I will end the electric vehicle mandate on Day One"
Make no mistake about it: Voters will reject Biden's green agenda in November!</t>
  </si>
  <si>
    <t>Political Rejection</t>
  </si>
  <si>
    <t>TO-146</t>
  </si>
  <si>
    <t>Ein E-Auto fährt nie und nimmer so Energie effizient wie ein Diesel. Das CO₂ wird nur woanders produziert. Ausserdem ist das menschgemachte CO₂ mit nur 0.8% Anteil am Treibhauseffekt für das Klima sowieso völlig irrelevant.</t>
  </si>
  <si>
    <t>IC-147</t>
  </si>
  <si>
    <t>Sie haben völlig recht - Frau Weidel. Was für die USA ein Krieg ist für Deutschland und andere Staaten die Klimalüge. Echte Probleme im Inland werden dasurch kaschiert.</t>
  </si>
  <si>
    <t>Comparison to Warfare</t>
  </si>
  <si>
    <t>PT-148</t>
  </si>
  <si>
    <t>Die Wahrheit über den Klimawandel 
In den letzten Jahren haben wir immer wieder gehört, dass der Mensch durch CO2-Emissionen den Klimawandel verursacht. Aber stimmt das wirklich? 
Fakten statt Panikmache:
Das Klima auf der Erde hat sich schon immer verändert, lange bevor der Mensch industrielle Aktivitäten begann. Es gab Warm- und Kaltzeiten, die durch natürliche Faktoren wie Sonnenaktivität und vulkanische Eruptionen beeinflusst wurden.
CO2 macht nur einen winzigen Bruchteil der Erdatmosphäre aus. Andere Faktoren, wie Wasserdampf, haben einen viel größeren Einfluss auf das Klima.
Viele der Prognosen basieren auf Computermodellen, die ungenau sind. Diese können die Wechselwirkungen in der Atmosphäre nicht vollständig erfassen.
Die Idee, dass der Mensch das Klima signifikant beeinflussen kann, dient oft politischen und wirtschaftlichen Interessen. Es geht um Kontrolle, Steuern und Macht – nicht um die Rettung des Planeten.
👉 Erfahre mehr über den natürlichen Klimawandel</t>
  </si>
  <si>
    <t>Historical Context &amp; Conspiracy</t>
  </si>
  <si>
    <t>PT-149</t>
  </si>
  <si>
    <t>Bemerkenswert:
Sowohl wenig Regen als auch viel Regen führt zu hohen CO2-Emissionen.
Das darf auch nicht hinterfragt werden!
Auf keinen Fall! 😏🤨😂🤦🏻
#Klimawandel #Klimaschwindel
#Netzfund</t>
  </si>
  <si>
    <r>
      <rPr>
        <rFont val="Arial"/>
        <color theme="1"/>
        <sz val="11.0"/>
      </rPr>
      <t>#Klimawandel #Klimaschwindel #Netzfund</t>
    </r>
  </si>
  <si>
    <t>Media Criticism &amp; Confusion</t>
  </si>
  <si>
    <t>IC-150</t>
  </si>
  <si>
    <t>1342: Magdalenenflut, zehntausende Tote.
1962: Hamburger Flut, über 300 Tote, Helmut Schmidt gewinnt Profil.
2002: Dresdner Jahrhundertflut, 21 Tote.
2023: Hochwasser ohne Todesopfer. MP Weil: Das hat es in diesem Ausmaß noch nie gegeben!
Der „menschengemachte Klimaschwindel” nutzt die Vergesslichkeit der Menschen, um Projekte wie nicht wettbewerbsfähigen grünen Stahl oder das Heitungsgesetz durchzudrücken.</t>
  </si>
  <si>
    <t>Manipulation &amp; Denial</t>
  </si>
  <si>
    <t>AE-151</t>
  </si>
  <si>
    <t>Jedes Land und die jeweiligen traditionellen Medien versuchen, ihre Zuschauer mit dem Klimaschwindel einer Gehirnwäsche zu unterziehen.</t>
  </si>
  <si>
    <t>Media Brainwashing</t>
  </si>
  <si>
    <t>AE-152</t>
  </si>
  <si>
    <t>Doch meine Gedanken werden wirklich erbarmungsloser, je länger diese Clowns in Berlin unser Land zerstören. Vielleicht ist es wirklich an der Zeit, dass ich mich mal etwas genauer mit der AfD beschäftige. Scheint ja die einzige Lösung zu sein den Klimaschwindel zu bekämpfen und der Ampel den Stecker zu ziehen</t>
  </si>
  <si>
    <t>Demand for Action</t>
  </si>
  <si>
    <t>PT-153</t>
  </si>
  <si>
    <t xml:space="preserve">Vulkanausbrüche: In wenigen Tagen einer Eruption entweicht soviel "Klimagas" wie Deutschland in etwa 100 Jahren und Österreich in 1000 Jahren produzieren. Aber WIR sollen "für's Klima" immer höhere Steuern zahlen? #Klimaschutz #CO2Steuer #Klimaschwindel #GreatReset #Klima </t>
  </si>
  <si>
    <r>
      <rPr>
        <rFont val="Arial"/>
        <color theme="1"/>
        <sz val="11.0"/>
      </rPr>
      <t>#Klimaschutz #CO2Steuer #Klimaschwindel #GreatReset #Klima</t>
    </r>
  </si>
  <si>
    <t>Natural Causes of Climate Change</t>
  </si>
  <si>
    <t>PT-154</t>
  </si>
  <si>
    <r>
      <rPr>
        <color theme="1"/>
        <sz val="11.0"/>
      </rPr>
      <t xml:space="preserve">Stellt Euch einen bedrohlichen </t>
    </r>
    <r>
      <rPr>
        <color theme="1"/>
        <sz val="11.0"/>
      </rPr>
      <t>#Klimawandel</t>
    </r>
    <r>
      <rPr>
        <color theme="1"/>
        <sz val="11.0"/>
      </rPr>
      <t xml:space="preserve"> und Anstieg der Meereshöhe vor, bei dem die Gezeitenbäder von Sliema seit 200 Jahren immer noch auf Meereshöhe liegen. Wenn das so weiter geht, steht der Kölner Dom bald unter Wasser. </t>
    </r>
    <r>
      <rPr>
        <color theme="1"/>
        <sz val="11.0"/>
      </rPr>
      <t>#KlimaLüge</t>
    </r>
    <r>
      <rPr>
        <color theme="1"/>
        <sz val="11.0"/>
      </rPr>
      <t xml:space="preserve"> </t>
    </r>
    <r>
      <rPr>
        <color theme="1"/>
        <sz val="11.0"/>
      </rPr>
      <t>#klimaathysterie</t>
    </r>
  </si>
  <si>
    <r>
      <t>#KlimaLüge</t>
    </r>
    <r>
      <rPr>
        <rFont val="Arial"/>
        <color theme="1"/>
        <sz val="11.0"/>
      </rPr>
      <t xml:space="preserve"> #klimaathysterie</t>
    </r>
  </si>
  <si>
    <t>Absurdity &amp; Denial</t>
  </si>
  <si>
    <t>PT-155</t>
  </si>
  <si>
    <r>
      <rPr>
        <color theme="1"/>
        <sz val="11.0"/>
      </rPr>
      <t xml:space="preserve">Die ganze </t>
    </r>
    <r>
      <rPr>
        <color theme="1"/>
        <sz val="11.0"/>
        <u/>
      </rPr>
      <t>#Klimahysterie</t>
    </r>
    <r>
      <rPr>
        <color theme="1"/>
        <sz val="11.0"/>
      </rPr>
      <t xml:space="preserve"> beruht einzig auf Modellen und sogenannten Berechnungen. Diejenigen, die das modellieren haben nur so lange ein gesichertes Einkommen, so lange die Modelle die Katastrophen vorhersagen, die Politiker brauchen, um "durchregieren" zu können.</t>
    </r>
  </si>
  <si>
    <r>
      <t>#Klimahysterie</t>
    </r>
  </si>
  <si>
    <t>Distrust of Science</t>
  </si>
  <si>
    <t>PT-156</t>
  </si>
  <si>
    <r>
      <rPr>
        <color theme="1"/>
        <sz val="11.0"/>
      </rPr>
      <t xml:space="preserve">Laut Spiegel (1986) sollte der Kölner Dom schon seit 2006 unter Wasser stehen. Ich bin daher etwas irritiert, dachte der wäre schon seit 18 Jahren gar nicht mehr da.  </t>
    </r>
    <r>
      <rPr>
        <color theme="1"/>
        <sz val="11.0"/>
      </rPr>
      <t>#Klimakrise</t>
    </r>
    <r>
      <rPr>
        <color theme="1"/>
        <sz val="11.0"/>
      </rPr>
      <t xml:space="preserve"> </t>
    </r>
    <r>
      <rPr>
        <color theme="1"/>
        <sz val="11.0"/>
      </rPr>
      <t>#Klimawandel</t>
    </r>
  </si>
  <si>
    <r>
      <t>#Klimakrise</t>
    </r>
    <r>
      <rPr>
        <rFont val="Arial"/>
        <color theme="1"/>
        <sz val="11.0"/>
      </rPr>
      <t xml:space="preserve"> #Klimawandel</t>
    </r>
  </si>
  <si>
    <t>Media Criticism &amp; Denial</t>
  </si>
  <si>
    <t>PT-157</t>
  </si>
  <si>
    <t>Die New York Times leitet den geordneten Rückzug von der #Klimalüge ein: Die Malediven gibt es immer noch! Keine der Pazifikinseln, die eigentlich längst hätten untergegangen sein sollen, ist verschwunden. Noch nicht einmal geschrumpft. Zwar erklärt die Times die ganze Klimapanikmache noch nicht für Humbug. Das dürfte allerdings nur noch eine Frage der Zeit sein.</t>
  </si>
  <si>
    <t>Media Shift &amp; Skepticism</t>
  </si>
  <si>
    <t>IC-158</t>
  </si>
  <si>
    <t>Es bewegt sich etwas. Als nächstes werden die #Klimalügner hektisch nach Ausreden suchen, um ihre Profitgier zu verschleiern.</t>
  </si>
  <si>
    <t>Accusation of Greed</t>
  </si>
  <si>
    <t>PT-159</t>
  </si>
  <si>
    <t>Die sogenannte #Klimakriese (#Klimalüge) ist das größte #Geschäftsmodell der #Eliten und die #Schafe fallen natürlich ALLE darauf rein.
Schon gemerkt dass der sogenannten #Klimaschutz die #Natur und #Umwelt zerstört!
Von den #Chemtrails ganz zu schweigen.
Werdet endlich wach!</t>
  </si>
  <si>
    <r>
      <rPr>
        <rFont val="Arial"/>
        <color theme="1"/>
        <sz val="11.0"/>
      </rPr>
      <t>#Klimakriese#Klimalüge#Schafe #Eliten</t>
    </r>
  </si>
  <si>
    <t>Elite Conspiracy</t>
  </si>
  <si>
    <t>PT-160</t>
  </si>
  <si>
    <t>Der heißeste Sommer aller Zeiten! Die große Klimalüge und der größten Klimabetrug lassen grüßen!</t>
  </si>
  <si>
    <t>Sarcasm &amp; Denial</t>
  </si>
  <si>
    <t>PT-161</t>
  </si>
  <si>
    <r>
      <rPr>
        <color theme="1"/>
        <sz val="11.0"/>
      </rPr>
      <t xml:space="preserve">Das noch dazu ... </t>
    </r>
    <r>
      <rPr>
        <color theme="1"/>
        <sz val="11.0"/>
        <u/>
      </rPr>
      <t>#Klimalüge</t>
    </r>
    <r>
      <rPr>
        <color theme="1"/>
        <sz val="11.0"/>
      </rPr>
      <t xml:space="preserve"> Ablasshandel mit Co2! Lügen und Betrug. Nix menschengemachter Klimawandel. Nix ich Schuld an irgendwas! Nix Höllensommer. Alles völlig normal und im Schnitt. Höllensommer gibt's wenn, dann wegen Messerstecher.</t>
    </r>
  </si>
  <si>
    <r>
      <rPr>
        <rFont val="Arial"/>
        <color theme="1"/>
        <sz val="11.0"/>
      </rPr>
      <t>#Klimalüge</t>
    </r>
  </si>
  <si>
    <t>Financial Exploitation &amp; Denial</t>
  </si>
  <si>
    <t>PT-162</t>
  </si>
  <si>
    <t>Wann kommt eigentlich der Höllensommer ? Sobald es aufhört zu regnen, und die Temp. die 25C Marke erreichen, haut die Journalie in die Tasten. Wie auf Kommando. #Klimalüge</t>
  </si>
  <si>
    <r>
      <rPr>
        <rFont val="Arial"/>
        <color theme="1"/>
        <sz val="11.0"/>
      </rPr>
      <t>#Klimalüge</t>
    </r>
  </si>
  <si>
    <t>AE-163</t>
  </si>
  <si>
    <t>So sollte es sein, aber mit dieser Regierung wandelt sich unser Land ins negative, sie zerstören unsere Heimat mit ihrer Klimalüge. Das Klima hat sich schon immer gewandelt und da gab es noch keine Menschen, diese Regierung mit den Altparteien müssen weg und zwar sofort.</t>
  </si>
  <si>
    <t>Government Criticism</t>
  </si>
  <si>
    <t>AE-164</t>
  </si>
  <si>
    <t>Meine Vermutung ist, dass die Klimalüge uns langfristig deutlich mehr Geld und Freiheitsrechte nehmen wird als die Covid-Panikdemie. Mal sehen, was sich die Veranstalter als Nächstes einfallen lassen.</t>
  </si>
  <si>
    <t>AE-165</t>
  </si>
  <si>
    <t>Wann hören Sie die Klimalüge auf? Es wurde doch schon genug Geld damit verdient.</t>
  </si>
  <si>
    <t>IC-166</t>
  </si>
  <si>
    <t>Mit Angst &amp; Hysterie kann man am leichtesten ein Volk einschüchtern u. folgsam machen!
Das Regierungs-Sprachrohr versucht es wiederholt mit Klimahysterie &amp; Panikmache, obwohl wir bislang hier in DE einen eher mittelprächtigen bis miesen Sommer hatten mit wenig sehr heißen Tagen.</t>
  </si>
  <si>
    <t>Psychological Manipulation</t>
  </si>
  <si>
    <t>IC-167</t>
  </si>
  <si>
    <t>Natürlich sind die Grünen Öko-Nazis die Hauptgegner. Sie zerstören das Land und wollen alles mit Klimahysterie kontrollieren. Das ist ein klarer Fall für den VS.</t>
  </si>
  <si>
    <t>Government Criticism &amp; Hysteria</t>
  </si>
  <si>
    <t>AE-168</t>
  </si>
  <si>
    <t>Immer weniger junge Leute lassen sich von dieser Klimahysterie beeindrucken und wählen lieber die AfD.</t>
  </si>
  <si>
    <t>Political Shift</t>
  </si>
  <si>
    <t>PT-169</t>
  </si>
  <si>
    <t>Zwar ist Klimawandel kein Schwindel, denn das Klima ändert sich ständig.
1) ABER NICHT VOM MENSCHEN VERURSACHT
2) CO2 ALS HAUPTURSACHE IST FALSCH
3) KLIMAHYSTERIE und Angstverbreitung beim Volk scheinen eigentliche Ziele
Dagegen: NACHHALTIGKEIT ist ein vernünftiges Ziel</t>
  </si>
  <si>
    <t>Partial Denial</t>
  </si>
  <si>
    <t>PT-170</t>
  </si>
  <si>
    <r>
      <rPr>
        <color theme="1"/>
        <sz val="11.0"/>
      </rPr>
      <t xml:space="preserve">Die Erdverkochung ist abgesagt. Wir werden jetzt alle ertrinken  </t>
    </r>
    <r>
      <rPr>
        <color theme="1"/>
        <sz val="11.0"/>
        <u/>
      </rPr>
      <t>#Klimahysterie</t>
    </r>
  </si>
  <si>
    <r>
      <rPr>
        <rFont val="Arial"/>
        <color theme="1"/>
        <sz val="11.0"/>
      </rPr>
      <t>#Klimahysterie</t>
    </r>
  </si>
  <si>
    <t>IC-171</t>
  </si>
  <si>
    <t>Schön langsam wird es Zeit, dass wir uns über die Geisteskrankheit Klimahysterie unterhalten..... Und wir müssen dringend ein paar Extrastunden echte Naturwissenschaften in den Lehrplan der Schulen einbauen...</t>
  </si>
  <si>
    <t>Psychological Criticism</t>
  </si>
  <si>
    <t>AE-172</t>
  </si>
  <si>
    <t>Klimahysterie hat im Grundgesetz nichts zu suchen.</t>
  </si>
  <si>
    <t>Political Criticism</t>
  </si>
  <si>
    <t>AE-173</t>
  </si>
  <si>
    <t>Als hätte die Welt und vor allem Deutschland keine anderen Probleme, die wesentlich wichtiger sind. Wie ich diese verwöhnten Bonzen Kinder und ihre Scheiß Klimahysterie verabscheue. Ihr könnt das Klima nicht retten, weil es nichts zu retten gibt</t>
  </si>
  <si>
    <t>Prioritization Criticism</t>
  </si>
  <si>
    <t>AE-174</t>
  </si>
  <si>
    <t>Wäre es nicht sinnvoller, in echte Probleme zu investieren als in Klimapanik?</t>
  </si>
  <si>
    <t>IC-175</t>
  </si>
  <si>
    <t>CO2 is not controlling climate change, it‘s controlling you - the public“, says Piers Corbyn, the crude experts of #afd in a hearing of German Bundestag</t>
  </si>
  <si>
    <r>
      <rPr>
        <rFont val="Arial"/>
        <color theme="1"/>
        <sz val="11.0"/>
      </rPr>
      <t>#afd</t>
    </r>
  </si>
  <si>
    <t>IC-176</t>
  </si>
  <si>
    <t>Climate change is a hoax invented by China to weaken the US economy. Germany should stop wasting money on renewable energy and invest in coal and nuclear power</t>
  </si>
  <si>
    <t>Conspiracy Theory</t>
  </si>
  <si>
    <t>IC-177</t>
  </si>
  <si>
    <t>Trying to make 1930s Germany great again but worse than the first time around. And he pushes #ClimateHoax when we all know it’s being engineered.</t>
  </si>
  <si>
    <r>
      <rPr>
        <rFont val="Arial"/>
        <color theme="1"/>
        <sz val="11.0"/>
      </rPr>
      <t>#ClimateHoax</t>
    </r>
  </si>
  <si>
    <t>Historical Comparison</t>
  </si>
  <si>
    <t>IC-178</t>
  </si>
  <si>
    <t>Climate change is just another excuse to control us. When will people wake up and see the real agenda? #ClimateHoax</t>
  </si>
  <si>
    <r>
      <rPr>
        <rFont val="Arial"/>
        <color theme="1"/>
        <sz val="11.0"/>
      </rPr>
      <t>#ClimateHoax</t>
    </r>
  </si>
  <si>
    <t>Conspiracy &amp; Control</t>
  </si>
  <si>
    <t>PT-179</t>
  </si>
  <si>
    <t>Why is Southern Germany in dark orange? I'm here - during the day it was 26°C. Now, after rain it is 19°C. Please stop the heat hysteria! #climatehoax</t>
  </si>
  <si>
    <r>
      <rPr>
        <rFont val="Arial"/>
        <color theme="1"/>
        <sz val="11.0"/>
      </rPr>
      <t>#ClimateHoax</t>
    </r>
  </si>
  <si>
    <t>IC-180</t>
  </si>
  <si>
    <t>It's the #ClimateHoax that is going to kill millions of mostly poorer people in the next decade - because they will have increasingly restricted access to reliable fossil fuels. Just look at what is happening in Germany. That is how quickly climate alarmism can destroy a country.</t>
  </si>
  <si>
    <r>
      <rPr>
        <rFont val="Arial"/>
        <color theme="1"/>
        <sz val="11.0"/>
      </rPr>
      <t>#ClimateHoax</t>
    </r>
  </si>
  <si>
    <t>Economic Consequences</t>
  </si>
  <si>
    <t>AE-181</t>
  </si>
  <si>
    <t>Climate change is the biggest scam of our time. Follow the money, not the science fiction.</t>
  </si>
  <si>
    <t>PT-182</t>
  </si>
  <si>
    <t>20 years ago, global warming was to blame for NO SNOW. Now global warming is to blame for TOO MUCH SNOW. Just BELIEEEVE-because a "scientist" says so. #ClimateHoax #Germany</t>
  </si>
  <si>
    <r>
      <rPr>
        <rFont val="Arial"/>
        <color theme="1"/>
        <sz val="11.0"/>
      </rPr>
      <t>#ClimateHoax #Germany</t>
    </r>
  </si>
  <si>
    <t>Media Criticism &amp; Absurdity</t>
  </si>
  <si>
    <t>TO-183</t>
  </si>
  <si>
    <t>It looks like smoke but how much is actually CO2? I think it's mostly "volcanic ash" which is micro sized rock that eventually falls to the ground. CO2 doesn't cause climate change, but we should still try to be accurate.</t>
  </si>
  <si>
    <t>Scientific Skepticism</t>
  </si>
  <si>
    <t>AE-184</t>
  </si>
  <si>
    <t>Germany already has the 2nd highest electricity price in Europe. But the weather has not changed. When will Germans figure out that they are just being ripped off via the #ClimateHoax?</t>
  </si>
  <si>
    <r>
      <rPr>
        <rFont val="Arial"/>
        <color theme="1"/>
        <sz val="11.0"/>
      </rPr>
      <t>#ClimateHoax</t>
    </r>
  </si>
  <si>
    <t>Economic Criticism</t>
  </si>
  <si>
    <t>PT-185</t>
  </si>
  <si>
    <t>CO2 levels were much higher in the past, and life thrived. This climate panic is unfounded. #ClimateReality</t>
  </si>
  <si>
    <r>
      <rPr>
        <rFont val="Arial"/>
        <color theme="1"/>
        <sz val="11.0"/>
      </rPr>
      <t>#ClimateReality</t>
    </r>
  </si>
  <si>
    <t>Historical Context &amp; Denial</t>
  </si>
  <si>
    <t>IC-186</t>
  </si>
  <si>
    <t>Climate change is a lie and the Globalists are using it to take away your freedoms.👀👇🏻😒 #NoNetZero #NoGlobalism #BanWEF</t>
  </si>
  <si>
    <r>
      <rPr>
        <rFont val="Arial"/>
        <color theme="1"/>
        <sz val="11.0"/>
      </rPr>
      <t>#NoNetZero #NoGlobalism #BanWEF</t>
    </r>
  </si>
  <si>
    <t>IC-187</t>
  </si>
  <si>
    <t>Climate change is not a lie it is THE lie. The lie of the century. Purpose: To destroy capitalism in general and the US in particular. Also, to make China, which pays no attention to climate accords, the world's only super power.</t>
  </si>
  <si>
    <t>Economic Conspiracy</t>
  </si>
  <si>
    <t>AE-188</t>
  </si>
  <si>
    <t>It is because if we are so worried about climate change we live on the same planet as the eastern hemisphere they are all burning coal those with oil are drilling so if we really could control it why don't we get in their business it's a lie to make our elite</t>
  </si>
  <si>
    <t>PT-189</t>
  </si>
  <si>
    <t>Modern day climate catastrophism is a lie.
Your problem is that you bought into the lie.
You can't admit to yourself that you've been dumb enough to fall for it.
If you're smart, one day you'll realize that true smart people realize when they're wrong, then change their thinking</t>
  </si>
  <si>
    <t>Denial &amp; Manipulation</t>
  </si>
  <si>
    <t>AE-190</t>
  </si>
  <si>
    <t>n a true republic, the government wouldn’t legally be able to steal taxpayer money to promote one energy over another.  We’ve got a bunch of bad politicians on power trips.  Climate change is a lie.</t>
  </si>
  <si>
    <t>PT-191</t>
  </si>
  <si>
    <t>Climate change.  “carbon dioxide must be reduced” is a normalized a lie that politicians and wealthy people in the club of self adulation try to force us to believe by repeating it endlessly.</t>
  </si>
  <si>
    <t>Denial &amp; Conspiracy</t>
  </si>
  <si>
    <t>IC-192</t>
  </si>
  <si>
    <t>No this take is terrible. There is no such thing as the far right. It's about as dumb as "climate change". Both sides is also a lie. 
Ordinary people fighting against lunatic leftists who allowed children to be butchered is not "street violence".</t>
  </si>
  <si>
    <t>Political &amp; Climate Denial</t>
  </si>
  <si>
    <t>TO-193</t>
  </si>
  <si>
    <t>Yes, climate change is a lie as it is being sold to the citizens of the world. The climate is changing but there is little we can do about it. This change is due to the shifting of the Earth's poles. Reducing carbon will only harm the trees and plants. Trees &amp; plants = Oxygen</t>
  </si>
  <si>
    <t>Environmental Misunderstanding</t>
  </si>
  <si>
    <t>PT-194</t>
  </si>
  <si>
    <t>Scientific Facts &amp; Historical Evidence already debunked the notion that Climate Change is caused by Man's intervention. This is a fraud, a lie. They are pushing this lie so they can eventually implement Climate Lockdowns, that's part of UN Agenda 2030.</t>
  </si>
  <si>
    <t>Historical Denial</t>
  </si>
  <si>
    <t>IC-195</t>
  </si>
  <si>
    <t>“Global warming” is a lie and a scam to transfer wealth &amp; power to global elites.
Such a huge lie, in fact, they changed it’s name to “climate change” when “inconvenient truths” like this happened.</t>
  </si>
  <si>
    <t>PT-196</t>
  </si>
  <si>
    <t>Ocean still at the same levels after all these years. Climate Change is a lie.</t>
  </si>
  <si>
    <t>PT-197</t>
  </si>
  <si>
    <t xml:space="preserve">Climate change is a lie. Nothing they have predicted has come true. Yet more taxes and regulations have grown like ice age glaciers
</t>
  </si>
  <si>
    <t>Skepticism &amp; Denial</t>
  </si>
  <si>
    <t>AE-198</t>
  </si>
  <si>
    <t>Climate change is a fucking hoax!! Its a lie to extract money. The bill useless Cyril signed goes against the constitution and this will get beaten down in the end!!</t>
  </si>
  <si>
    <t>IC-199</t>
  </si>
  <si>
    <t>This is happening all over the west. It’s going to create food shortages, starvation, corruption, crime and misery. It will cause a humanitarian crisis. Climate change is a lie, a conspiracy to destroy our economies.</t>
  </si>
  <si>
    <t>TO-200</t>
  </si>
  <si>
    <t>Climate change is a lie.
CO2 is plant food and does not cause the earth to warm into destruction.
Windmills and Solar destroy millions of acres when nuclear power is the real conservative solution to power generation</t>
  </si>
  <si>
    <t>Scientific Misunderstanding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</si>
</sst>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
    <numFmt numFmtId="166" formatCode="d.m.yyyy"/>
  </numFmts>
  <fonts count="20">
    <font>
      <sz val="10.0"/>
      <color rgb="FF000000"/>
      <name val="Arial"/>
      <scheme val="minor"/>
    </font>
    <font>
      <b/>
      <sz val="12.0"/>
      <color rgb="FF000000"/>
      <name val="Arial"/>
    </font>
    <font>
      <b/>
      <sz val="12.0"/>
      <color theme="1"/>
      <name val="Arial"/>
      <scheme val="minor"/>
    </font>
    <font>
      <color theme="1"/>
      <name val="Arial"/>
      <scheme val="minor"/>
    </font>
    <font>
      <sz val="11.0"/>
      <color theme="1"/>
      <name val="Arial"/>
      <scheme val="minor"/>
    </font>
    <font>
      <b/>
      <color rgb="FF000000"/>
      <name val="Arial"/>
    </font>
    <font>
      <sz val="11.0"/>
      <color rgb="FF000000"/>
      <name val="&quot;Aptos Narrow&quot;"/>
    </font>
    <font>
      <sz val="11.0"/>
      <color rgb="FF000000"/>
      <name val="Arial"/>
    </font>
    <font>
      <u/>
      <sz val="11.0"/>
      <color theme="1"/>
    </font>
    <font>
      <u/>
      <sz val="11.0"/>
      <color theme="1"/>
    </font>
    <font>
      <u/>
      <sz val="11.0"/>
      <color theme="1"/>
    </font>
    <font>
      <u/>
      <sz val="11.0"/>
      <color theme="1"/>
    </font>
    <font>
      <u/>
      <sz val="11.0"/>
      <color theme="1"/>
    </font>
    <font>
      <u/>
      <sz val="11.0"/>
      <color theme="1"/>
    </font>
    <font>
      <u/>
      <sz val="11.0"/>
      <color theme="1"/>
    </font>
    <font>
      <u/>
      <sz val="11.0"/>
      <color theme="1"/>
    </font>
    <font>
      <u/>
      <sz val="11.0"/>
      <color theme="1"/>
    </font>
    <font>
      <u/>
      <sz val="11.0"/>
      <color theme="1"/>
    </font>
    <font>
      <u/>
      <sz val="11.0"/>
      <color theme="1"/>
    </font>
    <font>
      <u/>
      <sz val="11.0"/>
      <color theme="1"/>
    </font>
  </fonts>
  <fills count="9">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06666"/>
        <bgColor rgb="FFE06666"/>
      </patternFill>
    </fill>
    <fill>
      <patternFill patternType="solid">
        <fgColor rgb="FF93C47D"/>
        <bgColor rgb="FF93C47D"/>
      </patternFill>
    </fill>
    <fill>
      <patternFill patternType="solid">
        <fgColor rgb="FFD5A6BD"/>
        <bgColor rgb="FFD5A6BD"/>
      </patternFill>
    </fill>
    <fill>
      <patternFill patternType="solid">
        <fgColor rgb="FFCFE2F3"/>
        <bgColor rgb="FFCFE2F3"/>
      </patternFill>
    </fill>
    <fill>
      <patternFill patternType="solid">
        <fgColor theme="0"/>
        <bgColor theme="0"/>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shrinkToFit="0" wrapText="1"/>
    </xf>
    <xf borderId="0" fillId="3" fontId="5" numFmtId="0" xfId="0" applyAlignment="1" applyFill="1" applyFont="1">
      <alignment shrinkToFit="0" wrapText="1"/>
    </xf>
    <xf borderId="0" fillId="4" fontId="4" numFmtId="0" xfId="0" applyAlignment="1" applyFill="1" applyFont="1">
      <alignment readingOrder="0" shrinkToFit="0" wrapText="1"/>
    </xf>
    <xf borderId="0" fillId="4" fontId="4" numFmtId="164" xfId="0" applyAlignment="1" applyFont="1" applyNumberFormat="1">
      <alignment readingOrder="0" shrinkToFit="0" wrapText="1"/>
    </xf>
    <xf borderId="0" fillId="4" fontId="4" numFmtId="0" xfId="0" applyAlignment="1" applyFont="1">
      <alignment horizontal="left" readingOrder="0" shrinkToFit="0" vertical="bottom" wrapText="0"/>
    </xf>
    <xf borderId="0" fillId="4" fontId="4" numFmtId="0" xfId="0" applyAlignment="1" applyFont="1">
      <alignment horizontal="left" readingOrder="0"/>
    </xf>
    <xf borderId="0" fillId="0" fontId="6" numFmtId="0" xfId="0" applyAlignment="1" applyFont="1">
      <alignment horizontal="left" readingOrder="0"/>
    </xf>
    <xf borderId="0" fillId="4" fontId="4" numFmtId="0" xfId="0" applyAlignment="1" applyFont="1">
      <alignment shrinkToFit="0" wrapText="1"/>
    </xf>
    <xf borderId="0" fillId="4" fontId="4" numFmtId="165" xfId="0" applyAlignment="1" applyFont="1" applyNumberFormat="1">
      <alignment readingOrder="0" shrinkToFit="0" wrapText="1"/>
    </xf>
    <xf borderId="0" fillId="0" fontId="7" numFmtId="0" xfId="0" applyAlignment="1" applyFont="1">
      <alignment horizontal="left" readingOrder="0"/>
    </xf>
    <xf borderId="0" fillId="5" fontId="4" numFmtId="0" xfId="0" applyAlignment="1" applyFill="1" applyFont="1">
      <alignment readingOrder="0" shrinkToFit="0" wrapText="1"/>
    </xf>
    <xf borderId="0" fillId="5" fontId="4" numFmtId="164" xfId="0" applyAlignment="1" applyFont="1" applyNumberFormat="1">
      <alignment readingOrder="0" shrinkToFit="0" wrapText="1"/>
    </xf>
    <xf borderId="0" fillId="5" fontId="4" numFmtId="0" xfId="0" applyAlignment="1" applyFont="1">
      <alignment shrinkToFit="0" wrapText="1"/>
    </xf>
    <xf borderId="0" fillId="5" fontId="4" numFmtId="0" xfId="0" applyAlignment="1" applyFont="1">
      <alignment horizontal="left" readingOrder="0" shrinkToFit="0" vertical="bottom" wrapText="0"/>
    </xf>
    <xf borderId="0" fillId="5" fontId="4" numFmtId="0" xfId="0" applyAlignment="1" applyFont="1">
      <alignment horizontal="left" readingOrder="0"/>
    </xf>
    <xf borderId="0" fillId="5" fontId="4" numFmtId="165" xfId="0" applyAlignment="1" applyFont="1" applyNumberFormat="1">
      <alignment readingOrder="0" shrinkToFit="0" wrapText="1"/>
    </xf>
    <xf borderId="0" fillId="4" fontId="8" numFmtId="0" xfId="0" applyAlignment="1" applyFont="1">
      <alignment readingOrder="0" shrinkToFit="0" wrapText="1"/>
    </xf>
    <xf borderId="0" fillId="5" fontId="9" numFmtId="0" xfId="0" applyAlignment="1" applyFont="1">
      <alignment readingOrder="0" shrinkToFit="0" wrapText="1"/>
    </xf>
    <xf borderId="0" fillId="5" fontId="10" numFmtId="0" xfId="0" applyAlignment="1" applyFont="1">
      <alignment readingOrder="0" shrinkToFit="0" wrapText="1"/>
    </xf>
    <xf borderId="0" fillId="4" fontId="4" numFmtId="166" xfId="0" applyAlignment="1" applyFont="1" applyNumberFormat="1">
      <alignment readingOrder="0" shrinkToFit="0" wrapText="1"/>
    </xf>
    <xf borderId="0" fillId="4" fontId="4" numFmtId="0" xfId="0" applyAlignment="1" applyFont="1">
      <alignment readingOrder="0"/>
    </xf>
    <xf borderId="0" fillId="5" fontId="4" numFmtId="166" xfId="0" applyAlignment="1" applyFont="1" applyNumberFormat="1">
      <alignment readingOrder="0" shrinkToFit="0" wrapText="1"/>
    </xf>
    <xf borderId="0" fillId="6" fontId="4" numFmtId="0" xfId="0" applyAlignment="1" applyFill="1" applyFont="1">
      <alignment readingOrder="0" shrinkToFit="0" wrapText="1"/>
    </xf>
    <xf borderId="0" fillId="6" fontId="4" numFmtId="164" xfId="0" applyAlignment="1" applyFont="1" applyNumberFormat="1">
      <alignment readingOrder="0" shrinkToFit="0" wrapText="1"/>
    </xf>
    <xf borderId="0" fillId="6" fontId="4" numFmtId="0" xfId="0" applyAlignment="1" applyFont="1">
      <alignment shrinkToFit="0" wrapText="1"/>
    </xf>
    <xf borderId="0" fillId="6" fontId="4" numFmtId="0" xfId="0" applyAlignment="1" applyFont="1">
      <alignment horizontal="left" readingOrder="0" shrinkToFit="0" vertical="bottom" wrapText="0"/>
    </xf>
    <xf borderId="0" fillId="6" fontId="4" numFmtId="0" xfId="0" applyAlignment="1" applyFont="1">
      <alignment horizontal="left" readingOrder="0"/>
    </xf>
    <xf borderId="0" fillId="4" fontId="11" numFmtId="0" xfId="0" applyAlignment="1" applyFont="1">
      <alignment readingOrder="0" shrinkToFit="0" wrapText="1"/>
    </xf>
    <xf borderId="0" fillId="4" fontId="4" numFmtId="0" xfId="0" applyAlignment="1" applyFont="1">
      <alignment readingOrder="0" shrinkToFit="0" wrapText="1"/>
    </xf>
    <xf borderId="0" fillId="5" fontId="4" numFmtId="0" xfId="0" applyAlignment="1" applyFont="1">
      <alignment readingOrder="0" shrinkToFit="0" wrapText="1"/>
    </xf>
    <xf borderId="0" fillId="7" fontId="4" numFmtId="0" xfId="0" applyAlignment="1" applyFill="1" applyFont="1">
      <alignment readingOrder="0" shrinkToFit="0" wrapText="1"/>
    </xf>
    <xf borderId="0" fillId="7" fontId="4" numFmtId="164" xfId="0" applyAlignment="1" applyFont="1" applyNumberFormat="1">
      <alignment readingOrder="0" shrinkToFit="0" wrapText="1"/>
    </xf>
    <xf borderId="0" fillId="7" fontId="4" numFmtId="0" xfId="0" applyAlignment="1" applyFont="1">
      <alignment horizontal="left" readingOrder="0" shrinkToFit="0" vertical="bottom" wrapText="0"/>
    </xf>
    <xf borderId="0" fillId="7" fontId="4" numFmtId="0" xfId="0" applyAlignment="1" applyFont="1">
      <alignment horizontal="left" readingOrder="0"/>
    </xf>
    <xf borderId="0" fillId="7" fontId="4" numFmtId="0" xfId="0" applyAlignment="1" applyFont="1">
      <alignment shrinkToFit="0" wrapText="1"/>
    </xf>
    <xf borderId="0" fillId="7" fontId="4" numFmtId="0" xfId="0" applyAlignment="1" applyFont="1">
      <alignment horizontal="left" readingOrder="0" vertical="bottom"/>
    </xf>
    <xf borderId="0" fillId="5" fontId="4" numFmtId="0" xfId="0" applyAlignment="1" applyFont="1">
      <alignment horizontal="left" readingOrder="0" vertical="bottom"/>
    </xf>
    <xf borderId="0" fillId="4" fontId="4" numFmtId="0" xfId="0" applyAlignment="1" applyFont="1">
      <alignment horizontal="left" readingOrder="0" vertical="bottom"/>
    </xf>
    <xf borderId="0" fillId="6" fontId="4" numFmtId="0" xfId="0" applyAlignment="1" applyFont="1">
      <alignment horizontal="left" readingOrder="0" vertical="bottom"/>
    </xf>
    <xf borderId="0" fillId="5" fontId="4" numFmtId="0" xfId="0" applyAlignment="1" applyFont="1">
      <alignment readingOrder="0"/>
    </xf>
    <xf borderId="0" fillId="5" fontId="4" numFmtId="0" xfId="0" applyAlignment="1" applyFont="1">
      <alignment readingOrder="0" shrinkToFit="0" vertical="bottom" wrapText="0"/>
    </xf>
    <xf borderId="0" fillId="4" fontId="4" numFmtId="0" xfId="0" applyAlignment="1" applyFont="1">
      <alignment readingOrder="0" shrinkToFit="0" vertical="bottom" wrapText="0"/>
    </xf>
    <xf borderId="0" fillId="7" fontId="4" numFmtId="0" xfId="0" applyAlignment="1" applyFont="1">
      <alignment readingOrder="0"/>
    </xf>
    <xf borderId="0" fillId="5" fontId="4" numFmtId="164" xfId="0" applyAlignment="1" applyFont="1" applyNumberFormat="1">
      <alignment readingOrder="0"/>
    </xf>
    <xf borderId="0" fillId="6" fontId="12" numFmtId="0" xfId="0" applyAlignment="1" applyFont="1">
      <alignment readingOrder="0" shrinkToFit="0" wrapText="1"/>
    </xf>
    <xf borderId="0" fillId="4" fontId="13" numFmtId="0" xfId="0" applyAlignment="1" applyFont="1">
      <alignment readingOrder="0" shrinkToFit="0" vertical="bottom" wrapText="1"/>
    </xf>
    <xf borderId="0" fillId="6" fontId="4" numFmtId="0" xfId="0" applyAlignment="1" applyFont="1">
      <alignment readingOrder="0"/>
    </xf>
    <xf borderId="0" fillId="4" fontId="4" numFmtId="0" xfId="0" applyAlignment="1" applyFont="1">
      <alignment vertical="bottom"/>
    </xf>
    <xf borderId="0" fillId="4" fontId="4" numFmtId="164" xfId="0" applyAlignment="1" applyFont="1" applyNumberFormat="1">
      <alignment readingOrder="0"/>
    </xf>
    <xf borderId="0" fillId="0" fontId="4" numFmtId="0" xfId="0" applyAlignment="1" applyFont="1">
      <alignment shrinkToFit="0" wrapText="1"/>
    </xf>
    <xf borderId="0" fillId="0" fontId="4" numFmtId="164" xfId="0" applyAlignment="1" applyFont="1" applyNumberFormat="1">
      <alignment readingOrder="0" shrinkToFit="0" wrapText="1"/>
    </xf>
    <xf borderId="0" fillId="0" fontId="4" numFmtId="0" xfId="0" applyAlignment="1" applyFont="1">
      <alignment vertical="bottom"/>
    </xf>
    <xf borderId="0" fillId="8" fontId="14" numFmtId="0" xfId="0" applyAlignment="1" applyFill="1" applyFont="1">
      <alignment readingOrder="0" shrinkToFit="0" wrapText="1"/>
    </xf>
    <xf borderId="0" fillId="0" fontId="4" numFmtId="0" xfId="0" applyAlignment="1" applyFont="1">
      <alignment readingOrder="0"/>
    </xf>
    <xf borderId="0" fillId="8" fontId="4" numFmtId="0" xfId="0" applyAlignment="1" applyFont="1">
      <alignment readingOrder="0" shrinkToFit="0" vertical="bottom" wrapText="1"/>
    </xf>
    <xf borderId="0" fillId="0" fontId="15" numFmtId="0" xfId="0" applyAlignment="1" applyFont="1">
      <alignment readingOrder="0" shrinkToFit="0" wrapText="1"/>
    </xf>
    <xf borderId="0" fillId="8" fontId="4" numFmtId="0" xfId="0" applyAlignment="1" applyFont="1">
      <alignment readingOrder="0" shrinkToFit="0" wrapText="1"/>
    </xf>
    <xf borderId="0" fillId="8" fontId="4" numFmtId="0" xfId="0" applyAlignment="1" applyFont="1">
      <alignment readingOrder="0"/>
    </xf>
    <xf borderId="0" fillId="3" fontId="4" numFmtId="0" xfId="0" applyAlignment="1" applyFont="1">
      <alignment readingOrder="0" shrinkToFit="0" wrapText="1"/>
    </xf>
    <xf borderId="0" fillId="3" fontId="4" numFmtId="0" xfId="0" applyAlignment="1" applyFont="1">
      <alignment readingOrder="0" shrinkToFit="0" vertical="bottom" wrapText="1"/>
    </xf>
    <xf borderId="0" fillId="0" fontId="4" numFmtId="166" xfId="0" applyAlignment="1" applyFont="1" applyNumberFormat="1">
      <alignment readingOrder="0" shrinkToFit="0" wrapText="1"/>
    </xf>
    <xf borderId="0" fillId="0" fontId="16" numFmtId="0" xfId="0" applyAlignment="1" applyFont="1">
      <alignment readingOrder="0" shrinkToFit="0" vertical="bottom" wrapText="1"/>
    </xf>
    <xf borderId="0" fillId="3" fontId="17" numFmtId="0" xfId="0" applyAlignment="1" applyFont="1">
      <alignment readingOrder="0" shrinkToFit="0" wrapText="1"/>
    </xf>
    <xf borderId="0" fillId="8" fontId="18" numFmtId="0" xfId="0" applyAlignment="1" applyFont="1">
      <alignment readingOrder="0" shrinkToFit="0" wrapText="1"/>
    </xf>
    <xf borderId="0" fillId="0" fontId="19" numFmtId="0" xfId="0" applyAlignment="1" applyFont="1">
      <alignment readingOrder="0" shrinkToFit="0" vertical="bottom" wrapText="1"/>
    </xf>
    <xf borderId="0" fillId="0" fontId="4" numFmtId="0" xfId="0" applyAlignment="1" applyFont="1">
      <alignment readingOrder="0" shrinkToFit="0" wrapText="1"/>
    </xf>
  </cellXfs>
  <cellStyles count="1">
    <cellStyle xfId="0" name="Normal" builtinId="0"/>
  </cellStyles>
  <dxfs count="4">
    <dxf>
      <font/>
      <fill>
        <patternFill patternType="solid">
          <fgColor rgb="FFE06666"/>
          <bgColor rgb="FFE06666"/>
        </patternFill>
      </fill>
      <border/>
    </dxf>
    <dxf>
      <font/>
      <fill>
        <patternFill patternType="solid">
          <fgColor rgb="FF93C47D"/>
          <bgColor rgb="FF93C47D"/>
        </patternFill>
      </fill>
      <border/>
    </dxf>
    <dxf>
      <font/>
      <fill>
        <patternFill patternType="solid">
          <fgColor rgb="FFCFE2F3"/>
          <bgColor rgb="FFCFE2F3"/>
        </patternFill>
      </fill>
      <border/>
    </dxf>
    <dxf>
      <font>
        <color rgb="FF1F1F1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x.com/hashtag/Klimahysterie?src=hashtag_click" TargetMode="External"/><Relationship Id="rId22" Type="http://schemas.openxmlformats.org/officeDocument/2006/relationships/hyperlink" Target="https://x.com/hashtag/Klimal%C3%BCge?src=hashtag_click" TargetMode="External"/><Relationship Id="rId21" Type="http://schemas.openxmlformats.org/officeDocument/2006/relationships/hyperlink" Target="https://x.com/hashtag/Klimakrise?src=hashtag_click" TargetMode="External"/><Relationship Id="rId24" Type="http://schemas.openxmlformats.org/officeDocument/2006/relationships/hyperlink" Target="https://x.com/hashtag/Klimal%C3%BCge?src=hashtag_click" TargetMode="External"/><Relationship Id="rId23" Type="http://schemas.openxmlformats.org/officeDocument/2006/relationships/hyperlink" Target="https://x.com/hashtag/Klimal%C3%BCgner?src=hashtag_click" TargetMode="External"/><Relationship Id="rId1" Type="http://schemas.openxmlformats.org/officeDocument/2006/relationships/hyperlink" Target="https://x.com/hashtag/Klimahysterie?src=hashtag_click" TargetMode="External"/><Relationship Id="rId2" Type="http://schemas.openxmlformats.org/officeDocument/2006/relationships/hyperlink" Target="https://x.com/hashtag/nurnochAfD?src=hashtag_click" TargetMode="External"/><Relationship Id="rId3" Type="http://schemas.openxmlformats.org/officeDocument/2006/relationships/hyperlink" Target="https://x.com/hashtag/nurnochAfD?src=hashtag_click" TargetMode="External"/><Relationship Id="rId4" Type="http://schemas.openxmlformats.org/officeDocument/2006/relationships/hyperlink" Target="https://x.com/hashtag/Wetterereignis?src=hashtag_click" TargetMode="External"/><Relationship Id="rId9" Type="http://schemas.openxmlformats.org/officeDocument/2006/relationships/hyperlink" Target="https://x.com/hashtag/KLIMA?src=hashtag_click" TargetMode="External"/><Relationship Id="rId26" Type="http://schemas.openxmlformats.org/officeDocument/2006/relationships/hyperlink" Target="https://x.com/hashtag/Klimahysterie?src=hashtag_click" TargetMode="External"/><Relationship Id="rId25" Type="http://schemas.openxmlformats.org/officeDocument/2006/relationships/hyperlink" Target="https://x.com/hashtag/Klimal%C3%BCge?src=hashtag_click" TargetMode="External"/><Relationship Id="rId27" Type="http://schemas.openxmlformats.org/officeDocument/2006/relationships/drawing" Target="../drawings/drawing1.xml"/><Relationship Id="rId5" Type="http://schemas.openxmlformats.org/officeDocument/2006/relationships/hyperlink" Target="https://x.com/hashtag/Wetterereignis?src=hashtag_click" TargetMode="External"/><Relationship Id="rId6" Type="http://schemas.openxmlformats.org/officeDocument/2006/relationships/hyperlink" Target="https://x.com/hashtag/gr%C3%BCnermist?src=hashtag_click" TargetMode="External"/><Relationship Id="rId7" Type="http://schemas.openxmlformats.org/officeDocument/2006/relationships/hyperlink" Target="https://x.com/hashtag/gr%C3%BCnermist?src=hashtag_click" TargetMode="External"/><Relationship Id="rId8" Type="http://schemas.openxmlformats.org/officeDocument/2006/relationships/hyperlink" Target="https://x.com/hashtag/Habeck?src=hashtag_click" TargetMode="External"/><Relationship Id="rId11" Type="http://schemas.openxmlformats.org/officeDocument/2006/relationships/hyperlink" Target="https://x.com/hashtag/klimaschwindel?src=hashtag_click" TargetMode="External"/><Relationship Id="rId10" Type="http://schemas.openxmlformats.org/officeDocument/2006/relationships/hyperlink" Target="https://x.com/hashtag/ClimateScam?src=hashtag_click" TargetMode="External"/><Relationship Id="rId13" Type="http://schemas.openxmlformats.org/officeDocument/2006/relationships/hyperlink" Target="https://x.com/hashtag/klimahysterie?src=hashtag_click" TargetMode="External"/><Relationship Id="rId12" Type="http://schemas.openxmlformats.org/officeDocument/2006/relationships/hyperlink" Target="https://x.com/hashtag/Klimal%C3%BCge?src=hashtag_click" TargetMode="External"/><Relationship Id="rId15" Type="http://schemas.openxmlformats.org/officeDocument/2006/relationships/hyperlink" Target="https://x.com/hashtag/Klimakrise?src=hashtag_click" TargetMode="External"/><Relationship Id="rId14" Type="http://schemas.openxmlformats.org/officeDocument/2006/relationships/hyperlink" Target="https://x.com/hashtag/Klimahysterie?src=hashtag_click" TargetMode="External"/><Relationship Id="rId17" Type="http://schemas.openxmlformats.org/officeDocument/2006/relationships/hyperlink" Target="https://x.com/hashtag/Klimakrise?src=hashtag_click" TargetMode="External"/><Relationship Id="rId16" Type="http://schemas.openxmlformats.org/officeDocument/2006/relationships/hyperlink" Target="https://x.com/hashtag/klimaathysterie?src=hashtag_click" TargetMode="External"/><Relationship Id="rId19" Type="http://schemas.openxmlformats.org/officeDocument/2006/relationships/hyperlink" Target="https://x.com/hashtag/Klimawandel?src=hashtag_click" TargetMode="External"/><Relationship Id="rId18" Type="http://schemas.openxmlformats.org/officeDocument/2006/relationships/hyperlink" Target="https://x.com/hashtag/DeshalbAfD?src=hashtag_clic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34.5"/>
    <col customWidth="1" min="3" max="3" width="51.63"/>
    <col customWidth="1" hidden="1" min="4" max="4" width="11.5"/>
    <col customWidth="1" min="5" max="5" width="12.0"/>
    <col customWidth="1" min="6" max="6" width="26.88"/>
    <col customWidth="1" min="7" max="7" width="30.25"/>
    <col customWidth="1" min="8" max="8" width="19.5"/>
    <col customWidth="1" min="9" max="9" width="56.25"/>
    <col customWidth="1" min="10" max="10" width="24.0"/>
    <col customWidth="1" min="11" max="22" width="26.88"/>
  </cols>
  <sheetData>
    <row r="1">
      <c r="A1" s="1" t="s">
        <v>0</v>
      </c>
      <c r="B1" s="1" t="s">
        <v>1</v>
      </c>
      <c r="C1" s="1" t="s">
        <v>2</v>
      </c>
      <c r="D1" s="1" t="s">
        <v>3</v>
      </c>
      <c r="E1" s="1" t="s">
        <v>4</v>
      </c>
      <c r="F1" s="1" t="s">
        <v>5</v>
      </c>
      <c r="G1" s="1" t="s">
        <v>6</v>
      </c>
      <c r="H1" s="2" t="s">
        <v>7</v>
      </c>
      <c r="I1" s="3"/>
      <c r="J1" s="4"/>
      <c r="K1" s="5"/>
      <c r="L1" s="5"/>
      <c r="M1" s="5"/>
      <c r="N1" s="5"/>
      <c r="O1" s="6"/>
      <c r="P1" s="6"/>
      <c r="Q1" s="6"/>
      <c r="R1" s="6"/>
    </row>
    <row r="2">
      <c r="A2" s="7" t="s">
        <v>8</v>
      </c>
      <c r="B2" s="7" t="s">
        <v>9</v>
      </c>
      <c r="C2" s="7" t="s">
        <v>10</v>
      </c>
      <c r="D2" s="7" t="s">
        <v>11</v>
      </c>
      <c r="E2" s="8">
        <v>45421.0</v>
      </c>
      <c r="F2" s="7" t="s">
        <v>12</v>
      </c>
      <c r="G2" s="9" t="s">
        <v>13</v>
      </c>
      <c r="H2" s="10" t="s">
        <v>14</v>
      </c>
      <c r="I2" s="11"/>
      <c r="J2" s="11"/>
      <c r="K2" s="5"/>
      <c r="L2" s="5"/>
      <c r="M2" s="5"/>
      <c r="N2" s="5"/>
      <c r="O2" s="5"/>
      <c r="P2" s="5"/>
      <c r="Q2" s="5"/>
      <c r="R2" s="5"/>
    </row>
    <row r="3">
      <c r="A3" s="7" t="s">
        <v>15</v>
      </c>
      <c r="B3" s="7" t="s">
        <v>16</v>
      </c>
      <c r="C3" s="12"/>
      <c r="D3" s="7" t="s">
        <v>17</v>
      </c>
      <c r="E3" s="13">
        <v>45419.0</v>
      </c>
      <c r="F3" s="7"/>
      <c r="G3" s="9" t="s">
        <v>18</v>
      </c>
      <c r="H3" s="10" t="s">
        <v>14</v>
      </c>
      <c r="I3" s="11"/>
      <c r="J3" s="14"/>
      <c r="K3" s="5"/>
      <c r="L3" s="5"/>
      <c r="M3" s="5"/>
      <c r="N3" s="5"/>
      <c r="O3" s="5"/>
      <c r="P3" s="5"/>
      <c r="Q3" s="5"/>
      <c r="R3" s="5"/>
    </row>
    <row r="4">
      <c r="A4" s="15" t="s">
        <v>19</v>
      </c>
      <c r="B4" s="15" t="s">
        <v>20</v>
      </c>
      <c r="C4" s="15" t="s">
        <v>21</v>
      </c>
      <c r="D4" s="15" t="s">
        <v>11</v>
      </c>
      <c r="E4" s="16">
        <v>45431.0</v>
      </c>
      <c r="F4" s="17"/>
      <c r="G4" s="18" t="s">
        <v>22</v>
      </c>
      <c r="H4" s="19" t="s">
        <v>23</v>
      </c>
      <c r="I4" s="11"/>
      <c r="J4" s="11"/>
      <c r="K4" s="5"/>
      <c r="L4" s="5"/>
      <c r="M4" s="5"/>
      <c r="N4" s="5"/>
      <c r="O4" s="5"/>
      <c r="P4" s="5"/>
      <c r="Q4" s="5"/>
      <c r="R4" s="5"/>
    </row>
    <row r="5">
      <c r="A5" s="15" t="s">
        <v>24</v>
      </c>
      <c r="B5" s="15" t="s">
        <v>25</v>
      </c>
      <c r="C5" s="17"/>
      <c r="D5" s="15" t="s">
        <v>11</v>
      </c>
      <c r="E5" s="20">
        <v>45419.0</v>
      </c>
      <c r="F5" s="15"/>
      <c r="G5" s="18" t="s">
        <v>26</v>
      </c>
      <c r="H5" s="19" t="s">
        <v>23</v>
      </c>
      <c r="I5" s="11"/>
      <c r="J5" s="11"/>
      <c r="K5" s="5"/>
      <c r="L5" s="5"/>
      <c r="M5" s="5"/>
      <c r="N5" s="5"/>
      <c r="O5" s="5"/>
      <c r="P5" s="5"/>
      <c r="Q5" s="5"/>
      <c r="R5" s="5"/>
    </row>
    <row r="6">
      <c r="A6" s="15" t="s">
        <v>27</v>
      </c>
      <c r="B6" s="15" t="s">
        <v>28</v>
      </c>
      <c r="C6" s="17"/>
      <c r="D6" s="15" t="s">
        <v>11</v>
      </c>
      <c r="E6" s="20">
        <v>45410.0</v>
      </c>
      <c r="F6" s="17"/>
      <c r="G6" s="18" t="s">
        <v>29</v>
      </c>
      <c r="H6" s="19" t="s">
        <v>23</v>
      </c>
      <c r="I6" s="11"/>
      <c r="J6" s="11"/>
      <c r="K6" s="5"/>
      <c r="L6" s="5"/>
      <c r="M6" s="5"/>
      <c r="N6" s="5"/>
      <c r="O6" s="5"/>
      <c r="P6" s="5"/>
      <c r="Q6" s="5"/>
      <c r="R6" s="5"/>
    </row>
    <row r="7">
      <c r="A7" s="7" t="s">
        <v>30</v>
      </c>
      <c r="B7" s="7" t="s">
        <v>31</v>
      </c>
      <c r="C7" s="7" t="s">
        <v>32</v>
      </c>
      <c r="D7" s="7" t="s">
        <v>11</v>
      </c>
      <c r="E7" s="13">
        <v>45431.0</v>
      </c>
      <c r="F7" s="12"/>
      <c r="G7" s="9" t="s">
        <v>33</v>
      </c>
      <c r="H7" s="10" t="s">
        <v>14</v>
      </c>
      <c r="I7" s="11"/>
      <c r="J7" s="11"/>
      <c r="K7" s="5"/>
      <c r="L7" s="5"/>
      <c r="M7" s="5"/>
      <c r="N7" s="5"/>
      <c r="O7" s="5"/>
      <c r="P7" s="5"/>
      <c r="Q7" s="5"/>
      <c r="R7" s="5"/>
    </row>
    <row r="8">
      <c r="A8" s="7" t="s">
        <v>34</v>
      </c>
      <c r="B8" s="7" t="s">
        <v>35</v>
      </c>
      <c r="C8" s="7" t="s">
        <v>36</v>
      </c>
      <c r="D8" s="7" t="s">
        <v>11</v>
      </c>
      <c r="E8" s="13">
        <v>45431.0</v>
      </c>
      <c r="F8" s="12"/>
      <c r="G8" s="9" t="s">
        <v>37</v>
      </c>
      <c r="H8" s="10" t="s">
        <v>14</v>
      </c>
      <c r="I8" s="11"/>
      <c r="J8" s="11"/>
      <c r="K8" s="5"/>
      <c r="L8" s="5"/>
      <c r="M8" s="5"/>
      <c r="N8" s="5"/>
      <c r="O8" s="5"/>
      <c r="P8" s="5"/>
      <c r="Q8" s="5"/>
      <c r="R8" s="5"/>
    </row>
    <row r="9">
      <c r="A9" s="15" t="s">
        <v>38</v>
      </c>
      <c r="B9" s="15" t="s">
        <v>39</v>
      </c>
      <c r="C9" s="15" t="s">
        <v>40</v>
      </c>
      <c r="D9" s="15" t="s">
        <v>11</v>
      </c>
      <c r="E9" s="20">
        <v>45431.0</v>
      </c>
      <c r="F9" s="17"/>
      <c r="G9" s="18" t="s">
        <v>41</v>
      </c>
      <c r="H9" s="19" t="s">
        <v>23</v>
      </c>
      <c r="I9" s="11"/>
      <c r="J9" s="11"/>
      <c r="K9" s="5"/>
      <c r="L9" s="5"/>
      <c r="M9" s="5"/>
      <c r="N9" s="5"/>
      <c r="O9" s="5"/>
      <c r="P9" s="5"/>
      <c r="Q9" s="5"/>
      <c r="R9" s="5"/>
    </row>
    <row r="10">
      <c r="A10" s="7" t="s">
        <v>42</v>
      </c>
      <c r="B10" s="7" t="s">
        <v>43</v>
      </c>
      <c r="C10" s="7" t="s">
        <v>44</v>
      </c>
      <c r="D10" s="7" t="s">
        <v>11</v>
      </c>
      <c r="E10" s="13">
        <v>45431.0</v>
      </c>
      <c r="F10" s="12"/>
      <c r="G10" s="9" t="s">
        <v>45</v>
      </c>
      <c r="H10" s="10" t="s">
        <v>14</v>
      </c>
      <c r="I10" s="11"/>
      <c r="J10" s="11"/>
      <c r="K10" s="5"/>
      <c r="L10" s="5"/>
      <c r="M10" s="5"/>
      <c r="N10" s="5"/>
      <c r="O10" s="5"/>
      <c r="P10" s="5"/>
      <c r="Q10" s="5"/>
      <c r="R10" s="5"/>
    </row>
    <row r="11">
      <c r="A11" s="7" t="s">
        <v>46</v>
      </c>
      <c r="B11" s="7" t="s">
        <v>47</v>
      </c>
      <c r="C11" s="7" t="s">
        <v>48</v>
      </c>
      <c r="D11" s="7" t="s">
        <v>11</v>
      </c>
      <c r="E11" s="13">
        <v>45442.0</v>
      </c>
      <c r="F11" s="21" t="s">
        <v>49</v>
      </c>
      <c r="G11" s="9" t="s">
        <v>50</v>
      </c>
      <c r="H11" s="10" t="s">
        <v>14</v>
      </c>
      <c r="I11" s="11"/>
      <c r="J11" s="11"/>
      <c r="K11" s="5"/>
      <c r="L11" s="5"/>
      <c r="M11" s="5"/>
      <c r="N11" s="5"/>
      <c r="O11" s="5"/>
      <c r="P11" s="5"/>
      <c r="Q11" s="5"/>
      <c r="R11" s="5"/>
    </row>
    <row r="12">
      <c r="A12" s="15" t="s">
        <v>51</v>
      </c>
      <c r="B12" s="22" t="s">
        <v>52</v>
      </c>
      <c r="C12" s="15" t="s">
        <v>53</v>
      </c>
      <c r="D12" s="15" t="s">
        <v>11</v>
      </c>
      <c r="E12" s="20">
        <v>45107.0</v>
      </c>
      <c r="F12" s="23" t="s">
        <v>54</v>
      </c>
      <c r="G12" s="18" t="s">
        <v>55</v>
      </c>
      <c r="H12" s="19" t="s">
        <v>23</v>
      </c>
      <c r="I12" s="11"/>
      <c r="J12" s="11"/>
      <c r="K12" s="5"/>
      <c r="L12" s="5"/>
      <c r="M12" s="5"/>
      <c r="N12" s="5"/>
      <c r="O12" s="5"/>
      <c r="P12" s="5"/>
      <c r="Q12" s="5"/>
      <c r="R12" s="5"/>
    </row>
    <row r="13">
      <c r="A13" s="15" t="s">
        <v>56</v>
      </c>
      <c r="B13" s="23" t="s">
        <v>57</v>
      </c>
      <c r="C13" s="15" t="s">
        <v>58</v>
      </c>
      <c r="D13" s="15" t="s">
        <v>11</v>
      </c>
      <c r="E13" s="20">
        <v>45066.0</v>
      </c>
      <c r="F13" s="22" t="s">
        <v>59</v>
      </c>
      <c r="G13" s="18" t="s">
        <v>60</v>
      </c>
      <c r="H13" s="19" t="s">
        <v>23</v>
      </c>
      <c r="I13" s="11"/>
      <c r="J13" s="11"/>
      <c r="K13" s="5"/>
      <c r="L13" s="5"/>
      <c r="M13" s="5"/>
      <c r="N13" s="5"/>
      <c r="O13" s="5"/>
      <c r="P13" s="5"/>
      <c r="Q13" s="5"/>
      <c r="R13" s="5"/>
    </row>
    <row r="14">
      <c r="A14" s="15" t="s">
        <v>61</v>
      </c>
      <c r="B14" s="23" t="s">
        <v>62</v>
      </c>
      <c r="C14" s="15" t="s">
        <v>63</v>
      </c>
      <c r="D14" s="15" t="s">
        <v>11</v>
      </c>
      <c r="E14" s="16">
        <v>45096.0</v>
      </c>
      <c r="F14" s="23" t="s">
        <v>64</v>
      </c>
      <c r="G14" s="18" t="s">
        <v>65</v>
      </c>
      <c r="H14" s="19" t="s">
        <v>23</v>
      </c>
      <c r="I14" s="11"/>
      <c r="J14" s="11"/>
      <c r="K14" s="5"/>
      <c r="L14" s="5"/>
      <c r="M14" s="5"/>
      <c r="N14" s="5"/>
      <c r="O14" s="5"/>
      <c r="P14" s="5"/>
      <c r="Q14" s="5"/>
      <c r="R14" s="5"/>
    </row>
    <row r="15">
      <c r="A15" s="7" t="s">
        <v>66</v>
      </c>
      <c r="B15" s="7" t="s">
        <v>67</v>
      </c>
      <c r="C15" s="7" t="s">
        <v>68</v>
      </c>
      <c r="D15" s="7" t="s">
        <v>17</v>
      </c>
      <c r="E15" s="8">
        <v>45061.0</v>
      </c>
      <c r="F15" s="7" t="s">
        <v>69</v>
      </c>
      <c r="G15" s="9" t="s">
        <v>70</v>
      </c>
      <c r="H15" s="10" t="s">
        <v>14</v>
      </c>
      <c r="I15" s="11"/>
      <c r="J15" s="11"/>
      <c r="K15" s="5"/>
      <c r="L15" s="5"/>
      <c r="M15" s="5"/>
      <c r="N15" s="5"/>
      <c r="O15" s="5"/>
      <c r="P15" s="5"/>
      <c r="Q15" s="5"/>
      <c r="R15" s="5"/>
    </row>
    <row r="16">
      <c r="A16" s="7" t="s">
        <v>71</v>
      </c>
      <c r="B16" s="7" t="s">
        <v>72</v>
      </c>
      <c r="C16" s="7" t="s">
        <v>73</v>
      </c>
      <c r="D16" s="7" t="s">
        <v>17</v>
      </c>
      <c r="E16" s="8">
        <v>45313.0</v>
      </c>
      <c r="F16" s="7" t="s">
        <v>74</v>
      </c>
      <c r="G16" s="9" t="s">
        <v>75</v>
      </c>
      <c r="H16" s="10" t="s">
        <v>14</v>
      </c>
      <c r="I16" s="11"/>
      <c r="J16" s="11"/>
      <c r="K16" s="5"/>
      <c r="L16" s="5"/>
      <c r="M16" s="5"/>
      <c r="N16" s="5"/>
      <c r="O16" s="5"/>
      <c r="P16" s="5"/>
      <c r="Q16" s="5"/>
      <c r="R16" s="5"/>
    </row>
    <row r="17">
      <c r="A17" s="7" t="s">
        <v>76</v>
      </c>
      <c r="B17" s="7" t="s">
        <v>77</v>
      </c>
      <c r="C17" s="7" t="s">
        <v>78</v>
      </c>
      <c r="D17" s="7" t="s">
        <v>17</v>
      </c>
      <c r="E17" s="8">
        <v>44897.0</v>
      </c>
      <c r="F17" s="7" t="s">
        <v>79</v>
      </c>
      <c r="G17" s="9" t="s">
        <v>80</v>
      </c>
      <c r="H17" s="10" t="s">
        <v>14</v>
      </c>
      <c r="I17" s="11"/>
      <c r="J17" s="11"/>
      <c r="K17" s="5"/>
      <c r="L17" s="5"/>
      <c r="M17" s="5"/>
      <c r="N17" s="5"/>
      <c r="O17" s="5"/>
      <c r="P17" s="5"/>
      <c r="Q17" s="5"/>
      <c r="R17" s="5"/>
    </row>
    <row r="18">
      <c r="A18" s="7" t="s">
        <v>81</v>
      </c>
      <c r="B18" s="7" t="s">
        <v>82</v>
      </c>
      <c r="C18" s="7" t="s">
        <v>83</v>
      </c>
      <c r="D18" s="7" t="s">
        <v>17</v>
      </c>
      <c r="E18" s="8">
        <v>45189.0</v>
      </c>
      <c r="F18" s="7" t="s">
        <v>84</v>
      </c>
      <c r="G18" s="9" t="s">
        <v>85</v>
      </c>
      <c r="H18" s="10" t="s">
        <v>14</v>
      </c>
      <c r="I18" s="11"/>
      <c r="J18" s="11"/>
      <c r="K18" s="5"/>
      <c r="L18" s="5"/>
      <c r="M18" s="5"/>
      <c r="N18" s="5"/>
      <c r="O18" s="5"/>
      <c r="P18" s="5"/>
      <c r="Q18" s="5"/>
      <c r="R18" s="5"/>
    </row>
    <row r="19">
      <c r="A19" s="7" t="s">
        <v>86</v>
      </c>
      <c r="B19" s="7" t="s">
        <v>87</v>
      </c>
      <c r="C19" s="7" t="s">
        <v>88</v>
      </c>
      <c r="D19" s="7" t="s">
        <v>17</v>
      </c>
      <c r="E19" s="24">
        <v>45271.0</v>
      </c>
      <c r="F19" s="25" t="s">
        <v>89</v>
      </c>
      <c r="G19" s="9" t="s">
        <v>90</v>
      </c>
      <c r="H19" s="10" t="s">
        <v>14</v>
      </c>
      <c r="I19" s="11"/>
      <c r="J19" s="11"/>
      <c r="K19" s="5"/>
      <c r="L19" s="5"/>
      <c r="M19" s="5"/>
      <c r="N19" s="5"/>
      <c r="O19" s="5"/>
      <c r="P19" s="5"/>
      <c r="Q19" s="5"/>
      <c r="R19" s="5"/>
    </row>
    <row r="20">
      <c r="A20" s="15" t="s">
        <v>91</v>
      </c>
      <c r="B20" s="15" t="s">
        <v>92</v>
      </c>
      <c r="C20" s="15" t="s">
        <v>93</v>
      </c>
      <c r="D20" s="15" t="s">
        <v>11</v>
      </c>
      <c r="E20" s="26">
        <v>45271.0</v>
      </c>
      <c r="F20" s="17"/>
      <c r="G20" s="18" t="s">
        <v>94</v>
      </c>
      <c r="H20" s="19" t="s">
        <v>23</v>
      </c>
      <c r="I20" s="11"/>
      <c r="J20" s="11"/>
      <c r="K20" s="5"/>
      <c r="L20" s="5"/>
      <c r="M20" s="5"/>
      <c r="N20" s="5"/>
      <c r="O20" s="5"/>
      <c r="P20" s="5"/>
      <c r="Q20" s="5"/>
      <c r="R20" s="5"/>
    </row>
    <row r="21">
      <c r="A21" s="15" t="s">
        <v>95</v>
      </c>
      <c r="B21" s="15" t="s">
        <v>96</v>
      </c>
      <c r="C21" s="15" t="s">
        <v>97</v>
      </c>
      <c r="D21" s="15" t="s">
        <v>17</v>
      </c>
      <c r="E21" s="16">
        <v>43479.0</v>
      </c>
      <c r="F21" s="15" t="s">
        <v>98</v>
      </c>
      <c r="G21" s="18" t="s">
        <v>99</v>
      </c>
      <c r="H21" s="19" t="s">
        <v>23</v>
      </c>
      <c r="I21" s="11"/>
      <c r="J21" s="11"/>
      <c r="K21" s="5"/>
      <c r="L21" s="5"/>
      <c r="M21" s="5"/>
      <c r="N21" s="5"/>
      <c r="O21" s="5"/>
      <c r="P21" s="5"/>
      <c r="Q21" s="5"/>
      <c r="R21" s="5"/>
    </row>
    <row r="22">
      <c r="A22" s="7" t="s">
        <v>100</v>
      </c>
      <c r="B22" s="7" t="s">
        <v>101</v>
      </c>
      <c r="C22" s="7" t="s">
        <v>102</v>
      </c>
      <c r="D22" s="7" t="s">
        <v>11</v>
      </c>
      <c r="E22" s="8">
        <v>44949.0</v>
      </c>
      <c r="F22" s="12"/>
      <c r="G22" s="9" t="s">
        <v>103</v>
      </c>
      <c r="H22" s="10" t="s">
        <v>14</v>
      </c>
      <c r="I22" s="11"/>
      <c r="J22" s="11"/>
      <c r="K22" s="5"/>
      <c r="L22" s="5"/>
      <c r="M22" s="5"/>
      <c r="N22" s="5"/>
      <c r="O22" s="5"/>
      <c r="P22" s="5"/>
      <c r="Q22" s="5"/>
      <c r="R22" s="5"/>
    </row>
    <row r="23">
      <c r="A23" s="15" t="s">
        <v>104</v>
      </c>
      <c r="B23" s="15" t="s">
        <v>105</v>
      </c>
      <c r="C23" s="15" t="s">
        <v>106</v>
      </c>
      <c r="D23" s="15" t="s">
        <v>11</v>
      </c>
      <c r="E23" s="16">
        <v>45427.0</v>
      </c>
      <c r="F23" s="17"/>
      <c r="G23" s="18" t="s">
        <v>107</v>
      </c>
      <c r="H23" s="19" t="s">
        <v>23</v>
      </c>
      <c r="I23" s="11"/>
      <c r="J23" s="11"/>
      <c r="K23" s="5"/>
      <c r="L23" s="5"/>
      <c r="M23" s="5"/>
      <c r="N23" s="5"/>
      <c r="O23" s="5"/>
      <c r="P23" s="5"/>
      <c r="Q23" s="5"/>
      <c r="R23" s="5"/>
    </row>
    <row r="24">
      <c r="A24" s="15" t="s">
        <v>108</v>
      </c>
      <c r="B24" s="15" t="s">
        <v>109</v>
      </c>
      <c r="C24" s="15" t="s">
        <v>110</v>
      </c>
      <c r="D24" s="15" t="s">
        <v>11</v>
      </c>
      <c r="E24" s="16">
        <v>45427.0</v>
      </c>
      <c r="F24" s="17"/>
      <c r="G24" s="18" t="s">
        <v>111</v>
      </c>
      <c r="H24" s="19" t="s">
        <v>23</v>
      </c>
      <c r="I24" s="11"/>
      <c r="J24" s="11"/>
      <c r="K24" s="5"/>
      <c r="L24" s="5"/>
      <c r="M24" s="5"/>
      <c r="N24" s="5"/>
      <c r="O24" s="5"/>
      <c r="P24" s="5"/>
      <c r="Q24" s="5"/>
      <c r="R24" s="5"/>
    </row>
    <row r="25">
      <c r="A25" s="27" t="s">
        <v>112</v>
      </c>
      <c r="B25" s="27" t="s">
        <v>113</v>
      </c>
      <c r="C25" s="27" t="s">
        <v>114</v>
      </c>
      <c r="D25" s="27" t="s">
        <v>11</v>
      </c>
      <c r="E25" s="28">
        <v>45420.0</v>
      </c>
      <c r="F25" s="29"/>
      <c r="G25" s="30" t="s">
        <v>115</v>
      </c>
      <c r="H25" s="31" t="s">
        <v>116</v>
      </c>
      <c r="I25" s="11"/>
      <c r="J25" s="11"/>
      <c r="K25" s="5"/>
      <c r="L25" s="5"/>
      <c r="M25" s="5"/>
      <c r="N25" s="5"/>
      <c r="O25" s="5"/>
      <c r="P25" s="5"/>
      <c r="Q25" s="5"/>
      <c r="R25" s="5"/>
    </row>
    <row r="26">
      <c r="A26" s="15" t="s">
        <v>117</v>
      </c>
      <c r="B26" s="15" t="s">
        <v>118</v>
      </c>
      <c r="C26" s="15" t="s">
        <v>119</v>
      </c>
      <c r="D26" s="15" t="s">
        <v>17</v>
      </c>
      <c r="E26" s="16">
        <v>43514.0</v>
      </c>
      <c r="F26" s="17"/>
      <c r="G26" s="18" t="s">
        <v>120</v>
      </c>
      <c r="H26" s="19" t="s">
        <v>23</v>
      </c>
      <c r="I26" s="14"/>
      <c r="J26" s="14"/>
      <c r="K26" s="5"/>
      <c r="L26" s="5"/>
      <c r="M26" s="5"/>
      <c r="N26" s="5"/>
      <c r="O26" s="5"/>
      <c r="P26" s="5"/>
      <c r="Q26" s="5"/>
      <c r="R26" s="5"/>
    </row>
    <row r="27">
      <c r="A27" s="7" t="s">
        <v>121</v>
      </c>
      <c r="B27" s="7" t="s">
        <v>122</v>
      </c>
      <c r="C27" s="7" t="s">
        <v>123</v>
      </c>
      <c r="D27" s="7" t="s">
        <v>17</v>
      </c>
      <c r="E27" s="8">
        <v>45449.0</v>
      </c>
      <c r="F27" s="7" t="s">
        <v>12</v>
      </c>
      <c r="G27" s="9" t="s">
        <v>124</v>
      </c>
      <c r="H27" s="10" t="s">
        <v>14</v>
      </c>
      <c r="I27" s="11"/>
      <c r="J27" s="11"/>
      <c r="K27" s="5"/>
      <c r="L27" s="5"/>
      <c r="M27" s="5"/>
      <c r="N27" s="5"/>
      <c r="O27" s="5"/>
      <c r="P27" s="5"/>
      <c r="Q27" s="5"/>
      <c r="R27" s="5"/>
    </row>
    <row r="28">
      <c r="A28" s="27" t="s">
        <v>125</v>
      </c>
      <c r="B28" s="27" t="s">
        <v>126</v>
      </c>
      <c r="C28" s="27" t="s">
        <v>127</v>
      </c>
      <c r="D28" s="27" t="s">
        <v>11</v>
      </c>
      <c r="E28" s="28">
        <v>45449.0</v>
      </c>
      <c r="F28" s="29"/>
      <c r="G28" s="30" t="s">
        <v>128</v>
      </c>
      <c r="H28" s="31" t="s">
        <v>116</v>
      </c>
      <c r="I28" s="11"/>
      <c r="J28" s="11"/>
      <c r="K28" s="5"/>
      <c r="L28" s="5"/>
      <c r="M28" s="5"/>
      <c r="N28" s="5"/>
      <c r="O28" s="5"/>
      <c r="P28" s="5"/>
      <c r="Q28" s="5"/>
      <c r="R28" s="5"/>
    </row>
    <row r="29">
      <c r="A29" s="15" t="s">
        <v>129</v>
      </c>
      <c r="B29" s="15" t="s">
        <v>130</v>
      </c>
      <c r="C29" s="15" t="s">
        <v>131</v>
      </c>
      <c r="D29" s="15" t="s">
        <v>11</v>
      </c>
      <c r="E29" s="16">
        <v>45260.0</v>
      </c>
      <c r="F29" s="17"/>
      <c r="G29" s="18" t="s">
        <v>132</v>
      </c>
      <c r="H29" s="19" t="s">
        <v>23</v>
      </c>
      <c r="I29" s="11"/>
      <c r="J29" s="11"/>
      <c r="K29" s="5"/>
      <c r="L29" s="5"/>
      <c r="M29" s="5"/>
      <c r="N29" s="5"/>
      <c r="O29" s="5"/>
      <c r="P29" s="5"/>
      <c r="Q29" s="5"/>
      <c r="R29" s="5"/>
    </row>
    <row r="30">
      <c r="A30" s="15" t="s">
        <v>133</v>
      </c>
      <c r="B30" s="15" t="s">
        <v>134</v>
      </c>
      <c r="C30" s="15" t="s">
        <v>135</v>
      </c>
      <c r="D30" s="15" t="s">
        <v>11</v>
      </c>
      <c r="E30" s="16">
        <v>44362.0</v>
      </c>
      <c r="F30" s="15" t="s">
        <v>136</v>
      </c>
      <c r="G30" s="18" t="s">
        <v>137</v>
      </c>
      <c r="H30" s="19" t="s">
        <v>23</v>
      </c>
      <c r="I30" s="11"/>
      <c r="J30" s="11"/>
      <c r="K30" s="5"/>
      <c r="L30" s="5"/>
      <c r="M30" s="5"/>
      <c r="N30" s="5"/>
      <c r="O30" s="5"/>
      <c r="P30" s="5"/>
      <c r="Q30" s="5"/>
      <c r="R30" s="5"/>
    </row>
    <row r="31">
      <c r="A31" s="7" t="s">
        <v>138</v>
      </c>
      <c r="B31" s="7" t="s">
        <v>139</v>
      </c>
      <c r="C31" s="7" t="s">
        <v>140</v>
      </c>
      <c r="D31" s="7" t="s">
        <v>11</v>
      </c>
      <c r="E31" s="13">
        <v>45450.0</v>
      </c>
      <c r="F31" s="12"/>
      <c r="G31" s="9" t="s">
        <v>141</v>
      </c>
      <c r="H31" s="10" t="s">
        <v>14</v>
      </c>
      <c r="I31" s="11"/>
      <c r="J31" s="11"/>
      <c r="K31" s="5"/>
      <c r="L31" s="5"/>
      <c r="M31" s="5"/>
      <c r="N31" s="5"/>
      <c r="O31" s="5"/>
      <c r="P31" s="5"/>
      <c r="Q31" s="5"/>
      <c r="R31" s="5"/>
    </row>
    <row r="32">
      <c r="A32" s="7" t="s">
        <v>142</v>
      </c>
      <c r="B32" s="32" t="s">
        <v>143</v>
      </c>
      <c r="C32" s="7" t="s">
        <v>144</v>
      </c>
      <c r="D32" s="7" t="s">
        <v>11</v>
      </c>
      <c r="E32" s="13">
        <v>45449.0</v>
      </c>
      <c r="F32" s="7" t="s">
        <v>145</v>
      </c>
      <c r="G32" s="9" t="s">
        <v>146</v>
      </c>
      <c r="H32" s="10" t="s">
        <v>14</v>
      </c>
      <c r="I32" s="11"/>
      <c r="J32" s="11"/>
      <c r="K32" s="5"/>
      <c r="L32" s="5"/>
      <c r="M32" s="5"/>
      <c r="N32" s="5"/>
      <c r="O32" s="5"/>
      <c r="P32" s="5"/>
      <c r="Q32" s="5"/>
      <c r="R32" s="5"/>
    </row>
    <row r="33">
      <c r="A33" s="7" t="s">
        <v>147</v>
      </c>
      <c r="B33" s="7" t="s">
        <v>148</v>
      </c>
      <c r="C33" s="7" t="s">
        <v>149</v>
      </c>
      <c r="D33" s="7" t="s">
        <v>11</v>
      </c>
      <c r="E33" s="13">
        <v>45449.0</v>
      </c>
      <c r="F33" s="12"/>
      <c r="G33" s="9" t="s">
        <v>150</v>
      </c>
      <c r="H33" s="10" t="s">
        <v>14</v>
      </c>
      <c r="I33" s="11"/>
      <c r="J33" s="11"/>
      <c r="K33" s="5"/>
      <c r="L33" s="5"/>
      <c r="M33" s="5"/>
      <c r="N33" s="5"/>
      <c r="O33" s="5"/>
      <c r="P33" s="5"/>
      <c r="Q33" s="5"/>
      <c r="R33" s="5"/>
    </row>
    <row r="34">
      <c r="A34" s="7" t="s">
        <v>151</v>
      </c>
      <c r="B34" s="32" t="s">
        <v>152</v>
      </c>
      <c r="C34" s="7" t="s">
        <v>153</v>
      </c>
      <c r="D34" s="7" t="s">
        <v>11</v>
      </c>
      <c r="E34" s="13">
        <v>45371.0</v>
      </c>
      <c r="F34" s="7" t="s">
        <v>154</v>
      </c>
      <c r="G34" s="9" t="s">
        <v>155</v>
      </c>
      <c r="H34" s="10" t="s">
        <v>14</v>
      </c>
      <c r="I34" s="11"/>
      <c r="J34" s="11"/>
      <c r="K34" s="5"/>
      <c r="L34" s="5"/>
      <c r="M34" s="5"/>
      <c r="N34" s="5"/>
      <c r="O34" s="5"/>
      <c r="P34" s="5"/>
      <c r="Q34" s="5"/>
      <c r="R34" s="5"/>
    </row>
    <row r="35">
      <c r="A35" s="7" t="s">
        <v>156</v>
      </c>
      <c r="B35" s="33" t="s">
        <v>157</v>
      </c>
      <c r="C35" s="7" t="s">
        <v>158</v>
      </c>
      <c r="D35" s="7" t="s">
        <v>11</v>
      </c>
      <c r="E35" s="13">
        <v>45449.0</v>
      </c>
      <c r="F35" s="7" t="s">
        <v>159</v>
      </c>
      <c r="G35" s="9" t="s">
        <v>160</v>
      </c>
      <c r="H35" s="10" t="s">
        <v>14</v>
      </c>
      <c r="I35" s="11"/>
      <c r="J35" s="11"/>
      <c r="K35" s="5"/>
      <c r="L35" s="5"/>
      <c r="M35" s="5"/>
      <c r="N35" s="5"/>
      <c r="O35" s="5"/>
      <c r="P35" s="5"/>
      <c r="Q35" s="5"/>
      <c r="R35" s="5"/>
    </row>
    <row r="36">
      <c r="A36" s="15" t="s">
        <v>161</v>
      </c>
      <c r="B36" s="34" t="s">
        <v>162</v>
      </c>
      <c r="C36" s="15" t="s">
        <v>163</v>
      </c>
      <c r="D36" s="15" t="s">
        <v>11</v>
      </c>
      <c r="E36" s="20">
        <v>45098.0</v>
      </c>
      <c r="F36" s="15" t="s">
        <v>164</v>
      </c>
      <c r="G36" s="18" t="s">
        <v>165</v>
      </c>
      <c r="H36" s="19" t="s">
        <v>23</v>
      </c>
      <c r="I36" s="11"/>
      <c r="J36" s="11"/>
      <c r="K36" s="5"/>
      <c r="L36" s="5"/>
      <c r="M36" s="5"/>
      <c r="N36" s="5"/>
      <c r="O36" s="5"/>
      <c r="P36" s="5"/>
      <c r="Q36" s="5"/>
      <c r="R36" s="5"/>
    </row>
    <row r="37">
      <c r="A37" s="7" t="s">
        <v>166</v>
      </c>
      <c r="B37" s="7" t="s">
        <v>167</v>
      </c>
      <c r="C37" s="7" t="s">
        <v>168</v>
      </c>
      <c r="D37" s="7" t="s">
        <v>11</v>
      </c>
      <c r="E37" s="8">
        <v>45396.0</v>
      </c>
      <c r="F37" s="7" t="s">
        <v>169</v>
      </c>
      <c r="G37" s="9" t="s">
        <v>170</v>
      </c>
      <c r="H37" s="10" t="s">
        <v>14</v>
      </c>
      <c r="I37" s="11"/>
      <c r="J37" s="11"/>
      <c r="K37" s="5"/>
      <c r="L37" s="5"/>
      <c r="M37" s="5"/>
      <c r="N37" s="5"/>
      <c r="O37" s="5"/>
      <c r="P37" s="5"/>
      <c r="Q37" s="5"/>
      <c r="R37" s="5"/>
    </row>
    <row r="38">
      <c r="A38" s="15" t="s">
        <v>171</v>
      </c>
      <c r="B38" s="15" t="s">
        <v>172</v>
      </c>
      <c r="C38" s="15" t="s">
        <v>173</v>
      </c>
      <c r="D38" s="15" t="s">
        <v>11</v>
      </c>
      <c r="E38" s="16">
        <v>7350187.0</v>
      </c>
      <c r="F38" s="17"/>
      <c r="G38" s="18" t="s">
        <v>174</v>
      </c>
      <c r="H38" s="19" t="s">
        <v>23</v>
      </c>
      <c r="I38" s="11"/>
      <c r="J38" s="11"/>
      <c r="K38" s="5"/>
      <c r="L38" s="5"/>
      <c r="M38" s="5"/>
      <c r="N38" s="5"/>
      <c r="O38" s="5"/>
      <c r="P38" s="5"/>
      <c r="Q38" s="5"/>
      <c r="R38" s="5"/>
    </row>
    <row r="39">
      <c r="A39" s="15" t="s">
        <v>175</v>
      </c>
      <c r="B39" s="15" t="s">
        <v>176</v>
      </c>
      <c r="C39" s="15" t="s">
        <v>177</v>
      </c>
      <c r="D39" s="15" t="s">
        <v>11</v>
      </c>
      <c r="E39" s="26">
        <v>45288.0</v>
      </c>
      <c r="F39" s="17"/>
      <c r="G39" s="18" t="s">
        <v>178</v>
      </c>
      <c r="H39" s="19" t="s">
        <v>23</v>
      </c>
      <c r="I39" s="11"/>
      <c r="J39" s="11"/>
      <c r="K39" s="5"/>
      <c r="L39" s="5"/>
      <c r="M39" s="5"/>
      <c r="N39" s="5"/>
      <c r="O39" s="5"/>
      <c r="P39" s="5"/>
      <c r="Q39" s="5"/>
      <c r="R39" s="5"/>
    </row>
    <row r="40">
      <c r="A40" s="15" t="s">
        <v>179</v>
      </c>
      <c r="B40" s="15" t="s">
        <v>180</v>
      </c>
      <c r="C40" s="15" t="s">
        <v>181</v>
      </c>
      <c r="D40" s="15" t="s">
        <v>11</v>
      </c>
      <c r="E40" s="26">
        <v>45288.0</v>
      </c>
      <c r="F40" s="17"/>
      <c r="G40" s="18" t="s">
        <v>182</v>
      </c>
      <c r="H40" s="19" t="s">
        <v>23</v>
      </c>
      <c r="I40" s="11"/>
      <c r="J40" s="11"/>
      <c r="K40" s="5"/>
      <c r="L40" s="5"/>
      <c r="M40" s="5"/>
      <c r="N40" s="5"/>
      <c r="O40" s="5"/>
      <c r="P40" s="5"/>
      <c r="Q40" s="5"/>
      <c r="R40" s="5"/>
    </row>
    <row r="41">
      <c r="A41" s="15" t="s">
        <v>183</v>
      </c>
      <c r="B41" s="15" t="s">
        <v>184</v>
      </c>
      <c r="C41" s="15" t="s">
        <v>185</v>
      </c>
      <c r="D41" s="15" t="s">
        <v>11</v>
      </c>
      <c r="E41" s="26">
        <v>45288.0</v>
      </c>
      <c r="F41" s="17"/>
      <c r="G41" s="18" t="s">
        <v>186</v>
      </c>
      <c r="H41" s="19" t="s">
        <v>23</v>
      </c>
      <c r="I41" s="11"/>
      <c r="J41" s="11"/>
      <c r="K41" s="5"/>
      <c r="L41" s="5"/>
      <c r="M41" s="5"/>
      <c r="N41" s="5"/>
      <c r="O41" s="5"/>
      <c r="P41" s="5"/>
      <c r="Q41" s="5"/>
      <c r="R41" s="5"/>
    </row>
    <row r="42">
      <c r="A42" s="35" t="s">
        <v>187</v>
      </c>
      <c r="B42" s="35" t="s">
        <v>188</v>
      </c>
      <c r="C42" s="35" t="s">
        <v>189</v>
      </c>
      <c r="D42" s="35" t="s">
        <v>17</v>
      </c>
      <c r="E42" s="36">
        <v>44959.0</v>
      </c>
      <c r="F42" s="35" t="s">
        <v>190</v>
      </c>
      <c r="G42" s="37" t="s">
        <v>191</v>
      </c>
      <c r="H42" s="38" t="s">
        <v>192</v>
      </c>
      <c r="I42" s="11"/>
      <c r="J42" s="11"/>
      <c r="K42" s="5"/>
      <c r="L42" s="5"/>
      <c r="M42" s="5"/>
      <c r="N42" s="5"/>
      <c r="O42" s="5"/>
      <c r="P42" s="5"/>
      <c r="Q42" s="5"/>
      <c r="R42" s="5"/>
    </row>
    <row r="43">
      <c r="A43" s="35" t="s">
        <v>193</v>
      </c>
      <c r="B43" s="35" t="s">
        <v>194</v>
      </c>
      <c r="C43" s="35" t="s">
        <v>195</v>
      </c>
      <c r="D43" s="35" t="s">
        <v>17</v>
      </c>
      <c r="E43" s="36">
        <v>44998.0</v>
      </c>
      <c r="F43" s="39"/>
      <c r="G43" s="37" t="s">
        <v>196</v>
      </c>
      <c r="H43" s="38" t="s">
        <v>192</v>
      </c>
      <c r="I43" s="11"/>
      <c r="J43" s="11"/>
      <c r="K43" s="5"/>
      <c r="L43" s="5"/>
      <c r="M43" s="5"/>
      <c r="N43" s="5"/>
      <c r="O43" s="5"/>
      <c r="P43" s="5"/>
      <c r="Q43" s="5"/>
      <c r="R43" s="5"/>
    </row>
    <row r="44">
      <c r="A44" s="35" t="s">
        <v>197</v>
      </c>
      <c r="B44" s="35" t="s">
        <v>198</v>
      </c>
      <c r="C44" s="35" t="s">
        <v>199</v>
      </c>
      <c r="D44" s="35" t="s">
        <v>17</v>
      </c>
      <c r="E44" s="36">
        <v>45093.0</v>
      </c>
      <c r="F44" s="35" t="s">
        <v>200</v>
      </c>
      <c r="G44" s="40" t="s">
        <v>201</v>
      </c>
      <c r="H44" s="38" t="s">
        <v>192</v>
      </c>
      <c r="I44" s="11"/>
      <c r="J44" s="11"/>
      <c r="K44" s="5"/>
      <c r="L44" s="5"/>
      <c r="M44" s="5"/>
      <c r="N44" s="5"/>
      <c r="O44" s="5"/>
      <c r="P44" s="5"/>
      <c r="Q44" s="5"/>
      <c r="R44" s="5"/>
    </row>
    <row r="45">
      <c r="A45" s="15" t="s">
        <v>202</v>
      </c>
      <c r="B45" s="15" t="s">
        <v>203</v>
      </c>
      <c r="C45" s="15" t="s">
        <v>204</v>
      </c>
      <c r="D45" s="15" t="s">
        <v>11</v>
      </c>
      <c r="E45" s="16">
        <v>7350301.0</v>
      </c>
      <c r="F45" s="15" t="s">
        <v>205</v>
      </c>
      <c r="G45" s="41" t="s">
        <v>206</v>
      </c>
      <c r="H45" s="19" t="s">
        <v>23</v>
      </c>
      <c r="I45" s="11"/>
      <c r="J45" s="11"/>
      <c r="K45" s="5"/>
      <c r="L45" s="5"/>
      <c r="M45" s="5"/>
      <c r="N45" s="5"/>
      <c r="O45" s="5"/>
      <c r="P45" s="5"/>
      <c r="Q45" s="5"/>
      <c r="R45" s="5"/>
    </row>
    <row r="46">
      <c r="A46" s="35" t="s">
        <v>207</v>
      </c>
      <c r="B46" s="35" t="s">
        <v>208</v>
      </c>
      <c r="C46" s="35" t="s">
        <v>209</v>
      </c>
      <c r="D46" s="35" t="s">
        <v>11</v>
      </c>
      <c r="E46" s="36">
        <v>7350301.0</v>
      </c>
      <c r="F46" s="39"/>
      <c r="G46" s="40" t="s">
        <v>210</v>
      </c>
      <c r="H46" s="38" t="s">
        <v>192</v>
      </c>
      <c r="I46" s="11"/>
      <c r="J46" s="11"/>
      <c r="K46" s="5"/>
      <c r="L46" s="5"/>
      <c r="M46" s="5"/>
      <c r="N46" s="5"/>
      <c r="O46" s="5"/>
      <c r="P46" s="5"/>
      <c r="Q46" s="5"/>
      <c r="R46" s="5"/>
    </row>
    <row r="47">
      <c r="A47" s="7" t="s">
        <v>211</v>
      </c>
      <c r="B47" s="7" t="s">
        <v>212</v>
      </c>
      <c r="C47" s="7" t="s">
        <v>213</v>
      </c>
      <c r="D47" s="7" t="s">
        <v>11</v>
      </c>
      <c r="E47" s="8">
        <v>45451.0</v>
      </c>
      <c r="F47" s="7" t="s">
        <v>214</v>
      </c>
      <c r="G47" s="42" t="s">
        <v>215</v>
      </c>
      <c r="H47" s="10" t="s">
        <v>14</v>
      </c>
      <c r="I47" s="11"/>
      <c r="J47" s="11"/>
      <c r="K47" s="5"/>
      <c r="L47" s="5"/>
      <c r="M47" s="5"/>
      <c r="N47" s="5"/>
      <c r="O47" s="5"/>
      <c r="P47" s="5"/>
      <c r="Q47" s="5"/>
      <c r="R47" s="5"/>
    </row>
    <row r="48">
      <c r="A48" s="15" t="s">
        <v>216</v>
      </c>
      <c r="B48" s="15" t="s">
        <v>217</v>
      </c>
      <c r="C48" s="15" t="s">
        <v>218</v>
      </c>
      <c r="D48" s="15" t="s">
        <v>219</v>
      </c>
      <c r="E48" s="16" t="s">
        <v>220</v>
      </c>
      <c r="F48" s="15" t="s">
        <v>214</v>
      </c>
      <c r="G48" s="41" t="s">
        <v>221</v>
      </c>
      <c r="H48" s="19" t="s">
        <v>23</v>
      </c>
      <c r="I48" s="11"/>
      <c r="J48" s="11"/>
      <c r="K48" s="5"/>
      <c r="L48" s="5"/>
      <c r="M48" s="5"/>
      <c r="N48" s="5"/>
      <c r="O48" s="5"/>
      <c r="P48" s="5"/>
      <c r="Q48" s="5"/>
      <c r="R48" s="5"/>
    </row>
    <row r="49">
      <c r="A49" s="27" t="s">
        <v>222</v>
      </c>
      <c r="B49" s="27" t="s">
        <v>223</v>
      </c>
      <c r="C49" s="27" t="s">
        <v>224</v>
      </c>
      <c r="D49" s="27" t="s">
        <v>11</v>
      </c>
      <c r="E49" s="28">
        <v>45450.0</v>
      </c>
      <c r="F49" s="29"/>
      <c r="G49" s="43" t="s">
        <v>225</v>
      </c>
      <c r="H49" s="31" t="s">
        <v>116</v>
      </c>
      <c r="I49" s="11"/>
      <c r="J49" s="11"/>
      <c r="K49" s="5"/>
      <c r="L49" s="5"/>
      <c r="M49" s="5"/>
      <c r="N49" s="5"/>
      <c r="O49" s="5"/>
      <c r="P49" s="5"/>
      <c r="Q49" s="5"/>
      <c r="R49" s="5"/>
    </row>
    <row r="50">
      <c r="A50" s="27" t="s">
        <v>226</v>
      </c>
      <c r="B50" s="27" t="s">
        <v>227</v>
      </c>
      <c r="C50" s="27" t="s">
        <v>228</v>
      </c>
      <c r="D50" s="27" t="s">
        <v>17</v>
      </c>
      <c r="E50" s="28">
        <v>45264.0</v>
      </c>
      <c r="F50" s="29"/>
      <c r="G50" s="43" t="s">
        <v>229</v>
      </c>
      <c r="H50" s="31" t="s">
        <v>116</v>
      </c>
      <c r="I50" s="11"/>
      <c r="J50" s="11"/>
      <c r="K50" s="5"/>
      <c r="L50" s="5"/>
      <c r="M50" s="5"/>
      <c r="N50" s="5"/>
      <c r="O50" s="5"/>
      <c r="P50" s="5"/>
      <c r="Q50" s="5"/>
      <c r="R50" s="5"/>
    </row>
    <row r="51">
      <c r="A51" s="7" t="s">
        <v>230</v>
      </c>
      <c r="B51" s="7" t="s">
        <v>231</v>
      </c>
      <c r="C51" s="7" t="s">
        <v>232</v>
      </c>
      <c r="D51" s="7" t="s">
        <v>17</v>
      </c>
      <c r="E51" s="8">
        <v>45083.0</v>
      </c>
      <c r="F51" s="12"/>
      <c r="G51" s="42" t="s">
        <v>233</v>
      </c>
      <c r="H51" s="10" t="s">
        <v>14</v>
      </c>
      <c r="I51" s="11"/>
      <c r="J51" s="11"/>
      <c r="K51" s="5"/>
      <c r="L51" s="5"/>
      <c r="M51" s="5"/>
      <c r="N51" s="5"/>
      <c r="O51" s="5"/>
      <c r="P51" s="5"/>
      <c r="Q51" s="5"/>
      <c r="R51" s="5"/>
    </row>
    <row r="52">
      <c r="A52" s="35" t="s">
        <v>234</v>
      </c>
      <c r="B52" s="35" t="s">
        <v>235</v>
      </c>
      <c r="C52" s="35" t="s">
        <v>236</v>
      </c>
      <c r="D52" s="35" t="s">
        <v>17</v>
      </c>
      <c r="E52" s="36">
        <v>45446.0</v>
      </c>
      <c r="F52" s="35" t="s">
        <v>237</v>
      </c>
      <c r="G52" s="40" t="s">
        <v>238</v>
      </c>
      <c r="H52" s="38" t="s">
        <v>192</v>
      </c>
      <c r="I52" s="11"/>
      <c r="J52" s="11"/>
      <c r="K52" s="5"/>
      <c r="L52" s="5"/>
      <c r="M52" s="5"/>
      <c r="N52" s="5"/>
      <c r="O52" s="5"/>
      <c r="P52" s="5"/>
      <c r="Q52" s="5"/>
      <c r="R52" s="5"/>
    </row>
    <row r="53">
      <c r="A53" s="7" t="s">
        <v>239</v>
      </c>
      <c r="B53" s="7" t="s">
        <v>240</v>
      </c>
      <c r="C53" s="7" t="s">
        <v>241</v>
      </c>
      <c r="D53" s="7" t="s">
        <v>17</v>
      </c>
      <c r="E53" s="8">
        <v>45175.0</v>
      </c>
      <c r="F53" s="12"/>
      <c r="G53" s="42" t="s">
        <v>242</v>
      </c>
      <c r="H53" s="10" t="s">
        <v>14</v>
      </c>
      <c r="I53" s="11"/>
      <c r="J53" s="11"/>
      <c r="K53" s="5"/>
      <c r="L53" s="5"/>
      <c r="M53" s="5"/>
      <c r="N53" s="5"/>
      <c r="O53" s="5"/>
      <c r="P53" s="5"/>
      <c r="Q53" s="5"/>
      <c r="R53" s="5"/>
    </row>
    <row r="54">
      <c r="A54" s="35" t="s">
        <v>243</v>
      </c>
      <c r="B54" s="35" t="s">
        <v>244</v>
      </c>
      <c r="C54" s="35" t="s">
        <v>245</v>
      </c>
      <c r="D54" s="35" t="s">
        <v>17</v>
      </c>
      <c r="E54" s="36">
        <v>45170.0</v>
      </c>
      <c r="F54" s="35" t="s">
        <v>246</v>
      </c>
      <c r="G54" s="40" t="s">
        <v>247</v>
      </c>
      <c r="H54" s="38" t="s">
        <v>192</v>
      </c>
      <c r="I54" s="11"/>
      <c r="J54" s="11"/>
      <c r="K54" s="5"/>
      <c r="L54" s="5"/>
      <c r="M54" s="5"/>
      <c r="N54" s="5"/>
      <c r="O54" s="5"/>
      <c r="P54" s="5"/>
      <c r="Q54" s="5"/>
      <c r="R54" s="5"/>
    </row>
    <row r="55">
      <c r="A55" s="15" t="s">
        <v>248</v>
      </c>
      <c r="B55" s="15" t="s">
        <v>249</v>
      </c>
      <c r="C55" s="15"/>
      <c r="D55" s="15" t="s">
        <v>17</v>
      </c>
      <c r="E55" s="16">
        <v>45432.0</v>
      </c>
      <c r="F55" s="17"/>
      <c r="G55" s="18" t="s">
        <v>250</v>
      </c>
      <c r="H55" s="19" t="s">
        <v>23</v>
      </c>
      <c r="I55" s="11"/>
      <c r="J55" s="11"/>
      <c r="K55" s="5"/>
      <c r="L55" s="5"/>
      <c r="M55" s="5"/>
      <c r="N55" s="5"/>
      <c r="O55" s="5"/>
      <c r="P55" s="5"/>
      <c r="Q55" s="5"/>
      <c r="R55" s="5"/>
    </row>
    <row r="56">
      <c r="A56" s="7" t="s">
        <v>251</v>
      </c>
      <c r="B56" s="7" t="s">
        <v>252</v>
      </c>
      <c r="C56" s="12"/>
      <c r="D56" s="7" t="s">
        <v>17</v>
      </c>
      <c r="E56" s="8">
        <v>45450.0</v>
      </c>
      <c r="F56" s="12"/>
      <c r="G56" s="9" t="s">
        <v>253</v>
      </c>
      <c r="H56" s="10" t="s">
        <v>14</v>
      </c>
      <c r="I56" s="11"/>
      <c r="J56" s="11"/>
      <c r="K56" s="5"/>
      <c r="L56" s="5"/>
      <c r="M56" s="5"/>
      <c r="N56" s="5"/>
      <c r="O56" s="5"/>
      <c r="P56" s="5"/>
      <c r="Q56" s="5"/>
      <c r="R56" s="5"/>
    </row>
    <row r="57">
      <c r="A57" s="15" t="s">
        <v>254</v>
      </c>
      <c r="B57" s="15" t="s">
        <v>255</v>
      </c>
      <c r="C57" s="17"/>
      <c r="D57" s="15" t="s">
        <v>17</v>
      </c>
      <c r="E57" s="17"/>
      <c r="F57" s="17"/>
      <c r="G57" s="41" t="s">
        <v>256</v>
      </c>
      <c r="H57" s="19" t="s">
        <v>23</v>
      </c>
      <c r="I57" s="11"/>
      <c r="J57" s="11"/>
      <c r="K57" s="5"/>
      <c r="L57" s="5"/>
      <c r="M57" s="5"/>
      <c r="N57" s="5"/>
      <c r="O57" s="5"/>
      <c r="P57" s="5"/>
      <c r="Q57" s="5"/>
      <c r="R57" s="5"/>
    </row>
    <row r="58">
      <c r="A58" s="15" t="s">
        <v>257</v>
      </c>
      <c r="B58" s="15" t="s">
        <v>258</v>
      </c>
      <c r="C58" s="17"/>
      <c r="D58" s="15" t="s">
        <v>259</v>
      </c>
      <c r="E58" s="16">
        <v>45400.0</v>
      </c>
      <c r="F58" s="17"/>
      <c r="G58" s="41" t="s">
        <v>260</v>
      </c>
      <c r="H58" s="19" t="s">
        <v>23</v>
      </c>
      <c r="I58" s="11"/>
      <c r="J58" s="11"/>
      <c r="K58" s="5"/>
      <c r="L58" s="5"/>
      <c r="M58" s="5"/>
      <c r="N58" s="5"/>
      <c r="O58" s="5"/>
      <c r="P58" s="5"/>
      <c r="Q58" s="5"/>
      <c r="R58" s="5"/>
    </row>
    <row r="59">
      <c r="A59" s="15" t="s">
        <v>261</v>
      </c>
      <c r="B59" s="22" t="s">
        <v>262</v>
      </c>
      <c r="C59" s="17"/>
      <c r="D59" s="15" t="s">
        <v>259</v>
      </c>
      <c r="E59" s="16">
        <v>45412.0</v>
      </c>
      <c r="F59" s="15" t="s">
        <v>263</v>
      </c>
      <c r="G59" s="18" t="s">
        <v>264</v>
      </c>
      <c r="H59" s="19" t="s">
        <v>23</v>
      </c>
      <c r="I59" s="11"/>
      <c r="J59" s="11"/>
      <c r="K59" s="5"/>
      <c r="L59" s="5"/>
      <c r="M59" s="5"/>
      <c r="N59" s="5"/>
      <c r="O59" s="5"/>
      <c r="P59" s="5"/>
      <c r="Q59" s="5"/>
      <c r="R59" s="5"/>
    </row>
    <row r="60">
      <c r="A60" s="27" t="s">
        <v>265</v>
      </c>
      <c r="B60" s="27" t="s">
        <v>266</v>
      </c>
      <c r="C60" s="29"/>
      <c r="D60" s="27" t="s">
        <v>259</v>
      </c>
      <c r="E60" s="28">
        <v>45308.0</v>
      </c>
      <c r="F60" s="29"/>
      <c r="G60" s="43" t="s">
        <v>267</v>
      </c>
      <c r="H60" s="31" t="s">
        <v>116</v>
      </c>
      <c r="I60" s="11"/>
      <c r="J60" s="11"/>
      <c r="K60" s="5"/>
      <c r="L60" s="5"/>
      <c r="M60" s="5"/>
      <c r="N60" s="5"/>
      <c r="O60" s="5"/>
      <c r="P60" s="5"/>
      <c r="Q60" s="5"/>
      <c r="R60" s="5"/>
    </row>
    <row r="61">
      <c r="A61" s="15" t="s">
        <v>268</v>
      </c>
      <c r="B61" s="15" t="s">
        <v>269</v>
      </c>
      <c r="C61" s="17"/>
      <c r="D61" s="15" t="s">
        <v>259</v>
      </c>
      <c r="E61" s="16">
        <v>45452.0</v>
      </c>
      <c r="F61" s="17"/>
      <c r="G61" s="41" t="s">
        <v>270</v>
      </c>
      <c r="H61" s="19" t="s">
        <v>23</v>
      </c>
      <c r="I61" s="5"/>
      <c r="J61" s="5"/>
      <c r="K61" s="5"/>
      <c r="L61" s="5"/>
      <c r="M61" s="5"/>
      <c r="N61" s="5"/>
      <c r="O61" s="5"/>
      <c r="P61" s="5"/>
      <c r="Q61" s="5"/>
      <c r="R61" s="5"/>
    </row>
    <row r="62">
      <c r="A62" s="15" t="s">
        <v>271</v>
      </c>
      <c r="B62" s="15" t="s">
        <v>272</v>
      </c>
      <c r="C62" s="17"/>
      <c r="D62" s="15" t="s">
        <v>17</v>
      </c>
      <c r="E62" s="16">
        <v>45447.0</v>
      </c>
      <c r="F62" s="17"/>
      <c r="G62" s="41" t="s">
        <v>273</v>
      </c>
      <c r="H62" s="19" t="s">
        <v>23</v>
      </c>
      <c r="I62" s="5"/>
      <c r="J62" s="5"/>
      <c r="K62" s="5"/>
      <c r="L62" s="5"/>
      <c r="M62" s="5"/>
      <c r="N62" s="5"/>
      <c r="O62" s="5"/>
      <c r="P62" s="5"/>
      <c r="Q62" s="5"/>
      <c r="R62" s="5"/>
    </row>
    <row r="63">
      <c r="A63" s="15" t="s">
        <v>274</v>
      </c>
      <c r="B63" s="15" t="s">
        <v>275</v>
      </c>
      <c r="C63" s="17"/>
      <c r="D63" s="15" t="s">
        <v>17</v>
      </c>
      <c r="E63" s="16">
        <v>45352.0</v>
      </c>
      <c r="F63" s="17"/>
      <c r="G63" s="41" t="s">
        <v>276</v>
      </c>
      <c r="H63" s="19" t="s">
        <v>23</v>
      </c>
      <c r="I63" s="5"/>
      <c r="J63" s="5"/>
      <c r="K63" s="5"/>
      <c r="L63" s="5"/>
      <c r="M63" s="5"/>
      <c r="N63" s="5"/>
      <c r="O63" s="5"/>
      <c r="P63" s="5"/>
      <c r="Q63" s="5"/>
      <c r="R63" s="5"/>
    </row>
    <row r="64">
      <c r="A64" s="7" t="s">
        <v>277</v>
      </c>
      <c r="B64" s="7" t="s">
        <v>278</v>
      </c>
      <c r="C64" s="7" t="s">
        <v>279</v>
      </c>
      <c r="D64" s="12"/>
      <c r="E64" s="12"/>
      <c r="F64" s="12"/>
      <c r="G64" s="42" t="s">
        <v>280</v>
      </c>
      <c r="H64" s="10" t="s">
        <v>14</v>
      </c>
      <c r="I64" s="5"/>
      <c r="J64" s="5"/>
      <c r="K64" s="5"/>
      <c r="L64" s="5"/>
      <c r="M64" s="5"/>
      <c r="N64" s="5"/>
      <c r="O64" s="5"/>
      <c r="P64" s="5"/>
      <c r="Q64" s="5"/>
      <c r="R64" s="5"/>
    </row>
    <row r="65">
      <c r="A65" s="15" t="s">
        <v>281</v>
      </c>
      <c r="B65" s="44" t="s">
        <v>282</v>
      </c>
      <c r="C65" s="17"/>
      <c r="D65" s="15" t="s">
        <v>17</v>
      </c>
      <c r="E65" s="16">
        <v>45454.0</v>
      </c>
      <c r="F65" s="17"/>
      <c r="G65" s="44" t="s">
        <v>283</v>
      </c>
      <c r="H65" s="19" t="s">
        <v>23</v>
      </c>
      <c r="I65" s="5"/>
      <c r="J65" s="5"/>
      <c r="K65" s="5"/>
      <c r="L65" s="5"/>
      <c r="M65" s="5"/>
      <c r="N65" s="5"/>
      <c r="O65" s="5"/>
      <c r="P65" s="5"/>
      <c r="Q65" s="5"/>
      <c r="R65" s="5"/>
      <c r="S65" s="5"/>
    </row>
    <row r="66">
      <c r="A66" s="15" t="s">
        <v>284</v>
      </c>
      <c r="B66" s="15" t="s">
        <v>285</v>
      </c>
      <c r="C66" s="17"/>
      <c r="D66" s="15" t="s">
        <v>17</v>
      </c>
      <c r="E66" s="17"/>
      <c r="F66" s="17"/>
      <c r="G66" s="44" t="s">
        <v>286</v>
      </c>
      <c r="H66" s="19" t="s">
        <v>23</v>
      </c>
      <c r="I66" s="5"/>
      <c r="J66" s="5"/>
      <c r="K66" s="5"/>
      <c r="L66" s="5"/>
      <c r="M66" s="5"/>
      <c r="N66" s="5"/>
      <c r="O66" s="5"/>
      <c r="P66" s="5"/>
      <c r="Q66" s="5"/>
      <c r="R66" s="5"/>
      <c r="S66" s="5"/>
    </row>
    <row r="67">
      <c r="A67" s="7" t="s">
        <v>287</v>
      </c>
      <c r="B67" s="7" t="s">
        <v>288</v>
      </c>
      <c r="C67" s="12" t="str">
        <f>IFERROR(__xludf.DUMMYFUNCTION("GOOGLETRANSLATE(B67,""de"",""en"")"),"Climate fear porn still running? When does the special broadcast on the #RKIFiles start?")</f>
        <v>Climate fear porn still running? When does the special broadcast on the #RKIFiles start?</v>
      </c>
      <c r="D67" s="7" t="s">
        <v>11</v>
      </c>
      <c r="E67" s="8">
        <v>45499.0</v>
      </c>
      <c r="F67" s="7" t="s">
        <v>289</v>
      </c>
      <c r="G67" s="25" t="s">
        <v>286</v>
      </c>
      <c r="H67" s="10" t="s">
        <v>14</v>
      </c>
      <c r="I67" s="5"/>
      <c r="J67" s="5"/>
      <c r="K67" s="5"/>
      <c r="L67" s="5"/>
      <c r="M67" s="5"/>
      <c r="N67" s="5"/>
      <c r="O67" s="5"/>
      <c r="P67" s="5"/>
      <c r="Q67" s="5"/>
      <c r="R67" s="5"/>
      <c r="S67" s="5"/>
    </row>
    <row r="68">
      <c r="A68" s="15" t="s">
        <v>290</v>
      </c>
      <c r="B68" s="15" t="s">
        <v>291</v>
      </c>
      <c r="C68" s="17" t="str">
        <f>IFERROR(__xludf.DUMMYFUNCTION("GOOGLETRANSLATE(B68,""de"",""en"")"),"If you consider that the temperatures at that time have now been reduced. No wonder. BTW it was the coldest JULY in 1000 years.")</f>
        <v>If you consider that the temperatures at that time have now been reduced. No wonder. BTW it was the coldest JULY in 1000 years.</v>
      </c>
      <c r="D68" s="15" t="s">
        <v>11</v>
      </c>
      <c r="E68" s="16">
        <v>45496.0</v>
      </c>
      <c r="F68" s="17"/>
      <c r="G68" s="18" t="s">
        <v>292</v>
      </c>
      <c r="H68" s="19" t="s">
        <v>23</v>
      </c>
      <c r="I68" s="5"/>
      <c r="J68" s="5"/>
      <c r="K68" s="5"/>
      <c r="L68" s="5"/>
      <c r="M68" s="5"/>
      <c r="N68" s="5"/>
      <c r="O68" s="5"/>
      <c r="P68" s="5"/>
      <c r="Q68" s="5"/>
      <c r="R68" s="5"/>
      <c r="S68" s="5"/>
    </row>
    <row r="69">
      <c r="A69" s="7" t="s">
        <v>293</v>
      </c>
      <c r="B69" s="7" t="s">
        <v>294</v>
      </c>
      <c r="C69" s="12" t="str">
        <f>IFERROR(__xludf.DUMMYFUNCTION("GOOGLETRANSLATE(B69,""de"",""en"")"),"Blah, Copernicus, blah! So what did we have? Bad 35 degrees? When I was a child I cycled kilometers uphill to the quarry lake! Heat dead! Sure, it's the counting method that matters.")</f>
        <v>Blah, Copernicus, blah! So what did we have? Bad 35 degrees? When I was a child I cycled kilometers uphill to the quarry lake! Heat dead! Sure, it's the counting method that matters.</v>
      </c>
      <c r="D69" s="7" t="s">
        <v>11</v>
      </c>
      <c r="E69" s="8">
        <v>45496.0</v>
      </c>
      <c r="F69" s="12"/>
      <c r="G69" s="25" t="s">
        <v>295</v>
      </c>
      <c r="H69" s="10" t="s">
        <v>14</v>
      </c>
      <c r="I69" s="5"/>
      <c r="J69" s="5"/>
      <c r="K69" s="5"/>
      <c r="L69" s="5"/>
      <c r="M69" s="5"/>
      <c r="N69" s="5"/>
      <c r="O69" s="5"/>
      <c r="P69" s="5"/>
      <c r="Q69" s="5"/>
      <c r="R69" s="5"/>
      <c r="S69" s="5"/>
      <c r="T69" s="5"/>
      <c r="U69" s="5"/>
      <c r="V69" s="5"/>
    </row>
    <row r="70">
      <c r="A70" s="15" t="s">
        <v>296</v>
      </c>
      <c r="B70" s="15" t="s">
        <v>297</v>
      </c>
      <c r="C70" s="17" t="str">
        <f>IFERROR(__xludf.DUMMYFUNCTION("GOOGLETRANSLATE(B70,""de"",""en"")"),"It is currently 18 degrees in Stuttgart. In the heat hell summer of 2024. But if it's unusually cold, it's of course always just the weather, whereas two days around 30 degrees are always the climate and a heat wave. Green logic. Stop the climate madness!"&amp;" #Climate #AfD #Summer")</f>
        <v>It is currently 18 degrees in Stuttgart. In the heat hell summer of 2024. But if it's unusually cold, it's of course always just the weather, whereas two days around 30 degrees are always the climate and a heat wave. Green logic. Stop the climate madness! #Climate #AfD #Summer</v>
      </c>
      <c r="D70" s="15" t="s">
        <v>17</v>
      </c>
      <c r="E70" s="16">
        <v>45497.0</v>
      </c>
      <c r="F70" s="15" t="s">
        <v>298</v>
      </c>
      <c r="G70" s="18" t="s">
        <v>292</v>
      </c>
      <c r="H70" s="19" t="s">
        <v>23</v>
      </c>
      <c r="I70" s="5"/>
      <c r="J70" s="5"/>
      <c r="K70" s="5"/>
      <c r="L70" s="5"/>
      <c r="M70" s="5"/>
      <c r="N70" s="5"/>
      <c r="O70" s="5"/>
      <c r="P70" s="5"/>
      <c r="Q70" s="5"/>
      <c r="R70" s="5"/>
      <c r="S70" s="5"/>
      <c r="T70" s="5"/>
      <c r="U70" s="5"/>
      <c r="V70" s="5"/>
    </row>
    <row r="71">
      <c r="A71" s="7" t="s">
        <v>299</v>
      </c>
      <c r="B71" s="7" t="s">
        <v>300</v>
      </c>
      <c r="C71" s="12" t="str">
        <f>IFERROR(__xludf.DUMMYFUNCTION("GOOGLETRANSLATE(B71,""de"",""en"")"),"The #climate horror predictions from #Baerbock and Co. don't come true any more than the #Corona predictions from #Lauterbach. The established parties are doing politics with fear in order to get our money and distract from real dangers! #AfD")</f>
        <v>The #climate horror predictions from #Baerbock and Co. don't come true any more than the #Corona predictions from #Lauterbach. The established parties are doing politics with fear in order to get our money and distract from real dangers! #AfD</v>
      </c>
      <c r="D71" s="7" t="s">
        <v>17</v>
      </c>
      <c r="E71" s="8">
        <v>45481.0</v>
      </c>
      <c r="F71" s="7" t="s">
        <v>301</v>
      </c>
      <c r="G71" s="9" t="s">
        <v>13</v>
      </c>
      <c r="H71" s="10" t="s">
        <v>14</v>
      </c>
      <c r="I71" s="5"/>
      <c r="J71" s="5"/>
      <c r="K71" s="5"/>
      <c r="L71" s="5"/>
      <c r="M71" s="5"/>
      <c r="N71" s="5"/>
      <c r="O71" s="5"/>
      <c r="P71" s="5"/>
      <c r="Q71" s="5"/>
      <c r="R71" s="5"/>
      <c r="S71" s="5"/>
      <c r="T71" s="5"/>
      <c r="U71" s="5"/>
      <c r="V71" s="5"/>
    </row>
    <row r="72">
      <c r="A72" s="7" t="s">
        <v>302</v>
      </c>
      <c r="B72" s="7" t="s">
        <v>303</v>
      </c>
      <c r="C72" s="12" t="str">
        <f>IFERROR(__xludf.DUMMYFUNCTION("GOOGLETRANSLATE(B72,""de"",""en"")"),"There you see it again. The intelligent citizens vote i. W. #AfD. Anyone who questions knows that the #climate cannot be protected and that the #climate crisis is just a business model. If you haven't recognized it yet: Analyze and evaluate #IPCC reports "&amp;"and studies! #AfD #Climate #Climate Crisis #IPCC ")</f>
        <v>There you see it again. The intelligent citizens vote i. W. #AfD. Anyone who questions knows that the #climate cannot be protected and that the #climate crisis is just a business model. If you haven't recognized it yet: Analyze and evaluate #IPCC reports and studies! #AfD #Climate #Climate Crisis #IPCC </v>
      </c>
      <c r="D72" s="7" t="s">
        <v>11</v>
      </c>
      <c r="E72" s="8">
        <v>45476.0</v>
      </c>
      <c r="F72" s="7" t="s">
        <v>304</v>
      </c>
      <c r="G72" s="9" t="s">
        <v>13</v>
      </c>
      <c r="H72" s="10" t="s">
        <v>14</v>
      </c>
      <c r="I72" s="5"/>
      <c r="J72" s="5"/>
      <c r="K72" s="5"/>
      <c r="L72" s="5"/>
      <c r="M72" s="5"/>
      <c r="N72" s="5"/>
      <c r="O72" s="5"/>
      <c r="P72" s="5"/>
      <c r="Q72" s="5"/>
      <c r="R72" s="5"/>
      <c r="S72" s="5"/>
      <c r="T72" s="5"/>
      <c r="U72" s="5"/>
      <c r="V72" s="5"/>
    </row>
    <row r="73">
      <c r="A73" s="15" t="s">
        <v>305</v>
      </c>
      <c r="B73" s="15" t="s">
        <v>306</v>
      </c>
      <c r="C73" s="17" t="str">
        <f>IFERROR(__xludf.DUMMYFUNCTION("GOOGLETRANSLATE(B73,""de"",""en"")"),"How stupid are they trying to sell us? They can't even make a reliable 3-day weather forecast, but they know how the climate will develop over the next 60 years. ")</f>
        <v>How stupid are they trying to sell us? They can't even make a reliable 3-day weather forecast, but they know how the climate will develop over the next 60 years. </v>
      </c>
      <c r="D73" s="15" t="s">
        <v>17</v>
      </c>
      <c r="E73" s="16">
        <v>45460.0</v>
      </c>
      <c r="F73" s="17"/>
      <c r="G73" s="45" t="s">
        <v>292</v>
      </c>
      <c r="H73" s="19" t="s">
        <v>23</v>
      </c>
      <c r="I73" s="5"/>
      <c r="J73" s="5"/>
      <c r="K73" s="5"/>
      <c r="L73" s="5"/>
      <c r="M73" s="5"/>
      <c r="N73" s="5"/>
      <c r="O73" s="5"/>
      <c r="P73" s="5"/>
      <c r="Q73" s="5"/>
      <c r="R73" s="5"/>
      <c r="S73" s="5"/>
      <c r="T73" s="5"/>
      <c r="U73" s="5"/>
      <c r="V73" s="5"/>
    </row>
    <row r="74">
      <c r="A74" s="7" t="s">
        <v>307</v>
      </c>
      <c r="B74" s="7" t="s">
        <v>308</v>
      </c>
      <c r="C74" s="12" t="str">
        <f>IFERROR(__xludf.DUMMYFUNCTION("GOOGLETRANSLATE(B74,""de"",""en"")"),"Anyone who talks about #climate protection is only showing off their own stupidity or venality. You cannot protect the #climate. But you can do flood protection. This has been demanded by the #AfD for years, but rejected by the old climate fraud parties.")</f>
        <v>Anyone who talks about #climate protection is only showing off their own stupidity or venality. You cannot protect the #climate. But you can do flood protection. This has been demanded by the #AfD for years, but rejected by the old climate fraud parties.</v>
      </c>
      <c r="D74" s="7" t="s">
        <v>17</v>
      </c>
      <c r="E74" s="8">
        <v>45448.0</v>
      </c>
      <c r="F74" s="12" t="s">
        <v>309</v>
      </c>
      <c r="G74" s="46" t="s">
        <v>310</v>
      </c>
      <c r="H74" s="10" t="s">
        <v>14</v>
      </c>
      <c r="I74" s="5"/>
      <c r="J74" s="5"/>
      <c r="K74" s="5"/>
      <c r="L74" s="5"/>
      <c r="M74" s="5"/>
      <c r="N74" s="5"/>
      <c r="O74" s="5"/>
      <c r="P74" s="5"/>
      <c r="Q74" s="5"/>
      <c r="R74" s="5"/>
      <c r="S74" s="5"/>
      <c r="T74" s="5"/>
      <c r="U74" s="5"/>
      <c r="V74" s="5"/>
    </row>
    <row r="75">
      <c r="A75" s="7" t="s">
        <v>311</v>
      </c>
      <c r="B75" s="7" t="s">
        <v>312</v>
      </c>
      <c r="C75" s="12" t="str">
        <f>IFERROR(__xludf.DUMMYFUNCTION("GOOGLETRANSLATE(B75,""de"",""en"")"),"“Last Generation” paralyzes Frankfurt Airport: Climate Glue in Jail! There was another terrorist attack by climate criminals in #Frankfurt am Main: The extremist group “#LastGeneration” was able to penetrate the security area of ​​the airport and stick se"&amp;"ven people to the heads of the two central runways. Not a single plane was able to take off for around two hours - but even after that, flight operations were only limited. The #AfD demands the full severity of the law against such climate terrorism! The "&amp;"attack continues a series of left-wing extremist acts of sabotage on our infrastructure. Just a few hours earlier, Cologne/Bonn Airport was paralyzed by five people. Munich airport was attacked in May. The unscrupulous terrorists of the “last generation” "&amp;"are systematically endangering human lives, damaging our economy and putting jobs at risk. It is unbelievable that such behavior is tolerated by the established parties and is often even viewed with sympathy! How is it possible that a small extremist grou"&amp;"p with pliers and skateboards can easily break into the security area of ​​a German airport? Under these circumstances, how easily can something even worse happen if Islamist terrorists take advantage of this disastrous security situation? Interior Minist"&amp;"er #Faeser (#SPD) is giving Islamists and left-wing extremists a free hand and is ruining our country with illegal mass migration. It is just as intolerable as the entire traffic light government and the #CDU, which supports its course despite all lip ser"&amp;"vice! #ThereforeAfD")</f>
        <v>“Last Generation” paralyzes Frankfurt Airport: Climate Glue in Jail! There was another terrorist attack by climate criminals in #Frankfurt am Main: The extremist group “#LastGeneration” was able to penetrate the security area of ​​the airport and stick seven people to the heads of the two central runways. Not a single plane was able to take off for around two hours - but even after that, flight operations were only limited. The #AfD demands the full severity of the law against such climate terrorism! The attack continues a series of left-wing extremist acts of sabotage on our infrastructure. Just a few hours earlier, Cologne/Bonn Airport was paralyzed by five people. Munich airport was attacked in May. The unscrupulous terrorists of the “last generation” are systematically endangering human lives, damaging our economy and putting jobs at risk. It is unbelievable that such behavior is tolerated by the established parties and is often even viewed with sympathy! How is it possible that a small extremist group with pliers and skateboards can easily break into the security area of ​​a German airport? Under these circumstances, how easily can something even worse happen if Islamist terrorists take advantage of this disastrous security situation? Interior Minister #Faeser (#SPD) is giving Islamists and left-wing extremists a free hand and is ruining our country with illegal mass migration. It is just as intolerable as the entire traffic light government and the #CDU, which supports its course despite all lip service! #ThereforeAfD</v>
      </c>
      <c r="D75" s="7" t="s">
        <v>17</v>
      </c>
      <c r="E75" s="8">
        <v>45498.0</v>
      </c>
      <c r="F75" s="9" t="s">
        <v>313</v>
      </c>
      <c r="G75" s="25" t="s">
        <v>314</v>
      </c>
      <c r="H75" s="10" t="s">
        <v>14</v>
      </c>
      <c r="I75" s="5"/>
      <c r="J75" s="5"/>
      <c r="K75" s="5"/>
      <c r="L75" s="5"/>
      <c r="M75" s="5"/>
      <c r="N75" s="5"/>
      <c r="O75" s="5"/>
      <c r="P75" s="5"/>
      <c r="Q75" s="5"/>
      <c r="R75" s="5"/>
      <c r="S75" s="5"/>
      <c r="T75" s="5"/>
      <c r="U75" s="5"/>
      <c r="V75" s="5"/>
    </row>
    <row r="76">
      <c r="A76" s="15" t="s">
        <v>315</v>
      </c>
      <c r="B76" s="15" t="s">
        <v>316</v>
      </c>
      <c r="C76" s="17" t="str">
        <f>IFERROR(__xludf.DUMMYFUNCTION("GOOGLETRANSLATE(B76,""de"",""en"")"),"It's objectively completely irrational to do some kind of climate neutrality nonsense when Germany has no influence on the climate due to its size.")</f>
        <v>It's objectively completely irrational to do some kind of climate neutrality nonsense when Germany has no influence on the climate due to its size.</v>
      </c>
      <c r="D76" s="15" t="s">
        <v>11</v>
      </c>
      <c r="E76" s="16">
        <v>45492.0</v>
      </c>
      <c r="F76" s="18"/>
      <c r="G76" s="44" t="s">
        <v>317</v>
      </c>
      <c r="H76" s="19" t="s">
        <v>23</v>
      </c>
      <c r="I76" s="5"/>
      <c r="J76" s="5"/>
      <c r="K76" s="5"/>
      <c r="L76" s="5"/>
      <c r="M76" s="5"/>
      <c r="N76" s="5"/>
      <c r="O76" s="5"/>
      <c r="P76" s="5"/>
      <c r="Q76" s="5"/>
      <c r="R76" s="5"/>
      <c r="S76" s="5"/>
      <c r="T76" s="5"/>
      <c r="U76" s="5"/>
      <c r="V76" s="5"/>
    </row>
    <row r="77">
      <c r="A77" s="15" t="s">
        <v>318</v>
      </c>
      <c r="B77" s="15" t="s">
        <v>319</v>
      </c>
      <c r="C77" s="17" t="str">
        <f>IFERROR(__xludf.DUMMYFUNCTION("GOOGLETRANSLATE(B77,""de"",""en"")"),"CO2 represents 0.04% of the air we breathe. That’s like saying if I pee in the Atlantic Ocean I’ll turn it the Ocean yellow.")</f>
        <v>CO2 represents 0.04% of the air we breathe. That’s like saying if I pee in the Atlantic Ocean I’ll turn it the Ocean yellow.</v>
      </c>
      <c r="D77" s="15" t="s">
        <v>11</v>
      </c>
      <c r="E77" s="16">
        <v>45492.0</v>
      </c>
      <c r="F77" s="18"/>
      <c r="G77" s="44" t="s">
        <v>317</v>
      </c>
      <c r="H77" s="19" t="s">
        <v>23</v>
      </c>
      <c r="I77" s="5"/>
      <c r="J77" s="5"/>
      <c r="K77" s="5"/>
      <c r="L77" s="5"/>
      <c r="M77" s="5"/>
      <c r="N77" s="5"/>
      <c r="O77" s="5"/>
      <c r="P77" s="5"/>
      <c r="Q77" s="5"/>
      <c r="R77" s="5"/>
      <c r="S77" s="5"/>
      <c r="T77" s="5"/>
      <c r="U77" s="5"/>
      <c r="V77" s="5"/>
    </row>
    <row r="78">
      <c r="A78" s="15" t="s">
        <v>320</v>
      </c>
      <c r="B78" s="15" t="s">
        <v>321</v>
      </c>
      <c r="C78" s="17" t="str">
        <f>IFERROR(__xludf.DUMMYFUNCTION("GOOGLETRANSLATE(B78,""de"",""en"")"),"The new narrative of the climate cult is “global”. Nicely difficult argument. We’re just not interested in “global” here. This morning in the Voreifel: 9 degrees. At slightly higher altitudes &gt;300 m: 6 degrees. Yesterday in Bonn: 22 degrees. Days in the R"&amp;"hineland with &gt;30 degrees in 2024: 3")</f>
        <v>The new narrative of the climate cult is “global”. Nicely difficult argument. We’re just not interested in “global” here. This morning in the Voreifel: 9 degrees. At slightly higher altitudes &gt;300 m: 6 degrees. Yesterday in Bonn: 22 degrees. Days in the Rhineland with &gt;30 degrees in 2024: 3</v>
      </c>
      <c r="D78" s="15" t="s">
        <v>11</v>
      </c>
      <c r="E78" s="16">
        <v>45481.0</v>
      </c>
      <c r="F78" s="18"/>
      <c r="G78" s="44" t="s">
        <v>317</v>
      </c>
      <c r="H78" s="19" t="s">
        <v>23</v>
      </c>
      <c r="I78" s="5"/>
      <c r="J78" s="5"/>
      <c r="K78" s="5"/>
      <c r="L78" s="5"/>
      <c r="M78" s="5"/>
      <c r="N78" s="5"/>
      <c r="O78" s="5"/>
      <c r="P78" s="5"/>
      <c r="Q78" s="5"/>
      <c r="R78" s="5"/>
      <c r="S78" s="5"/>
      <c r="T78" s="5"/>
      <c r="U78" s="5"/>
      <c r="V78" s="5"/>
    </row>
    <row r="79">
      <c r="A79" s="35" t="s">
        <v>322</v>
      </c>
      <c r="B79" s="35" t="s">
        <v>323</v>
      </c>
      <c r="C79" s="39" t="str">
        <f>IFERROR(__xludf.DUMMYFUNCTION("GOOGLETRANSLATE(B79,""de"",""en"")"),"Humanity has adapted to the climate all over the world for thousands of years. Smart young people know this. Then why should they worry? They are more worried about the crazy measures.")</f>
        <v>Humanity has adapted to the climate all over the world for thousands of years. Smart young people know this. Then why should they worry? They are more worried about the crazy measures.</v>
      </c>
      <c r="D79" s="35" t="s">
        <v>11</v>
      </c>
      <c r="E79" s="36">
        <v>45436.0</v>
      </c>
      <c r="F79" s="37"/>
      <c r="G79" s="47" t="s">
        <v>324</v>
      </c>
      <c r="H79" s="38" t="s">
        <v>192</v>
      </c>
      <c r="I79" s="5"/>
      <c r="J79" s="5"/>
      <c r="K79" s="5"/>
      <c r="L79" s="5"/>
      <c r="M79" s="5"/>
      <c r="N79" s="5"/>
      <c r="O79" s="5"/>
      <c r="P79" s="5"/>
      <c r="Q79" s="5"/>
      <c r="R79" s="5"/>
      <c r="S79" s="5"/>
      <c r="T79" s="5"/>
      <c r="U79" s="5"/>
      <c r="V79" s="5"/>
    </row>
    <row r="80">
      <c r="A80" s="7" t="s">
        <v>325</v>
      </c>
      <c r="B80" s="7" t="s">
        <v>326</v>
      </c>
      <c r="C80" s="12" t="str">
        <f>IFERROR(__xludf.DUMMYFUNCTION("GOOGLETRANSLATE(B80,""de"",""en"")"),"They see and experience live in their school class every day that there are much more dangerous problems for them than an invented climate change that only serves to rip off taxes.")</f>
        <v>They see and experience live in their school class every day that there are much more dangerous problems for them than an invented climate change that only serves to rip off taxes.</v>
      </c>
      <c r="D80" s="7" t="s">
        <v>11</v>
      </c>
      <c r="E80" s="8">
        <v>45436.0</v>
      </c>
      <c r="F80" s="9"/>
      <c r="G80" s="25" t="s">
        <v>327</v>
      </c>
      <c r="H80" s="10" t="s">
        <v>14</v>
      </c>
      <c r="I80" s="5"/>
      <c r="J80" s="5"/>
      <c r="K80" s="5"/>
      <c r="L80" s="5"/>
      <c r="M80" s="5"/>
      <c r="N80" s="5"/>
      <c r="O80" s="5"/>
      <c r="P80" s="5"/>
      <c r="Q80" s="5"/>
      <c r="R80" s="5"/>
      <c r="S80" s="5"/>
      <c r="T80" s="5"/>
      <c r="U80" s="5"/>
      <c r="V80" s="5"/>
    </row>
    <row r="81">
      <c r="A81" s="7" t="s">
        <v>328</v>
      </c>
      <c r="B81" s="7" t="s">
        <v>329</v>
      </c>
      <c r="C81" s="12" t="str">
        <f>IFERROR(__xludf.DUMMYFUNCTION("GOOGLETRANSLATE(B81,""de"",""en"")"),"They should pull the thermometer out of the climate lobby's ass.")</f>
        <v>They should pull the thermometer out of the climate lobby's ass.</v>
      </c>
      <c r="D81" s="7" t="s">
        <v>11</v>
      </c>
      <c r="E81" s="8">
        <v>45481.0</v>
      </c>
      <c r="F81" s="9"/>
      <c r="G81" s="25" t="s">
        <v>327</v>
      </c>
      <c r="H81" s="10" t="s">
        <v>14</v>
      </c>
      <c r="I81" s="5"/>
      <c r="J81" s="5"/>
      <c r="K81" s="5"/>
      <c r="L81" s="5"/>
      <c r="M81" s="5"/>
      <c r="N81" s="5"/>
      <c r="O81" s="5"/>
      <c r="P81" s="5"/>
      <c r="Q81" s="5"/>
      <c r="R81" s="5"/>
      <c r="S81" s="5"/>
      <c r="T81" s="5"/>
      <c r="U81" s="5"/>
      <c r="V81" s="5"/>
    </row>
    <row r="82">
      <c r="A82" s="15" t="s">
        <v>330</v>
      </c>
      <c r="B82" s="15" t="s">
        <v>331</v>
      </c>
      <c r="C82" s="17" t="str">
        <f>IFERROR(__xludf.DUMMYFUNCTION("GOOGLETRANSLATE(B82,""de"",""en"")"),"Also climate change, everything that happens negatively in nature is climate change for you")</f>
        <v>Also climate change, everything that happens negatively in nature is climate change for you</v>
      </c>
      <c r="D82" s="15" t="s">
        <v>11</v>
      </c>
      <c r="E82" s="16">
        <v>45475.0</v>
      </c>
      <c r="F82" s="18"/>
      <c r="G82" s="44" t="s">
        <v>295</v>
      </c>
      <c r="H82" s="19" t="s">
        <v>23</v>
      </c>
      <c r="I82" s="5"/>
      <c r="J82" s="5"/>
      <c r="K82" s="5"/>
      <c r="L82" s="5"/>
      <c r="M82" s="5"/>
      <c r="N82" s="5"/>
      <c r="O82" s="5"/>
      <c r="P82" s="5"/>
      <c r="Q82" s="5"/>
      <c r="R82" s="5"/>
      <c r="S82" s="5"/>
      <c r="T82" s="5"/>
      <c r="U82" s="5"/>
      <c r="V82" s="5"/>
    </row>
    <row r="83">
      <c r="A83" s="7" t="s">
        <v>332</v>
      </c>
      <c r="B83" s="7" t="s">
        <v>333</v>
      </c>
      <c r="C83" s="12" t="str">
        <f>IFERROR(__xludf.DUMMYFUNCTION("GOOGLETRANSLATE(B83,""de"",""en"")"),"These are the same experts who conjured up the #coronadictatorship and the #climate hysteria. #Therefore vote for AfD ")</f>
        <v>These are the same experts who conjured up the #coronadictatorship and the #climate hysteria. #Therefore vote for AfD </v>
      </c>
      <c r="D83" s="7" t="s">
        <v>11</v>
      </c>
      <c r="E83" s="8">
        <v>45502.0</v>
      </c>
      <c r="F83" s="9" t="s">
        <v>334</v>
      </c>
      <c r="G83" s="25" t="s">
        <v>310</v>
      </c>
      <c r="H83" s="10" t="s">
        <v>14</v>
      </c>
      <c r="I83" s="5"/>
      <c r="J83" s="5"/>
      <c r="K83" s="5"/>
      <c r="L83" s="5"/>
      <c r="M83" s="5"/>
      <c r="N83" s="5"/>
      <c r="O83" s="5"/>
      <c r="P83" s="5"/>
      <c r="Q83" s="5"/>
      <c r="R83" s="5"/>
      <c r="S83" s="5"/>
      <c r="T83" s="5"/>
      <c r="U83" s="5"/>
      <c r="V83" s="5"/>
    </row>
    <row r="84">
      <c r="A84" s="15" t="s">
        <v>335</v>
      </c>
      <c r="B84" s="22" t="s">
        <v>336</v>
      </c>
      <c r="C84" s="17" t="str">
        <f>IFERROR(__xludf.DUMMYFUNCTION("GOOGLETRANSLATE(B84,""de"",""en"")"),"They want to destroy your life because of a scam? do you still believe the media? #climate hoax #climate lie #climate dictatorship #lying press #climate hysteria #green sect #green crap")</f>
        <v>They want to destroy your life because of a scam? do you still believe the media? #climate hoax #climate lie #climate dictatorship #lying press #climate hysteria #green sect #green crap</v>
      </c>
      <c r="D84" s="15" t="s">
        <v>11</v>
      </c>
      <c r="E84" s="16">
        <v>45502.0</v>
      </c>
      <c r="F84" s="18" t="s">
        <v>337</v>
      </c>
      <c r="G84" s="44" t="s">
        <v>327</v>
      </c>
      <c r="H84" s="19" t="s">
        <v>23</v>
      </c>
      <c r="I84" s="5"/>
      <c r="J84" s="5"/>
      <c r="K84" s="5"/>
      <c r="L84" s="5"/>
      <c r="M84" s="5"/>
      <c r="N84" s="5"/>
      <c r="O84" s="5"/>
      <c r="P84" s="5"/>
      <c r="Q84" s="5"/>
      <c r="R84" s="5"/>
      <c r="S84" s="5"/>
      <c r="T84" s="5"/>
      <c r="U84" s="5"/>
      <c r="V84" s="5"/>
    </row>
    <row r="85">
      <c r="A85" s="15" t="s">
        <v>338</v>
      </c>
      <c r="B85" s="15" t="s">
        <v>339</v>
      </c>
      <c r="C85" s="17" t="str">
        <f>IFERROR(__xludf.DUMMYFUNCTION("GOOGLETRANSLATE(B85,""de"",""en"")"),"The cold June is said to be the hottest of all time: The state-imposed #climate hysteria continues, far from reality. It pursues two goals: 1. Exploitation of citizens through climate taxes, 2. Distraction from real problems through fear-mongering. Fortun"&amp;"ately, the latter works less and less. And we will abolish climate taxes as soon as we assume government responsibility. #ThereforeAfD #NowAfD #AfD")</f>
        <v>The cold June is said to be the hottest of all time: The state-imposed #climate hysteria continues, far from reality. It pursues two goals: 1. Exploitation of citizens through climate taxes, 2. Distraction from real problems through fear-mongering. Fortunately, the latter works less and less. And we will abolish climate taxes as soon as we assume government responsibility. #ThereforeAfD #NowAfD #AfD</v>
      </c>
      <c r="D85" s="15" t="s">
        <v>17</v>
      </c>
      <c r="E85" s="48">
        <v>45481.0</v>
      </c>
      <c r="F85" s="15" t="s">
        <v>340</v>
      </c>
      <c r="G85" s="44" t="s">
        <v>317</v>
      </c>
      <c r="H85" s="19" t="s">
        <v>23</v>
      </c>
      <c r="I85" s="5"/>
      <c r="J85" s="5"/>
      <c r="K85" s="5"/>
      <c r="L85" s="5"/>
      <c r="M85" s="5"/>
      <c r="N85" s="5"/>
      <c r="O85" s="5"/>
      <c r="P85" s="5"/>
      <c r="Q85" s="5"/>
      <c r="R85" s="5"/>
      <c r="S85" s="5"/>
      <c r="T85" s="5"/>
      <c r="U85" s="5"/>
      <c r="V85" s="5"/>
    </row>
    <row r="86">
      <c r="A86" s="7" t="s">
        <v>341</v>
      </c>
      <c r="B86" s="21" t="s">
        <v>342</v>
      </c>
      <c r="C86" s="12" t="str">
        <f>IFERROR(__xludf.DUMMYFUNCTION("GOOGLETRANSLATE(B86,""de"",""en"")"),"Quote: In order to manipulate the masses, you have to start with the stupidest people.” That has worked great so far. Leftists are the perfect clientele. Green voters anyway. #climate lie #climate catastrophe #climate hysteria")</f>
        <v>Quote: In order to manipulate the masses, you have to start with the stupidest people.” That has worked great so far. Leftists are the perfect clientele. Green voters anyway. #climate lie #climate catastrophe #climate hysteria</v>
      </c>
      <c r="D86" s="7" t="s">
        <v>11</v>
      </c>
      <c r="E86" s="8">
        <v>45485.0</v>
      </c>
      <c r="F86" s="7" t="s">
        <v>343</v>
      </c>
      <c r="G86" s="9" t="s">
        <v>310</v>
      </c>
      <c r="H86" s="10" t="s">
        <v>14</v>
      </c>
      <c r="I86" s="5"/>
      <c r="J86" s="5"/>
      <c r="K86" s="5"/>
      <c r="L86" s="5"/>
      <c r="M86" s="5"/>
      <c r="N86" s="5"/>
      <c r="O86" s="5"/>
      <c r="P86" s="5"/>
      <c r="Q86" s="5"/>
      <c r="R86" s="5"/>
      <c r="S86" s="5"/>
      <c r="T86" s="5"/>
      <c r="U86" s="5"/>
      <c r="V86" s="5"/>
    </row>
    <row r="87">
      <c r="A87" s="15" t="s">
        <v>344</v>
      </c>
      <c r="B87" s="34" t="s">
        <v>345</v>
      </c>
      <c r="C87" s="17" t="str">
        <f>IFERROR(__xludf.DUMMYFUNCTION("GOOGLETRANSLATE(B87,""de"",""en"")"),"Actually, we could really kick the shit now, because in 100 years there will only be #Muslims... and floods of meaning. #climatehysteria")</f>
        <v>Actually, we could really kick the shit now, because in 100 years there will only be #Muslims... and floods of meaning. #climatehysteria</v>
      </c>
      <c r="D87" s="15" t="s">
        <v>11</v>
      </c>
      <c r="E87" s="48">
        <v>45458.0</v>
      </c>
      <c r="F87" s="15" t="s">
        <v>346</v>
      </c>
      <c r="G87" s="18" t="s">
        <v>347</v>
      </c>
      <c r="H87" s="19" t="s">
        <v>23</v>
      </c>
      <c r="I87" s="5"/>
      <c r="J87" s="5"/>
      <c r="K87" s="5"/>
      <c r="L87" s="5"/>
      <c r="M87" s="5"/>
      <c r="N87" s="5"/>
      <c r="O87" s="5"/>
      <c r="P87" s="5"/>
      <c r="Q87" s="5"/>
      <c r="R87" s="5"/>
      <c r="S87" s="5"/>
      <c r="T87" s="5"/>
      <c r="U87" s="5"/>
      <c r="V87" s="5"/>
    </row>
    <row r="88">
      <c r="A88" s="27" t="s">
        <v>348</v>
      </c>
      <c r="B88" s="49" t="s">
        <v>349</v>
      </c>
      <c r="C88" s="29" t="str">
        <f>IFERROR(__xludf.DUMMYFUNCTION("GOOGLETRANSLATE(B88,""de"",""en"")"),"Global warming is the excuse to install an eco-dictatorship worldwide. #climate hysteria #climate lie #climate hoax #communism #climatedictatorship #dictatorship #ecodictatorship #GrueneRausausausdenParlamenten #grünediktatur #grünesekte #grünermist")</f>
        <v>Global warming is the excuse to install an eco-dictatorship worldwide. #climate hysteria #climate lie #climate hoax #communism #climatedictatorship #dictatorship #ecodictatorship #GrueneRausausausdenParlamenten #grünediktatur #grünesekte #grünermist</v>
      </c>
      <c r="D88" s="27" t="s">
        <v>11</v>
      </c>
      <c r="E88" s="28">
        <v>45495.0</v>
      </c>
      <c r="F88" s="27" t="s">
        <v>350</v>
      </c>
      <c r="G88" s="30" t="s">
        <v>310</v>
      </c>
      <c r="H88" s="31" t="s">
        <v>116</v>
      </c>
      <c r="I88" s="5"/>
      <c r="J88" s="5"/>
      <c r="K88" s="5"/>
      <c r="L88" s="5"/>
      <c r="M88" s="5"/>
      <c r="N88" s="5"/>
      <c r="O88" s="5"/>
      <c r="P88" s="5"/>
      <c r="Q88" s="5"/>
      <c r="R88" s="5"/>
      <c r="S88" s="5"/>
      <c r="T88" s="5"/>
      <c r="U88" s="5"/>
      <c r="V88" s="5"/>
    </row>
    <row r="89">
      <c r="A89" s="7" t="s">
        <v>351</v>
      </c>
      <c r="B89" s="7" t="s">
        <v>352</v>
      </c>
      <c r="C89" s="12" t="str">
        <f>IFERROR(__xludf.DUMMYFUNCTION("GOOGLETRANSLATE(B89,""de"",""en"")"),"#Climatehysteria creates #climateterrorists. It must stop that such violent perpetrators are trivialized as “activists”.")</f>
        <v>#Climatehysteria creates #climateterrorists. It must stop that such violent perpetrators are trivialized as “activists”.</v>
      </c>
      <c r="D89" s="7" t="s">
        <v>11</v>
      </c>
      <c r="E89" s="8">
        <v>45498.0</v>
      </c>
      <c r="F89" s="7" t="s">
        <v>353</v>
      </c>
      <c r="G89" s="9" t="s">
        <v>347</v>
      </c>
      <c r="H89" s="10" t="s">
        <v>14</v>
      </c>
      <c r="I89" s="5"/>
      <c r="J89" s="5"/>
      <c r="K89" s="5"/>
      <c r="L89" s="5"/>
      <c r="M89" s="5"/>
      <c r="N89" s="5"/>
      <c r="O89" s="5"/>
      <c r="P89" s="5"/>
      <c r="Q89" s="5"/>
      <c r="R89" s="5"/>
      <c r="S89" s="5"/>
      <c r="T89" s="5"/>
      <c r="U89" s="5"/>
      <c r="V89" s="5"/>
    </row>
    <row r="90">
      <c r="A90" s="7" t="s">
        <v>354</v>
      </c>
      <c r="B90" s="7" t="s">
        <v>355</v>
      </c>
      <c r="C90" s="7" t="s">
        <v>356</v>
      </c>
      <c r="D90" s="7" t="s">
        <v>11</v>
      </c>
      <c r="E90" s="8">
        <v>45411.0</v>
      </c>
      <c r="F90" s="7" t="s">
        <v>357</v>
      </c>
      <c r="G90" s="25" t="s">
        <v>317</v>
      </c>
      <c r="H90" s="10" t="s">
        <v>14</v>
      </c>
      <c r="I90" s="5"/>
      <c r="J90" s="5"/>
      <c r="K90" s="5"/>
      <c r="L90" s="5"/>
      <c r="M90" s="5"/>
      <c r="N90" s="5"/>
      <c r="O90" s="5"/>
      <c r="P90" s="5"/>
      <c r="Q90" s="5"/>
      <c r="R90" s="5"/>
      <c r="S90" s="5"/>
      <c r="T90" s="5"/>
      <c r="U90" s="5"/>
      <c r="V90" s="5"/>
    </row>
    <row r="91">
      <c r="A91" s="15" t="s">
        <v>358</v>
      </c>
      <c r="B91" s="22" t="s">
        <v>359</v>
      </c>
      <c r="C91" s="15" t="s">
        <v>360</v>
      </c>
      <c r="D91" s="15" t="s">
        <v>11</v>
      </c>
      <c r="E91" s="16">
        <v>45486.0</v>
      </c>
      <c r="F91" s="15" t="s">
        <v>361</v>
      </c>
      <c r="G91" s="44" t="s">
        <v>317</v>
      </c>
      <c r="H91" s="19" t="s">
        <v>23</v>
      </c>
      <c r="I91" s="5"/>
      <c r="J91" s="5"/>
      <c r="K91" s="5"/>
      <c r="L91" s="5"/>
      <c r="M91" s="5"/>
      <c r="N91" s="5"/>
      <c r="O91" s="5"/>
      <c r="P91" s="5"/>
      <c r="Q91" s="5"/>
      <c r="R91" s="5"/>
      <c r="S91" s="5"/>
      <c r="T91" s="5"/>
      <c r="U91" s="5"/>
      <c r="V91" s="5"/>
    </row>
    <row r="92">
      <c r="A92" s="7" t="s">
        <v>362</v>
      </c>
      <c r="B92" s="50" t="s">
        <v>363</v>
      </c>
      <c r="C92" s="12" t="str">
        <f>IFERROR(__xludf.DUMMYFUNCTION("GOOGLETRANSLATE(B92,""de"",""en"")"),"It is up to us to end climate terror. Let's educate our children and enable them to grow up healthy and without fear. #climatecrisis #climatescam #klimaluege #climatehysteria")</f>
        <v>It is up to us to end climate terror. Let's educate our children and enable them to grow up healthy and without fear. #climatecrisis #climatescam #klimaluege #climatehysteria</v>
      </c>
      <c r="D92" s="7" t="s">
        <v>11</v>
      </c>
      <c r="E92" s="8">
        <v>45399.0</v>
      </c>
      <c r="F92" s="7" t="s">
        <v>169</v>
      </c>
      <c r="G92" s="9" t="s">
        <v>26</v>
      </c>
      <c r="H92" s="10" t="s">
        <v>14</v>
      </c>
      <c r="I92" s="5"/>
      <c r="J92" s="5"/>
      <c r="K92" s="5"/>
      <c r="L92" s="5"/>
      <c r="M92" s="5"/>
      <c r="N92" s="5"/>
      <c r="O92" s="5"/>
      <c r="P92" s="5"/>
      <c r="Q92" s="5"/>
      <c r="R92" s="5"/>
      <c r="S92" s="5"/>
      <c r="T92" s="5"/>
      <c r="U92" s="5"/>
      <c r="V92" s="5"/>
    </row>
    <row r="93">
      <c r="A93" s="7" t="s">
        <v>364</v>
      </c>
      <c r="B93" s="21" t="s">
        <v>365</v>
      </c>
      <c r="C93" s="12" t="str">
        <f>IFERROR(__xludf.DUMMYFUNCTION("GOOGLETRANSLATE(B93,""de"",""en"")"),"Hello @Welt, Greta's profession is an activist. She is said to have earned around 1 million euros with her #climatehysteria. And our children and young people are falling for this #climatehysteria. So, add 1 and 1 together.")</f>
        <v>Hello @Welt, Greta's profession is an activist. She is said to have earned around 1 million euros with her #climatehysteria. And our children and young people are falling for this #climatehysteria. So, add 1 and 1 together.</v>
      </c>
      <c r="D93" s="7" t="s">
        <v>17</v>
      </c>
      <c r="E93" s="8">
        <v>45323.0</v>
      </c>
      <c r="F93" s="7" t="s">
        <v>366</v>
      </c>
      <c r="G93" s="25" t="s">
        <v>317</v>
      </c>
      <c r="H93" s="10" t="s">
        <v>14</v>
      </c>
      <c r="I93" s="5"/>
      <c r="J93" s="5"/>
      <c r="K93" s="5"/>
      <c r="L93" s="5"/>
      <c r="M93" s="5"/>
      <c r="N93" s="5"/>
      <c r="O93" s="5"/>
      <c r="P93" s="5"/>
      <c r="Q93" s="5"/>
      <c r="R93" s="5"/>
      <c r="S93" s="5"/>
      <c r="T93" s="5"/>
      <c r="U93" s="5"/>
      <c r="V93" s="5"/>
    </row>
    <row r="94">
      <c r="A94" s="15" t="s">
        <v>367</v>
      </c>
      <c r="B94" s="15" t="s">
        <v>368</v>
      </c>
      <c r="C94" s="17" t="str">
        <f>IFERROR(__xludf.DUMMYFUNCTION("GOOGLETRANSLATE(B94,""de"",""en"")"),"Neither the electric car nor the combustion engine have a significant role to play in “changing” the climate. Finally wake up! #ClimateLie")</f>
        <v>Neither the electric car nor the combustion engine have a significant role to play in “changing” the climate. Finally wake up! #ClimateLie</v>
      </c>
      <c r="D94" s="15" t="s">
        <v>11</v>
      </c>
      <c r="E94" s="16">
        <v>45502.0</v>
      </c>
      <c r="F94" s="15" t="s">
        <v>369</v>
      </c>
      <c r="G94" s="44" t="s">
        <v>317</v>
      </c>
      <c r="H94" s="19" t="s">
        <v>23</v>
      </c>
      <c r="I94" s="5"/>
      <c r="J94" s="5"/>
      <c r="K94" s="5"/>
      <c r="L94" s="5"/>
      <c r="M94" s="5"/>
      <c r="N94" s="5"/>
      <c r="O94" s="5"/>
      <c r="P94" s="5"/>
      <c r="Q94" s="5"/>
      <c r="R94" s="5"/>
      <c r="S94" s="5"/>
      <c r="T94" s="5"/>
      <c r="U94" s="5"/>
      <c r="V94" s="5"/>
    </row>
    <row r="95">
      <c r="A95" s="27" t="s">
        <v>370</v>
      </c>
      <c r="B95" s="27" t="s">
        <v>371</v>
      </c>
      <c r="C95" s="29" t="str">
        <f>IFERROR(__xludf.DUMMYFUNCTION("GOOGLETRANSLATE(B95,""de"",""en"")"),"“Climate protection” is an absolutely anti-social huge redistribution of money from bottom to top. It’s not about the “climate” at all! The broad masses have to pay, the already rich become even richer. And all politicians, experts and profiteers know thi"&amp;"s very well. #ClimateLie")</f>
        <v>“Climate protection” is an absolutely anti-social huge redistribution of money from bottom to top. It’s not about the “climate” at all! The broad masses have to pay, the already rich become even richer. And all politicians, experts and profiteers know this very well. #ClimateLie</v>
      </c>
      <c r="D95" s="27" t="s">
        <v>11</v>
      </c>
      <c r="E95" s="28">
        <v>45498.0</v>
      </c>
      <c r="F95" s="27" t="s">
        <v>372</v>
      </c>
      <c r="G95" s="51" t="s">
        <v>317</v>
      </c>
      <c r="H95" s="31" t="s">
        <v>116</v>
      </c>
      <c r="I95" s="5"/>
      <c r="J95" s="5"/>
      <c r="K95" s="5"/>
      <c r="L95" s="5"/>
      <c r="M95" s="5"/>
      <c r="N95" s="5"/>
      <c r="O95" s="5"/>
      <c r="P95" s="5"/>
      <c r="Q95" s="5"/>
      <c r="R95" s="5"/>
      <c r="S95" s="5"/>
      <c r="T95" s="5"/>
      <c r="U95" s="5"/>
      <c r="V95" s="5"/>
    </row>
    <row r="96">
      <c r="A96" s="15" t="s">
        <v>373</v>
      </c>
      <c r="B96" s="15" t="s">
        <v>374</v>
      </c>
      <c r="C96" s="17" t="str">
        <f>IFERROR(__xludf.DUMMYFUNCTION("GOOGLETRANSLATE(B96,""de"",""en"")"),"At some point, climate protocols will come to light from which we can see how the perpetrators, propagandists, accomplices, accomplices and ""climate scientists"" got fed up with people's stupidity in believing this nonsense. Bet?")</f>
        <v>At some point, climate protocols will come to light from which we can see how the perpetrators, propagandists, accomplices, accomplices and "climate scientists" got fed up with people's stupidity in believing this nonsense. Bet?</v>
      </c>
      <c r="D96" s="15" t="s">
        <v>11</v>
      </c>
      <c r="E96" s="16">
        <v>45496.0</v>
      </c>
      <c r="F96" s="15" t="s">
        <v>375</v>
      </c>
      <c r="G96" s="44" t="s">
        <v>317</v>
      </c>
      <c r="H96" s="19" t="s">
        <v>23</v>
      </c>
      <c r="I96" s="5"/>
      <c r="J96" s="5"/>
      <c r="K96" s="5"/>
      <c r="L96" s="5"/>
      <c r="M96" s="5"/>
      <c r="N96" s="5"/>
      <c r="O96" s="5"/>
      <c r="P96" s="5"/>
      <c r="Q96" s="5"/>
      <c r="R96" s="5"/>
      <c r="S96" s="5"/>
      <c r="T96" s="5"/>
      <c r="U96" s="5"/>
      <c r="V96" s="5"/>
    </row>
    <row r="97">
      <c r="A97" s="15" t="s">
        <v>376</v>
      </c>
      <c r="B97" s="15" t="s">
        <v>377</v>
      </c>
      <c r="C97" s="17" t="str">
        <f>IFERROR(__xludf.DUMMYFUNCTION("GOOGLETRANSLATE(B97,""de"",""en"")"),"The hottest day in 1.6 million years #ClimateLie #ClimatePropaganda ad nauseam")</f>
        <v>The hottest day in 1.6 million years #ClimateLie #ClimatePropaganda ad nauseam</v>
      </c>
      <c r="D97" s="15" t="s">
        <v>11</v>
      </c>
      <c r="E97" s="16">
        <v>45496.0</v>
      </c>
      <c r="F97" s="15" t="s">
        <v>378</v>
      </c>
      <c r="G97" s="18" t="s">
        <v>26</v>
      </c>
      <c r="H97" s="19" t="s">
        <v>23</v>
      </c>
      <c r="I97" s="5"/>
      <c r="J97" s="5"/>
      <c r="K97" s="5"/>
      <c r="L97" s="5"/>
      <c r="M97" s="5"/>
      <c r="N97" s="5"/>
      <c r="O97" s="5"/>
      <c r="P97" s="5"/>
      <c r="Q97" s="5"/>
      <c r="R97" s="5"/>
      <c r="S97" s="5"/>
      <c r="T97" s="5"/>
      <c r="U97" s="5"/>
      <c r="V97" s="5"/>
    </row>
    <row r="98">
      <c r="A98" s="15" t="s">
        <v>379</v>
      </c>
      <c r="B98" s="15" t="s">
        <v>380</v>
      </c>
      <c r="C98" s="17" t="str">
        <f>IFERROR(__xludf.DUMMYFUNCTION("GOOGLETRANSLATE(B98,""de"",""en"")"),"And they want us to believe that if we all ride our bikes, it will suddenly be a few degrees cooler in the summer?! We cannot stop or change climate change. This is pure #climatehysteria they are spreading here! #GreenIsTheNewBrown #Ecofascists")</f>
        <v>And they want us to believe that if we all ride our bikes, it will suddenly be a few degrees cooler in the summer?! We cannot stop or change climate change. This is pure #climatehysteria they are spreading here! #GreenIsTheNewBrown #Ecofascists</v>
      </c>
      <c r="D98" s="15" t="s">
        <v>11</v>
      </c>
      <c r="E98" s="16">
        <v>45502.0</v>
      </c>
      <c r="F98" s="15" t="s">
        <v>381</v>
      </c>
      <c r="G98" s="44" t="s">
        <v>314</v>
      </c>
      <c r="H98" s="19" t="s">
        <v>23</v>
      </c>
      <c r="I98" s="5"/>
      <c r="J98" s="5"/>
      <c r="K98" s="5"/>
      <c r="L98" s="5"/>
      <c r="M98" s="5"/>
      <c r="N98" s="5"/>
      <c r="O98" s="5"/>
      <c r="P98" s="5"/>
      <c r="Q98" s="5"/>
      <c r="R98" s="5"/>
      <c r="S98" s="5"/>
      <c r="T98" s="5"/>
      <c r="U98" s="5"/>
      <c r="V98" s="5"/>
    </row>
    <row r="99">
      <c r="A99" s="15" t="s">
        <v>382</v>
      </c>
      <c r="B99" s="15" t="s">
        <v>383</v>
      </c>
      <c r="C99" s="17" t="str">
        <f>IFERROR(__xludf.DUMMYFUNCTION("GOOGLETRANSLATE(B99,""de"",""en"")"),"Anyone who actually believes that humans are responsible for climate change and can change it has a God complex and should see a psychiatrist. #climatehysteria")</f>
        <v>Anyone who actually believes that humans are responsible for climate change and can change it has a God complex and should see a psychiatrist. #climatehysteria</v>
      </c>
      <c r="D99" s="15" t="s">
        <v>11</v>
      </c>
      <c r="E99" s="16">
        <v>45499.0</v>
      </c>
      <c r="F99" s="15" t="s">
        <v>384</v>
      </c>
      <c r="G99" s="18" t="s">
        <v>347</v>
      </c>
      <c r="H99" s="19" t="s">
        <v>23</v>
      </c>
      <c r="I99" s="5"/>
      <c r="J99" s="5"/>
      <c r="K99" s="5"/>
      <c r="L99" s="5"/>
      <c r="M99" s="5"/>
      <c r="N99" s="5"/>
      <c r="O99" s="5"/>
      <c r="P99" s="5"/>
      <c r="Q99" s="5"/>
      <c r="R99" s="5"/>
      <c r="S99" s="5"/>
      <c r="T99" s="5"/>
      <c r="U99" s="5"/>
      <c r="V99" s="5"/>
    </row>
    <row r="100">
      <c r="A100" s="7" t="s">
        <v>385</v>
      </c>
      <c r="B100" s="7" t="s">
        <v>386</v>
      </c>
      <c r="C100" s="12" t="str">
        <f>IFERROR(__xludf.DUMMYFUNCTION("GOOGLETRANSLATE(B100,""de"",""en"")"),"The #climateterrorists apparently have carte blanche from above. I'm in favor of these #climate stickers being banned from airports and banned from flying for life, then the nightmare will be over immediately. #LastGeneration #Airport #Frankfurt #Climate "&amp;"Hysteria")</f>
        <v>The #climateterrorists apparently have carte blanche from above. I'm in favor of these #climate stickers being banned from airports and banned from flying for life, then the nightmare will be over immediately. #LastGeneration #Airport #Frankfurt #Climate Hysteria</v>
      </c>
      <c r="D100" s="7" t="s">
        <v>11</v>
      </c>
      <c r="E100" s="8">
        <v>45499.0</v>
      </c>
      <c r="F100" s="7" t="s">
        <v>387</v>
      </c>
      <c r="G100" s="25" t="s">
        <v>327</v>
      </c>
      <c r="H100" s="10" t="s">
        <v>14</v>
      </c>
      <c r="I100" s="5"/>
      <c r="J100" s="5"/>
      <c r="K100" s="5"/>
      <c r="L100" s="5"/>
      <c r="M100" s="5"/>
      <c r="N100" s="5"/>
      <c r="O100" s="5"/>
      <c r="P100" s="5"/>
      <c r="Q100" s="5"/>
      <c r="R100" s="5"/>
      <c r="S100" s="5"/>
      <c r="T100" s="5"/>
      <c r="U100" s="5"/>
      <c r="V100" s="5"/>
    </row>
    <row r="101">
      <c r="A101" s="15" t="s">
        <v>388</v>
      </c>
      <c r="B101" s="15" t="s">
        <v>389</v>
      </c>
      <c r="C101" s="17" t="str">
        <f>IFERROR(__xludf.DUMMYFUNCTION("GOOGLETRANSLATE(B101,""de"",""en"")"),"According to a study by The Lancet magazine (2015), 140,000 people worldwide died from heat each year between 1985 and 2012. During the same period, 2 million people froze to death every year. There is no reporting on the latter in order to further spread"&amp;" #climatepanic.")</f>
        <v>According to a study by The Lancet magazine (2015), 140,000 people worldwide died from heat each year between 1985 and 2012. During the same period, 2 million people froze to death every year. There is no reporting on the latter in order to further spread #climatepanic.</v>
      </c>
      <c r="D101" s="15" t="s">
        <v>11</v>
      </c>
      <c r="E101" s="16">
        <v>45605.0</v>
      </c>
      <c r="F101" s="15" t="s">
        <v>390</v>
      </c>
      <c r="G101" s="44" t="s">
        <v>317</v>
      </c>
      <c r="H101" s="19" t="s">
        <v>23</v>
      </c>
      <c r="I101" s="5"/>
      <c r="J101" s="5"/>
      <c r="K101" s="5"/>
      <c r="L101" s="5"/>
      <c r="M101" s="5"/>
      <c r="N101" s="5"/>
      <c r="O101" s="5"/>
      <c r="P101" s="5"/>
      <c r="Q101" s="5"/>
      <c r="R101" s="5"/>
      <c r="S101" s="5"/>
      <c r="T101" s="5"/>
      <c r="U101" s="5"/>
      <c r="V101" s="5"/>
    </row>
    <row r="102">
      <c r="A102" s="15" t="s">
        <v>391</v>
      </c>
      <c r="B102" s="15" t="s">
        <v>392</v>
      </c>
      <c r="C102" s="17" t="str">
        <f>IFERROR(__xludf.DUMMYFUNCTION("GOOGLETRANSLATE(B102,""de"",""en"")"),"The streets used to be regularly flooded in summer. This was always great fun for us children. #climatepanic")</f>
        <v>The streets used to be regularly flooded in summer. This was always great fun for us children. #climatepanic</v>
      </c>
      <c r="D102" s="15" t="s">
        <v>11</v>
      </c>
      <c r="E102" s="16">
        <v>45522.0</v>
      </c>
      <c r="F102" s="15" t="s">
        <v>390</v>
      </c>
      <c r="G102" s="44" t="s">
        <v>393</v>
      </c>
      <c r="H102" s="19" t="s">
        <v>23</v>
      </c>
      <c r="I102" s="5"/>
      <c r="J102" s="5"/>
      <c r="K102" s="5"/>
      <c r="L102" s="5"/>
      <c r="M102" s="5"/>
      <c r="N102" s="5"/>
      <c r="O102" s="5"/>
      <c r="P102" s="5"/>
      <c r="Q102" s="5"/>
      <c r="R102" s="5"/>
      <c r="S102" s="5"/>
      <c r="T102" s="5"/>
      <c r="U102" s="5"/>
      <c r="V102" s="5"/>
    </row>
    <row r="103">
      <c r="A103" s="7" t="s">
        <v>394</v>
      </c>
      <c r="B103" s="7" t="s">
        <v>395</v>
      </c>
      <c r="C103" s="12" t="str">
        <f>IFERROR(__xludf.DUMMYFUNCTION("GOOGLETRANSLATE(B103,""de"",""en"")"),"It was so clear that today all the climate hysterics are going crazy when they see pictures of storms. However, it remains ideological and alienating. We cannot allow them to change the narrative. #RainInstrumentalization #ClimatePanic")</f>
        <v>It was so clear that today all the climate hysterics are going crazy when they see pictures of storms. However, it remains ideological and alienating. We cannot allow them to change the narrative. #RainInstrumentalization #ClimatePanic</v>
      </c>
      <c r="D103" s="7" t="s">
        <v>11</v>
      </c>
      <c r="E103" s="8">
        <v>45496.0</v>
      </c>
      <c r="F103" s="7" t="s">
        <v>396</v>
      </c>
      <c r="G103" s="25" t="s">
        <v>310</v>
      </c>
      <c r="H103" s="10" t="s">
        <v>14</v>
      </c>
      <c r="I103" s="5"/>
      <c r="J103" s="5"/>
      <c r="K103" s="5"/>
      <c r="L103" s="5"/>
      <c r="M103" s="5"/>
      <c r="N103" s="5"/>
      <c r="O103" s="5"/>
      <c r="P103" s="5"/>
      <c r="Q103" s="5"/>
      <c r="R103" s="5"/>
      <c r="S103" s="5"/>
      <c r="T103" s="5"/>
      <c r="U103" s="5"/>
      <c r="V103" s="5"/>
    </row>
    <row r="104">
      <c r="A104" s="15" t="s">
        <v>397</v>
      </c>
      <c r="B104" s="15" t="s">
        <v>398</v>
      </c>
      <c r="C104" s="17" t="str">
        <f>IFERROR(__xludf.DUMMYFUNCTION("GOOGLETRANSLATE(B104,""de"",""en"")"),"I know first-hand that massive help was given to the fires in northeast Greece last year! It's not the first time it's been over 40°C! The wind turbines should be set up immediately after the fires #Climate Panic #Arson Foundation #Co2Märchen")</f>
        <v>I know first-hand that massive help was given to the fires in northeast Greece last year! It's not the first time it's been over 40°C! The wind turbines should be set up immediately after the fires #Climate Panic #Arson Foundation #Co2Märchen</v>
      </c>
      <c r="D104" s="15" t="s">
        <v>11</v>
      </c>
      <c r="E104" s="16">
        <v>45502.0</v>
      </c>
      <c r="F104" s="15" t="s">
        <v>399</v>
      </c>
      <c r="G104" s="44" t="s">
        <v>310</v>
      </c>
      <c r="H104" s="19" t="s">
        <v>23</v>
      </c>
      <c r="I104" s="5"/>
      <c r="J104" s="5"/>
      <c r="K104" s="5"/>
      <c r="L104" s="5"/>
      <c r="M104" s="5"/>
      <c r="N104" s="5"/>
      <c r="O104" s="5"/>
      <c r="P104" s="5"/>
      <c r="Q104" s="5"/>
      <c r="R104" s="5"/>
      <c r="S104" s="5"/>
      <c r="T104" s="5"/>
      <c r="U104" s="5"/>
      <c r="V104" s="5"/>
    </row>
    <row r="105">
      <c r="A105" s="27" t="s">
        <v>400</v>
      </c>
      <c r="B105" s="27" t="s">
        <v>401</v>
      </c>
      <c r="C105" s="29" t="str">
        <f>IFERROR(__xludf.DUMMYFUNCTION("GOOGLETRANSLATE(B105,""de"",""en"")"),"As you rightly say, #climate cult. This is about religion and belief and not facts. No matter what the facts say, the guru is always right. Anyone with a little bit of sense who deals with the #climatepanic and #CO2 lie quickly comes to the conclusion tha"&amp;"t the whole thing only serves one person, the citizen to take the last shirt and make the rich even richer. And the #climate disciples happily run into total enslavement. #climate sect")</f>
        <v>As you rightly say, #climate cult. This is about religion and belief and not facts. No matter what the facts say, the guru is always right. Anyone with a little bit of sense who deals with the #climatepanic and #CO2 lie quickly comes to the conclusion that the whole thing only serves one person, the citizen to take the last shirt and make the rich even richer. And the #climate disciples happily run into total enslavement. #climate sect</v>
      </c>
      <c r="D105" s="27" t="s">
        <v>11</v>
      </c>
      <c r="E105" s="28">
        <v>45481.0</v>
      </c>
      <c r="F105" s="27" t="s">
        <v>402</v>
      </c>
      <c r="G105" s="51" t="s">
        <v>314</v>
      </c>
      <c r="H105" s="31" t="s">
        <v>116</v>
      </c>
      <c r="I105" s="5"/>
      <c r="J105" s="5"/>
      <c r="K105" s="5"/>
      <c r="L105" s="5"/>
      <c r="M105" s="5"/>
      <c r="N105" s="5"/>
      <c r="O105" s="5"/>
      <c r="P105" s="5"/>
      <c r="Q105" s="5"/>
      <c r="R105" s="5"/>
      <c r="S105" s="5"/>
      <c r="T105" s="5"/>
      <c r="U105" s="5"/>
      <c r="V105" s="5"/>
    </row>
    <row r="106">
      <c r="A106" s="15" t="s">
        <v>403</v>
      </c>
      <c r="B106" s="15" t="s">
        <v>404</v>
      </c>
      <c r="C106" s="17" t="str">
        <f>IFERROR(__xludf.DUMMYFUNCTION("GOOGLETRANSLATE(B106,""de"",""en"")"),"We are currently living in an ice age and the average temperatures on earth were twice as high as they are now... during this time life on earth has exploded! Please educate yourself first before spreading panic #climate panic #climate fascism #capitalism")</f>
        <v>We are currently living in an ice age and the average temperatures on earth were twice as high as they are now... during this time life on earth has exploded! Please educate yourself first before spreading panic #climate panic #climate fascism #capitalism</v>
      </c>
      <c r="D106" s="15" t="s">
        <v>11</v>
      </c>
      <c r="E106" s="16">
        <v>45476.0</v>
      </c>
      <c r="F106" s="15" t="s">
        <v>405</v>
      </c>
      <c r="G106" s="44" t="s">
        <v>317</v>
      </c>
      <c r="H106" s="19" t="s">
        <v>23</v>
      </c>
      <c r="I106" s="5"/>
      <c r="J106" s="5"/>
      <c r="K106" s="5"/>
      <c r="L106" s="5"/>
      <c r="M106" s="5"/>
      <c r="N106" s="5"/>
      <c r="O106" s="5"/>
      <c r="P106" s="5"/>
      <c r="Q106" s="5"/>
      <c r="R106" s="5"/>
      <c r="S106" s="5"/>
      <c r="T106" s="5"/>
      <c r="U106" s="5"/>
      <c r="V106" s="5"/>
    </row>
    <row r="107">
      <c r="A107" s="15" t="s">
        <v>406</v>
      </c>
      <c r="B107" s="15" t="s">
        <v>407</v>
      </c>
      <c r="C107" s="17" t="str">
        <f>IFERROR(__xludf.DUMMYFUNCTION("GOOGLETRANSLATE(B107,""de"",""en"")"),"Extreme drought and extreme rainfall are mutually exclusive.")</f>
        <v>Extreme drought and extreme rainfall are mutually exclusive.</v>
      </c>
      <c r="D107" s="15" t="s">
        <v>11</v>
      </c>
      <c r="E107" s="16">
        <v>45439.0</v>
      </c>
      <c r="F107" s="17"/>
      <c r="G107" s="44" t="s">
        <v>317</v>
      </c>
      <c r="H107" s="19" t="s">
        <v>23</v>
      </c>
      <c r="I107" s="5"/>
      <c r="J107" s="5"/>
      <c r="K107" s="5"/>
      <c r="L107" s="5"/>
      <c r="M107" s="5"/>
      <c r="N107" s="5"/>
      <c r="O107" s="5"/>
      <c r="P107" s="5"/>
      <c r="Q107" s="5"/>
      <c r="R107" s="5"/>
      <c r="S107" s="5"/>
      <c r="T107" s="5"/>
      <c r="U107" s="5"/>
      <c r="V107" s="5"/>
    </row>
    <row r="108">
      <c r="A108" s="15" t="s">
        <v>408</v>
      </c>
      <c r="B108" s="15" t="s">
        <v>409</v>
      </c>
      <c r="C108" s="17" t="str">
        <f>IFERROR(__xludf.DUMMYFUNCTION("GOOGLETRANSLATE(B108,""de"",""en"")"),"The climate crisis is degenerating into pseudoscientific hypochondria. Like a sick person looking for help on the Internet, constantly on the wrong track.")</f>
        <v>The climate crisis is degenerating into pseudoscientific hypochondria. Like a sick person looking for help on the Internet, constantly on the wrong track.</v>
      </c>
      <c r="D108" s="15" t="s">
        <v>11</v>
      </c>
      <c r="E108" s="16">
        <v>45423.0</v>
      </c>
      <c r="F108" s="17"/>
      <c r="G108" s="44" t="s">
        <v>295</v>
      </c>
      <c r="H108" s="19" t="s">
        <v>23</v>
      </c>
      <c r="I108" s="5"/>
      <c r="J108" s="5"/>
      <c r="K108" s="5"/>
      <c r="L108" s="5"/>
      <c r="M108" s="5"/>
      <c r="N108" s="5"/>
      <c r="O108" s="5"/>
      <c r="P108" s="5"/>
      <c r="Q108" s="5"/>
      <c r="R108" s="5"/>
      <c r="S108" s="5"/>
      <c r="T108" s="5"/>
      <c r="U108" s="5"/>
      <c r="V108" s="5"/>
    </row>
    <row r="109">
      <c r="A109" s="15" t="s">
        <v>410</v>
      </c>
      <c r="B109" s="15" t="s">
        <v>411</v>
      </c>
      <c r="C109" s="17" t="str">
        <f>IFERROR(__xludf.DUMMYFUNCTION("GOOGLETRANSLATE(B109,""de"",""en"")"),"First of all, we no longer have enough oil. Now we have so much oil that if we use it all the oceans will start to boil.
First things get hot. Now it's getting cold. Can we now burn petroleum again or has it magically become scarce again?")</f>
        <v>First of all, we no longer have enough oil. Now we have so much oil that if we use it all the oceans will start to boil.
First things get hot. Now it's getting cold. Can we now burn petroleum again or has it magically become scarce again?</v>
      </c>
      <c r="D109" s="15" t="s">
        <v>11</v>
      </c>
      <c r="E109" s="16">
        <v>45297.0</v>
      </c>
      <c r="F109" s="17"/>
      <c r="G109" s="44" t="s">
        <v>412</v>
      </c>
      <c r="H109" s="19" t="s">
        <v>23</v>
      </c>
      <c r="I109" s="5"/>
      <c r="J109" s="5"/>
      <c r="K109" s="5"/>
      <c r="L109" s="5"/>
      <c r="M109" s="5"/>
      <c r="N109" s="5"/>
      <c r="O109" s="5"/>
      <c r="P109" s="5"/>
      <c r="Q109" s="5"/>
      <c r="R109" s="5"/>
      <c r="S109" s="5"/>
      <c r="T109" s="5"/>
      <c r="U109" s="5"/>
      <c r="V109" s="5"/>
    </row>
    <row r="110">
      <c r="A110" s="15" t="s">
        <v>413</v>
      </c>
      <c r="B110" s="15" t="s">
        <v>414</v>
      </c>
      <c r="C110" s="17" t="str">
        <f>IFERROR(__xludf.DUMMYFUNCTION("GOOGLETRANSLATE(B110,""de"",""en"")"),"The climate lie is crumbling away, right? This needs to be posted quickly now, before readers find the new climate study on the Internet that now puts an end to the whole story. We were there with the climate swearers and can then post media")</f>
        <v>The climate lie is crumbling away, right? This needs to be posted quickly now, before readers find the new climate study on the Internet that now puts an end to the whole story. We were there with the climate swearers and can then post media</v>
      </c>
      <c r="D110" s="15" t="s">
        <v>11</v>
      </c>
      <c r="E110" s="16">
        <v>45420.0</v>
      </c>
      <c r="F110" s="17"/>
      <c r="G110" s="44" t="s">
        <v>412</v>
      </c>
      <c r="H110" s="19" t="s">
        <v>23</v>
      </c>
      <c r="I110" s="5"/>
      <c r="J110" s="5"/>
      <c r="K110" s="5"/>
      <c r="L110" s="5"/>
      <c r="M110" s="5"/>
      <c r="N110" s="5"/>
      <c r="O110" s="5"/>
      <c r="P110" s="5"/>
      <c r="Q110" s="5"/>
      <c r="R110" s="5"/>
      <c r="S110" s="5"/>
      <c r="T110" s="5"/>
      <c r="U110" s="5"/>
      <c r="V110" s="5"/>
    </row>
    <row r="111">
      <c r="A111" s="7" t="s">
        <v>415</v>
      </c>
      <c r="B111" s="7" t="s">
        <v>416</v>
      </c>
      <c r="C111" s="12" t="str">
        <f>IFERROR(__xludf.DUMMYFUNCTION("GOOGLETRANSLATE(B111,""de"",""en"")"),"The money is now being used to protect the climate. Nonsense, of course not, only climate activists are taking the money now. You can't protect the climate, but you can make money from it, and that's what it's all about. #ClimateLie")</f>
        <v>The money is now being used to protect the climate. Nonsense, of course not, only climate activists are taking the money now. You can't protect the climate, but you can make money from it, and that's what it's all about. #ClimateLie</v>
      </c>
      <c r="D111" s="7" t="s">
        <v>11</v>
      </c>
      <c r="E111" s="24">
        <v>45273.0</v>
      </c>
      <c r="F111" s="7" t="s">
        <v>417</v>
      </c>
      <c r="G111" s="25" t="s">
        <v>310</v>
      </c>
      <c r="H111" s="10" t="s">
        <v>14</v>
      </c>
      <c r="I111" s="5"/>
      <c r="J111" s="5"/>
      <c r="K111" s="5"/>
      <c r="L111" s="5"/>
      <c r="M111" s="5"/>
      <c r="N111" s="5"/>
      <c r="O111" s="5"/>
      <c r="P111" s="5"/>
      <c r="Q111" s="5"/>
      <c r="R111" s="5"/>
      <c r="S111" s="5"/>
      <c r="T111" s="5"/>
      <c r="U111" s="5"/>
      <c r="V111" s="5"/>
    </row>
    <row r="112">
      <c r="A112" s="15" t="s">
        <v>418</v>
      </c>
      <c r="B112" s="15" t="s">
        <v>419</v>
      </c>
      <c r="C112" s="17" t="str">
        <f>IFERROR(__xludf.DUMMYFUNCTION("GOOGLETRANSLATE(B112,""de"",""en"")"),"Just like that. The whole #climate lie is fictitious. Nothing about her is real. Its sole purpose is to take away our property and rights.")</f>
        <v>Just like that. The whole #climate lie is fictitious. Nothing about her is real. Its sole purpose is to take away our property and rights.</v>
      </c>
      <c r="D112" s="15" t="s">
        <v>11</v>
      </c>
      <c r="E112" s="16">
        <v>45411.0</v>
      </c>
      <c r="F112" s="15" t="s">
        <v>417</v>
      </c>
      <c r="G112" s="44" t="s">
        <v>317</v>
      </c>
      <c r="H112" s="19" t="s">
        <v>23</v>
      </c>
      <c r="I112" s="5"/>
      <c r="J112" s="5"/>
      <c r="K112" s="5"/>
      <c r="L112" s="5"/>
      <c r="M112" s="5"/>
      <c r="N112" s="5"/>
      <c r="O112" s="5"/>
      <c r="P112" s="5"/>
      <c r="Q112" s="5"/>
      <c r="R112" s="5"/>
      <c r="S112" s="5"/>
      <c r="T112" s="5"/>
      <c r="U112" s="5"/>
      <c r="V112" s="5"/>
    </row>
    <row r="113">
      <c r="A113" s="7" t="s">
        <v>420</v>
      </c>
      <c r="B113" s="7" t="s">
        <v>421</v>
      </c>
      <c r="C113" s="12" t="str">
        <f>IFERROR(__xludf.DUMMYFUNCTION("GOOGLETRANSLATE(B113,""de"",""en"")"),"Just imagine if the constant media barrage about climate had never existed. Would any neutral observer even have the idea that there was a threat of a climate catastrophe? #ClimateLie")</f>
        <v>Just imagine if the constant media barrage about climate had never existed. Would any neutral observer even have the idea that there was a threat of a climate catastrophe? #ClimateLie</v>
      </c>
      <c r="D113" s="7" t="s">
        <v>11</v>
      </c>
      <c r="E113" s="8">
        <v>45403.0</v>
      </c>
      <c r="F113" s="7" t="s">
        <v>417</v>
      </c>
      <c r="G113" s="25" t="s">
        <v>310</v>
      </c>
      <c r="H113" s="10" t="s">
        <v>14</v>
      </c>
      <c r="I113" s="5"/>
      <c r="J113" s="5"/>
      <c r="K113" s="5"/>
      <c r="L113" s="5"/>
      <c r="M113" s="5"/>
      <c r="N113" s="5"/>
      <c r="O113" s="5"/>
      <c r="P113" s="5"/>
      <c r="Q113" s="5"/>
      <c r="R113" s="5"/>
      <c r="S113" s="5"/>
      <c r="T113" s="5"/>
      <c r="U113" s="5"/>
      <c r="V113" s="5"/>
    </row>
    <row r="114">
      <c r="A114" s="15" t="s">
        <v>422</v>
      </c>
      <c r="B114" s="15" t="s">
        <v>423</v>
      </c>
      <c r="C114" s="17" t="str">
        <f>IFERROR(__xludf.DUMMYFUNCTION("GOOGLETRANSLATE(B114,""de"",""en"")"),"We have now reached such an enormous level of stupidity among the population that decisions by the #federal government are applauded that mean the destruction of their own prosperity and ruin the future of their children. #CO2tax #climate #green #climate "&amp;"lie")</f>
        <v>We have now reached such an enormous level of stupidity among the population that decisions by the #federal government are applauded that mean the destruction of their own prosperity and ruin the future of their children. #CO2tax #climate #green #climate lie</v>
      </c>
      <c r="D114" s="15" t="s">
        <v>11</v>
      </c>
      <c r="E114" s="26">
        <v>45221.0</v>
      </c>
      <c r="F114" s="15" t="s">
        <v>424</v>
      </c>
      <c r="G114" s="44" t="s">
        <v>317</v>
      </c>
      <c r="H114" s="19" t="s">
        <v>23</v>
      </c>
      <c r="I114" s="5"/>
      <c r="J114" s="5"/>
      <c r="K114" s="5"/>
      <c r="L114" s="5"/>
      <c r="M114" s="5"/>
      <c r="N114" s="5"/>
      <c r="O114" s="5"/>
      <c r="P114" s="5"/>
      <c r="Q114" s="5"/>
      <c r="R114" s="5"/>
      <c r="S114" s="5"/>
      <c r="T114" s="5"/>
      <c r="U114" s="5"/>
      <c r="V114" s="5"/>
    </row>
    <row r="115">
      <c r="A115" s="35" t="s">
        <v>425</v>
      </c>
      <c r="B115" s="35" t="s">
        <v>426</v>
      </c>
      <c r="C115" s="39" t="str">
        <f>IFERROR(__xludf.DUMMYFUNCTION("GOOGLETRANSLATE(B115,""de"",""en"")"),"During the #HellSummer it rains at the opening of the #Olympics 2024 What does heaven want to tell us? That the #climate fascists are wrong?")</f>
        <v>During the #HellSummer it rains at the opening of the #Olympics 2024 What does heaven want to tell us? That the #climate fascists are wrong?</v>
      </c>
      <c r="D115" s="35" t="s">
        <v>11</v>
      </c>
      <c r="E115" s="36">
        <v>45499.0</v>
      </c>
      <c r="F115" s="35" t="s">
        <v>427</v>
      </c>
      <c r="G115" s="47" t="s">
        <v>310</v>
      </c>
      <c r="H115" s="38" t="s">
        <v>192</v>
      </c>
      <c r="I115" s="5"/>
      <c r="J115" s="5"/>
      <c r="K115" s="5"/>
      <c r="L115" s="5"/>
      <c r="M115" s="5"/>
      <c r="N115" s="5"/>
      <c r="O115" s="5"/>
      <c r="P115" s="5"/>
      <c r="Q115" s="5"/>
      <c r="R115" s="5"/>
      <c r="S115" s="5"/>
      <c r="T115" s="5"/>
      <c r="U115" s="5"/>
      <c r="V115" s="5"/>
    </row>
    <row r="116">
      <c r="A116" s="15" t="s">
        <v>428</v>
      </c>
      <c r="B116" s="15" t="s">
        <v>429</v>
      </c>
      <c r="C116" s="17" t="str">
        <f>IFERROR(__xludf.DUMMYFUNCTION("GOOGLETRANSLATE(B116,""de"",""en"")"),"""By the influence of the increasing percentage of carbonic acid in the atmosphere, we may hope to enjoy ages with more equitable and better climates"" -Svante Arrhenius 1896
""...especially as regards the colder regions of the earth, ages when the earth "&amp;"will bring forth many more abundant crops than at present, for the benefit of rapidly propagating mankind.""
How many of you disagree that he was completely correct?
Issue being... what he thought would happen beyond these ages.")</f>
        <v>"By the influence of the increasing percentage of carbonic acid in the atmosphere, we may hope to enjoy ages with more equitable and better climates" -Svante Arrhenius 1896
"...especially as regards the colder regions of the earth, ages when the earth will bring forth many more abundant crops than at present, for the benefit of rapidly propagating mankind."
How many of you disagree that he was completely correct?
Issue being... what he thought would happen beyond these ages.</v>
      </c>
      <c r="D116" s="15" t="s">
        <v>430</v>
      </c>
      <c r="E116" s="16">
        <v>45505.0</v>
      </c>
      <c r="F116" s="17"/>
      <c r="G116" s="44" t="s">
        <v>314</v>
      </c>
      <c r="H116" s="19" t="s">
        <v>23</v>
      </c>
      <c r="I116" s="5"/>
      <c r="J116" s="5"/>
      <c r="K116" s="5"/>
      <c r="L116" s="5"/>
      <c r="M116" s="5"/>
      <c r="N116" s="5"/>
      <c r="O116" s="5"/>
      <c r="P116" s="5"/>
      <c r="Q116" s="5"/>
      <c r="R116" s="5"/>
      <c r="S116" s="5"/>
      <c r="T116" s="5"/>
      <c r="U116" s="5"/>
      <c r="V116" s="5"/>
    </row>
    <row r="117">
      <c r="A117" s="15" t="s">
        <v>431</v>
      </c>
      <c r="B117" s="15" t="s">
        <v>432</v>
      </c>
      <c r="C117" s="17" t="str">
        <f>IFERROR(__xludf.DUMMYFUNCTION("GOOGLETRANSLATE(B117,""de"",""en"")"),"Jordan Peterson: Climate science is “an appealing scam”.
""We're essentially in a CO2 drought by historical standards... We were almost at the point where the plants were going to start to die.""
""Now they have been increasing... The major consequences"&amp;" is that the planet is 20% greener than it was in the year 2000... Crop yield has gone up 13%.""
""It's the opposite of what was predicted, and the opposite was regarded as a catastrophe. Okay, so the opposite of a catastrophe is good—there's more plants"&amp;" and crops grow better. Okay, so what's the problem exactly?""")</f>
        <v>Jordan Peterson: Climate science is “an appealing scam”.
"We're essentially in a CO2 drought by historical standards... We were almost at the point where the plants were going to start to die."
"Now they have been increasing... The major consequences is that the planet is 20% greener than it was in the year 2000... Crop yield has gone up 13%."
"It's the opposite of what was predicted, and the opposite was regarded as a catastrophe. Okay, so the opposite of a catastrophe is good—there's more plants and crops grow better. Okay, so what's the problem exactly?"</v>
      </c>
      <c r="D117" s="15" t="s">
        <v>11</v>
      </c>
      <c r="E117" s="16">
        <v>45477.0</v>
      </c>
      <c r="F117" s="17"/>
      <c r="G117" s="44" t="s">
        <v>317</v>
      </c>
      <c r="H117" s="19" t="s">
        <v>23</v>
      </c>
      <c r="I117" s="5"/>
      <c r="J117" s="5"/>
      <c r="K117" s="5"/>
      <c r="L117" s="5"/>
      <c r="M117" s="5"/>
      <c r="N117" s="5"/>
      <c r="O117" s="5"/>
      <c r="P117" s="5"/>
      <c r="Q117" s="5"/>
      <c r="R117" s="5"/>
      <c r="S117" s="5"/>
      <c r="T117" s="5"/>
      <c r="U117" s="5"/>
      <c r="V117" s="5"/>
    </row>
    <row r="118">
      <c r="A118" s="15" t="s">
        <v>433</v>
      </c>
      <c r="B118" s="15" t="s">
        <v>434</v>
      </c>
      <c r="C118" s="17" t="str">
        <f>IFERROR(__xludf.DUMMYFUNCTION("GOOGLETRANSLATE(B118,""de"",""en"")"),"Reparations for “climate change”????  Are you for real???
There's no such thing.  It's a fraud and a tax grab, and it's appealing that a supposedly educated person, an 'educator', buys into the scam.
You need to hit the books, Prof, and start researching.")</f>
        <v>Reparations for “climate change”????  Are you for real???
There's no such thing.  It's a fraud and a tax grab, and it's appealing that a supposedly educated person, an 'educator', buys into the scam.
You need to hit the books, Prof, and start researching.</v>
      </c>
      <c r="D118" s="15" t="s">
        <v>11</v>
      </c>
      <c r="E118" s="16">
        <v>45429.0</v>
      </c>
      <c r="F118" s="17"/>
      <c r="G118" s="44" t="s">
        <v>327</v>
      </c>
      <c r="H118" s="19" t="s">
        <v>23</v>
      </c>
      <c r="I118" s="5"/>
      <c r="J118" s="5"/>
      <c r="K118" s="5"/>
      <c r="L118" s="5"/>
      <c r="M118" s="5"/>
      <c r="N118" s="5"/>
      <c r="O118" s="5"/>
      <c r="P118" s="5"/>
      <c r="Q118" s="5"/>
      <c r="R118" s="5"/>
      <c r="S118" s="5"/>
      <c r="T118" s="5"/>
      <c r="U118" s="5"/>
      <c r="V118" s="5"/>
    </row>
    <row r="119">
      <c r="A119" s="15" t="s">
        <v>435</v>
      </c>
      <c r="B119" s="15" t="s">
        <v>436</v>
      </c>
      <c r="C119" s="17" t="str">
        <f>IFERROR(__xludf.DUMMYFUNCTION("GOOGLETRANSLATE(B119,""de"",""en"")"),"Climate change is not a hoax because the climate is always changing. Manmade global warming is totally a hoax or more accurately, a pseudo-science scam driven by mountains of money being paid to scientists, politicians &amp; the media.")</f>
        <v>Climate change is not a hoax because the climate is always changing. Manmade global warming is totally a hoax or more accurately, a pseudo-science scam driven by mountains of money being paid to scientists, politicians &amp; the media.</v>
      </c>
      <c r="D119" s="15" t="s">
        <v>11</v>
      </c>
      <c r="E119" s="16">
        <v>45471.0</v>
      </c>
      <c r="F119" s="17"/>
      <c r="G119" s="44" t="s">
        <v>412</v>
      </c>
      <c r="H119" s="19" t="s">
        <v>23</v>
      </c>
      <c r="I119" s="5"/>
      <c r="J119" s="5"/>
      <c r="K119" s="5"/>
      <c r="L119" s="5"/>
      <c r="M119" s="5"/>
      <c r="N119" s="5"/>
      <c r="O119" s="5"/>
      <c r="P119" s="5"/>
      <c r="Q119" s="5"/>
      <c r="R119" s="5"/>
      <c r="S119" s="5"/>
      <c r="T119" s="5"/>
      <c r="U119" s="5"/>
      <c r="V119" s="5"/>
    </row>
    <row r="120">
      <c r="A120" s="15" t="s">
        <v>437</v>
      </c>
      <c r="B120" s="15" t="s">
        <v>438</v>
      </c>
      <c r="C120" s="17" t="str">
        <f>IFERROR(__xludf.DUMMYFUNCTION("GOOGLETRANSLATE(B120,""de"",""en"")"),"Climate change is a hoax. If you want to save the earth, go jump in your car and go for a long drive, we are starving the earth. It is a fear tactic proposed by governments, public figures and paid scientists to spin a narrative in order to control you an"&amp;"d make you pay more money. 
If these figureheads were so concerned about climate change why would they tell us to take fewer trips and reduce our C02 emissions whilst they take private jets.")</f>
        <v>Climate change is a hoax. If you want to save the earth, go jump in your car and go for a long drive, we are starving the earth. It is a fear tactic proposed by governments, public figures and paid scientists to spin a narrative in order to control you and make you pay more money. 
If these figureheads were so concerned about climate change why would they tell us to take fewer trips and reduce our C02 emissions whilst they take private jets.</v>
      </c>
      <c r="D120" s="15" t="s">
        <v>11</v>
      </c>
      <c r="E120" s="16">
        <v>45490.0</v>
      </c>
      <c r="F120" s="17"/>
      <c r="G120" s="44" t="s">
        <v>412</v>
      </c>
      <c r="H120" s="19" t="s">
        <v>23</v>
      </c>
      <c r="I120" s="5"/>
      <c r="J120" s="5"/>
      <c r="K120" s="5"/>
      <c r="L120" s="5"/>
      <c r="M120" s="5"/>
      <c r="N120" s="5"/>
      <c r="O120" s="5"/>
      <c r="P120" s="5"/>
      <c r="Q120" s="5"/>
      <c r="R120" s="5"/>
      <c r="S120" s="5"/>
      <c r="T120" s="5"/>
      <c r="U120" s="5"/>
      <c r="V120" s="5"/>
    </row>
    <row r="121">
      <c r="A121" s="15" t="s">
        <v>439</v>
      </c>
      <c r="B121" s="15" t="s">
        <v>440</v>
      </c>
      <c r="C121" s="17" t="str">
        <f>IFERROR(__xludf.DUMMYFUNCTION("GOOGLETRANSLATE(B121,""de"",""en"")"),"🌏Climate change is a hoax: weather modification tech exists that is able to manipulate it. 
Thus, the climate change narrative falls on its face, as does the politics and money that go into fighting it.
The 
@MoCoCouncilMD
@MontCoExec
 are wasting ou"&amp;"r tax money on another hoax.
Elections have consequences. 
#MoCoResistance
#NoMasDemocratas")</f>
        <v>🌏Climate change is a hoax: weather modification tech exists that is able to manipulate it. 
Thus, the climate change narrative falls on its face, as does the politics and money that go into fighting it.
The 
@MoCoCouncilMD
@MontCoExec
 are wasting our tax money on another hoax.
Elections have consequences. 
#MoCoResistance
#NoMasDemocratas</v>
      </c>
      <c r="D121" s="15" t="s">
        <v>11</v>
      </c>
      <c r="E121" s="16">
        <v>45462.0</v>
      </c>
      <c r="F121" s="15" t="s">
        <v>441</v>
      </c>
      <c r="G121" s="44" t="s">
        <v>310</v>
      </c>
      <c r="H121" s="19" t="s">
        <v>23</v>
      </c>
      <c r="I121" s="5"/>
      <c r="J121" s="5"/>
      <c r="K121" s="5"/>
      <c r="L121" s="5"/>
      <c r="M121" s="5"/>
      <c r="N121" s="5"/>
      <c r="O121" s="5"/>
      <c r="P121" s="5"/>
      <c r="Q121" s="5"/>
      <c r="R121" s="5"/>
      <c r="S121" s="5"/>
      <c r="T121" s="5"/>
      <c r="U121" s="5"/>
      <c r="V121" s="5"/>
    </row>
    <row r="122">
      <c r="A122" s="7" t="s">
        <v>442</v>
      </c>
      <c r="B122" s="7" t="s">
        <v>443</v>
      </c>
      <c r="C122" s="12" t="str">
        <f>IFERROR(__xludf.DUMMYFUNCTION("GOOGLETRANSLATE(B122,""de"",""en"")"),"Climate change is a HOAX. And a carbon tax DOES NOT change the weather. 
Now what were you saying about wild things being said and supported? 
You should probably sit this one out Steven")</f>
        <v>Climate change is a HOAX. And a carbon tax DOES NOT change the weather. 
Now what were you saying about wild things being said and supported? 
You should probably sit this one out Steven</v>
      </c>
      <c r="D122" s="7" t="s">
        <v>11</v>
      </c>
      <c r="E122" s="8">
        <v>45496.0</v>
      </c>
      <c r="F122" s="12"/>
      <c r="G122" s="25" t="s">
        <v>286</v>
      </c>
      <c r="H122" s="10" t="s">
        <v>14</v>
      </c>
      <c r="I122" s="5"/>
      <c r="J122" s="5"/>
      <c r="K122" s="5"/>
      <c r="L122" s="5"/>
      <c r="M122" s="5"/>
      <c r="N122" s="5"/>
      <c r="O122" s="5"/>
      <c r="P122" s="5"/>
      <c r="Q122" s="5"/>
      <c r="R122" s="5"/>
      <c r="S122" s="5"/>
      <c r="T122" s="5"/>
      <c r="U122" s="5"/>
      <c r="V122" s="5"/>
    </row>
    <row r="123">
      <c r="A123" s="7" t="s">
        <v>444</v>
      </c>
      <c r="B123" s="7" t="s">
        <v>445</v>
      </c>
      <c r="C123" s="12" t="str">
        <f>IFERROR(__xludf.DUMMYFUNCTION("GOOGLETRANSLATE(B123,""de"",""en"")"),"Biggest hoax EVER! Climate change is a natural progression of Earth's cycle, Antartica had trees, the Sahara was a tropical paradise teeming with wildlife, the Great lakes were even bigger than now. There is nothing we can do to change it.")</f>
        <v>Biggest hoax EVER! Climate change is a natural progression of Earth's cycle, Antartica had trees, the Sahara was a tropical paradise teeming with wildlife, the Great lakes were even bigger than now. There is nothing we can do to change it.</v>
      </c>
      <c r="D123" s="7" t="s">
        <v>11</v>
      </c>
      <c r="E123" s="8">
        <v>45496.0</v>
      </c>
      <c r="F123" s="12"/>
      <c r="G123" s="25" t="s">
        <v>286</v>
      </c>
      <c r="H123" s="52" t="s">
        <v>14</v>
      </c>
      <c r="I123" s="5"/>
      <c r="J123" s="5"/>
      <c r="K123" s="5"/>
      <c r="L123" s="5"/>
      <c r="M123" s="5"/>
      <c r="N123" s="5"/>
      <c r="O123" s="5"/>
      <c r="P123" s="5"/>
      <c r="Q123" s="5"/>
      <c r="R123" s="5"/>
      <c r="S123" s="5"/>
      <c r="T123" s="5"/>
      <c r="U123" s="5"/>
      <c r="V123" s="5"/>
    </row>
    <row r="124">
      <c r="A124" s="15" t="s">
        <v>446</v>
      </c>
      <c r="B124" s="15" t="s">
        <v>447</v>
      </c>
      <c r="C124" s="17" t="str">
        <f>IFERROR(__xludf.DUMMYFUNCTION("GOOGLETRANSLATE(B124,""de"",""en"")"),"The idea that climate change is a crisis is a hoax.  The idea that mankind is causing climate to change is a hoax.
The Earth's climate has changed since the planet formed and will continue to do so until billions of years from now when the Sun goes super"&amp;"nova.
What impacts the planet's climate?  Sun cycles, Milankovitch cycles, pole shifts, and volcanic activity. Mankind controls NONE of that.")</f>
        <v>The idea that climate change is a crisis is a hoax.  The idea that mankind is causing climate to change is a hoax.
The Earth's climate has changed since the planet formed and will continue to do so until billions of years from now when the Sun goes supernova.
What impacts the planet's climate?  Sun cycles, Milankovitch cycles, pole shifts, and volcanic activity. Mankind controls NONE of that.</v>
      </c>
      <c r="D124" s="15" t="s">
        <v>11</v>
      </c>
      <c r="E124" s="16">
        <v>45449.0</v>
      </c>
      <c r="F124" s="17"/>
      <c r="G124" s="44" t="s">
        <v>317</v>
      </c>
      <c r="H124" s="19" t="s">
        <v>23</v>
      </c>
      <c r="I124" s="5"/>
      <c r="J124" s="5"/>
      <c r="K124" s="5"/>
      <c r="L124" s="5"/>
      <c r="M124" s="5"/>
      <c r="N124" s="5"/>
      <c r="O124" s="5"/>
      <c r="P124" s="5"/>
      <c r="Q124" s="5"/>
      <c r="R124" s="5"/>
      <c r="S124" s="5"/>
      <c r="T124" s="5"/>
      <c r="U124" s="5"/>
      <c r="V124" s="5"/>
    </row>
    <row r="125">
      <c r="A125" s="15" t="s">
        <v>448</v>
      </c>
      <c r="B125" s="15" t="s">
        <v>449</v>
      </c>
      <c r="C125" s="17" t="str">
        <f>IFERROR(__xludf.DUMMYFUNCTION("GOOGLETRANSLATE(B125,""de"",""en"")"),"It's not climate change, that's a hoax,
but being able to change this change
over millions of years for the benefit of our long-living planet
is megalomania in decadent times.")</f>
        <v>It's not climate change, that's a hoax,
but being able to change this change
over millions of years for the benefit of our long-living planet
is megalomania in decadent times.</v>
      </c>
      <c r="D125" s="15" t="s">
        <v>11</v>
      </c>
      <c r="E125" s="16">
        <v>45495.0</v>
      </c>
      <c r="F125" s="17"/>
      <c r="G125" s="44" t="s">
        <v>412</v>
      </c>
      <c r="H125" s="19" t="s">
        <v>23</v>
      </c>
      <c r="I125" s="5"/>
      <c r="J125" s="5"/>
      <c r="K125" s="5"/>
      <c r="L125" s="5"/>
      <c r="M125" s="5"/>
      <c r="N125" s="5"/>
      <c r="O125" s="5"/>
      <c r="P125" s="5"/>
      <c r="Q125" s="5"/>
      <c r="R125" s="5"/>
      <c r="S125" s="5"/>
      <c r="T125" s="5"/>
      <c r="U125" s="5"/>
      <c r="V125" s="5"/>
    </row>
    <row r="126">
      <c r="A126" s="27" t="s">
        <v>450</v>
      </c>
      <c r="B126" s="27" t="s">
        <v>451</v>
      </c>
      <c r="C126" s="29" t="str">
        <f>IFERROR(__xludf.DUMMYFUNCTION("GOOGLETRANSLATE(B126,""de"",""en"")"),"Climate change is a hoax but the population decline being pushed by globalists is a threat to civilization?  In reality, the planet could experience a population decline.
Btw, this is Japan, highest population in history and holding relatively steady.")</f>
        <v>Climate change is a hoax but the population decline being pushed by globalists is a threat to civilization?  In reality, the planet could experience a population decline.
Btw, this is Japan, highest population in history and holding relatively steady.</v>
      </c>
      <c r="D126" s="27" t="s">
        <v>11</v>
      </c>
      <c r="E126" s="28">
        <v>45497.0</v>
      </c>
      <c r="F126" s="29"/>
      <c r="G126" s="51" t="s">
        <v>327</v>
      </c>
      <c r="H126" s="31" t="s">
        <v>116</v>
      </c>
      <c r="I126" s="5"/>
      <c r="J126" s="5"/>
      <c r="K126" s="5"/>
      <c r="L126" s="5"/>
      <c r="M126" s="5"/>
      <c r="N126" s="5"/>
      <c r="O126" s="5"/>
      <c r="P126" s="5"/>
      <c r="Q126" s="5"/>
      <c r="R126" s="5"/>
      <c r="S126" s="5"/>
      <c r="T126" s="5"/>
      <c r="U126" s="5"/>
      <c r="V126" s="5"/>
    </row>
    <row r="127">
      <c r="A127" s="7" t="s">
        <v>452</v>
      </c>
      <c r="B127" s="7" t="s">
        <v>453</v>
      </c>
      <c r="C127" s="12" t="str">
        <f>IFERROR(__xludf.DUMMYFUNCTION("GOOGLETRANSLATE(B127,""de"",""en"")"),"Climate change is a hoax brought on by the left, to drain money from people who are already broke, from their economic policies. Mother nature is a lot smarter than any human being ever was. It's always been about #Moneygrab ❗💰")</f>
        <v>Climate change is a hoax brought on by the left, to drain money from people who are already broke, from their economic policies. Mother nature is a lot smarter than any human being ever was. It's always been about #Moneygrab ❗💰</v>
      </c>
      <c r="D127" s="7" t="s">
        <v>11</v>
      </c>
      <c r="E127" s="8">
        <v>45474.0</v>
      </c>
      <c r="F127" s="7" t="s">
        <v>454</v>
      </c>
      <c r="G127" s="9" t="s">
        <v>13</v>
      </c>
      <c r="H127" s="52" t="s">
        <v>14</v>
      </c>
      <c r="I127" s="5"/>
      <c r="J127" s="5"/>
      <c r="K127" s="5"/>
      <c r="L127" s="5"/>
      <c r="M127" s="5"/>
      <c r="N127" s="5"/>
      <c r="O127" s="5"/>
      <c r="P127" s="5"/>
      <c r="Q127" s="5"/>
      <c r="R127" s="5"/>
      <c r="S127" s="5"/>
      <c r="T127" s="5"/>
      <c r="U127" s="5"/>
      <c r="V127" s="5"/>
    </row>
    <row r="128">
      <c r="A128" s="27" t="s">
        <v>455</v>
      </c>
      <c r="B128" s="27" t="s">
        <v>456</v>
      </c>
      <c r="C128" s="29" t="str">
        <f>IFERROR(__xludf.DUMMYFUNCTION("GOOGLETRANSLATE(B128,""de"",""en"")"),"
Climate alarmism is a cult-like belief (I won't dignity it by calling it a religion, though) and talking to those who adhere to that cult-like belief is like talking to any other cultist.
")</f>
        <v>
Climate alarmism is a cult-like belief (I won't dignity it by calling it a religion, though) and talking to those who adhere to that cult-like belief is like talking to any other cultist.
</v>
      </c>
      <c r="D128" s="27" t="s">
        <v>11</v>
      </c>
      <c r="E128" s="28">
        <v>45457.0</v>
      </c>
      <c r="F128" s="29"/>
      <c r="G128" s="51" t="s">
        <v>327</v>
      </c>
      <c r="H128" s="31" t="s">
        <v>116</v>
      </c>
      <c r="I128" s="5"/>
      <c r="J128" s="5"/>
      <c r="K128" s="5"/>
      <c r="L128" s="5"/>
      <c r="M128" s="5"/>
      <c r="N128" s="5"/>
      <c r="O128" s="5"/>
      <c r="P128" s="5"/>
      <c r="Q128" s="5"/>
      <c r="R128" s="5"/>
      <c r="S128" s="5"/>
      <c r="T128" s="5"/>
      <c r="U128" s="5"/>
      <c r="V128" s="5"/>
    </row>
    <row r="129">
      <c r="A129" s="7" t="s">
        <v>457</v>
      </c>
      <c r="B129" s="7" t="s">
        <v>458</v>
      </c>
      <c r="C129" s="12" t="str">
        <f>IFERROR(__xludf.DUMMYFUNCTION("GOOGLETRANSLATE(B129,""de"",""en"")"),"The climate cult is upset about the Supreme Court’s EPA and Chevron rulings because they mean that the climate cult can’t implement their policies (including the Inflation Reduction Act which is really the green new scam) through the unelected bureaucracy"&amp;".")</f>
        <v>The climate cult is upset about the Supreme Court’s EPA and Chevron rulings because they mean that the climate cult can’t implement their policies (including the Inflation Reduction Act which is really the green new scam) through the unelected bureaucracy.</v>
      </c>
      <c r="D129" s="7" t="s">
        <v>11</v>
      </c>
      <c r="E129" s="8">
        <v>45471.0</v>
      </c>
      <c r="F129" s="12"/>
      <c r="G129" s="25" t="s">
        <v>412</v>
      </c>
      <c r="H129" s="52" t="s">
        <v>14</v>
      </c>
      <c r="I129" s="5"/>
      <c r="J129" s="5"/>
      <c r="K129" s="5"/>
      <c r="L129" s="5"/>
      <c r="M129" s="5"/>
      <c r="N129" s="5"/>
      <c r="O129" s="5"/>
      <c r="P129" s="5"/>
      <c r="Q129" s="5"/>
      <c r="R129" s="5"/>
      <c r="S129" s="5"/>
      <c r="T129" s="5"/>
      <c r="U129" s="5"/>
      <c r="V129" s="5"/>
    </row>
    <row r="130">
      <c r="A130" s="7" t="s">
        <v>459</v>
      </c>
      <c r="B130" s="7" t="s">
        <v>460</v>
      </c>
      <c r="C130" s="12" t="str">
        <f>IFERROR(__xludf.DUMMYFUNCTION("GOOGLETRANSLATE(B130,""de"",""en"")"),"The Inflation Reduction Act, aka the green new scam money laundering operation, needs to be 100% repealed. We are $35 TRILLION dollars in debt yet we are funding radical organizations that want to defund the police and military under the guise of “climate"&amp;" change” and equity. 🙄")</f>
        <v>The Inflation Reduction Act, aka the green new scam money laundering operation, needs to be 100% repealed. We are $35 TRILLION dollars in debt yet we are funding radical organizations that want to defund the police and military under the guise of “climate change” and equity. 🙄</v>
      </c>
      <c r="D130" s="7" t="s">
        <v>11</v>
      </c>
      <c r="E130" s="8">
        <v>45504.0</v>
      </c>
      <c r="F130" s="12"/>
      <c r="G130" s="25" t="s">
        <v>327</v>
      </c>
      <c r="H130" s="52" t="s">
        <v>14</v>
      </c>
      <c r="I130" s="5"/>
      <c r="J130" s="5"/>
      <c r="K130" s="5"/>
      <c r="L130" s="5"/>
      <c r="M130" s="5"/>
      <c r="N130" s="5"/>
      <c r="O130" s="5"/>
      <c r="P130" s="5"/>
      <c r="Q130" s="5"/>
      <c r="R130" s="5"/>
      <c r="S130" s="5"/>
      <c r="T130" s="5"/>
      <c r="U130" s="5"/>
      <c r="V130" s="5"/>
    </row>
    <row r="131">
      <c r="A131" s="7" t="s">
        <v>461</v>
      </c>
      <c r="B131" s="7" t="s">
        <v>462</v>
      </c>
      <c r="C131" s="12" t="str">
        <f>IFERROR(__xludf.DUMMYFUNCTION("GOOGLETRANSLATE(B131,""de"",""en"")"),"I have an idea. Stop spending TRILLIONS around the world on the climate scam. I’d start by repealing the Inflation Reduction Act, aka the Green New Scam. Every corrupt politician that voted for the green new scam should be kicked out of office.")</f>
        <v>I have an idea. Stop spending TRILLIONS around the world on the climate scam. I’d start by repealing the Inflation Reduction Act, aka the Green New Scam. Every corrupt politician that voted for the green new scam should be kicked out of office.</v>
      </c>
      <c r="D131" s="7" t="s">
        <v>11</v>
      </c>
      <c r="E131" s="8">
        <v>45484.0</v>
      </c>
      <c r="F131" s="12"/>
      <c r="G131" s="25" t="s">
        <v>412</v>
      </c>
      <c r="H131" s="52" t="s">
        <v>14</v>
      </c>
      <c r="I131" s="5"/>
      <c r="J131" s="5"/>
      <c r="K131" s="5"/>
      <c r="L131" s="5"/>
      <c r="M131" s="5"/>
      <c r="N131" s="5"/>
      <c r="O131" s="5"/>
      <c r="P131" s="5"/>
      <c r="Q131" s="5"/>
      <c r="R131" s="5"/>
      <c r="S131" s="5"/>
      <c r="T131" s="5"/>
      <c r="U131" s="5"/>
      <c r="V131" s="5"/>
    </row>
    <row r="132">
      <c r="A132" s="7" t="s">
        <v>463</v>
      </c>
      <c r="B132" s="7" t="s">
        <v>464</v>
      </c>
      <c r="C132" s="12" t="str">
        <f>IFERROR(__xludf.DUMMYFUNCTION("GOOGLETRANSLATE(B132,""de"",""en"")"),"I need visibility for this.
Here in Fayette county TX they are trying to install wind turbines. The people of Fayette county are saying NO to the green new scam. Please help by spreading the word. I could also use some help on gathering info for pamphlets"&amp;" I can make. 
@sammifootball
@scrowder
@manofbert
@Timcast")</f>
        <v>I need visibility for this.
Here in Fayette county TX they are trying to install wind turbines. The people of Fayette county are saying NO to the green new scam. Please help by spreading the word. I could also use some help on gathering info for pamphlets I can make. 
@sammifootball
@scrowder
@manofbert
@Timcast</v>
      </c>
      <c r="D132" s="7" t="s">
        <v>11</v>
      </c>
      <c r="E132" s="8">
        <v>45399.0</v>
      </c>
      <c r="F132" s="12"/>
      <c r="G132" s="25" t="s">
        <v>327</v>
      </c>
      <c r="H132" s="52" t="s">
        <v>14</v>
      </c>
      <c r="I132" s="5"/>
      <c r="J132" s="5"/>
      <c r="K132" s="5"/>
      <c r="L132" s="5"/>
      <c r="M132" s="5"/>
      <c r="N132" s="5"/>
      <c r="O132" s="5"/>
      <c r="P132" s="5"/>
      <c r="Q132" s="5"/>
      <c r="R132" s="5"/>
      <c r="S132" s="5"/>
      <c r="T132" s="5"/>
      <c r="U132" s="5"/>
      <c r="V132" s="5"/>
    </row>
    <row r="133">
      <c r="A133" s="27" t="s">
        <v>465</v>
      </c>
      <c r="B133" s="27" t="s">
        <v>466</v>
      </c>
      <c r="C133" s="29" t="str">
        <f>IFERROR(__xludf.DUMMYFUNCTION("GOOGLETRANSLATE(B133,""de"",""en"")"),"We the US taxpayers are funding TRILLIONS of dollars for the unjust transition to mass famine and death, aka “climate change”. The climate cults expect that we will fund this globally. 
If Republicans had a clue, they would repeal the IRA, aka the green "&amp;"new scam.")</f>
        <v>We the US taxpayers are funding TRILLIONS of dollars for the unjust transition to mass famine and death, aka “climate change”. The climate cults expect that we will fund this globally. 
If Republicans had a clue, they would repeal the IRA, aka the green new scam.</v>
      </c>
      <c r="D133" s="27" t="s">
        <v>11</v>
      </c>
      <c r="E133" s="28">
        <v>45497.0</v>
      </c>
      <c r="F133" s="29"/>
      <c r="G133" s="51" t="s">
        <v>467</v>
      </c>
      <c r="H133" s="31" t="s">
        <v>116</v>
      </c>
      <c r="I133" s="5"/>
      <c r="J133" s="5"/>
      <c r="K133" s="5"/>
      <c r="L133" s="5"/>
      <c r="M133" s="5"/>
      <c r="N133" s="5"/>
      <c r="O133" s="5"/>
      <c r="P133" s="5"/>
      <c r="Q133" s="5"/>
      <c r="R133" s="5"/>
      <c r="S133" s="5"/>
      <c r="T133" s="5"/>
      <c r="U133" s="5"/>
      <c r="V133" s="5"/>
    </row>
    <row r="134">
      <c r="A134" s="7" t="s">
        <v>468</v>
      </c>
      <c r="B134" s="7" t="s">
        <v>469</v>
      </c>
      <c r="C134" s="12" t="str">
        <f>IFERROR(__xludf.DUMMYFUNCTION("GOOGLETRANSLATE(B134,""de"",""en"")"),"Wind turbines are the biggest scam, part of the New Green Scam funded by the 2021 infrastructure deal. Still find it hard to get past JVD and Chris Smith voting for the very thing they claim to fight. Just remember, politicians aren't our friends by defau"&amp;"lt. Few good ones!")</f>
        <v>Wind turbines are the biggest scam, part of the New Green Scam funded by the 2021 infrastructure deal. Still find it hard to get past JVD and Chris Smith voting for the very thing they claim to fight. Just remember, politicians aren't our friends by default. Few good ones!</v>
      </c>
      <c r="D134" s="7" t="s">
        <v>11</v>
      </c>
      <c r="E134" s="53">
        <v>45476.0</v>
      </c>
      <c r="F134" s="12"/>
      <c r="G134" s="25" t="s">
        <v>310</v>
      </c>
      <c r="H134" s="52" t="s">
        <v>14</v>
      </c>
      <c r="I134" s="5"/>
      <c r="J134" s="5"/>
      <c r="K134" s="5"/>
      <c r="L134" s="5"/>
      <c r="M134" s="5"/>
      <c r="N134" s="5"/>
      <c r="O134" s="5"/>
      <c r="P134" s="5"/>
      <c r="Q134" s="5"/>
      <c r="R134" s="5"/>
      <c r="S134" s="5"/>
      <c r="T134" s="5"/>
      <c r="U134" s="5"/>
      <c r="V134" s="5"/>
    </row>
    <row r="135">
      <c r="A135" s="4" t="s">
        <v>470</v>
      </c>
      <c r="B135" s="4" t="s">
        <v>471</v>
      </c>
      <c r="C135" s="54" t="str">
        <f>IFERROR(__xludf.DUMMYFUNCTION("GOOGLETRANSLATE(B135,""de"",""en"")"),"We the taxpayers are funding the green new scam. They might as well light the money on fire.")</f>
        <v>We the taxpayers are funding the green new scam. They might as well light the money on fire.</v>
      </c>
      <c r="D135" s="4" t="s">
        <v>11</v>
      </c>
      <c r="E135" s="55">
        <v>45470.0</v>
      </c>
      <c r="F135" s="54"/>
      <c r="G135" s="56" t="s">
        <v>472</v>
      </c>
      <c r="H135" s="56" t="s">
        <v>14</v>
      </c>
      <c r="I135" s="5"/>
      <c r="J135" s="5"/>
      <c r="K135" s="5"/>
      <c r="L135" s="5"/>
      <c r="M135" s="5"/>
      <c r="N135" s="5"/>
      <c r="O135" s="5"/>
      <c r="P135" s="5"/>
      <c r="Q135" s="5"/>
      <c r="R135" s="5"/>
      <c r="S135" s="5"/>
      <c r="T135" s="5"/>
      <c r="U135" s="5"/>
      <c r="V135" s="5"/>
    </row>
    <row r="136">
      <c r="A136" s="4" t="s">
        <v>473</v>
      </c>
      <c r="B136" s="4" t="s">
        <v>474</v>
      </c>
      <c r="C136" s="54" t="str">
        <f>IFERROR(__xludf.DUMMYFUNCTION("GOOGLETRANSLATE(B136,""de"",""en"")"),"Climate change is a hoax. That agenda is a war against humanity and like most wars they're full of lies, propaganda and fear. 
These people will see the inside of a jail cell.")</f>
        <v>Climate change is a hoax. That agenda is a war against humanity and like most wars they're full of lies, propaganda and fear. 
These people will see the inside of a jail cell.</v>
      </c>
      <c r="D136" s="4" t="s">
        <v>11</v>
      </c>
      <c r="E136" s="55">
        <v>45493.0</v>
      </c>
      <c r="F136" s="54"/>
      <c r="G136" s="56" t="s">
        <v>475</v>
      </c>
      <c r="H136" s="56" t="s">
        <v>23</v>
      </c>
      <c r="I136" s="5"/>
      <c r="J136" s="5"/>
      <c r="K136" s="5"/>
      <c r="L136" s="5"/>
      <c r="M136" s="5"/>
      <c r="N136" s="5"/>
      <c r="O136" s="5"/>
      <c r="P136" s="5"/>
      <c r="Q136" s="5"/>
      <c r="R136" s="5"/>
      <c r="S136" s="5"/>
      <c r="T136" s="5"/>
      <c r="U136" s="5"/>
      <c r="V136" s="5"/>
    </row>
    <row r="137">
      <c r="A137" s="4" t="s">
        <v>476</v>
      </c>
      <c r="B137" s="4" t="s">
        <v>477</v>
      </c>
      <c r="C137" s="54" t="str">
        <f>IFERROR(__xludf.DUMMYFUNCTION("GOOGLETRANSLATE(B137,""de"",""en"")"),"The Green New Scam - just another taxpayer money grab")</f>
        <v>The Green New Scam - just another taxpayer money grab</v>
      </c>
      <c r="D137" s="4" t="s">
        <v>11</v>
      </c>
      <c r="E137" s="55">
        <v>45380.0</v>
      </c>
      <c r="F137" s="54"/>
      <c r="G137" s="56" t="s">
        <v>472</v>
      </c>
      <c r="H137" s="56" t="s">
        <v>14</v>
      </c>
      <c r="I137" s="5"/>
      <c r="J137" s="5"/>
      <c r="K137" s="5"/>
      <c r="L137" s="5"/>
      <c r="M137" s="5"/>
      <c r="N137" s="5"/>
      <c r="O137" s="5"/>
      <c r="P137" s="5"/>
      <c r="Q137" s="5"/>
      <c r="R137" s="5"/>
      <c r="S137" s="5"/>
      <c r="T137" s="5"/>
      <c r="U137" s="5"/>
      <c r="V137" s="5"/>
    </row>
    <row r="138">
      <c r="A138" s="4" t="s">
        <v>478</v>
      </c>
      <c r="B138" s="4" t="s">
        <v>471</v>
      </c>
      <c r="C138" s="54" t="str">
        <f>IFERROR(__xludf.DUMMYFUNCTION("GOOGLETRANSLATE(B138,""de"",""en"")"),"We the taxpayers are funding the green new scam. They might as well light the money on fire.")</f>
        <v>We the taxpayers are funding the green new scam. They might as well light the money on fire.</v>
      </c>
      <c r="D138" s="4" t="s">
        <v>11</v>
      </c>
      <c r="E138" s="55">
        <v>45394.0</v>
      </c>
      <c r="F138" s="54"/>
      <c r="G138" s="56" t="s">
        <v>472</v>
      </c>
      <c r="H138" s="56" t="s">
        <v>14</v>
      </c>
      <c r="I138" s="5"/>
      <c r="J138" s="5"/>
      <c r="K138" s="5"/>
      <c r="L138" s="5"/>
      <c r="M138" s="5"/>
      <c r="N138" s="5"/>
      <c r="O138" s="5"/>
      <c r="P138" s="5"/>
      <c r="Q138" s="5"/>
      <c r="R138" s="5"/>
      <c r="S138" s="5"/>
      <c r="T138" s="5"/>
      <c r="U138" s="5"/>
      <c r="V138" s="5"/>
    </row>
    <row r="139">
      <c r="A139" s="4" t="s">
        <v>479</v>
      </c>
      <c r="B139" s="57" t="s">
        <v>480</v>
      </c>
      <c r="C139" s="54" t="str">
        <f>IFERROR(__xludf.DUMMYFUNCTION("GOOGLETRANSLATE(B139,""de"",""en"")"),"The #climatecrisis is deliberately being fueled with false measurement data. Here is an exemplary example. Every physics student learns: ""If you measure crap, you measure crap!"". There may be climate change, but it is neither a crisis nor man-made.")</f>
        <v>The #climatecrisis is deliberately being fueled with false measurement data. Here is an exemplary example. Every physics student learns: "If you measure crap, you measure crap!". There may be climate change, but it is neither a crisis nor man-made.</v>
      </c>
      <c r="D139" s="4" t="s">
        <v>11</v>
      </c>
      <c r="E139" s="55">
        <v>45499.0</v>
      </c>
      <c r="F139" s="58" t="s">
        <v>481</v>
      </c>
      <c r="G139" s="56" t="s">
        <v>482</v>
      </c>
      <c r="H139" s="56" t="s">
        <v>23</v>
      </c>
      <c r="I139" s="5"/>
      <c r="J139" s="5"/>
      <c r="K139" s="5"/>
      <c r="L139" s="5"/>
      <c r="M139" s="5"/>
      <c r="N139" s="5"/>
      <c r="O139" s="5"/>
      <c r="P139" s="5"/>
      <c r="Q139" s="5"/>
      <c r="R139" s="5"/>
      <c r="S139" s="5"/>
      <c r="T139" s="5"/>
      <c r="U139" s="5"/>
      <c r="V139" s="5"/>
    </row>
    <row r="140">
      <c r="A140" s="4" t="s">
        <v>483</v>
      </c>
      <c r="B140" s="59" t="s">
        <v>484</v>
      </c>
      <c r="C140" s="54" t="str">
        <f>IFERROR(__xludf.DUMMYFUNCTION("GOOGLETRANSLATE(B140,""de"",""en"")"),"If the electric car were good technology, there would be no need to ban competitors.
And please don't talk about climate hysteria. There is no man-made climate change.")</f>
        <v>If the electric car were good technology, there would be no need to ban competitors.
And please don't talk about climate hysteria. There is no man-made climate change.</v>
      </c>
      <c r="D140" s="4" t="s">
        <v>11</v>
      </c>
      <c r="E140" s="55">
        <v>45499.0</v>
      </c>
      <c r="F140" s="54"/>
      <c r="G140" s="56" t="s">
        <v>485</v>
      </c>
      <c r="H140" s="56" t="s">
        <v>116</v>
      </c>
      <c r="I140" s="5"/>
      <c r="J140" s="5"/>
      <c r="K140" s="5"/>
      <c r="L140" s="5"/>
      <c r="M140" s="5"/>
      <c r="N140" s="5"/>
      <c r="O140" s="5"/>
      <c r="P140" s="5"/>
      <c r="Q140" s="5"/>
      <c r="R140" s="5"/>
      <c r="S140" s="5"/>
      <c r="T140" s="5"/>
      <c r="U140" s="5"/>
      <c r="V140" s="5"/>
    </row>
    <row r="141">
      <c r="A141" s="4" t="s">
        <v>486</v>
      </c>
      <c r="B141" s="4" t="s">
        <v>487</v>
      </c>
      <c r="C141" s="54" t="str">
        <f>IFERROR(__xludf.DUMMYFUNCTION("GOOGLETRANSLATE(B141,""de"",""en"")"),"Got stuck in traffic coming up to the Dartford tunnel earlier. Some protesters had hung huge banners over a bridge proclaiming climate change is a hoax and the carbon they want to get rid of is YOU. Lots of us beeped &amp; waved. Whoever you are, 👏🏻👏🏻💘")</f>
        <v>Got stuck in traffic coming up to the Dartford tunnel earlier. Some protesters had hung huge banners over a bridge proclaiming climate change is a hoax and the carbon they want to get rid of is YOU. Lots of us beeped &amp; waved. Whoever you are, 👏🏻👏🏻💘</v>
      </c>
      <c r="D141" s="54"/>
      <c r="E141" s="54"/>
      <c r="F141" s="54"/>
      <c r="G141" s="56" t="s">
        <v>488</v>
      </c>
      <c r="H141" s="56" t="s">
        <v>23</v>
      </c>
      <c r="I141" s="5"/>
      <c r="J141" s="5"/>
      <c r="K141" s="5"/>
      <c r="L141" s="5"/>
      <c r="M141" s="5"/>
      <c r="N141" s="5"/>
      <c r="O141" s="5"/>
      <c r="P141" s="5"/>
      <c r="Q141" s="5"/>
      <c r="R141" s="5"/>
      <c r="S141" s="5"/>
      <c r="T141" s="5"/>
      <c r="U141" s="5"/>
      <c r="V141" s="5"/>
    </row>
    <row r="142">
      <c r="A142" s="4" t="s">
        <v>489</v>
      </c>
      <c r="B142" s="60" t="s">
        <v>490</v>
      </c>
      <c r="C142" s="54" t="str">
        <f>IFERROR(__xludf.DUMMYFUNCTION("GOOGLETRANSLATE(B142,""de"",""en"")"),"The federal government spends billions on the illusion of being able to influence the climate - but there is no money to cover real dangers! #ThereforeAfD #AfD")</f>
        <v>The federal government spends billions on the illusion of being able to influence the climate - but there is no money to cover real dangers! #ThereforeAfD #AfD</v>
      </c>
      <c r="D142" s="4" t="s">
        <v>11</v>
      </c>
      <c r="E142" s="55">
        <v>45449.0</v>
      </c>
      <c r="F142" s="58" t="s">
        <v>491</v>
      </c>
      <c r="G142" s="56" t="s">
        <v>492</v>
      </c>
      <c r="H142" s="56" t="s">
        <v>14</v>
      </c>
      <c r="I142" s="5"/>
      <c r="J142" s="5"/>
      <c r="K142" s="5"/>
      <c r="L142" s="5"/>
      <c r="M142" s="5"/>
      <c r="N142" s="5"/>
      <c r="O142" s="5"/>
      <c r="P142" s="5"/>
      <c r="Q142" s="5"/>
      <c r="R142" s="5"/>
      <c r="S142" s="5"/>
      <c r="T142" s="5"/>
      <c r="U142" s="5"/>
      <c r="V142" s="5"/>
    </row>
    <row r="143">
      <c r="A143" s="4" t="s">
        <v>493</v>
      </c>
      <c r="B143" s="61" t="s">
        <v>126</v>
      </c>
      <c r="C143" s="54" t="str">
        <f>IFERROR(__xludf.DUMMYFUNCTION("GOOGLETRANSLATE(B143,""de"",""en"")"),"Extorting citizens for “climate protection” is like selling indulgences: useless and only serves to scare people, control them and get their money.
The “climate crisis” is the left-green profit business and is fanatized by religious climate disciples.")</f>
        <v>Extorting citizens for “climate protection” is like selling indulgences: useless and only serves to scare people, control them and get their money.
The “climate crisis” is the left-green profit business and is fanatized by religious climate disciples.</v>
      </c>
      <c r="D143" s="4" t="s">
        <v>11</v>
      </c>
      <c r="E143" s="55">
        <v>45449.0</v>
      </c>
      <c r="F143" s="54"/>
      <c r="G143" s="56" t="s">
        <v>494</v>
      </c>
      <c r="H143" s="56" t="s">
        <v>116</v>
      </c>
      <c r="I143" s="5"/>
      <c r="J143" s="5"/>
      <c r="K143" s="5"/>
      <c r="L143" s="5"/>
      <c r="M143" s="5"/>
      <c r="N143" s="5"/>
      <c r="O143" s="5"/>
      <c r="P143" s="5"/>
      <c r="Q143" s="5"/>
      <c r="R143" s="5"/>
      <c r="S143" s="5"/>
      <c r="T143" s="5"/>
      <c r="U143" s="5"/>
      <c r="V143" s="5"/>
    </row>
    <row r="144">
      <c r="A144" s="4" t="s">
        <v>495</v>
      </c>
      <c r="B144" s="62" t="s">
        <v>496</v>
      </c>
      <c r="C144" s="54" t="str">
        <f>IFERROR(__xludf.DUMMYFUNCTION("GOOGLETRANSLATE(B144,""de"",""en"")"),"Climate change is fake")</f>
        <v>Climate change is fake</v>
      </c>
      <c r="D144" s="4" t="s">
        <v>11</v>
      </c>
      <c r="E144" s="55">
        <v>45449.0</v>
      </c>
      <c r="F144" s="54"/>
      <c r="G144" s="56" t="s">
        <v>286</v>
      </c>
      <c r="H144" s="56" t="s">
        <v>23</v>
      </c>
      <c r="I144" s="5"/>
      <c r="J144" s="5"/>
      <c r="K144" s="5"/>
      <c r="L144" s="5"/>
      <c r="M144" s="5"/>
      <c r="N144" s="5"/>
      <c r="O144" s="5"/>
      <c r="P144" s="5"/>
      <c r="Q144" s="5"/>
      <c r="R144" s="5"/>
      <c r="S144" s="5"/>
      <c r="T144" s="5"/>
      <c r="U144" s="5"/>
      <c r="V144" s="5"/>
    </row>
    <row r="145">
      <c r="A145" s="4" t="s">
        <v>497</v>
      </c>
      <c r="B145" s="61" t="s">
        <v>498</v>
      </c>
      <c r="C145" s="54" t="str">
        <f>IFERROR(__xludf.DUMMYFUNCTION("GOOGLETRANSLATE(B145,""de"",""en"")"),"Only megalomaniacs or idiots believe they can influence the climate
The “climate crisis” is the left-green profit business and is fanatized by religious climate disciples.")</f>
        <v>Only megalomaniacs or idiots believe they can influence the climate
The “climate crisis” is the left-green profit business and is fanatized by religious climate disciples.</v>
      </c>
      <c r="D145" s="4" t="s">
        <v>11</v>
      </c>
      <c r="E145" s="55">
        <v>45449.0</v>
      </c>
      <c r="F145" s="54"/>
      <c r="G145" s="56" t="s">
        <v>499</v>
      </c>
      <c r="H145" s="56" t="s">
        <v>116</v>
      </c>
      <c r="I145" s="5"/>
      <c r="J145" s="5"/>
      <c r="K145" s="5"/>
      <c r="L145" s="5"/>
      <c r="M145" s="5"/>
      <c r="N145" s="5"/>
      <c r="O145" s="5"/>
      <c r="P145" s="5"/>
      <c r="Q145" s="5"/>
      <c r="R145" s="5"/>
      <c r="S145" s="5"/>
      <c r="T145" s="5"/>
      <c r="U145" s="5"/>
      <c r="V145" s="5"/>
    </row>
    <row r="146">
      <c r="A146" s="4" t="s">
        <v>500</v>
      </c>
      <c r="B146" s="61" t="s">
        <v>501</v>
      </c>
      <c r="C146" s="54" t="str">
        <f>IFERROR(__xludf.DUMMYFUNCTION("GOOGLETRANSLATE(B146,""de"",""en"")"),"WATCH: President Trump promises to end Joe Biden's 'green new scam ideas.'
""I will end the electric vehicle mandate on Day One""
Make no mistake about it: Voters will reject Biden's green agenda in November!")</f>
        <v>WATCH: President Trump promises to end Joe Biden's 'green new scam ideas.'
"I will end the electric vehicle mandate on Day One"
Make no mistake about it: Voters will reject Biden's green agenda in November!</v>
      </c>
      <c r="D146" s="54"/>
      <c r="E146" s="54"/>
      <c r="F146" s="54"/>
      <c r="G146" s="56" t="s">
        <v>502</v>
      </c>
      <c r="H146" s="56" t="s">
        <v>14</v>
      </c>
      <c r="I146" s="5"/>
      <c r="J146" s="5"/>
      <c r="K146" s="5"/>
      <c r="L146" s="5"/>
      <c r="M146" s="5"/>
      <c r="N146" s="5"/>
      <c r="O146" s="5"/>
      <c r="P146" s="5"/>
      <c r="Q146" s="5"/>
      <c r="R146" s="5"/>
      <c r="S146" s="5"/>
      <c r="T146" s="5"/>
      <c r="U146" s="5"/>
      <c r="V146" s="5"/>
    </row>
    <row r="147">
      <c r="A147" s="4" t="s">
        <v>503</v>
      </c>
      <c r="B147" s="61" t="s">
        <v>504</v>
      </c>
      <c r="C147" s="54" t="str">
        <f>IFERROR(__xludf.DUMMYFUNCTION("GOOGLETRANSLATE(B147,""de"",""en"")"),"An electric car is never as energy efficient as a diesel. The CO₂ is just produced somewhere else. In addition, man-made CO₂, which only accounts for 0.8% of the greenhouse effect, is completely irrelevant to the climate anyway.")</f>
        <v>An electric car is never as energy efficient as a diesel. The CO₂ is just produced somewhere else. In addition, man-made CO₂, which only accounts for 0.8% of the greenhouse effect, is completely irrelevant to the climate anyway.</v>
      </c>
      <c r="D147" s="4" t="s">
        <v>11</v>
      </c>
      <c r="E147" s="55">
        <v>45505.0</v>
      </c>
      <c r="F147" s="54"/>
      <c r="G147" s="56" t="s">
        <v>485</v>
      </c>
      <c r="H147" s="56" t="s">
        <v>192</v>
      </c>
      <c r="I147" s="5"/>
      <c r="J147" s="5"/>
      <c r="K147" s="5"/>
      <c r="L147" s="5"/>
      <c r="M147" s="5"/>
      <c r="N147" s="5"/>
      <c r="O147" s="5"/>
      <c r="P147" s="5"/>
      <c r="Q147" s="5"/>
      <c r="R147" s="5"/>
      <c r="S147" s="5"/>
      <c r="T147" s="5"/>
      <c r="U147" s="5"/>
      <c r="V147" s="5"/>
    </row>
    <row r="148">
      <c r="A148" s="4" t="s">
        <v>505</v>
      </c>
      <c r="B148" s="61" t="s">
        <v>506</v>
      </c>
      <c r="C148" s="54" t="str">
        <f>IFERROR(__xludf.DUMMYFUNCTION("GOOGLETRANSLATE(B148,""de"",""en"")"),"You are absolutely right - Ms. Weidel. What a war is for the USA is the climate lie for Germany and other countries. This hides real problems at home.")</f>
        <v>You are absolutely right - Ms. Weidel. What a war is for the USA is the climate lie for Germany and other countries. This hides real problems at home.</v>
      </c>
      <c r="D148" s="4" t="s">
        <v>11</v>
      </c>
      <c r="E148" s="55">
        <v>45481.0</v>
      </c>
      <c r="F148" s="54"/>
      <c r="G148" s="56" t="s">
        <v>507</v>
      </c>
      <c r="H148" s="56" t="s">
        <v>116</v>
      </c>
      <c r="I148" s="5"/>
      <c r="J148" s="5"/>
      <c r="K148" s="5"/>
      <c r="L148" s="5"/>
      <c r="M148" s="5"/>
      <c r="N148" s="5"/>
      <c r="O148" s="5"/>
      <c r="P148" s="5"/>
      <c r="Q148" s="5"/>
      <c r="R148" s="5"/>
      <c r="S148" s="5"/>
      <c r="T148" s="5"/>
      <c r="U148" s="5"/>
      <c r="V148" s="5"/>
    </row>
    <row r="149">
      <c r="A149" s="4" t="s">
        <v>508</v>
      </c>
      <c r="B149" s="61" t="s">
        <v>509</v>
      </c>
      <c r="C149" s="54" t="str">
        <f>IFERROR(__xludf.DUMMYFUNCTION("GOOGLETRANSLATE(B149,""de"",""en"")"),"The truth about climate change 
In recent years we have heard again and again that humans are causing climate change through CO2 emissions. But is that really true? 
Facts instead of scaremongering:
Earth's climate has always been changing, long before"&amp;" humans began industrial activities. There were warm and cold periods, influenced by natural factors such as solar activity and volcanic eruptions.
CO2 makes up only a tiny fraction of the Earth's atmosphere. Other factors, such as water vapor, have a mu"&amp;"ch greater influence on the climate.
Many of the forecasts are based on computer models that are inaccurate. These cannot fully capture the interactions in the atmosphere.
The idea that humans can significantly influence the climate often serves politic"&amp;"al and economic interests. It's about control, taxes and power - not about saving the planet.
👉 Find out more about natural climate change")</f>
        <v>The truth about climate change 
In recent years we have heard again and again that humans are causing climate change through CO2 emissions. But is that really true? 
Facts instead of scaremongering:
Earth's climate has always been changing, long before humans began industrial activities. There were warm and cold periods, influenced by natural factors such as solar activity and volcanic eruptions.
CO2 makes up only a tiny fraction of the Earth's atmosphere. Other factors, such as water vapor, have a much greater influence on the climate.
Many of the forecasts are based on computer models that are inaccurate. These cannot fully capture the interactions in the atmosphere.
The idea that humans can significantly influence the climate often serves political and economic interests. It's about control, taxes and power - not about saving the planet.
👉 Find out more about natural climate change</v>
      </c>
      <c r="D149" s="4" t="s">
        <v>11</v>
      </c>
      <c r="E149" s="55">
        <v>45507.0</v>
      </c>
      <c r="F149" s="54"/>
      <c r="G149" s="56" t="s">
        <v>510</v>
      </c>
      <c r="H149" s="56" t="s">
        <v>23</v>
      </c>
      <c r="I149" s="5"/>
      <c r="J149" s="5"/>
      <c r="K149" s="5"/>
      <c r="L149" s="5"/>
      <c r="M149" s="5"/>
      <c r="N149" s="5"/>
      <c r="O149" s="5"/>
      <c r="P149" s="5"/>
      <c r="Q149" s="5"/>
      <c r="R149" s="5"/>
      <c r="S149" s="5"/>
      <c r="T149" s="5"/>
      <c r="U149" s="5"/>
      <c r="V149" s="5"/>
    </row>
    <row r="150">
      <c r="A150" s="4" t="s">
        <v>511</v>
      </c>
      <c r="B150" s="61" t="s">
        <v>512</v>
      </c>
      <c r="C150" s="54" t="str">
        <f>IFERROR(__xludf.DUMMYFUNCTION("GOOGLETRANSLATE(B150,""de"",""en"")"),"Notable:
Both little rain and a lot of rain lead to high CO2 emissions.
That shouldn’t be questioned!
Absolutely not! 😏🤨😂🤦🏻
#climatechange #climate hoax
#netfind")</f>
        <v>Notable:
Both little rain and a lot of rain lead to high CO2 emissions.
That shouldn’t be questioned!
Absolutely not! 😏🤨😂🤦🏻
#climatechange #climate hoax
#netfind</v>
      </c>
      <c r="D150" s="4" t="s">
        <v>11</v>
      </c>
      <c r="E150" s="55">
        <v>45505.0</v>
      </c>
      <c r="F150" s="58" t="s">
        <v>513</v>
      </c>
      <c r="G150" s="56" t="s">
        <v>514</v>
      </c>
      <c r="H150" s="56" t="s">
        <v>23</v>
      </c>
      <c r="I150" s="5"/>
      <c r="J150" s="5"/>
      <c r="K150" s="5"/>
      <c r="L150" s="5"/>
      <c r="M150" s="5"/>
      <c r="N150" s="5"/>
      <c r="O150" s="5"/>
      <c r="P150" s="5"/>
      <c r="Q150" s="5"/>
      <c r="R150" s="5"/>
      <c r="S150" s="5"/>
      <c r="T150" s="5"/>
      <c r="U150" s="5"/>
      <c r="V150" s="5"/>
    </row>
    <row r="151">
      <c r="A151" s="4" t="s">
        <v>515</v>
      </c>
      <c r="B151" s="61" t="s">
        <v>516</v>
      </c>
      <c r="C151" s="54" t="str">
        <f>IFERROR(__xludf.DUMMYFUNCTION("GOOGLETRANSLATE(B151,""de"",""en"")"),"1342: Magdalen flood, tens of thousands dead.
1962: Hamburg flood, over 300 dead, Helmut Schmidt gains profile.
2002: Dresden flood of the century, 21 dead.
2023: Flood without fatalities. MP Weil: This has never happened on this scale before!
The “man-m"&amp;"ade climate hoax” uses people’s forgetfulness to push through projects like uncompetitive green steel or the Heating Act.")</f>
        <v>1342: Magdalen flood, tens of thousands dead.
1962: Hamburg flood, over 300 dead, Helmut Schmidt gains profile.
2002: Dresden flood of the century, 21 dead.
2023: Flood without fatalities. MP Weil: This has never happened on this scale before!
The “man-made climate hoax” uses people’s forgetfulness to push through projects like uncompetitive green steel or the Heating Act.</v>
      </c>
      <c r="D151" s="4" t="s">
        <v>11</v>
      </c>
      <c r="E151" s="55">
        <v>45292.0</v>
      </c>
      <c r="F151" s="54"/>
      <c r="G151" s="56" t="s">
        <v>517</v>
      </c>
      <c r="H151" s="56" t="s">
        <v>116</v>
      </c>
      <c r="I151" s="5"/>
      <c r="J151" s="5"/>
      <c r="K151" s="5"/>
      <c r="L151" s="5"/>
      <c r="M151" s="5"/>
      <c r="N151" s="5"/>
      <c r="O151" s="5"/>
      <c r="P151" s="5"/>
      <c r="Q151" s="5"/>
      <c r="R151" s="5"/>
      <c r="S151" s="5"/>
      <c r="T151" s="5"/>
      <c r="U151" s="5"/>
      <c r="V151" s="5"/>
    </row>
    <row r="152">
      <c r="A152" s="4" t="s">
        <v>518</v>
      </c>
      <c r="B152" s="63" t="s">
        <v>519</v>
      </c>
      <c r="C152" s="54" t="str">
        <f>IFERROR(__xludf.DUMMYFUNCTION("GOOGLETRANSLATE(B152,""de"",""en"")"),"Every country and their respective traditional media outlets are trying to brainwash their viewers with the climate hoax.")</f>
        <v>Every country and their respective traditional media outlets are trying to brainwash their viewers with the climate hoax.</v>
      </c>
      <c r="D152" s="4" t="s">
        <v>11</v>
      </c>
      <c r="E152" s="55">
        <v>45469.0</v>
      </c>
      <c r="F152" s="54"/>
      <c r="G152" s="56" t="s">
        <v>520</v>
      </c>
      <c r="H152" s="56" t="s">
        <v>14</v>
      </c>
      <c r="I152" s="5"/>
      <c r="J152" s="5"/>
      <c r="K152" s="5"/>
      <c r="L152" s="5"/>
      <c r="M152" s="5"/>
      <c r="N152" s="5"/>
      <c r="O152" s="5"/>
      <c r="P152" s="5"/>
      <c r="Q152" s="5"/>
      <c r="R152" s="5"/>
      <c r="S152" s="5"/>
      <c r="T152" s="5"/>
      <c r="U152" s="5"/>
      <c r="V152" s="5"/>
    </row>
    <row r="153">
      <c r="A153" s="4" t="s">
        <v>521</v>
      </c>
      <c r="B153" s="64" t="s">
        <v>522</v>
      </c>
      <c r="C153" s="54" t="str">
        <f>IFERROR(__xludf.DUMMYFUNCTION("GOOGLETRANSLATE(B153,""de"",""en"")"),"But my thoughts really become more merciless the longer these clowns in Berlin destroy our country. Maybe it's really time for me to take a closer look at the AfD. The only solution seems to be to combat climate fraud and pull the plug on the traffic ligh"&amp;"ts")</f>
        <v>But my thoughts really become more merciless the longer these clowns in Berlin destroy our country. Maybe it's really time for me to take a closer look at the AfD. The only solution seems to be to combat climate fraud and pull the plug on the traffic lights</v>
      </c>
      <c r="D153" s="4" t="s">
        <v>11</v>
      </c>
      <c r="E153" s="65">
        <v>45280.0</v>
      </c>
      <c r="F153" s="54"/>
      <c r="G153" s="56" t="s">
        <v>523</v>
      </c>
      <c r="H153" s="56" t="s">
        <v>14</v>
      </c>
      <c r="I153" s="5"/>
      <c r="J153" s="5"/>
      <c r="K153" s="5"/>
      <c r="L153" s="5"/>
      <c r="M153" s="5"/>
      <c r="N153" s="5"/>
      <c r="O153" s="5"/>
      <c r="P153" s="5"/>
      <c r="Q153" s="5"/>
      <c r="R153" s="5"/>
      <c r="S153" s="5"/>
      <c r="T153" s="5"/>
      <c r="U153" s="5"/>
      <c r="V153" s="5"/>
    </row>
    <row r="154">
      <c r="A154" s="4" t="s">
        <v>524</v>
      </c>
      <c r="B154" s="64" t="s">
        <v>525</v>
      </c>
      <c r="C154" s="54" t="str">
        <f>IFERROR(__xludf.DUMMYFUNCTION("GOOGLETRANSLATE(B154,""de"",""en"")"),"Volcanic eruptions: In just a few days of an eruption, as much ""climate gas"" escapes as Germany produces in around 100 years and Austria in 1000 years. But WE should pay ever higher taxes “for the climate”? #ClimateProtection #CO2Tax #Climate Hoax #Grea"&amp;"tReset #Climate ")</f>
        <v>Volcanic eruptions: In just a few days of an eruption, as much "climate gas" escapes as Germany produces in around 100 years and Austria in 1000 years. But WE should pay ever higher taxes “for the climate”? #ClimateProtection #CO2Tax #Climate Hoax #GreatReset #Climate </v>
      </c>
      <c r="D154" s="4" t="s">
        <v>11</v>
      </c>
      <c r="E154" s="65">
        <v>45278.0</v>
      </c>
      <c r="F154" s="58" t="s">
        <v>526</v>
      </c>
      <c r="G154" s="56" t="s">
        <v>527</v>
      </c>
      <c r="H154" s="56" t="s">
        <v>23</v>
      </c>
      <c r="I154" s="5"/>
      <c r="J154" s="5"/>
      <c r="K154" s="5"/>
      <c r="L154" s="5"/>
      <c r="M154" s="5"/>
      <c r="N154" s="5"/>
      <c r="O154" s="5"/>
      <c r="P154" s="5"/>
      <c r="Q154" s="5"/>
      <c r="R154" s="5"/>
      <c r="S154" s="5"/>
      <c r="T154" s="5"/>
      <c r="U154" s="5"/>
      <c r="V154" s="5"/>
    </row>
    <row r="155">
      <c r="A155" s="4" t="s">
        <v>528</v>
      </c>
      <c r="B155" s="60" t="s">
        <v>529</v>
      </c>
      <c r="C155" s="54" t="str">
        <f>IFERROR(__xludf.DUMMYFUNCTION("GOOGLETRANSLATE(B155,""de"",""en"")"),"Imagine threatening #climatechange and sea level rise, with Sliema's tidal pools still at sea level for 200 years. If this continues, Cologne Cathedral will soon be under water. #climatelylie #climatehysteria")</f>
        <v>Imagine threatening #climatechange and sea level rise, with Sliema's tidal pools still at sea level for 200 years. If this continues, Cologne Cathedral will soon be under water. #climatelylie #climatehysteria</v>
      </c>
      <c r="D155" s="4" t="s">
        <v>11</v>
      </c>
      <c r="E155" s="55">
        <v>45476.0</v>
      </c>
      <c r="F155" s="58" t="s">
        <v>530</v>
      </c>
      <c r="G155" s="56" t="s">
        <v>531</v>
      </c>
      <c r="H155" s="56" t="s">
        <v>23</v>
      </c>
      <c r="I155" s="5"/>
      <c r="J155" s="5"/>
      <c r="K155" s="5"/>
      <c r="L155" s="5"/>
      <c r="M155" s="5"/>
      <c r="N155" s="5"/>
      <c r="O155" s="5"/>
      <c r="P155" s="5"/>
      <c r="Q155" s="5"/>
      <c r="R155" s="5"/>
      <c r="S155" s="5"/>
      <c r="T155" s="5"/>
      <c r="U155" s="5"/>
      <c r="V155" s="5"/>
    </row>
    <row r="156">
      <c r="A156" s="4" t="s">
        <v>532</v>
      </c>
      <c r="B156" s="57" t="s">
        <v>533</v>
      </c>
      <c r="C156" s="54" t="str">
        <f>IFERROR(__xludf.DUMMYFUNCTION("GOOGLETRANSLATE(B156,""de"",""en"")"),"The whole #climatehysteria is based solely on models and so-called calculations. Those who model this only have a secure income as long as the models predict the catastrophes that politicians need in order to be able to ""govern through"".")</f>
        <v>The whole #climatehysteria is based solely on models and so-called calculations. Those who model this only have a secure income as long as the models predict the catastrophes that politicians need in order to be able to "govern through".</v>
      </c>
      <c r="D156" s="4" t="s">
        <v>11</v>
      </c>
      <c r="E156" s="55">
        <v>45476.0</v>
      </c>
      <c r="F156" s="58" t="s">
        <v>534</v>
      </c>
      <c r="G156" s="56" t="s">
        <v>535</v>
      </c>
      <c r="H156" s="56" t="s">
        <v>23</v>
      </c>
      <c r="I156" s="5"/>
      <c r="J156" s="5"/>
      <c r="K156" s="5"/>
      <c r="L156" s="5"/>
      <c r="M156" s="5"/>
      <c r="N156" s="5"/>
      <c r="O156" s="5"/>
      <c r="P156" s="5"/>
      <c r="Q156" s="5"/>
      <c r="R156" s="5"/>
      <c r="S156" s="5"/>
      <c r="T156" s="5"/>
      <c r="U156" s="5"/>
      <c r="V156" s="5"/>
    </row>
    <row r="157">
      <c r="A157" s="4" t="s">
        <v>536</v>
      </c>
      <c r="B157" s="66" t="s">
        <v>537</v>
      </c>
      <c r="C157" s="54" t="str">
        <f>IFERROR(__xludf.DUMMYFUNCTION("GOOGLETRANSLATE(B157,""de"",""en"")"),"According to Spiegel (1986), Cologne Cathedral was supposed to have been under water since 2006. So I'm a bit irritated, I thought he hadn't been there for 18 years.  #climatecrisis #climatechange")</f>
        <v>According to Spiegel (1986), Cologne Cathedral was supposed to have been under water since 2006. So I'm a bit irritated, I thought he hadn't been there for 18 years.  #climatecrisis #climatechange</v>
      </c>
      <c r="D157" s="4" t="s">
        <v>11</v>
      </c>
      <c r="E157" s="55">
        <v>45476.0</v>
      </c>
      <c r="F157" s="58" t="s">
        <v>538</v>
      </c>
      <c r="G157" s="56" t="s">
        <v>539</v>
      </c>
      <c r="H157" s="56" t="s">
        <v>23</v>
      </c>
      <c r="I157" s="5"/>
      <c r="J157" s="5"/>
      <c r="K157" s="5"/>
      <c r="L157" s="5"/>
      <c r="M157" s="5"/>
      <c r="N157" s="5"/>
      <c r="O157" s="5"/>
      <c r="P157" s="5"/>
      <c r="Q157" s="5"/>
      <c r="R157" s="5"/>
      <c r="S157" s="5"/>
      <c r="T157" s="5"/>
      <c r="U157" s="5"/>
      <c r="V157" s="5"/>
    </row>
    <row r="158">
      <c r="A158" s="4" t="s">
        <v>540</v>
      </c>
      <c r="B158" s="67" t="s">
        <v>541</v>
      </c>
      <c r="C158" s="54" t="str">
        <f>IFERROR(__xludf.DUMMYFUNCTION("GOOGLETRANSLATE(B158,""de"",""en"")"),"The New York Times initiates the orderly retreat from the #climate lie: The Maldives still exist! None of the Pacific islands that should have perished long ago have disappeared. Not even shrunk yet. The Times does not yet declare the whole climate scarem"&amp;"ongering to be nonsense. However, that should only be a matter of time.")</f>
        <v>The New York Times initiates the orderly retreat from the #climate lie: The Maldives still exist! None of the Pacific islands that should have perished long ago have disappeared. Not even shrunk yet. The Times does not yet declare the whole climate scaremongering to be nonsense. However, that should only be a matter of time.</v>
      </c>
      <c r="D158" s="4" t="s">
        <v>11</v>
      </c>
      <c r="E158" s="55">
        <v>45484.0</v>
      </c>
      <c r="F158" s="4" t="s">
        <v>369</v>
      </c>
      <c r="G158" s="56" t="s">
        <v>542</v>
      </c>
      <c r="H158" s="56" t="s">
        <v>23</v>
      </c>
      <c r="I158" s="5"/>
      <c r="J158" s="5"/>
      <c r="K158" s="5"/>
      <c r="L158" s="5"/>
      <c r="M158" s="5"/>
      <c r="N158" s="5"/>
      <c r="O158" s="5"/>
      <c r="P158" s="5"/>
      <c r="Q158" s="5"/>
      <c r="R158" s="5"/>
      <c r="S158" s="5"/>
      <c r="T158" s="5"/>
      <c r="U158" s="5"/>
      <c r="V158" s="5"/>
    </row>
    <row r="159">
      <c r="A159" s="4" t="s">
        <v>543</v>
      </c>
      <c r="B159" s="68" t="s">
        <v>544</v>
      </c>
      <c r="C159" s="54" t="str">
        <f>IFERROR(__xludf.DUMMYFUNCTION("GOOGLETRANSLATE(B159,""de"",""en"")"),"Something is moving. Next, the #climateliars will frantically search for excuses to cover up their greed for profit.")</f>
        <v>Something is moving. Next, the #climateliars will frantically search for excuses to cover up their greed for profit.</v>
      </c>
      <c r="D159" s="4" t="s">
        <v>11</v>
      </c>
      <c r="E159" s="55">
        <v>45484.0</v>
      </c>
      <c r="F159" s="54"/>
      <c r="G159" s="56" t="s">
        <v>545</v>
      </c>
      <c r="H159" s="56" t="s">
        <v>116</v>
      </c>
      <c r="I159" s="5"/>
      <c r="J159" s="5"/>
      <c r="K159" s="5"/>
      <c r="L159" s="5"/>
      <c r="M159" s="5"/>
      <c r="N159" s="5"/>
      <c r="O159" s="5"/>
      <c r="P159" s="5"/>
      <c r="Q159" s="5"/>
      <c r="R159" s="5"/>
      <c r="S159" s="5"/>
      <c r="T159" s="5"/>
      <c r="U159" s="5"/>
      <c r="V159" s="5"/>
    </row>
    <row r="160">
      <c r="A160" s="4" t="s">
        <v>546</v>
      </c>
      <c r="B160" s="63" t="s">
        <v>547</v>
      </c>
      <c r="C160" s="54" t="str">
        <f>IFERROR(__xludf.DUMMYFUNCTION("GOOGLETRANSLATE(B160,""de"",""en"")"),"The so-called #climate giant (#climate lie) is the biggest #business model of the #elites and of course the #sheep ALL fall for it.
Have you already noticed that so-called #climate protection is destroying #nature and #environment!
Not to mention the #c"&amp;"hemtrails.
Finally wake up!")</f>
        <v>The so-called #climate giant (#climate lie) is the biggest #business model of the #elites and of course the #sheep ALL fall for it.
Have you already noticed that so-called #climate protection is destroying #nature and #environment!
Not to mention the #chemtrails.
Finally wake up!</v>
      </c>
      <c r="D160" s="4" t="s">
        <v>11</v>
      </c>
      <c r="E160" s="55">
        <v>45478.0</v>
      </c>
      <c r="F160" s="58" t="s">
        <v>548</v>
      </c>
      <c r="G160" s="56" t="s">
        <v>549</v>
      </c>
      <c r="H160" s="56" t="s">
        <v>23</v>
      </c>
      <c r="I160" s="5"/>
      <c r="J160" s="5"/>
      <c r="K160" s="5"/>
      <c r="L160" s="5"/>
      <c r="M160" s="5"/>
      <c r="N160" s="5"/>
      <c r="O160" s="5"/>
      <c r="P160" s="5"/>
      <c r="Q160" s="5"/>
      <c r="R160" s="5"/>
      <c r="S160" s="5"/>
      <c r="T160" s="5"/>
      <c r="U160" s="5"/>
      <c r="V160" s="5"/>
    </row>
    <row r="161">
      <c r="A161" s="4" t="s">
        <v>550</v>
      </c>
      <c r="B161" s="61" t="s">
        <v>551</v>
      </c>
      <c r="C161" s="54" t="str">
        <f>IFERROR(__xludf.DUMMYFUNCTION("GOOGLETRANSLATE(B161,""de"",""en"")"),"The hottest summer ever! Greetings from the big climate lie and the biggest climate fraud!")</f>
        <v>The hottest summer ever! Greetings from the big climate lie and the biggest climate fraud!</v>
      </c>
      <c r="D161" s="4" t="s">
        <v>11</v>
      </c>
      <c r="E161" s="55">
        <v>45482.0</v>
      </c>
      <c r="F161" s="54"/>
      <c r="G161" s="56" t="s">
        <v>552</v>
      </c>
      <c r="H161" s="56" t="s">
        <v>23</v>
      </c>
      <c r="I161" s="5"/>
      <c r="J161" s="5"/>
      <c r="K161" s="5"/>
      <c r="L161" s="5"/>
      <c r="M161" s="5"/>
      <c r="N161" s="5"/>
      <c r="O161" s="5"/>
      <c r="P161" s="5"/>
      <c r="Q161" s="5"/>
      <c r="R161" s="5"/>
      <c r="S161" s="5"/>
      <c r="T161" s="5"/>
      <c r="U161" s="5"/>
      <c r="V161" s="5"/>
    </row>
    <row r="162">
      <c r="A162" s="4" t="s">
        <v>553</v>
      </c>
      <c r="B162" s="57" t="s">
        <v>554</v>
      </c>
      <c r="C162" s="54" t="str">
        <f>IFERROR(__xludf.DUMMYFUNCTION("GOOGLETRANSLATE(B162,""de"",""en"")"),"What's more... #ClimateLie Indulgence trading with Co2! Lies and deceit. Nothing man-made climate change. Nothing is my fault! Nothing hellish summer. Everything is completely normal and average. If there is a hellish summer, it's because of knife stabber"&amp;"s.")</f>
        <v>What's more... #ClimateLie Indulgence trading with Co2! Lies and deceit. Nothing man-made climate change. Nothing is my fault! Nothing hellish summer. Everything is completely normal and average. If there is a hellish summer, it's because of knife stabbers.</v>
      </c>
      <c r="D162" s="4" t="s">
        <v>11</v>
      </c>
      <c r="E162" s="55">
        <v>45475.0</v>
      </c>
      <c r="F162" s="58" t="s">
        <v>555</v>
      </c>
      <c r="G162" s="56" t="s">
        <v>556</v>
      </c>
      <c r="H162" s="56" t="s">
        <v>23</v>
      </c>
      <c r="I162" s="5"/>
      <c r="J162" s="5"/>
      <c r="K162" s="5"/>
      <c r="L162" s="5"/>
      <c r="M162" s="5"/>
      <c r="N162" s="5"/>
      <c r="O162" s="5"/>
      <c r="P162" s="5"/>
      <c r="Q162" s="5"/>
      <c r="R162" s="5"/>
      <c r="S162" s="5"/>
      <c r="T162" s="5"/>
      <c r="U162" s="5"/>
      <c r="V162" s="5"/>
    </row>
    <row r="163">
      <c r="A163" s="4" t="s">
        <v>557</v>
      </c>
      <c r="B163" s="69" t="s">
        <v>558</v>
      </c>
      <c r="C163" s="54" t="str">
        <f>IFERROR(__xludf.DUMMYFUNCTION("GOOGLETRANSLATE(B163,""de"",""en"")"),"When does the hellish summer actually come? As soon as it stops raining and the temperatures reach the 25C mark, the journal hits the keys. As if on command. #ClimateLie")</f>
        <v>When does the hellish summer actually come? As soon as it stops raining and the temperatures reach the 25C mark, the journal hits the keys. As if on command. #ClimateLie</v>
      </c>
      <c r="D163" s="4" t="s">
        <v>11</v>
      </c>
      <c r="E163" s="55">
        <v>45487.0</v>
      </c>
      <c r="F163" s="58" t="s">
        <v>559</v>
      </c>
      <c r="G163" s="56" t="s">
        <v>539</v>
      </c>
      <c r="H163" s="56" t="s">
        <v>23</v>
      </c>
      <c r="I163" s="5"/>
      <c r="J163" s="5"/>
      <c r="K163" s="5"/>
      <c r="L163" s="5"/>
      <c r="M163" s="5"/>
      <c r="N163" s="5"/>
      <c r="O163" s="5"/>
      <c r="P163" s="5"/>
      <c r="Q163" s="5"/>
      <c r="R163" s="5"/>
      <c r="S163" s="5"/>
      <c r="T163" s="5"/>
      <c r="U163" s="5"/>
      <c r="V163" s="5"/>
    </row>
    <row r="164">
      <c r="A164" s="4" t="s">
        <v>560</v>
      </c>
      <c r="B164" s="61" t="s">
        <v>561</v>
      </c>
      <c r="C164" s="54" t="str">
        <f>IFERROR(__xludf.DUMMYFUNCTION("GOOGLETRANSLATE(B164,""de"",""en"")"),"That's how it should be, but with this government our country is changing into a negative one, they are destroying our homeland with their climate lie. The climate has always changed and there were no people back then, this government with the old parties"&amp;" must go, and immediately.")</f>
        <v>That's how it should be, but with this government our country is changing into a negative one, they are destroying our homeland with their climate lie. The climate has always changed and there were no people back then, this government with the old parties must go, and immediately.</v>
      </c>
      <c r="D164" s="4" t="s">
        <v>11</v>
      </c>
      <c r="E164" s="55">
        <v>45489.0</v>
      </c>
      <c r="F164" s="54"/>
      <c r="G164" s="56" t="s">
        <v>562</v>
      </c>
      <c r="H164" s="56" t="s">
        <v>14</v>
      </c>
      <c r="I164" s="5"/>
      <c r="J164" s="5"/>
      <c r="K164" s="5"/>
      <c r="L164" s="5"/>
      <c r="M164" s="5"/>
      <c r="N164" s="5"/>
      <c r="O164" s="5"/>
      <c r="P164" s="5"/>
      <c r="Q164" s="5"/>
      <c r="R164" s="5"/>
      <c r="S164" s="5"/>
      <c r="T164" s="5"/>
      <c r="U164" s="5"/>
      <c r="V164" s="5"/>
    </row>
    <row r="165">
      <c r="A165" s="4" t="s">
        <v>563</v>
      </c>
      <c r="B165" s="4" t="s">
        <v>564</v>
      </c>
      <c r="C165" s="54" t="str">
        <f>IFERROR(__xludf.DUMMYFUNCTION("GOOGLETRANSLATE(B165,""de"",""en"")"),"My guess is that the climate lie will deprive us of significantly more money and freedoms in the long term than the Covid pandemic. Let's see what the organizers come up with next.")</f>
        <v>My guess is that the climate lie will deprive us of significantly more money and freedoms in the long term than the Covid pandemic. Let's see what the organizers come up with next.</v>
      </c>
      <c r="D165" s="4" t="s">
        <v>11</v>
      </c>
      <c r="E165" s="55">
        <v>45504.0</v>
      </c>
      <c r="F165" s="54"/>
      <c r="G165" s="56" t="s">
        <v>494</v>
      </c>
      <c r="H165" s="56" t="s">
        <v>14</v>
      </c>
      <c r="I165" s="5"/>
      <c r="J165" s="5"/>
      <c r="K165" s="5"/>
      <c r="L165" s="5"/>
      <c r="M165" s="5"/>
      <c r="N165" s="5"/>
      <c r="O165" s="5"/>
      <c r="P165" s="5"/>
      <c r="Q165" s="5"/>
      <c r="R165" s="5"/>
      <c r="S165" s="5"/>
      <c r="T165" s="5"/>
      <c r="U165" s="5"/>
      <c r="V165" s="5"/>
    </row>
    <row r="166">
      <c r="A166" s="4" t="s">
        <v>565</v>
      </c>
      <c r="B166" s="59" t="s">
        <v>566</v>
      </c>
      <c r="C166" s="54" t="str">
        <f>IFERROR(__xludf.DUMMYFUNCTION("GOOGLETRANSLATE(B166,""de"",""en"")"),"When will you stop the climate lie? Enough money has already been made from it.")</f>
        <v>When will you stop the climate lie? Enough money has already been made from it.</v>
      </c>
      <c r="D166" s="4" t="s">
        <v>11</v>
      </c>
      <c r="E166" s="55">
        <v>45442.0</v>
      </c>
      <c r="F166" s="54"/>
      <c r="G166" s="56" t="s">
        <v>523</v>
      </c>
      <c r="H166" s="56" t="s">
        <v>14</v>
      </c>
      <c r="I166" s="5"/>
      <c r="J166" s="5"/>
      <c r="K166" s="5"/>
      <c r="L166" s="5"/>
      <c r="M166" s="5"/>
      <c r="N166" s="5"/>
      <c r="O166" s="5"/>
      <c r="P166" s="5"/>
      <c r="Q166" s="5"/>
      <c r="R166" s="5"/>
      <c r="S166" s="5"/>
      <c r="T166" s="5"/>
      <c r="U166" s="5"/>
      <c r="V166" s="5"/>
    </row>
    <row r="167">
      <c r="A167" s="4" t="s">
        <v>567</v>
      </c>
      <c r="B167" s="59" t="s">
        <v>568</v>
      </c>
      <c r="C167" s="54" t="str">
        <f>IFERROR(__xludf.DUMMYFUNCTION("GOOGLETRANSLATE(B167,""de"",""en"")"),"Fear and hysteria are the easiest way to intimidate a people and make them obedient!
The government mouthpiece repeatedly tries to use climate hysteria and scaremongering, even though we have had a mediocre to lousy summer here in Germany with few very h"&amp;"ot days.")</f>
        <v>Fear and hysteria are the easiest way to intimidate a people and make them obedient!
The government mouthpiece repeatedly tries to use climate hysteria and scaremongering, even though we have had a mediocre to lousy summer here in Germany with few very hot days.</v>
      </c>
      <c r="D167" s="4" t="s">
        <v>11</v>
      </c>
      <c r="E167" s="55">
        <v>45504.0</v>
      </c>
      <c r="F167" s="54"/>
      <c r="G167" s="56" t="s">
        <v>569</v>
      </c>
      <c r="H167" s="56" t="s">
        <v>116</v>
      </c>
      <c r="I167" s="5"/>
      <c r="J167" s="5"/>
      <c r="K167" s="5"/>
      <c r="L167" s="5"/>
      <c r="M167" s="5"/>
      <c r="N167" s="5"/>
      <c r="O167" s="5"/>
      <c r="P167" s="5"/>
      <c r="Q167" s="5"/>
      <c r="R167" s="5"/>
      <c r="S167" s="5"/>
      <c r="T167" s="5"/>
      <c r="U167" s="5"/>
      <c r="V167" s="5"/>
    </row>
    <row r="168">
      <c r="A168" s="4" t="s">
        <v>570</v>
      </c>
      <c r="B168" s="59" t="s">
        <v>571</v>
      </c>
      <c r="C168" s="54" t="str">
        <f>IFERROR(__xludf.DUMMYFUNCTION("GOOGLETRANSLATE(B168,""de"",""en"")"),"Of course the Green Eco-Nazis are the main opponents. They are destroying the country and want to control everything with climate hysteria. This is a clear case for the VS.")</f>
        <v>Of course the Green Eco-Nazis are the main opponents. They are destroying the country and want to control everything with climate hysteria. This is a clear case for the VS.</v>
      </c>
      <c r="D168" s="4" t="s">
        <v>11</v>
      </c>
      <c r="E168" s="55">
        <v>45502.0</v>
      </c>
      <c r="F168" s="54"/>
      <c r="G168" s="56" t="s">
        <v>572</v>
      </c>
      <c r="H168" s="56" t="s">
        <v>116</v>
      </c>
      <c r="I168" s="5"/>
      <c r="J168" s="5"/>
      <c r="K168" s="5"/>
      <c r="L168" s="5"/>
      <c r="M168" s="5"/>
      <c r="N168" s="5"/>
      <c r="O168" s="5"/>
      <c r="P168" s="5"/>
      <c r="Q168" s="5"/>
      <c r="R168" s="5"/>
      <c r="S168" s="5"/>
      <c r="T168" s="5"/>
      <c r="U168" s="5"/>
      <c r="V168" s="5"/>
    </row>
    <row r="169">
      <c r="A169" s="4" t="s">
        <v>573</v>
      </c>
      <c r="B169" s="59" t="s">
        <v>574</v>
      </c>
      <c r="C169" s="54" t="str">
        <f>IFERROR(__xludf.DUMMYFUNCTION("GOOGLETRANSLATE(B169,""de"",""en"")"),"Fewer and fewer young people are being impressed by this climate hysteria and prefer to vote for the AfD.")</f>
        <v>Fewer and fewer young people are being impressed by this climate hysteria and prefer to vote for the AfD.</v>
      </c>
      <c r="D169" s="4" t="s">
        <v>11</v>
      </c>
      <c r="E169" s="55">
        <v>45504.0</v>
      </c>
      <c r="F169" s="54"/>
      <c r="G169" s="56" t="s">
        <v>575</v>
      </c>
      <c r="H169" s="56" t="s">
        <v>14</v>
      </c>
      <c r="I169" s="5"/>
      <c r="J169" s="5"/>
      <c r="K169" s="5"/>
      <c r="L169" s="5"/>
      <c r="M169" s="5"/>
      <c r="N169" s="5"/>
      <c r="O169" s="5"/>
      <c r="P169" s="5"/>
      <c r="Q169" s="5"/>
      <c r="R169" s="5"/>
      <c r="S169" s="5"/>
      <c r="T169" s="5"/>
      <c r="U169" s="5"/>
      <c r="V169" s="5"/>
    </row>
    <row r="170">
      <c r="A170" s="4" t="s">
        <v>576</v>
      </c>
      <c r="B170" s="59" t="s">
        <v>577</v>
      </c>
      <c r="C170" s="54" t="str">
        <f>IFERROR(__xludf.DUMMYFUNCTION("GOOGLETRANSLATE(B170,""de"",""en"")"),"Climate change is not a hoax, because the climate is constantly changing.
1) BUT NOT CAUSED BY MAN
2) CO2 AS THE MAIN CAUSE IS WRONG
3) CLIMATE HYSTERIA and spreading fear among the people seem to be the real goals
Against: SUSTAINABILITY is a reasonabl"&amp;"e goal")</f>
        <v>Climate change is not a hoax, because the climate is constantly changing.
1) BUT NOT CAUSED BY MAN
2) CO2 AS THE MAIN CAUSE IS WRONG
3) CLIMATE HYSTERIA and spreading fear among the people seem to be the real goals
Against: SUSTAINABILITY is a reasonable goal</v>
      </c>
      <c r="D170" s="4" t="s">
        <v>11</v>
      </c>
      <c r="E170" s="55">
        <v>45501.0</v>
      </c>
      <c r="F170" s="54"/>
      <c r="G170" s="56" t="s">
        <v>578</v>
      </c>
      <c r="H170" s="56" t="s">
        <v>23</v>
      </c>
      <c r="I170" s="5"/>
      <c r="J170" s="5"/>
      <c r="K170" s="5"/>
      <c r="L170" s="5"/>
      <c r="M170" s="5"/>
      <c r="N170" s="5"/>
      <c r="O170" s="5"/>
      <c r="P170" s="5"/>
      <c r="Q170" s="5"/>
      <c r="R170" s="5"/>
      <c r="S170" s="5"/>
      <c r="T170" s="5"/>
      <c r="U170" s="5"/>
      <c r="V170" s="5"/>
    </row>
    <row r="171">
      <c r="A171" s="4" t="s">
        <v>579</v>
      </c>
      <c r="B171" s="66" t="s">
        <v>580</v>
      </c>
      <c r="C171" s="54" t="str">
        <f>IFERROR(__xludf.DUMMYFUNCTION("GOOGLETRANSLATE(B171,""de"",""en"")"),"The earth boiling has been cancelled. We're all going to drown now #climatehysteria")</f>
        <v>The earth boiling has been cancelled. We're all going to drown now #climatehysteria</v>
      </c>
      <c r="D171" s="4" t="s">
        <v>11</v>
      </c>
      <c r="E171" s="55">
        <v>45477.0</v>
      </c>
      <c r="F171" s="58" t="s">
        <v>581</v>
      </c>
      <c r="G171" s="56" t="s">
        <v>552</v>
      </c>
      <c r="H171" s="56" t="s">
        <v>23</v>
      </c>
      <c r="I171" s="5"/>
      <c r="J171" s="5"/>
      <c r="K171" s="5"/>
      <c r="L171" s="5"/>
      <c r="M171" s="5"/>
      <c r="N171" s="5"/>
      <c r="O171" s="5"/>
      <c r="P171" s="5"/>
      <c r="Q171" s="5"/>
      <c r="R171" s="5"/>
      <c r="S171" s="5"/>
      <c r="T171" s="5"/>
      <c r="U171" s="5"/>
      <c r="V171" s="5"/>
    </row>
    <row r="172">
      <c r="A172" s="4" t="s">
        <v>582</v>
      </c>
      <c r="B172" s="61" t="s">
        <v>583</v>
      </c>
      <c r="C172" s="54" t="str">
        <f>IFERROR(__xludf.DUMMYFUNCTION("GOOGLETRANSLATE(B172,""de"",""en"")"),"It's about time we talked about the mental illness of climate hysteria... And we urgently need to incorporate a few extra hours of real science into the school curriculum...")</f>
        <v>It's about time we talked about the mental illness of climate hysteria... And we urgently need to incorporate a few extra hours of real science into the school curriculum...</v>
      </c>
      <c r="D172" s="4" t="s">
        <v>11</v>
      </c>
      <c r="E172" s="55">
        <v>45491.0</v>
      </c>
      <c r="F172" s="54"/>
      <c r="G172" s="56" t="s">
        <v>584</v>
      </c>
      <c r="H172" s="56" t="s">
        <v>116</v>
      </c>
      <c r="I172" s="5"/>
      <c r="J172" s="5"/>
      <c r="K172" s="5"/>
      <c r="L172" s="5"/>
      <c r="M172" s="5"/>
      <c r="N172" s="5"/>
      <c r="O172" s="5"/>
      <c r="P172" s="5"/>
      <c r="Q172" s="5"/>
      <c r="R172" s="5"/>
      <c r="S172" s="5"/>
      <c r="T172" s="5"/>
      <c r="U172" s="5"/>
      <c r="V172" s="5"/>
    </row>
    <row r="173">
      <c r="A173" s="4" t="s">
        <v>585</v>
      </c>
      <c r="B173" s="63" t="s">
        <v>586</v>
      </c>
      <c r="C173" s="54" t="str">
        <f>IFERROR(__xludf.DUMMYFUNCTION("GOOGLETRANSLATE(B173,""de"",""en"")"),"Climate hysteria has no place in the Basic Law.")</f>
        <v>Climate hysteria has no place in the Basic Law.</v>
      </c>
      <c r="D173" s="4" t="s">
        <v>11</v>
      </c>
      <c r="E173" s="55">
        <v>45474.0</v>
      </c>
      <c r="F173" s="54"/>
      <c r="G173" s="56" t="s">
        <v>587</v>
      </c>
      <c r="H173" s="56" t="s">
        <v>14</v>
      </c>
      <c r="I173" s="5"/>
      <c r="J173" s="5"/>
      <c r="K173" s="5"/>
      <c r="L173" s="5"/>
      <c r="M173" s="5"/>
      <c r="N173" s="5"/>
      <c r="O173" s="5"/>
      <c r="P173" s="5"/>
      <c r="Q173" s="5"/>
      <c r="R173" s="5"/>
      <c r="S173" s="5"/>
      <c r="T173" s="5"/>
      <c r="U173" s="5"/>
      <c r="V173" s="5"/>
    </row>
    <row r="174">
      <c r="A174" s="4" t="s">
        <v>588</v>
      </c>
      <c r="B174" s="64" t="s">
        <v>589</v>
      </c>
      <c r="C174" s="54" t="str">
        <f>IFERROR(__xludf.DUMMYFUNCTION("GOOGLETRANSLATE(B174,""de"",""en"")"),"As if the world and especially Germany had no other problems that were much more important. How I loathe these spoiled bigwig kids and their bullshit climate hysteria. You can't save the climate because there is nothing to save")</f>
        <v>As if the world and especially Germany had no other problems that were much more important. How I loathe these spoiled bigwig kids and their bullshit climate hysteria. You can't save the climate because there is nothing to save</v>
      </c>
      <c r="D174" s="4" t="s">
        <v>11</v>
      </c>
      <c r="E174" s="55">
        <v>43887.0</v>
      </c>
      <c r="F174" s="54"/>
      <c r="G174" s="56" t="s">
        <v>590</v>
      </c>
      <c r="H174" s="56" t="s">
        <v>14</v>
      </c>
      <c r="I174" s="5"/>
      <c r="J174" s="5"/>
      <c r="K174" s="5"/>
      <c r="L174" s="5"/>
      <c r="M174" s="5"/>
      <c r="N174" s="5"/>
      <c r="O174" s="5"/>
      <c r="P174" s="5"/>
      <c r="Q174" s="5"/>
      <c r="R174" s="5"/>
      <c r="S174" s="5"/>
      <c r="T174" s="5"/>
      <c r="U174" s="5"/>
      <c r="V174" s="5"/>
    </row>
    <row r="175">
      <c r="A175" s="4" t="s">
        <v>591</v>
      </c>
      <c r="B175" s="64" t="s">
        <v>592</v>
      </c>
      <c r="C175" s="54" t="str">
        <f>IFERROR(__xludf.DUMMYFUNCTION("GOOGLETRANSLATE(B175,""de"",""en"")"),"Wouldn't it make more sense to invest in real problems than in climate panic?")</f>
        <v>Wouldn't it make more sense to invest in real problems than in climate panic?</v>
      </c>
      <c r="D175" s="4" t="s">
        <v>11</v>
      </c>
      <c r="E175" s="55">
        <v>45497.0</v>
      </c>
      <c r="F175" s="54"/>
      <c r="G175" s="56" t="s">
        <v>492</v>
      </c>
      <c r="H175" s="56" t="s">
        <v>14</v>
      </c>
      <c r="I175" s="5"/>
      <c r="J175" s="5"/>
      <c r="K175" s="5"/>
      <c r="L175" s="5"/>
      <c r="M175" s="5"/>
      <c r="N175" s="5"/>
      <c r="O175" s="5"/>
      <c r="P175" s="5"/>
      <c r="Q175" s="5"/>
      <c r="R175" s="5"/>
      <c r="S175" s="5"/>
      <c r="T175" s="5"/>
      <c r="U175" s="5"/>
      <c r="V175" s="5"/>
    </row>
    <row r="176">
      <c r="A176" s="4" t="s">
        <v>593</v>
      </c>
      <c r="B176" s="70" t="s">
        <v>594</v>
      </c>
      <c r="C176" s="54" t="str">
        <f>IFERROR(__xludf.DUMMYFUNCTION("GOOGLETRANSLATE(B176,""de"",""en"")"),"CO2 is not controlling climate change, it’s controlling you - the public,” says Piers Corbyn, the crude experts of #afd in a hearing of the German Bundestag")</f>
        <v>CO2 is not controlling climate change, it’s controlling you - the public,” says Piers Corbyn, the crude experts of #afd in a hearing of the German Bundestag</v>
      </c>
      <c r="D176" s="4" t="s">
        <v>11</v>
      </c>
      <c r="E176" s="55">
        <v>43776.0</v>
      </c>
      <c r="F176" s="58" t="s">
        <v>595</v>
      </c>
      <c r="G176" s="56" t="s">
        <v>569</v>
      </c>
      <c r="H176" s="56" t="s">
        <v>116</v>
      </c>
      <c r="I176" s="5"/>
      <c r="J176" s="5"/>
      <c r="K176" s="5"/>
      <c r="L176" s="5"/>
      <c r="M176" s="5"/>
      <c r="N176" s="5"/>
      <c r="O176" s="5"/>
      <c r="P176" s="5"/>
      <c r="Q176" s="5"/>
      <c r="R176" s="5"/>
      <c r="S176" s="5"/>
      <c r="T176" s="5"/>
      <c r="U176" s="5"/>
      <c r="V176" s="5"/>
    </row>
    <row r="177">
      <c r="A177" s="4" t="s">
        <v>596</v>
      </c>
      <c r="B177" s="63" t="s">
        <v>597</v>
      </c>
      <c r="C177" s="54" t="str">
        <f>IFERROR(__xludf.DUMMYFUNCTION("GOOGLETRANSLATE(B177,""de"",""en"")"),"Climate change is a hoax invented by China to weaken the US economy. Germany should stop wasting money on renewable energy and invest in coal and nuclear power")</f>
        <v>Climate change is a hoax invented by China to weaken the US economy. Germany should stop wasting money on renewable energy and invest in coal and nuclear power</v>
      </c>
      <c r="D177" s="4" t="s">
        <v>11</v>
      </c>
      <c r="E177" s="55">
        <v>45147.0</v>
      </c>
      <c r="F177" s="54"/>
      <c r="G177" s="56" t="s">
        <v>598</v>
      </c>
      <c r="H177" s="56" t="s">
        <v>116</v>
      </c>
      <c r="I177" s="5"/>
      <c r="J177" s="5"/>
      <c r="K177" s="5"/>
      <c r="L177" s="5"/>
      <c r="M177" s="5"/>
      <c r="N177" s="5"/>
      <c r="O177" s="5"/>
      <c r="P177" s="5"/>
      <c r="Q177" s="5"/>
      <c r="R177" s="5"/>
      <c r="S177" s="5"/>
      <c r="T177" s="5"/>
      <c r="U177" s="5"/>
      <c r="V177" s="5"/>
    </row>
    <row r="178">
      <c r="A178" s="4" t="s">
        <v>599</v>
      </c>
      <c r="B178" s="70" t="s">
        <v>600</v>
      </c>
      <c r="C178" s="54" t="str">
        <f>IFERROR(__xludf.DUMMYFUNCTION("GOOGLETRANSLATE(B178,""de"",""en"")"),"Trying to make 1930s Germany great again but worse than the first time around. And he pushes #ClimateHoax when we all know it’s being engineered.")</f>
        <v>Trying to make 1930s Germany great again but worse than the first time around. And he pushes #ClimateHoax when we all know it’s being engineered.</v>
      </c>
      <c r="D178" s="4" t="s">
        <v>11</v>
      </c>
      <c r="E178" s="55">
        <v>45131.0</v>
      </c>
      <c r="F178" s="58" t="s">
        <v>601</v>
      </c>
      <c r="G178" s="56" t="s">
        <v>602</v>
      </c>
      <c r="H178" s="56" t="s">
        <v>116</v>
      </c>
      <c r="I178" s="5"/>
      <c r="J178" s="5"/>
      <c r="K178" s="5"/>
      <c r="L178" s="5"/>
      <c r="M178" s="5"/>
      <c r="N178" s="5"/>
      <c r="O178" s="5"/>
      <c r="P178" s="5"/>
      <c r="Q178" s="5"/>
      <c r="R178" s="5"/>
      <c r="S178" s="5"/>
      <c r="T178" s="5"/>
      <c r="U178" s="5"/>
      <c r="V178" s="5"/>
    </row>
    <row r="179">
      <c r="A179" s="4" t="s">
        <v>603</v>
      </c>
      <c r="B179" s="4" t="s">
        <v>604</v>
      </c>
      <c r="C179" s="54" t="str">
        <f>IFERROR(__xludf.DUMMYFUNCTION("GOOGLETRANSLATE(B179,""de"",""en"")"),"Climate change is just another excuse to control us. When will people wake up and see the real agenda? #ClimateHoax")</f>
        <v>Climate change is just another excuse to control us. When will people wake up and see the real agenda? #ClimateHoax</v>
      </c>
      <c r="D179" s="4" t="s">
        <v>11</v>
      </c>
      <c r="E179" s="55">
        <v>44651.0</v>
      </c>
      <c r="F179" s="58" t="s">
        <v>605</v>
      </c>
      <c r="G179" s="56" t="s">
        <v>606</v>
      </c>
      <c r="H179" s="56" t="s">
        <v>116</v>
      </c>
      <c r="I179" s="5"/>
      <c r="J179" s="5"/>
      <c r="K179" s="5"/>
      <c r="L179" s="5"/>
      <c r="M179" s="5"/>
      <c r="N179" s="5"/>
      <c r="O179" s="5"/>
      <c r="P179" s="5"/>
      <c r="Q179" s="5"/>
      <c r="R179" s="5"/>
      <c r="S179" s="5"/>
      <c r="T179" s="5"/>
      <c r="U179" s="5"/>
      <c r="V179" s="5"/>
    </row>
    <row r="180">
      <c r="A180" s="4" t="s">
        <v>607</v>
      </c>
      <c r="B180" s="70" t="s">
        <v>608</v>
      </c>
      <c r="C180" s="54" t="str">
        <f>IFERROR(__xludf.DUMMYFUNCTION("GOOGLETRANSLATE(B180,""de"",""en"")"),"Why is Southern Germany in dark orange? I'm here - during the day it was 26°C. Now, after rain it is 19°C. Please stop the heat hysteria! #climatehoax")</f>
        <v>Why is Southern Germany in dark orange? I'm here - during the day it was 26°C. Now, after rain it is 19°C. Please stop the heat hysteria! #climatehoax</v>
      </c>
      <c r="D180" s="4" t="s">
        <v>11</v>
      </c>
      <c r="E180" s="55">
        <v>45126.0</v>
      </c>
      <c r="F180" s="58" t="s">
        <v>609</v>
      </c>
      <c r="G180" s="56" t="s">
        <v>539</v>
      </c>
      <c r="H180" s="56" t="s">
        <v>23</v>
      </c>
      <c r="I180" s="5"/>
      <c r="J180" s="5"/>
      <c r="K180" s="5"/>
      <c r="L180" s="5"/>
      <c r="M180" s="5"/>
      <c r="N180" s="5"/>
      <c r="O180" s="5"/>
      <c r="P180" s="5"/>
      <c r="Q180" s="5"/>
      <c r="R180" s="5"/>
      <c r="S180" s="5"/>
      <c r="T180" s="5"/>
      <c r="U180" s="5"/>
      <c r="V180" s="5"/>
    </row>
    <row r="181">
      <c r="A181" s="4" t="s">
        <v>610</v>
      </c>
      <c r="B181" s="70" t="s">
        <v>611</v>
      </c>
      <c r="C181" s="54" t="str">
        <f>IFERROR(__xludf.DUMMYFUNCTION("GOOGLETRANSLATE(B181,""de"",""en"")"),"It's the #ClimateHoax that is going to kill millions of mostly poorer people in the next decade - because they will have increasingly restricted access to reliable fossil fuels. Just look at what is happening in Germany. That is how quickly climate alarmi"&amp;"sm can destroy a country.")</f>
        <v>It's the #ClimateHoax that is going to kill millions of mostly poorer people in the next decade - because they will have increasingly restricted access to reliable fossil fuels. Just look at what is happening in Germany. That is how quickly climate alarmism can destroy a country.</v>
      </c>
      <c r="D181" s="4" t="s">
        <v>11</v>
      </c>
      <c r="E181" s="55">
        <v>44940.0</v>
      </c>
      <c r="F181" s="58" t="s">
        <v>612</v>
      </c>
      <c r="G181" s="56" t="s">
        <v>613</v>
      </c>
      <c r="H181" s="56" t="s">
        <v>116</v>
      </c>
      <c r="I181" s="5"/>
      <c r="J181" s="5"/>
      <c r="K181" s="5"/>
      <c r="L181" s="5"/>
      <c r="M181" s="5"/>
      <c r="N181" s="5"/>
      <c r="O181" s="5"/>
      <c r="P181" s="5"/>
      <c r="Q181" s="5"/>
      <c r="R181" s="5"/>
      <c r="S181" s="5"/>
      <c r="T181" s="5"/>
      <c r="U181" s="5"/>
      <c r="V181" s="5"/>
    </row>
    <row r="182">
      <c r="A182" s="4" t="s">
        <v>614</v>
      </c>
      <c r="B182" s="4" t="s">
        <v>615</v>
      </c>
      <c r="C182" s="54" t="str">
        <f>IFERROR(__xludf.DUMMYFUNCTION("GOOGLETRANSLATE(B182,""de"",""en"")"),"Climate change is the biggest scam of our time. Follow the money, not the science fiction.")</f>
        <v>Climate change is the biggest scam of our time. Follow the money, not the science fiction.</v>
      </c>
      <c r="D182" s="4" t="s">
        <v>11</v>
      </c>
      <c r="E182" s="55">
        <v>44691.0</v>
      </c>
      <c r="F182" s="54"/>
      <c r="G182" s="56" t="s">
        <v>472</v>
      </c>
      <c r="H182" s="56" t="s">
        <v>14</v>
      </c>
      <c r="I182" s="5"/>
      <c r="J182" s="5"/>
      <c r="K182" s="5"/>
      <c r="L182" s="5"/>
      <c r="M182" s="5"/>
      <c r="N182" s="5"/>
      <c r="O182" s="5"/>
      <c r="P182" s="5"/>
      <c r="Q182" s="5"/>
      <c r="R182" s="5"/>
      <c r="S182" s="5"/>
      <c r="T182" s="5"/>
      <c r="U182" s="5"/>
      <c r="V182" s="5"/>
    </row>
    <row r="183">
      <c r="A183" s="4" t="s">
        <v>616</v>
      </c>
      <c r="B183" s="70" t="s">
        <v>617</v>
      </c>
      <c r="C183" s="54" t="str">
        <f>IFERROR(__xludf.DUMMYFUNCTION("GOOGLETRANSLATE(B183,""de"",""en"")"),"20 years ago, global warming was to blame for NO SNOW. Now global warming is to blame for TOO MUCH SNOW. Just BELIEEEVE-because a ""scientist"" says so. #ClimateHoax #Germany")</f>
        <v>20 years ago, global warming was to blame for NO SNOW. Now global warming is to blame for TOO MUCH SNOW. Just BELIEEEVE-because a "scientist" says so. #ClimateHoax #Germany</v>
      </c>
      <c r="D183" s="4" t="s">
        <v>11</v>
      </c>
      <c r="E183" s="65">
        <v>44236.0</v>
      </c>
      <c r="F183" s="58" t="s">
        <v>618</v>
      </c>
      <c r="G183" s="56" t="s">
        <v>619</v>
      </c>
      <c r="H183" s="56" t="s">
        <v>23</v>
      </c>
      <c r="I183" s="5"/>
      <c r="J183" s="5"/>
      <c r="K183" s="5"/>
      <c r="L183" s="5"/>
      <c r="M183" s="5"/>
      <c r="N183" s="5"/>
      <c r="O183" s="5"/>
      <c r="P183" s="5"/>
      <c r="Q183" s="5"/>
      <c r="R183" s="5"/>
      <c r="S183" s="5"/>
      <c r="T183" s="5"/>
      <c r="U183" s="5"/>
      <c r="V183" s="5"/>
    </row>
    <row r="184">
      <c r="A184" s="4" t="s">
        <v>620</v>
      </c>
      <c r="B184" s="63" t="s">
        <v>621</v>
      </c>
      <c r="C184" s="54" t="str">
        <f>IFERROR(__xludf.DUMMYFUNCTION("GOOGLETRANSLATE(B184,""de"",""en"")"),"It looks like smoke but how much is actually CO2? I think it's mostly ""volcanic ash"" which is micro sized rock that eventually falls to the ground. CO2 doesn't cause climate change, but we should still try to be accurate.")</f>
        <v>It looks like smoke but how much is actually CO2? I think it's mostly "volcanic ash" which is micro sized rock that eventually falls to the ground. CO2 doesn't cause climate change, but we should still try to be accurate.</v>
      </c>
      <c r="D184" s="4" t="s">
        <v>11</v>
      </c>
      <c r="E184" s="55">
        <v>45508.0</v>
      </c>
      <c r="F184" s="54"/>
      <c r="G184" s="56" t="s">
        <v>622</v>
      </c>
      <c r="H184" s="56" t="s">
        <v>192</v>
      </c>
      <c r="I184" s="5"/>
      <c r="J184" s="5"/>
      <c r="K184" s="5"/>
      <c r="L184" s="5"/>
      <c r="M184" s="5"/>
      <c r="N184" s="5"/>
      <c r="O184" s="5"/>
      <c r="P184" s="5"/>
      <c r="Q184" s="5"/>
      <c r="R184" s="5"/>
      <c r="S184" s="5"/>
      <c r="T184" s="5"/>
      <c r="U184" s="5"/>
      <c r="V184" s="5"/>
    </row>
    <row r="185">
      <c r="A185" s="4" t="s">
        <v>623</v>
      </c>
      <c r="B185" s="70" t="s">
        <v>624</v>
      </c>
      <c r="C185" s="54" t="str">
        <f>IFERROR(__xludf.DUMMYFUNCTION("GOOGLETRANSLATE(B185,""de"",""en"")"),"Germany already has the 2nd highest electricity price in Europe. But the weather has not changed. When will Germans figure out that they are just being ripped off via the #ClimateHoax?")</f>
        <v>Germany already has the 2nd highest electricity price in Europe. But the weather has not changed. When will Germans figure out that they are just being ripped off via the #ClimateHoax?</v>
      </c>
      <c r="D185" s="4" t="s">
        <v>11</v>
      </c>
      <c r="E185" s="55">
        <v>44085.0</v>
      </c>
      <c r="F185" s="58" t="s">
        <v>625</v>
      </c>
      <c r="G185" s="56" t="s">
        <v>626</v>
      </c>
      <c r="H185" s="56" t="s">
        <v>14</v>
      </c>
      <c r="I185" s="5"/>
      <c r="J185" s="5"/>
      <c r="K185" s="5"/>
      <c r="L185" s="5"/>
      <c r="M185" s="5"/>
      <c r="N185" s="5"/>
      <c r="O185" s="5"/>
      <c r="P185" s="5"/>
      <c r="Q185" s="5"/>
      <c r="R185" s="5"/>
      <c r="S185" s="5"/>
      <c r="T185" s="5"/>
      <c r="U185" s="5"/>
      <c r="V185" s="5"/>
    </row>
    <row r="186">
      <c r="A186" s="4" t="s">
        <v>627</v>
      </c>
      <c r="B186" s="4" t="s">
        <v>628</v>
      </c>
      <c r="C186" s="54" t="str">
        <f>IFERROR(__xludf.DUMMYFUNCTION("GOOGLETRANSLATE(B186,""de"",""en"")"),"CO2 levels were much higher in the past, and life thrived. This climate panic is unfounded. #ClimateReality")</f>
        <v>CO2 levels were much higher in the past, and life thrived. This climate panic is unfounded. #ClimateReality</v>
      </c>
      <c r="D186" s="4" t="s">
        <v>11</v>
      </c>
      <c r="E186" s="55">
        <v>44671.0</v>
      </c>
      <c r="F186" s="58" t="s">
        <v>629</v>
      </c>
      <c r="G186" s="56" t="s">
        <v>630</v>
      </c>
      <c r="H186" s="56" t="s">
        <v>23</v>
      </c>
      <c r="I186" s="5"/>
      <c r="J186" s="5"/>
      <c r="K186" s="5"/>
      <c r="L186" s="5"/>
      <c r="M186" s="5"/>
      <c r="N186" s="5"/>
      <c r="O186" s="5"/>
      <c r="P186" s="5"/>
      <c r="Q186" s="5"/>
      <c r="R186" s="5"/>
      <c r="S186" s="5"/>
      <c r="T186" s="5"/>
      <c r="U186" s="5"/>
      <c r="V186" s="5"/>
    </row>
    <row r="187">
      <c r="A187" s="4" t="s">
        <v>631</v>
      </c>
      <c r="B187" s="4" t="s">
        <v>632</v>
      </c>
      <c r="C187" s="54" t="str">
        <f>IFERROR(__xludf.DUMMYFUNCTION("GOOGLETRANSLATE(B187,""de"",""en"")"),"Climate change is a lie and the Globalists are using it to take away your freedoms.👀👇🏻😒 #NoNetZero #NoGlobalism #BanWEF")</f>
        <v>Climate change is a lie and the Globalists are using it to take away your freedoms.👀👇🏻😒 #NoNetZero #NoGlobalism #BanWEF</v>
      </c>
      <c r="D187" s="4" t="s">
        <v>11</v>
      </c>
      <c r="E187" s="55">
        <v>45509.0</v>
      </c>
      <c r="F187" s="58" t="s">
        <v>633</v>
      </c>
      <c r="G187" s="56" t="s">
        <v>598</v>
      </c>
      <c r="H187" s="56" t="s">
        <v>116</v>
      </c>
      <c r="I187" s="5"/>
      <c r="J187" s="5"/>
      <c r="K187" s="5"/>
      <c r="L187" s="5"/>
      <c r="M187" s="5"/>
      <c r="N187" s="5"/>
      <c r="O187" s="5"/>
      <c r="P187" s="5"/>
      <c r="Q187" s="5"/>
      <c r="R187" s="5"/>
      <c r="S187" s="5"/>
      <c r="T187" s="5"/>
      <c r="U187" s="5"/>
      <c r="V187" s="5"/>
    </row>
    <row r="188">
      <c r="A188" s="4" t="s">
        <v>634</v>
      </c>
      <c r="B188" s="63" t="s">
        <v>635</v>
      </c>
      <c r="C188" s="54" t="str">
        <f>IFERROR(__xludf.DUMMYFUNCTION("GOOGLETRANSLATE(B188,""de"",""en"")"),"Climate change is not a lie, it is THE lie. The lie of the century. Purpose: To destroy capitalism in general and the US in particular. So, to make China, which pays no attention to climate accords, the world's only super power.")</f>
        <v>Climate change is not a lie, it is THE lie. The lie of the century. Purpose: To destroy capitalism in general and the US in particular. So, to make China, which pays no attention to climate accords, the world's only super power.</v>
      </c>
      <c r="D188" s="4" t="s">
        <v>11</v>
      </c>
      <c r="E188" s="55">
        <v>45508.0</v>
      </c>
      <c r="F188" s="54"/>
      <c r="G188" s="56" t="s">
        <v>636</v>
      </c>
      <c r="H188" s="56" t="s">
        <v>116</v>
      </c>
      <c r="I188" s="5"/>
      <c r="J188" s="5"/>
      <c r="K188" s="5"/>
      <c r="L188" s="5"/>
      <c r="M188" s="5"/>
      <c r="N188" s="5"/>
      <c r="O188" s="5"/>
      <c r="P188" s="5"/>
      <c r="Q188" s="5"/>
      <c r="R188" s="5"/>
      <c r="S188" s="5"/>
      <c r="T188" s="5"/>
      <c r="U188" s="5"/>
      <c r="V188" s="5"/>
    </row>
    <row r="189">
      <c r="A189" s="4" t="s">
        <v>637</v>
      </c>
      <c r="B189" s="4" t="s">
        <v>638</v>
      </c>
      <c r="C189" s="54" t="str">
        <f>IFERROR(__xludf.DUMMYFUNCTION("GOOGLETRANSLATE(B189,""de"",""en"")"),"It is because if we are so worried about climate change we live on the same planet as the eastern hemisphere they are all burning coal those with oil are drilling so if we really could control it why don't we get in their business it's a lie to make our e"&amp;"lite")</f>
        <v>It is because if we are so worried about climate change we live on the same planet as the eastern hemisphere they are all burning coal those with oil are drilling so if we really could control it why don't we get in their business it's a lie to make our elite</v>
      </c>
      <c r="D189" s="4" t="s">
        <v>11</v>
      </c>
      <c r="E189" s="55">
        <v>45507.0</v>
      </c>
      <c r="F189" s="54"/>
      <c r="G189" s="56" t="s">
        <v>549</v>
      </c>
      <c r="H189" s="56" t="s">
        <v>14</v>
      </c>
      <c r="I189" s="5"/>
      <c r="J189" s="5"/>
      <c r="K189" s="5"/>
      <c r="L189" s="5"/>
      <c r="M189" s="5"/>
      <c r="N189" s="5"/>
      <c r="O189" s="5"/>
      <c r="P189" s="5"/>
      <c r="Q189" s="5"/>
      <c r="R189" s="5"/>
      <c r="S189" s="5"/>
      <c r="T189" s="5"/>
      <c r="U189" s="5"/>
      <c r="V189" s="5"/>
    </row>
    <row r="190">
      <c r="A190" s="4" t="s">
        <v>639</v>
      </c>
      <c r="B190" s="4" t="s">
        <v>640</v>
      </c>
      <c r="C190" s="54" t="str">
        <f>IFERROR(__xludf.DUMMYFUNCTION("GOOGLETRANSLATE(B190,""de"",""en"")"),"Modern day climate catastrophism is a lie.
Your problem is that you bought into the lie.
You can't admit to yourself that you've been dumb enough to fall for it.
If you're smart, one day you'll realize that true smart people realize when they're wrong, t"&amp;"hen change their thinking")</f>
        <v>Modern day climate catastrophism is a lie.
Your problem is that you bought into the lie.
You can't admit to yourself that you've been dumb enough to fall for it.
If you're smart, one day you'll realize that true smart people realize when they're wrong, then change their thinking</v>
      </c>
      <c r="D190" s="4" t="s">
        <v>11</v>
      </c>
      <c r="E190" s="55">
        <v>45507.0</v>
      </c>
      <c r="F190" s="54"/>
      <c r="G190" s="56" t="s">
        <v>641</v>
      </c>
      <c r="H190" s="56" t="s">
        <v>23</v>
      </c>
      <c r="I190" s="5"/>
      <c r="J190" s="5"/>
      <c r="K190" s="5"/>
      <c r="L190" s="5"/>
      <c r="M190" s="5"/>
      <c r="N190" s="5"/>
      <c r="O190" s="5"/>
      <c r="P190" s="5"/>
      <c r="Q190" s="5"/>
      <c r="R190" s="5"/>
      <c r="S190" s="5"/>
      <c r="T190" s="5"/>
      <c r="U190" s="5"/>
      <c r="V190" s="5"/>
    </row>
    <row r="191">
      <c r="A191" s="4" t="s">
        <v>642</v>
      </c>
      <c r="B191" s="4" t="s">
        <v>643</v>
      </c>
      <c r="C191" s="54" t="str">
        <f>IFERROR(__xludf.DUMMYFUNCTION("GOOGLETRANSLATE(B191,""de"",""en"")"),"n a true republic, the government wouldn’t legally be able to steal taxpayer money to promote one energy over another.  We've got a bunch of bad politicians on power trips.  Climate change is a lie.")</f>
        <v>n a true republic, the government wouldn’t legally be able to steal taxpayer money to promote one energy over another.  We've got a bunch of bad politicians on power trips.  Climate change is a lie.</v>
      </c>
      <c r="D191" s="4" t="s">
        <v>11</v>
      </c>
      <c r="E191" s="55">
        <v>45506.0</v>
      </c>
      <c r="F191" s="54"/>
      <c r="G191" s="56" t="s">
        <v>562</v>
      </c>
      <c r="H191" s="56" t="s">
        <v>14</v>
      </c>
      <c r="I191" s="5"/>
      <c r="J191" s="5"/>
      <c r="K191" s="5"/>
      <c r="L191" s="5"/>
      <c r="M191" s="5"/>
      <c r="N191" s="5"/>
      <c r="O191" s="5"/>
      <c r="P191" s="5"/>
      <c r="Q191" s="5"/>
      <c r="R191" s="5"/>
      <c r="S191" s="5"/>
      <c r="T191" s="5"/>
      <c r="U191" s="5"/>
      <c r="V191" s="5"/>
    </row>
    <row r="192">
      <c r="A192" s="4" t="s">
        <v>644</v>
      </c>
      <c r="B192" s="4" t="s">
        <v>645</v>
      </c>
      <c r="C192" s="54" t="str">
        <f>IFERROR(__xludf.DUMMYFUNCTION("GOOGLETRANSLATE(B192,""de"",""en"")"),"Climate change.  “Carbon dioxide must be reduced” is a normalized lie that politicians and wealthy people in the club of self-adulation try to force us to believe by repeating it endlessly.")</f>
        <v>Climate change.  “Carbon dioxide must be reduced” is a normalized lie that politicians and wealthy people in the club of self-adulation try to force us to believe by repeating it endlessly.</v>
      </c>
      <c r="D192" s="4" t="s">
        <v>11</v>
      </c>
      <c r="E192" s="55">
        <v>45506.0</v>
      </c>
      <c r="F192" s="54"/>
      <c r="G192" s="56" t="s">
        <v>646</v>
      </c>
      <c r="H192" s="56" t="s">
        <v>23</v>
      </c>
      <c r="I192" s="5"/>
      <c r="J192" s="5"/>
      <c r="K192" s="5"/>
      <c r="L192" s="5"/>
      <c r="M192" s="5"/>
      <c r="N192" s="5"/>
      <c r="O192" s="5"/>
      <c r="P192" s="5"/>
      <c r="Q192" s="5"/>
      <c r="R192" s="5"/>
      <c r="S192" s="5"/>
      <c r="T192" s="5"/>
      <c r="U192" s="5"/>
      <c r="V192" s="5"/>
    </row>
    <row r="193">
      <c r="A193" s="4" t="s">
        <v>647</v>
      </c>
      <c r="B193" s="4" t="s">
        <v>648</v>
      </c>
      <c r="C193" s="54" t="str">
        <f>IFERROR(__xludf.DUMMYFUNCTION("GOOGLETRANSLATE(B193,""de"",""en"")"),"No this take is terrible. There is no such thing as the far right. It's about as dumb as ""climate change"". Both sides are also a lie. 
Ordinary people fighting against lunatic leftists who allowed children to be butchered is not ""street violence"".")</f>
        <v>No this take is terrible. There is no such thing as the far right. It's about as dumb as "climate change". Both sides are also a lie. 
Ordinary people fighting against lunatic leftists who allowed children to be butchered is not "street violence".</v>
      </c>
      <c r="D193" s="4" t="s">
        <v>11</v>
      </c>
      <c r="E193" s="55">
        <v>45506.0</v>
      </c>
      <c r="F193" s="54"/>
      <c r="G193" s="56" t="s">
        <v>649</v>
      </c>
      <c r="H193" s="56" t="s">
        <v>116</v>
      </c>
      <c r="I193" s="5"/>
      <c r="J193" s="5"/>
      <c r="K193" s="5"/>
      <c r="L193" s="5"/>
      <c r="M193" s="5"/>
      <c r="N193" s="5"/>
      <c r="O193" s="5"/>
      <c r="P193" s="5"/>
      <c r="Q193" s="5"/>
      <c r="R193" s="5"/>
      <c r="S193" s="5"/>
      <c r="T193" s="5"/>
      <c r="U193" s="5"/>
      <c r="V193" s="5"/>
    </row>
    <row r="194">
      <c r="A194" s="4" t="s">
        <v>650</v>
      </c>
      <c r="B194" s="4" t="s">
        <v>651</v>
      </c>
      <c r="C194" s="54" t="str">
        <f>IFERROR(__xludf.DUMMYFUNCTION("GOOGLETRANSLATE(B194,""de"",""en"")"),"Yes, climate change is a lie as it is being sold to the citizens of the world. The climate is changing but there is little we can do about it. This change is due to the shifting of the Earth's poles. Reducing carbon will only harm the trees and plants. Tr"&amp;"ees &amp; plants = Oxygen")</f>
        <v>Yes, climate change is a lie as it is being sold to the citizens of the world. The climate is changing but there is little we can do about it. This change is due to the shifting of the Earth's poles. Reducing carbon will only harm the trees and plants. Trees &amp; plants = Oxygen</v>
      </c>
      <c r="D194" s="4" t="s">
        <v>11</v>
      </c>
      <c r="E194" s="55">
        <v>45506.0</v>
      </c>
      <c r="F194" s="54"/>
      <c r="G194" s="56" t="s">
        <v>652</v>
      </c>
      <c r="H194" s="56" t="s">
        <v>192</v>
      </c>
      <c r="I194" s="5"/>
      <c r="J194" s="5"/>
      <c r="K194" s="5"/>
      <c r="L194" s="5"/>
      <c r="M194" s="5"/>
      <c r="N194" s="5"/>
      <c r="O194" s="5"/>
      <c r="P194" s="5"/>
      <c r="Q194" s="5"/>
      <c r="R194" s="5"/>
      <c r="S194" s="5"/>
      <c r="T194" s="5"/>
      <c r="U194" s="5"/>
      <c r="V194" s="5"/>
    </row>
    <row r="195">
      <c r="A195" s="4" t="s">
        <v>653</v>
      </c>
      <c r="B195" s="4" t="s">
        <v>654</v>
      </c>
      <c r="C195" s="54" t="str">
        <f>IFERROR(__xludf.DUMMYFUNCTION("GOOGLETRANSLATE(B195,""de"",""en"")"),"Scientific Facts &amp; Historical Evidence already debunked the notion that Climate Change is caused by Man's intervention. This is a fraud, a lie. They are pushing this lie so they can eventually implement Climate Lockdowns, that's part of UN Agenda 2030.")</f>
        <v>Scientific Facts &amp; Historical Evidence already debunked the notion that Climate Change is caused by Man's intervention. This is a fraud, a lie. They are pushing this lie so they can eventually implement Climate Lockdowns, that's part of UN Agenda 2030.</v>
      </c>
      <c r="D195" s="4" t="s">
        <v>11</v>
      </c>
      <c r="E195" s="55">
        <v>45505.0</v>
      </c>
      <c r="F195" s="54"/>
      <c r="G195" s="56" t="s">
        <v>655</v>
      </c>
      <c r="H195" s="56" t="s">
        <v>23</v>
      </c>
      <c r="I195" s="5"/>
      <c r="J195" s="5"/>
      <c r="K195" s="5"/>
      <c r="L195" s="5"/>
      <c r="M195" s="5"/>
      <c r="N195" s="5"/>
      <c r="O195" s="5"/>
      <c r="P195" s="5"/>
      <c r="Q195" s="5"/>
      <c r="R195" s="5"/>
      <c r="S195" s="5"/>
      <c r="T195" s="5"/>
      <c r="U195" s="5"/>
      <c r="V195" s="5"/>
    </row>
    <row r="196">
      <c r="A196" s="4" t="s">
        <v>656</v>
      </c>
      <c r="B196" s="4" t="s">
        <v>657</v>
      </c>
      <c r="C196" s="54" t="str">
        <f>IFERROR(__xludf.DUMMYFUNCTION("GOOGLETRANSLATE(B196,""de"",""en"")"),"“Global warming” is a lie and a scam to transfer wealth &amp; power to global elites.
Such a huge lie, in fact, they changed it’s name to “climate change” when “inconvenient truths” like this happened.")</f>
        <v>“Global warming” is a lie and a scam to transfer wealth &amp; power to global elites.
Such a huge lie, in fact, they changed it’s name to “climate change” when “inconvenient truths” like this happened.</v>
      </c>
      <c r="D196" s="4" t="s">
        <v>11</v>
      </c>
      <c r="E196" s="55">
        <v>45504.0</v>
      </c>
      <c r="F196" s="54"/>
      <c r="G196" s="56" t="s">
        <v>549</v>
      </c>
      <c r="H196" s="56" t="s">
        <v>116</v>
      </c>
      <c r="I196" s="5"/>
      <c r="J196" s="5"/>
      <c r="K196" s="5"/>
      <c r="L196" s="5"/>
      <c r="M196" s="5"/>
      <c r="N196" s="5"/>
      <c r="O196" s="5"/>
      <c r="P196" s="5"/>
      <c r="Q196" s="5"/>
      <c r="R196" s="5"/>
      <c r="S196" s="5"/>
      <c r="T196" s="5"/>
      <c r="U196" s="5"/>
      <c r="V196" s="5"/>
    </row>
    <row r="197">
      <c r="A197" s="4" t="s">
        <v>658</v>
      </c>
      <c r="B197" s="4" t="s">
        <v>659</v>
      </c>
      <c r="C197" s="54" t="str">
        <f>IFERROR(__xludf.DUMMYFUNCTION("GOOGLETRANSLATE(B197,""de"",""en"")"),"Ocean still at the same levels after all these years. Climate change is a lie.")</f>
        <v>Ocean still at the same levels after all these years. Climate change is a lie.</v>
      </c>
      <c r="D197" s="4" t="s">
        <v>11</v>
      </c>
      <c r="E197" s="55">
        <v>45504.0</v>
      </c>
      <c r="F197" s="54"/>
      <c r="G197" s="56" t="s">
        <v>286</v>
      </c>
      <c r="H197" s="56" t="s">
        <v>23</v>
      </c>
      <c r="I197" s="5"/>
      <c r="J197" s="5"/>
      <c r="K197" s="5"/>
      <c r="L197" s="5"/>
      <c r="M197" s="5"/>
      <c r="N197" s="5"/>
      <c r="O197" s="5"/>
      <c r="P197" s="5"/>
      <c r="Q197" s="5"/>
      <c r="R197" s="5"/>
      <c r="S197" s="5"/>
      <c r="T197" s="5"/>
      <c r="U197" s="5"/>
      <c r="V197" s="5"/>
    </row>
    <row r="198">
      <c r="A198" s="4" t="s">
        <v>660</v>
      </c>
      <c r="B198" s="4" t="s">
        <v>661</v>
      </c>
      <c r="C198" s="54" t="str">
        <f>IFERROR(__xludf.DUMMYFUNCTION("GOOGLETRANSLATE(B198,""de"",""en"")"),"Climate change is a lie. Nothing they have predicted has come true. Yet more taxes and regulations have grown like ice age glaciers
")</f>
        <v>Climate change is a lie. Nothing they have predicted has come true. Yet more taxes and regulations have grown like ice age glaciers
</v>
      </c>
      <c r="D198" s="4" t="s">
        <v>11</v>
      </c>
      <c r="E198" s="55">
        <v>45504.0</v>
      </c>
      <c r="F198" s="54"/>
      <c r="G198" s="56" t="s">
        <v>662</v>
      </c>
      <c r="H198" s="56" t="s">
        <v>23</v>
      </c>
      <c r="I198" s="5"/>
      <c r="J198" s="5"/>
      <c r="K198" s="5"/>
      <c r="L198" s="5"/>
      <c r="M198" s="5"/>
      <c r="N198" s="5"/>
      <c r="O198" s="5"/>
      <c r="P198" s="5"/>
      <c r="Q198" s="5"/>
      <c r="R198" s="5"/>
      <c r="S198" s="5"/>
      <c r="T198" s="5"/>
      <c r="U198" s="5"/>
      <c r="V198" s="5"/>
    </row>
    <row r="199">
      <c r="A199" s="4" t="s">
        <v>663</v>
      </c>
      <c r="B199" s="4" t="s">
        <v>664</v>
      </c>
      <c r="C199" s="54" t="str">
        <f>IFERROR(__xludf.DUMMYFUNCTION("GOOGLETRANSLATE(B199,""de"",""en"")"),"Climate change is a fucking hoax!! It's a lie to extract money. The bill useless Cyril signed goes against the constitution and this will get beaten down in the end!!")</f>
        <v>Climate change is a fucking hoax!! It's a lie to extract money. The bill useless Cyril signed goes against the constitution and this will get beaten down in the end!!</v>
      </c>
      <c r="D199" s="4" t="s">
        <v>11</v>
      </c>
      <c r="E199" s="55">
        <v>45504.0</v>
      </c>
      <c r="F199" s="54"/>
      <c r="G199" s="56" t="s">
        <v>556</v>
      </c>
      <c r="H199" s="56" t="s">
        <v>14</v>
      </c>
      <c r="I199" s="5"/>
      <c r="J199" s="5"/>
      <c r="K199" s="5"/>
      <c r="L199" s="5"/>
      <c r="M199" s="5"/>
      <c r="N199" s="5"/>
      <c r="O199" s="5"/>
      <c r="P199" s="5"/>
      <c r="Q199" s="5"/>
      <c r="R199" s="5"/>
      <c r="S199" s="5"/>
      <c r="T199" s="5"/>
      <c r="U199" s="5"/>
      <c r="V199" s="5"/>
    </row>
    <row r="200">
      <c r="A200" s="4" t="s">
        <v>665</v>
      </c>
      <c r="B200" s="4" t="s">
        <v>666</v>
      </c>
      <c r="C200" s="54" t="str">
        <f>IFERROR(__xludf.DUMMYFUNCTION("GOOGLETRANSLATE(B200,""de"",""en"")"),"This is happening all over the west. It's going to create food shortages, starvation, corruption, crime and misery. It will cause a humanitarian crisis. Climate change is a lie, a conspiracy to destroy our economies.")</f>
        <v>This is happening all over the west. It's going to create food shortages, starvation, corruption, crime and misery. It will cause a humanitarian crisis. Climate change is a lie, a conspiracy to destroy our economies.</v>
      </c>
      <c r="D200" s="4" t="s">
        <v>11</v>
      </c>
      <c r="E200" s="55">
        <v>45504.0</v>
      </c>
      <c r="F200" s="54"/>
      <c r="G200" s="56" t="s">
        <v>598</v>
      </c>
      <c r="H200" s="56" t="s">
        <v>116</v>
      </c>
      <c r="I200" s="5"/>
      <c r="J200" s="5"/>
      <c r="K200" s="5"/>
      <c r="L200" s="5"/>
      <c r="M200" s="5"/>
      <c r="N200" s="5"/>
      <c r="O200" s="5"/>
      <c r="P200" s="5"/>
      <c r="Q200" s="5"/>
      <c r="R200" s="5"/>
      <c r="S200" s="5"/>
      <c r="T200" s="5"/>
      <c r="U200" s="5"/>
      <c r="V200" s="5"/>
    </row>
    <row r="201">
      <c r="A201" s="4" t="s">
        <v>667</v>
      </c>
      <c r="B201" s="4" t="s">
        <v>668</v>
      </c>
      <c r="C201" s="54" t="str">
        <f>IFERROR(__xludf.DUMMYFUNCTION("GOOGLETRANSLATE(B201,""de"",""en"")"),"Climate change is a lie.
CO2 is plant food and does not cause the earth to warm into destruction.
Windmills and solar destroy millions of acres when nuclear power is the real conservative solution to power generation")</f>
        <v>Climate change is a lie.
CO2 is plant food and does not cause the earth to warm into destruction.
Windmills and solar destroy millions of acres when nuclear power is the real conservative solution to power generation</v>
      </c>
      <c r="D201" s="4" t="s">
        <v>11</v>
      </c>
      <c r="E201" s="55">
        <v>45502.0</v>
      </c>
      <c r="F201" s="54"/>
      <c r="G201" s="56" t="s">
        <v>669</v>
      </c>
      <c r="H201" s="56" t="s">
        <v>192</v>
      </c>
      <c r="I201" s="5"/>
      <c r="J201" s="5"/>
      <c r="K201" s="5"/>
      <c r="L201" s="5"/>
      <c r="M201" s="5"/>
      <c r="N201" s="5"/>
      <c r="O201" s="5"/>
      <c r="P201" s="5"/>
      <c r="Q201" s="5"/>
      <c r="R201" s="5"/>
      <c r="S201" s="5"/>
      <c r="T201" s="5"/>
      <c r="U201" s="5"/>
      <c r="V201" s="5"/>
    </row>
    <row r="202">
      <c r="A202" s="54"/>
      <c r="B202" s="4"/>
      <c r="C202" s="54"/>
      <c r="D202" s="54"/>
      <c r="E202" s="54"/>
      <c r="F202" s="54"/>
      <c r="G202" s="54"/>
      <c r="H202" s="54"/>
      <c r="I202" s="5"/>
      <c r="J202" s="5"/>
      <c r="K202" s="5"/>
      <c r="L202" s="5"/>
      <c r="M202" s="5"/>
      <c r="N202" s="5"/>
      <c r="O202" s="5"/>
      <c r="P202" s="5"/>
      <c r="Q202" s="5"/>
      <c r="R202" s="5"/>
      <c r="S202" s="5"/>
      <c r="T202" s="5"/>
      <c r="U202" s="5"/>
      <c r="V202" s="5"/>
    </row>
    <row r="203">
      <c r="A203" s="5"/>
      <c r="B203" s="3"/>
      <c r="C203" s="5"/>
      <c r="D203" s="5"/>
      <c r="E203" s="5"/>
      <c r="F203" s="5"/>
      <c r="G203" s="5"/>
      <c r="H203" s="5"/>
      <c r="I203" s="5"/>
      <c r="J203" s="5"/>
      <c r="K203" s="5"/>
      <c r="L203" s="5"/>
      <c r="M203" s="5"/>
      <c r="N203" s="5"/>
      <c r="O203" s="5"/>
      <c r="P203" s="5"/>
      <c r="Q203" s="5"/>
      <c r="R203" s="5"/>
      <c r="S203" s="5"/>
      <c r="T203" s="5"/>
      <c r="U203" s="5"/>
      <c r="V203" s="5"/>
    </row>
    <row r="204">
      <c r="A204" s="5"/>
      <c r="B204" s="3"/>
      <c r="C204" s="5"/>
      <c r="D204" s="5"/>
      <c r="E204" s="5"/>
      <c r="F204" s="5"/>
      <c r="G204" s="5"/>
      <c r="H204" s="5"/>
      <c r="I204" s="5"/>
      <c r="J204" s="5"/>
      <c r="K204" s="5"/>
      <c r="L204" s="5"/>
      <c r="M204" s="5"/>
      <c r="N204" s="5"/>
      <c r="O204" s="5"/>
      <c r="P204" s="5"/>
      <c r="Q204" s="5"/>
      <c r="R204" s="5"/>
      <c r="S204" s="5"/>
      <c r="T204" s="5"/>
      <c r="U204" s="5"/>
      <c r="V204" s="5"/>
    </row>
    <row r="205">
      <c r="A205" s="5"/>
      <c r="B205" s="3"/>
      <c r="C205" s="5"/>
      <c r="D205" s="5"/>
      <c r="E205" s="5"/>
      <c r="F205" s="5"/>
      <c r="G205" s="5"/>
      <c r="H205" s="5"/>
      <c r="I205" s="5"/>
      <c r="J205" s="5"/>
      <c r="K205" s="5"/>
      <c r="L205" s="5"/>
      <c r="M205" s="5"/>
      <c r="N205" s="5"/>
      <c r="O205" s="5"/>
      <c r="P205" s="5"/>
      <c r="Q205" s="5"/>
      <c r="R205" s="5"/>
      <c r="S205" s="5"/>
      <c r="T205" s="5"/>
      <c r="U205" s="5"/>
      <c r="V205" s="5"/>
    </row>
    <row r="206">
      <c r="A206" s="5"/>
      <c r="B206" s="3"/>
      <c r="C206" s="5"/>
      <c r="D206" s="5"/>
      <c r="E206" s="5"/>
      <c r="F206" s="5"/>
      <c r="G206" s="5"/>
      <c r="H206" s="5"/>
      <c r="I206" s="5"/>
      <c r="J206" s="5"/>
      <c r="K206" s="5"/>
      <c r="L206" s="5"/>
      <c r="M206" s="5"/>
      <c r="N206" s="5"/>
      <c r="O206" s="5"/>
      <c r="P206" s="5"/>
      <c r="Q206" s="5"/>
      <c r="R206" s="5"/>
      <c r="S206" s="5"/>
      <c r="T206" s="5"/>
      <c r="U206" s="5"/>
      <c r="V206" s="5"/>
    </row>
    <row r="207">
      <c r="A207" s="5"/>
      <c r="B207" s="3"/>
      <c r="C207" s="5"/>
      <c r="D207" s="5"/>
      <c r="E207" s="5"/>
      <c r="F207" s="5"/>
      <c r="G207" s="5"/>
      <c r="H207" s="5"/>
      <c r="I207" s="5"/>
      <c r="J207" s="5"/>
      <c r="K207" s="5"/>
      <c r="L207" s="5"/>
      <c r="M207" s="5"/>
      <c r="N207" s="5"/>
      <c r="O207" s="5"/>
      <c r="P207" s="5"/>
      <c r="Q207" s="5"/>
      <c r="R207" s="5"/>
      <c r="S207" s="5"/>
      <c r="T207" s="5"/>
      <c r="U207" s="5"/>
      <c r="V207" s="5"/>
    </row>
    <row r="208">
      <c r="A208" s="5"/>
      <c r="B208" s="3"/>
      <c r="C208" s="5"/>
      <c r="D208" s="5"/>
      <c r="E208" s="5"/>
      <c r="F208" s="5"/>
      <c r="G208" s="5"/>
      <c r="H208" s="5"/>
      <c r="I208" s="5"/>
      <c r="J208" s="5"/>
      <c r="K208" s="5"/>
      <c r="L208" s="5"/>
      <c r="M208" s="5"/>
      <c r="N208" s="5"/>
      <c r="O208" s="5"/>
      <c r="P208" s="5"/>
      <c r="Q208" s="5"/>
      <c r="R208" s="5"/>
      <c r="S208" s="5"/>
      <c r="T208" s="5"/>
      <c r="U208" s="5"/>
      <c r="V208" s="5"/>
    </row>
    <row r="209">
      <c r="A209" s="5"/>
      <c r="B209" s="3"/>
      <c r="C209" s="5"/>
      <c r="D209" s="5"/>
      <c r="E209" s="5"/>
      <c r="F209" s="5"/>
      <c r="G209" s="5"/>
      <c r="H209" s="5"/>
      <c r="I209" s="5"/>
      <c r="J209" s="5"/>
      <c r="K209" s="5"/>
      <c r="L209" s="5"/>
      <c r="M209" s="5"/>
      <c r="N209" s="5"/>
      <c r="O209" s="5"/>
      <c r="P209" s="5"/>
      <c r="Q209" s="5"/>
      <c r="R209" s="5"/>
      <c r="S209" s="5"/>
      <c r="T209" s="5"/>
      <c r="U209" s="5"/>
      <c r="V209" s="5"/>
    </row>
    <row r="210">
      <c r="A210" s="5"/>
      <c r="B210" s="3"/>
      <c r="C210" s="5"/>
      <c r="D210" s="5"/>
      <c r="E210" s="5"/>
      <c r="F210" s="5"/>
      <c r="G210" s="5"/>
      <c r="H210" s="5"/>
      <c r="I210" s="5"/>
      <c r="J210" s="5"/>
      <c r="K210" s="5"/>
      <c r="L210" s="5"/>
      <c r="M210" s="5"/>
      <c r="N210" s="5"/>
      <c r="O210" s="5"/>
      <c r="P210" s="5"/>
      <c r="Q210" s="5"/>
      <c r="R210" s="5"/>
      <c r="S210" s="5"/>
      <c r="T210" s="5"/>
      <c r="U210" s="5"/>
      <c r="V210" s="5"/>
    </row>
    <row r="211">
      <c r="A211" s="5"/>
      <c r="B211" s="3"/>
      <c r="C211" s="5"/>
      <c r="D211" s="5"/>
      <c r="E211" s="5"/>
      <c r="F211" s="5"/>
      <c r="G211" s="5"/>
      <c r="H211" s="5"/>
      <c r="I211" s="5"/>
      <c r="J211" s="5"/>
      <c r="K211" s="5"/>
      <c r="L211" s="5"/>
      <c r="M211" s="5"/>
      <c r="N211" s="5"/>
      <c r="O211" s="5"/>
      <c r="P211" s="5"/>
      <c r="Q211" s="5"/>
      <c r="R211" s="5"/>
      <c r="S211" s="5"/>
      <c r="T211" s="5"/>
      <c r="U211" s="5"/>
      <c r="V211" s="5"/>
    </row>
    <row r="212">
      <c r="A212" s="5"/>
      <c r="B212" s="3"/>
      <c r="C212" s="5"/>
      <c r="D212" s="5"/>
      <c r="E212" s="5"/>
      <c r="F212" s="5"/>
      <c r="G212" s="5"/>
      <c r="H212" s="5"/>
      <c r="I212" s="5"/>
      <c r="J212" s="5"/>
      <c r="K212" s="5"/>
      <c r="L212" s="5"/>
      <c r="M212" s="5"/>
      <c r="N212" s="5"/>
      <c r="O212" s="5"/>
      <c r="P212" s="5"/>
      <c r="Q212" s="5"/>
      <c r="R212" s="5"/>
      <c r="S212" s="5"/>
      <c r="T212" s="5"/>
      <c r="U212" s="5"/>
      <c r="V212" s="5"/>
    </row>
    <row r="213">
      <c r="A213" s="5"/>
      <c r="B213" s="3"/>
      <c r="C213" s="5"/>
      <c r="D213" s="5"/>
      <c r="E213" s="5"/>
      <c r="F213" s="5"/>
      <c r="G213" s="5"/>
      <c r="H213" s="5"/>
      <c r="I213" s="5"/>
      <c r="J213" s="5"/>
      <c r="K213" s="5"/>
      <c r="L213" s="5"/>
      <c r="M213" s="5"/>
      <c r="N213" s="5"/>
      <c r="O213" s="5"/>
      <c r="P213" s="5"/>
      <c r="Q213" s="5"/>
      <c r="R213" s="5"/>
      <c r="S213" s="5"/>
      <c r="T213" s="5"/>
      <c r="U213" s="5"/>
      <c r="V213" s="5"/>
    </row>
    <row r="214">
      <c r="A214" s="5"/>
      <c r="B214" s="3"/>
      <c r="C214" s="5"/>
      <c r="D214" s="5"/>
      <c r="E214" s="5"/>
      <c r="F214" s="5"/>
      <c r="G214" s="5"/>
      <c r="H214" s="5"/>
      <c r="I214" s="5"/>
      <c r="J214" s="5"/>
      <c r="K214" s="5"/>
      <c r="L214" s="5"/>
      <c r="M214" s="5"/>
      <c r="N214" s="5"/>
      <c r="O214" s="5"/>
      <c r="P214" s="5"/>
      <c r="Q214" s="5"/>
      <c r="R214" s="5"/>
      <c r="S214" s="5"/>
      <c r="T214" s="5"/>
      <c r="U214" s="5"/>
      <c r="V214" s="5"/>
    </row>
    <row r="215">
      <c r="A215" s="5"/>
      <c r="B215" s="3"/>
      <c r="C215" s="5"/>
      <c r="D215" s="5"/>
      <c r="E215" s="5"/>
      <c r="F215" s="5"/>
      <c r="G215" s="5"/>
      <c r="H215" s="5"/>
      <c r="I215" s="5"/>
      <c r="J215" s="5"/>
      <c r="K215" s="5"/>
      <c r="L215" s="5"/>
      <c r="M215" s="5"/>
      <c r="N215" s="5"/>
      <c r="O215" s="5"/>
      <c r="P215" s="5"/>
      <c r="Q215" s="5"/>
      <c r="R215" s="5"/>
      <c r="S215" s="5"/>
      <c r="T215" s="5"/>
      <c r="U215" s="5"/>
      <c r="V215" s="5"/>
    </row>
    <row r="216">
      <c r="A216" s="5"/>
      <c r="B216" s="3"/>
      <c r="C216" s="5"/>
      <c r="D216" s="5"/>
      <c r="E216" s="5"/>
      <c r="F216" s="5"/>
      <c r="G216" s="5"/>
      <c r="H216" s="5"/>
      <c r="I216" s="5"/>
      <c r="J216" s="5"/>
      <c r="K216" s="5"/>
      <c r="L216" s="5"/>
      <c r="M216" s="5"/>
      <c r="N216" s="5"/>
      <c r="O216" s="5"/>
      <c r="P216" s="5"/>
      <c r="Q216" s="5"/>
      <c r="R216" s="5"/>
      <c r="S216" s="5"/>
      <c r="T216" s="5"/>
      <c r="U216" s="5"/>
      <c r="V216" s="5"/>
    </row>
    <row r="217">
      <c r="A217" s="5"/>
      <c r="B217" s="3"/>
      <c r="C217" s="5"/>
      <c r="D217" s="5"/>
      <c r="E217" s="5"/>
      <c r="F217" s="5"/>
      <c r="G217" s="5"/>
      <c r="H217" s="5"/>
      <c r="I217" s="5"/>
      <c r="J217" s="5"/>
      <c r="K217" s="5"/>
      <c r="L217" s="5"/>
      <c r="M217" s="5"/>
      <c r="N217" s="5"/>
      <c r="O217" s="5"/>
      <c r="P217" s="5"/>
      <c r="Q217" s="5"/>
      <c r="R217" s="5"/>
      <c r="S217" s="5"/>
      <c r="T217" s="5"/>
      <c r="U217" s="5"/>
      <c r="V217" s="5"/>
    </row>
    <row r="218">
      <c r="A218" s="5"/>
      <c r="B218" s="3"/>
      <c r="C218" s="5"/>
      <c r="D218" s="5"/>
      <c r="E218" s="5"/>
      <c r="F218" s="5"/>
      <c r="G218" s="5"/>
      <c r="H218" s="5"/>
      <c r="I218" s="5"/>
      <c r="J218" s="5"/>
      <c r="K218" s="5"/>
      <c r="L218" s="5"/>
      <c r="M218" s="5"/>
      <c r="N218" s="5"/>
      <c r="O218" s="5"/>
      <c r="P218" s="5"/>
      <c r="Q218" s="5"/>
      <c r="R218" s="5"/>
      <c r="S218" s="5"/>
      <c r="T218" s="5"/>
      <c r="U218" s="5"/>
      <c r="V218" s="5"/>
    </row>
    <row r="219">
      <c r="A219" s="5"/>
      <c r="B219" s="3"/>
      <c r="C219" s="5"/>
      <c r="D219" s="5"/>
      <c r="E219" s="5"/>
      <c r="F219" s="5"/>
      <c r="G219" s="5"/>
      <c r="H219" s="5"/>
      <c r="I219" s="5"/>
      <c r="J219" s="5"/>
      <c r="K219" s="5"/>
      <c r="L219" s="5"/>
      <c r="M219" s="5"/>
      <c r="N219" s="5"/>
      <c r="O219" s="5"/>
      <c r="P219" s="5"/>
      <c r="Q219" s="5"/>
      <c r="R219" s="5"/>
      <c r="S219" s="5"/>
      <c r="T219" s="5"/>
      <c r="U219" s="5"/>
      <c r="V219" s="5"/>
    </row>
    <row r="220">
      <c r="A220" s="5"/>
      <c r="B220" s="3"/>
      <c r="C220" s="5"/>
      <c r="D220" s="5"/>
      <c r="E220" s="5"/>
      <c r="F220" s="5"/>
      <c r="G220" s="5"/>
      <c r="H220" s="5"/>
      <c r="I220" s="5"/>
      <c r="J220" s="5"/>
      <c r="K220" s="5"/>
      <c r="L220" s="5"/>
      <c r="M220" s="5"/>
      <c r="N220" s="5"/>
      <c r="O220" s="5"/>
      <c r="P220" s="5"/>
      <c r="Q220" s="5"/>
      <c r="R220" s="5"/>
      <c r="S220" s="5"/>
      <c r="T220" s="5"/>
      <c r="U220" s="5"/>
      <c r="V220" s="5"/>
    </row>
    <row r="221">
      <c r="A221" s="5"/>
      <c r="B221" s="3"/>
      <c r="C221" s="5"/>
      <c r="D221" s="5"/>
      <c r="E221" s="5"/>
      <c r="F221" s="5"/>
      <c r="G221" s="5"/>
      <c r="H221" s="5"/>
      <c r="I221" s="5"/>
      <c r="J221" s="5"/>
      <c r="K221" s="5"/>
      <c r="L221" s="5"/>
      <c r="M221" s="5"/>
      <c r="N221" s="5"/>
      <c r="O221" s="5"/>
      <c r="P221" s="5"/>
      <c r="Q221" s="5"/>
      <c r="R221" s="5"/>
      <c r="S221" s="5"/>
      <c r="T221" s="5"/>
      <c r="U221" s="5"/>
      <c r="V221" s="5"/>
    </row>
    <row r="222">
      <c r="A222" s="5"/>
      <c r="B222" s="3"/>
      <c r="C222" s="5"/>
      <c r="D222" s="5"/>
      <c r="E222" s="5"/>
      <c r="F222" s="5"/>
      <c r="G222" s="5"/>
      <c r="H222" s="5"/>
      <c r="I222" s="5"/>
      <c r="J222" s="5"/>
      <c r="K222" s="5"/>
      <c r="L222" s="5"/>
      <c r="M222" s="5"/>
      <c r="N222" s="5"/>
      <c r="O222" s="5"/>
      <c r="P222" s="5"/>
      <c r="Q222" s="5"/>
      <c r="R222" s="5"/>
      <c r="S222" s="5"/>
      <c r="T222" s="5"/>
      <c r="U222" s="5"/>
      <c r="V222" s="5"/>
    </row>
    <row r="223">
      <c r="A223" s="5"/>
      <c r="B223" s="3"/>
      <c r="C223" s="5"/>
      <c r="D223" s="5"/>
      <c r="E223" s="5"/>
      <c r="F223" s="5"/>
      <c r="G223" s="5"/>
      <c r="H223" s="5"/>
      <c r="I223" s="5"/>
      <c r="J223" s="5"/>
      <c r="K223" s="5"/>
      <c r="L223" s="5"/>
      <c r="M223" s="5"/>
      <c r="N223" s="5"/>
      <c r="O223" s="5"/>
      <c r="P223" s="5"/>
      <c r="Q223" s="5"/>
      <c r="R223" s="5"/>
      <c r="S223" s="5"/>
      <c r="T223" s="5"/>
      <c r="U223" s="5"/>
      <c r="V223" s="5"/>
    </row>
    <row r="224">
      <c r="A224" s="5"/>
      <c r="B224" s="3"/>
      <c r="C224" s="5"/>
      <c r="D224" s="5"/>
      <c r="E224" s="5"/>
      <c r="F224" s="5"/>
      <c r="G224" s="5"/>
      <c r="H224" s="5"/>
      <c r="I224" s="5"/>
      <c r="J224" s="5"/>
      <c r="K224" s="5"/>
      <c r="L224" s="5"/>
      <c r="M224" s="5"/>
      <c r="N224" s="5"/>
      <c r="O224" s="5"/>
      <c r="P224" s="5"/>
      <c r="Q224" s="5"/>
      <c r="R224" s="5"/>
      <c r="S224" s="5"/>
      <c r="T224" s="5"/>
      <c r="U224" s="5"/>
      <c r="V224" s="5"/>
    </row>
    <row r="225">
      <c r="A225" s="5"/>
      <c r="B225" s="3"/>
      <c r="C225" s="5"/>
      <c r="D225" s="5"/>
      <c r="E225" s="5"/>
      <c r="F225" s="5"/>
      <c r="G225" s="5"/>
      <c r="H225" s="5"/>
      <c r="I225" s="5"/>
      <c r="J225" s="5"/>
      <c r="K225" s="5"/>
      <c r="L225" s="5"/>
      <c r="M225" s="5"/>
      <c r="N225" s="5"/>
      <c r="O225" s="5"/>
      <c r="P225" s="5"/>
      <c r="Q225" s="5"/>
      <c r="R225" s="5"/>
      <c r="S225" s="5"/>
      <c r="T225" s="5"/>
      <c r="U225" s="5"/>
      <c r="V225" s="5"/>
    </row>
    <row r="226">
      <c r="A226" s="5"/>
      <c r="B226" s="3"/>
      <c r="C226" s="5"/>
      <c r="D226" s="5"/>
      <c r="E226" s="5"/>
      <c r="F226" s="5"/>
      <c r="G226" s="5"/>
      <c r="H226" s="5"/>
      <c r="I226" s="5"/>
      <c r="J226" s="5"/>
      <c r="K226" s="5"/>
      <c r="L226" s="5"/>
      <c r="M226" s="5"/>
      <c r="N226" s="5"/>
      <c r="O226" s="5"/>
      <c r="P226" s="5"/>
      <c r="Q226" s="5"/>
      <c r="R226" s="5"/>
      <c r="S226" s="5"/>
      <c r="T226" s="5"/>
      <c r="U226" s="5"/>
      <c r="V226" s="5"/>
    </row>
    <row r="227">
      <c r="A227" s="5"/>
      <c r="B227" s="3"/>
      <c r="C227" s="5"/>
      <c r="D227" s="5"/>
      <c r="E227" s="5"/>
      <c r="F227" s="5"/>
      <c r="G227" s="5"/>
      <c r="H227" s="5"/>
      <c r="I227" s="5"/>
      <c r="J227" s="5"/>
      <c r="K227" s="5"/>
      <c r="L227" s="5"/>
      <c r="M227" s="5"/>
      <c r="N227" s="5"/>
      <c r="O227" s="5"/>
      <c r="P227" s="5"/>
      <c r="Q227" s="5"/>
      <c r="R227" s="5"/>
      <c r="S227" s="5"/>
      <c r="T227" s="5"/>
      <c r="U227" s="5"/>
      <c r="V227" s="5"/>
    </row>
    <row r="228">
      <c r="A228" s="5"/>
      <c r="B228" s="3"/>
      <c r="C228" s="5"/>
      <c r="D228" s="5"/>
      <c r="E228" s="5"/>
      <c r="F228" s="5"/>
      <c r="G228" s="5"/>
      <c r="H228" s="5"/>
      <c r="I228" s="5"/>
      <c r="J228" s="5"/>
      <c r="K228" s="5"/>
      <c r="L228" s="5"/>
      <c r="M228" s="5"/>
      <c r="N228" s="5"/>
      <c r="O228" s="5"/>
      <c r="P228" s="5"/>
      <c r="Q228" s="5"/>
      <c r="R228" s="5"/>
      <c r="S228" s="5"/>
      <c r="T228" s="5"/>
      <c r="U228" s="5"/>
      <c r="V228" s="5"/>
    </row>
    <row r="229">
      <c r="A229" s="5"/>
      <c r="B229" s="3"/>
      <c r="C229" s="5"/>
      <c r="D229" s="5"/>
      <c r="E229" s="5"/>
      <c r="F229" s="5"/>
      <c r="G229" s="5"/>
      <c r="H229" s="5"/>
      <c r="I229" s="5"/>
      <c r="J229" s="5"/>
      <c r="K229" s="5"/>
      <c r="L229" s="5"/>
      <c r="M229" s="5"/>
      <c r="N229" s="5"/>
      <c r="O229" s="5"/>
      <c r="P229" s="5"/>
      <c r="Q229" s="5"/>
      <c r="R229" s="5"/>
      <c r="S229" s="5"/>
      <c r="T229" s="5"/>
      <c r="U229" s="5"/>
      <c r="V229" s="5"/>
    </row>
    <row r="230">
      <c r="A230" s="5"/>
      <c r="B230" s="3"/>
      <c r="C230" s="5"/>
      <c r="D230" s="5"/>
      <c r="E230" s="5"/>
      <c r="F230" s="5"/>
      <c r="G230" s="5"/>
      <c r="H230" s="5"/>
      <c r="I230" s="5"/>
      <c r="J230" s="5"/>
      <c r="K230" s="5"/>
      <c r="L230" s="5"/>
      <c r="M230" s="5"/>
      <c r="N230" s="5"/>
      <c r="O230" s="5"/>
      <c r="P230" s="5"/>
      <c r="Q230" s="5"/>
      <c r="R230" s="5"/>
      <c r="S230" s="5"/>
      <c r="T230" s="5"/>
      <c r="U230" s="5"/>
      <c r="V230" s="5"/>
    </row>
    <row r="231">
      <c r="A231" s="5"/>
      <c r="B231" s="3"/>
      <c r="C231" s="5"/>
      <c r="D231" s="5"/>
      <c r="E231" s="5"/>
      <c r="F231" s="5"/>
      <c r="G231" s="5"/>
      <c r="H231" s="5"/>
      <c r="I231" s="5"/>
      <c r="J231" s="5"/>
      <c r="K231" s="5"/>
      <c r="L231" s="5"/>
      <c r="M231" s="5"/>
      <c r="N231" s="5"/>
      <c r="O231" s="5"/>
      <c r="P231" s="5"/>
      <c r="Q231" s="5"/>
      <c r="R231" s="5"/>
      <c r="S231" s="5"/>
      <c r="T231" s="5"/>
      <c r="U231" s="5"/>
      <c r="V231" s="5"/>
    </row>
    <row r="232">
      <c r="A232" s="5"/>
      <c r="B232" s="3"/>
      <c r="C232" s="5"/>
      <c r="D232" s="5"/>
      <c r="E232" s="5"/>
      <c r="F232" s="5"/>
      <c r="G232" s="5"/>
      <c r="H232" s="5"/>
      <c r="I232" s="5"/>
      <c r="J232" s="5"/>
      <c r="K232" s="5"/>
      <c r="L232" s="5"/>
      <c r="M232" s="5"/>
      <c r="N232" s="5"/>
      <c r="O232" s="5"/>
      <c r="P232" s="5"/>
      <c r="Q232" s="5"/>
      <c r="R232" s="5"/>
      <c r="S232" s="5"/>
      <c r="T232" s="5"/>
      <c r="U232" s="5"/>
      <c r="V232" s="5"/>
    </row>
    <row r="233">
      <c r="A233" s="5"/>
      <c r="B233" s="3"/>
      <c r="C233" s="5"/>
      <c r="D233" s="5"/>
      <c r="E233" s="5"/>
      <c r="F233" s="5"/>
      <c r="G233" s="5"/>
      <c r="H233" s="5"/>
      <c r="I233" s="5"/>
      <c r="J233" s="5"/>
      <c r="K233" s="5"/>
      <c r="L233" s="5"/>
      <c r="M233" s="5"/>
      <c r="N233" s="5"/>
      <c r="O233" s="5"/>
      <c r="P233" s="5"/>
      <c r="Q233" s="5"/>
      <c r="R233" s="5"/>
      <c r="S233" s="5"/>
      <c r="T233" s="5"/>
      <c r="U233" s="5"/>
      <c r="V233" s="5"/>
    </row>
    <row r="234">
      <c r="A234" s="5"/>
      <c r="B234" s="3"/>
      <c r="C234" s="5"/>
      <c r="D234" s="5"/>
      <c r="E234" s="5"/>
      <c r="F234" s="5"/>
      <c r="G234" s="5"/>
      <c r="H234" s="5"/>
      <c r="I234" s="5"/>
      <c r="J234" s="5"/>
      <c r="K234" s="5"/>
      <c r="L234" s="5"/>
      <c r="M234" s="5"/>
      <c r="N234" s="5"/>
      <c r="O234" s="5"/>
      <c r="P234" s="5"/>
      <c r="Q234" s="5"/>
      <c r="R234" s="5"/>
      <c r="S234" s="5"/>
      <c r="T234" s="5"/>
      <c r="U234" s="5"/>
      <c r="V234" s="5"/>
    </row>
    <row r="235">
      <c r="A235" s="5"/>
      <c r="B235" s="3"/>
      <c r="C235" s="5"/>
      <c r="D235" s="5"/>
      <c r="E235" s="5"/>
      <c r="F235" s="5"/>
      <c r="G235" s="5"/>
      <c r="H235" s="5"/>
      <c r="I235" s="5"/>
      <c r="J235" s="5"/>
      <c r="K235" s="5"/>
      <c r="L235" s="5"/>
      <c r="M235" s="5"/>
      <c r="N235" s="5"/>
      <c r="O235" s="5"/>
      <c r="P235" s="5"/>
      <c r="Q235" s="5"/>
      <c r="R235" s="5"/>
      <c r="S235" s="5"/>
      <c r="T235" s="5"/>
      <c r="U235" s="5"/>
      <c r="V235" s="5"/>
    </row>
    <row r="236">
      <c r="A236" s="5"/>
      <c r="B236" s="3"/>
      <c r="C236" s="5"/>
      <c r="D236" s="5"/>
      <c r="E236" s="5"/>
      <c r="F236" s="5"/>
      <c r="G236" s="5"/>
      <c r="H236" s="5"/>
      <c r="I236" s="5"/>
      <c r="J236" s="5"/>
      <c r="K236" s="5"/>
      <c r="L236" s="5"/>
      <c r="M236" s="5"/>
      <c r="N236" s="5"/>
      <c r="O236" s="5"/>
      <c r="P236" s="5"/>
      <c r="Q236" s="5"/>
      <c r="R236" s="5"/>
      <c r="S236" s="5"/>
      <c r="T236" s="5"/>
      <c r="U236" s="5"/>
      <c r="V236" s="5"/>
    </row>
    <row r="237">
      <c r="A237" s="5"/>
      <c r="B237" s="3"/>
      <c r="C237" s="5"/>
      <c r="D237" s="5"/>
      <c r="E237" s="5"/>
      <c r="F237" s="5"/>
      <c r="G237" s="5"/>
      <c r="H237" s="5"/>
      <c r="I237" s="5"/>
      <c r="J237" s="5"/>
      <c r="K237" s="5"/>
      <c r="L237" s="5"/>
      <c r="M237" s="5"/>
      <c r="N237" s="5"/>
      <c r="O237" s="5"/>
      <c r="P237" s="5"/>
      <c r="Q237" s="5"/>
      <c r="R237" s="5"/>
      <c r="S237" s="5"/>
      <c r="T237" s="5"/>
      <c r="U237" s="5"/>
      <c r="V237" s="5"/>
    </row>
    <row r="238">
      <c r="A238" s="5"/>
      <c r="B238" s="3"/>
      <c r="C238" s="5"/>
      <c r="D238" s="5"/>
      <c r="E238" s="5"/>
      <c r="F238" s="5"/>
      <c r="G238" s="5"/>
      <c r="H238" s="5"/>
      <c r="I238" s="5"/>
      <c r="J238" s="5"/>
      <c r="K238" s="5"/>
      <c r="L238" s="5"/>
      <c r="M238" s="5"/>
      <c r="N238" s="5"/>
      <c r="O238" s="5"/>
      <c r="P238" s="5"/>
      <c r="Q238" s="5"/>
      <c r="R238" s="5"/>
      <c r="S238" s="5"/>
      <c r="T238" s="5"/>
      <c r="U238" s="5"/>
      <c r="V238" s="5"/>
    </row>
    <row r="239">
      <c r="A239" s="5"/>
      <c r="B239" s="3"/>
      <c r="C239" s="5"/>
      <c r="D239" s="5"/>
      <c r="E239" s="5"/>
      <c r="F239" s="5"/>
      <c r="G239" s="5"/>
      <c r="H239" s="5"/>
      <c r="I239" s="5"/>
      <c r="J239" s="5"/>
      <c r="K239" s="5"/>
      <c r="L239" s="5"/>
      <c r="M239" s="5"/>
      <c r="N239" s="5"/>
      <c r="O239" s="5"/>
      <c r="P239" s="5"/>
      <c r="Q239" s="5"/>
      <c r="R239" s="5"/>
      <c r="S239" s="5"/>
      <c r="T239" s="5"/>
      <c r="U239" s="5"/>
      <c r="V239" s="5"/>
    </row>
    <row r="240">
      <c r="A240" s="5"/>
      <c r="B240" s="3"/>
      <c r="C240" s="5"/>
      <c r="D240" s="5"/>
      <c r="E240" s="5"/>
      <c r="F240" s="5"/>
      <c r="G240" s="5"/>
      <c r="H240" s="5"/>
      <c r="I240" s="5"/>
      <c r="J240" s="5"/>
      <c r="K240" s="5"/>
      <c r="L240" s="5"/>
      <c r="M240" s="5"/>
      <c r="N240" s="5"/>
      <c r="O240" s="5"/>
      <c r="P240" s="5"/>
      <c r="Q240" s="5"/>
      <c r="R240" s="5"/>
      <c r="S240" s="5"/>
      <c r="T240" s="5"/>
      <c r="U240" s="5"/>
      <c r="V240" s="5"/>
    </row>
    <row r="241">
      <c r="A241" s="5"/>
      <c r="B241" s="3"/>
      <c r="C241" s="5"/>
      <c r="D241" s="5"/>
      <c r="E241" s="5"/>
      <c r="F241" s="5"/>
      <c r="G241" s="5"/>
      <c r="H241" s="5"/>
      <c r="I241" s="5"/>
      <c r="J241" s="5"/>
      <c r="K241" s="5"/>
      <c r="L241" s="5"/>
      <c r="M241" s="5"/>
      <c r="N241" s="5"/>
      <c r="O241" s="5"/>
      <c r="P241" s="5"/>
      <c r="Q241" s="5"/>
      <c r="R241" s="5"/>
      <c r="S241" s="5"/>
      <c r="T241" s="5"/>
      <c r="U241" s="5"/>
      <c r="V241" s="5"/>
    </row>
    <row r="242">
      <c r="A242" s="5"/>
      <c r="B242" s="3"/>
      <c r="C242" s="5"/>
      <c r="D242" s="5"/>
      <c r="E242" s="5"/>
      <c r="F242" s="5"/>
      <c r="G242" s="5"/>
      <c r="H242" s="5"/>
      <c r="I242" s="5"/>
      <c r="J242" s="5"/>
      <c r="K242" s="5"/>
      <c r="L242" s="5"/>
      <c r="M242" s="5"/>
      <c r="N242" s="5"/>
      <c r="O242" s="5"/>
      <c r="P242" s="5"/>
      <c r="Q242" s="5"/>
      <c r="R242" s="5"/>
      <c r="S242" s="5"/>
      <c r="T242" s="5"/>
      <c r="U242" s="5"/>
      <c r="V242" s="5"/>
    </row>
    <row r="243">
      <c r="A243" s="5"/>
      <c r="B243" s="3"/>
      <c r="C243" s="5"/>
      <c r="D243" s="5"/>
      <c r="E243" s="5"/>
      <c r="F243" s="5"/>
      <c r="G243" s="5"/>
      <c r="H243" s="5"/>
      <c r="I243" s="5"/>
      <c r="J243" s="5"/>
      <c r="K243" s="5"/>
      <c r="L243" s="5"/>
      <c r="M243" s="5"/>
      <c r="N243" s="5"/>
      <c r="O243" s="5"/>
      <c r="P243" s="5"/>
      <c r="Q243" s="5"/>
      <c r="R243" s="5"/>
      <c r="S243" s="5"/>
      <c r="T243" s="5"/>
      <c r="U243" s="5"/>
      <c r="V243" s="5"/>
    </row>
    <row r="244">
      <c r="A244" s="5"/>
      <c r="B244" s="3"/>
      <c r="C244" s="5"/>
      <c r="D244" s="5"/>
      <c r="E244" s="5"/>
      <c r="F244" s="5"/>
      <c r="G244" s="5"/>
      <c r="H244" s="5"/>
      <c r="I244" s="5"/>
      <c r="J244" s="5"/>
      <c r="K244" s="5"/>
      <c r="L244" s="5"/>
      <c r="M244" s="5"/>
      <c r="N244" s="5"/>
      <c r="O244" s="5"/>
      <c r="P244" s="5"/>
      <c r="Q244" s="5"/>
      <c r="R244" s="5"/>
      <c r="S244" s="5"/>
      <c r="T244" s="5"/>
      <c r="U244" s="5"/>
      <c r="V244" s="5"/>
    </row>
    <row r="245">
      <c r="A245" s="5"/>
      <c r="B245" s="3"/>
      <c r="C245" s="5"/>
      <c r="D245" s="5"/>
      <c r="E245" s="5"/>
      <c r="F245" s="5"/>
      <c r="G245" s="5"/>
      <c r="H245" s="5"/>
      <c r="I245" s="5"/>
      <c r="J245" s="5"/>
      <c r="K245" s="5"/>
      <c r="L245" s="5"/>
      <c r="M245" s="5"/>
      <c r="N245" s="5"/>
      <c r="O245" s="5"/>
      <c r="P245" s="5"/>
      <c r="Q245" s="5"/>
      <c r="R245" s="5"/>
      <c r="S245" s="5"/>
      <c r="T245" s="5"/>
      <c r="U245" s="5"/>
      <c r="V245" s="5"/>
    </row>
    <row r="246">
      <c r="A246" s="5"/>
      <c r="B246" s="3"/>
      <c r="C246" s="5"/>
      <c r="D246" s="5"/>
      <c r="E246" s="5"/>
      <c r="F246" s="5"/>
      <c r="G246" s="5"/>
      <c r="H246" s="5"/>
      <c r="I246" s="5"/>
      <c r="J246" s="5"/>
      <c r="K246" s="5"/>
      <c r="L246" s="5"/>
      <c r="M246" s="5"/>
      <c r="N246" s="5"/>
      <c r="O246" s="5"/>
      <c r="P246" s="5"/>
      <c r="Q246" s="5"/>
      <c r="R246" s="5"/>
      <c r="S246" s="5"/>
      <c r="T246" s="5"/>
      <c r="U246" s="5"/>
      <c r="V246" s="5"/>
    </row>
    <row r="247">
      <c r="A247" s="5"/>
      <c r="B247" s="3"/>
      <c r="C247" s="5"/>
      <c r="D247" s="5"/>
      <c r="E247" s="5"/>
      <c r="F247" s="5"/>
      <c r="G247" s="5"/>
      <c r="H247" s="5"/>
      <c r="I247" s="5"/>
      <c r="J247" s="5"/>
      <c r="K247" s="5"/>
      <c r="L247" s="5"/>
      <c r="M247" s="5"/>
      <c r="N247" s="5"/>
      <c r="O247" s="5"/>
      <c r="P247" s="5"/>
      <c r="Q247" s="5"/>
      <c r="R247" s="5"/>
      <c r="S247" s="5"/>
      <c r="T247" s="5"/>
      <c r="U247" s="5"/>
      <c r="V247" s="5"/>
    </row>
    <row r="248">
      <c r="A248" s="5"/>
      <c r="B248" s="3"/>
      <c r="C248" s="5"/>
      <c r="D248" s="5"/>
      <c r="E248" s="5"/>
      <c r="F248" s="5"/>
      <c r="G248" s="5"/>
      <c r="H248" s="5"/>
      <c r="I248" s="5"/>
      <c r="J248" s="5"/>
      <c r="K248" s="5"/>
      <c r="L248" s="5"/>
      <c r="M248" s="5"/>
      <c r="N248" s="5"/>
      <c r="O248" s="5"/>
      <c r="P248" s="5"/>
      <c r="Q248" s="5"/>
      <c r="R248" s="5"/>
      <c r="S248" s="5"/>
      <c r="T248" s="5"/>
      <c r="U248" s="5"/>
      <c r="V248" s="5"/>
    </row>
    <row r="249">
      <c r="A249" s="5"/>
      <c r="B249" s="3"/>
      <c r="C249" s="5"/>
      <c r="D249" s="5"/>
      <c r="E249" s="5"/>
      <c r="F249" s="5"/>
      <c r="G249" s="5"/>
      <c r="H249" s="5"/>
      <c r="I249" s="5"/>
      <c r="J249" s="5"/>
      <c r="K249" s="5"/>
      <c r="L249" s="5"/>
      <c r="M249" s="5"/>
      <c r="N249" s="5"/>
      <c r="O249" s="5"/>
      <c r="P249" s="5"/>
      <c r="Q249" s="5"/>
      <c r="R249" s="5"/>
      <c r="S249" s="5"/>
      <c r="T249" s="5"/>
      <c r="U249" s="5"/>
      <c r="V249" s="5"/>
    </row>
    <row r="250">
      <c r="A250" s="5"/>
      <c r="B250" s="3"/>
      <c r="C250" s="5"/>
      <c r="D250" s="5"/>
      <c r="E250" s="5"/>
      <c r="F250" s="5"/>
      <c r="G250" s="5"/>
      <c r="H250" s="5"/>
      <c r="I250" s="5"/>
      <c r="J250" s="5"/>
      <c r="K250" s="5"/>
      <c r="L250" s="5"/>
      <c r="M250" s="5"/>
      <c r="N250" s="5"/>
      <c r="O250" s="5"/>
      <c r="P250" s="5"/>
      <c r="Q250" s="5"/>
      <c r="R250" s="5"/>
      <c r="S250" s="5"/>
      <c r="T250" s="5"/>
      <c r="U250" s="5"/>
      <c r="V250" s="5"/>
    </row>
    <row r="251">
      <c r="A251" s="5"/>
      <c r="B251" s="3"/>
      <c r="C251" s="5"/>
      <c r="D251" s="5"/>
      <c r="E251" s="5"/>
      <c r="F251" s="5"/>
      <c r="G251" s="5"/>
      <c r="H251" s="5"/>
      <c r="I251" s="5"/>
      <c r="J251" s="5"/>
      <c r="K251" s="5"/>
      <c r="L251" s="5"/>
      <c r="M251" s="5"/>
      <c r="N251" s="5"/>
      <c r="O251" s="5"/>
      <c r="P251" s="5"/>
      <c r="Q251" s="5"/>
      <c r="R251" s="5"/>
      <c r="S251" s="5"/>
      <c r="T251" s="5"/>
      <c r="U251" s="5"/>
      <c r="V251" s="5"/>
    </row>
    <row r="252">
      <c r="A252" s="5"/>
      <c r="B252" s="3"/>
      <c r="C252" s="5"/>
      <c r="D252" s="5"/>
      <c r="E252" s="5"/>
      <c r="F252" s="5"/>
      <c r="G252" s="5"/>
      <c r="H252" s="5"/>
      <c r="I252" s="5"/>
      <c r="J252" s="5"/>
      <c r="K252" s="5"/>
      <c r="L252" s="5"/>
      <c r="M252" s="5"/>
      <c r="N252" s="5"/>
      <c r="O252" s="5"/>
      <c r="P252" s="5"/>
      <c r="Q252" s="5"/>
      <c r="R252" s="5"/>
      <c r="S252" s="5"/>
      <c r="T252" s="5"/>
      <c r="U252" s="5"/>
      <c r="V252" s="5"/>
    </row>
    <row r="253">
      <c r="A253" s="5"/>
      <c r="B253" s="3"/>
      <c r="C253" s="5"/>
      <c r="D253" s="5"/>
      <c r="E253" s="5"/>
      <c r="F253" s="5"/>
      <c r="G253" s="5"/>
      <c r="H253" s="5"/>
      <c r="I253" s="5"/>
      <c r="J253" s="5"/>
      <c r="K253" s="5"/>
      <c r="L253" s="5"/>
      <c r="M253" s="5"/>
      <c r="N253" s="5"/>
      <c r="O253" s="5"/>
      <c r="P253" s="5"/>
      <c r="Q253" s="5"/>
      <c r="R253" s="5"/>
      <c r="S253" s="5"/>
      <c r="T253" s="5"/>
      <c r="U253" s="5"/>
      <c r="V253" s="5"/>
    </row>
    <row r="254">
      <c r="A254" s="5"/>
      <c r="B254" s="3"/>
      <c r="C254" s="5"/>
      <c r="D254" s="5"/>
      <c r="E254" s="5"/>
      <c r="F254" s="5"/>
      <c r="G254" s="5"/>
      <c r="H254" s="5"/>
      <c r="I254" s="5"/>
      <c r="J254" s="5"/>
      <c r="K254" s="5"/>
      <c r="L254" s="5"/>
      <c r="M254" s="5"/>
      <c r="N254" s="5"/>
      <c r="O254" s="5"/>
      <c r="P254" s="5"/>
      <c r="Q254" s="5"/>
      <c r="R254" s="5"/>
      <c r="S254" s="5"/>
      <c r="T254" s="5"/>
      <c r="U254" s="5"/>
      <c r="V254" s="5"/>
    </row>
    <row r="255">
      <c r="A255" s="5"/>
      <c r="B255" s="3"/>
      <c r="C255" s="5"/>
      <c r="D255" s="5"/>
      <c r="E255" s="5"/>
      <c r="F255" s="5"/>
      <c r="G255" s="5"/>
      <c r="H255" s="5"/>
      <c r="I255" s="5"/>
      <c r="J255" s="5"/>
      <c r="K255" s="5"/>
      <c r="L255" s="5"/>
      <c r="M255" s="5"/>
      <c r="N255" s="5"/>
      <c r="O255" s="5"/>
      <c r="P255" s="5"/>
      <c r="Q255" s="5"/>
      <c r="R255" s="5"/>
      <c r="S255" s="5"/>
      <c r="T255" s="5"/>
      <c r="U255" s="5"/>
      <c r="V255" s="5"/>
    </row>
    <row r="256">
      <c r="A256" s="5"/>
      <c r="B256" s="3"/>
      <c r="C256" s="5"/>
      <c r="D256" s="5"/>
      <c r="E256" s="5"/>
      <c r="F256" s="5"/>
      <c r="G256" s="5"/>
      <c r="H256" s="5"/>
      <c r="I256" s="5"/>
      <c r="J256" s="5"/>
      <c r="K256" s="5"/>
      <c r="L256" s="5"/>
      <c r="M256" s="5"/>
      <c r="N256" s="5"/>
      <c r="O256" s="5"/>
      <c r="P256" s="5"/>
      <c r="Q256" s="5"/>
      <c r="R256" s="5"/>
      <c r="S256" s="5"/>
      <c r="T256" s="5"/>
      <c r="U256" s="5"/>
      <c r="V256" s="5"/>
    </row>
    <row r="257">
      <c r="A257" s="5"/>
      <c r="B257" s="3"/>
      <c r="C257" s="5"/>
      <c r="D257" s="5"/>
      <c r="E257" s="5"/>
      <c r="F257" s="5"/>
      <c r="G257" s="5"/>
      <c r="H257" s="5"/>
      <c r="I257" s="5"/>
      <c r="J257" s="5"/>
      <c r="K257" s="5"/>
      <c r="L257" s="5"/>
      <c r="M257" s="5"/>
      <c r="N257" s="5"/>
      <c r="O257" s="5"/>
      <c r="P257" s="5"/>
      <c r="Q257" s="5"/>
      <c r="R257" s="5"/>
      <c r="S257" s="5"/>
      <c r="T257" s="5"/>
      <c r="U257" s="5"/>
      <c r="V257" s="5"/>
    </row>
    <row r="258">
      <c r="A258" s="5"/>
      <c r="B258" s="3"/>
      <c r="C258" s="5"/>
      <c r="D258" s="5"/>
      <c r="E258" s="5"/>
      <c r="F258" s="5"/>
      <c r="G258" s="5"/>
      <c r="H258" s="5"/>
      <c r="I258" s="5"/>
      <c r="J258" s="5"/>
      <c r="K258" s="5"/>
      <c r="L258" s="5"/>
      <c r="M258" s="5"/>
      <c r="N258" s="5"/>
      <c r="O258" s="5"/>
      <c r="P258" s="5"/>
      <c r="Q258" s="5"/>
      <c r="R258" s="5"/>
      <c r="S258" s="5"/>
      <c r="T258" s="5"/>
      <c r="U258" s="5"/>
      <c r="V258" s="5"/>
    </row>
    <row r="259">
      <c r="A259" s="5"/>
      <c r="B259" s="3"/>
      <c r="C259" s="5"/>
      <c r="D259" s="5"/>
      <c r="E259" s="5"/>
      <c r="F259" s="5"/>
      <c r="G259" s="5"/>
      <c r="H259" s="5"/>
      <c r="I259" s="5"/>
      <c r="J259" s="5"/>
      <c r="K259" s="5"/>
      <c r="L259" s="5"/>
      <c r="M259" s="5"/>
      <c r="N259" s="5"/>
      <c r="O259" s="5"/>
      <c r="P259" s="5"/>
      <c r="Q259" s="5"/>
      <c r="R259" s="5"/>
      <c r="S259" s="5"/>
      <c r="T259" s="5"/>
      <c r="U259" s="5"/>
      <c r="V259" s="5"/>
    </row>
    <row r="260">
      <c r="A260" s="5"/>
      <c r="B260" s="3"/>
      <c r="C260" s="5"/>
      <c r="D260" s="5"/>
      <c r="E260" s="5"/>
      <c r="F260" s="5"/>
      <c r="G260" s="5"/>
      <c r="H260" s="5"/>
      <c r="I260" s="5"/>
      <c r="J260" s="5"/>
      <c r="K260" s="5"/>
      <c r="L260" s="5"/>
      <c r="M260" s="5"/>
      <c r="N260" s="5"/>
      <c r="O260" s="5"/>
      <c r="P260" s="5"/>
      <c r="Q260" s="5"/>
      <c r="R260" s="5"/>
      <c r="S260" s="5"/>
      <c r="T260" s="5"/>
      <c r="U260" s="5"/>
      <c r="V260" s="5"/>
    </row>
    <row r="261">
      <c r="A261" s="5"/>
      <c r="B261" s="3"/>
      <c r="C261" s="5"/>
      <c r="D261" s="5"/>
      <c r="E261" s="5"/>
      <c r="F261" s="5"/>
      <c r="G261" s="5"/>
      <c r="H261" s="5"/>
      <c r="I261" s="5"/>
      <c r="J261" s="5"/>
      <c r="K261" s="5"/>
      <c r="L261" s="5"/>
      <c r="M261" s="5"/>
      <c r="N261" s="5"/>
      <c r="O261" s="5"/>
      <c r="P261" s="5"/>
      <c r="Q261" s="5"/>
      <c r="R261" s="5"/>
      <c r="S261" s="5"/>
      <c r="T261" s="5"/>
      <c r="U261" s="5"/>
      <c r="V261" s="5"/>
    </row>
    <row r="262">
      <c r="A262" s="5"/>
      <c r="B262" s="3"/>
      <c r="C262" s="5"/>
      <c r="D262" s="5"/>
      <c r="E262" s="5"/>
      <c r="F262" s="5"/>
      <c r="G262" s="5"/>
      <c r="H262" s="5"/>
      <c r="I262" s="5"/>
      <c r="J262" s="5"/>
      <c r="K262" s="5"/>
      <c r="L262" s="5"/>
      <c r="M262" s="5"/>
      <c r="N262" s="5"/>
      <c r="O262" s="5"/>
      <c r="P262" s="5"/>
      <c r="Q262" s="5"/>
      <c r="R262" s="5"/>
      <c r="S262" s="5"/>
      <c r="T262" s="5"/>
      <c r="U262" s="5"/>
      <c r="V262" s="5"/>
    </row>
    <row r="263">
      <c r="A263" s="5"/>
      <c r="B263" s="3"/>
      <c r="C263" s="5"/>
      <c r="D263" s="5"/>
      <c r="E263" s="5"/>
      <c r="F263" s="5"/>
      <c r="G263" s="5"/>
      <c r="H263" s="5"/>
      <c r="I263" s="5"/>
      <c r="J263" s="5"/>
      <c r="K263" s="5"/>
      <c r="L263" s="5"/>
      <c r="M263" s="5"/>
      <c r="N263" s="5"/>
      <c r="O263" s="5"/>
      <c r="P263" s="5"/>
      <c r="Q263" s="5"/>
      <c r="R263" s="5"/>
      <c r="S263" s="5"/>
      <c r="T263" s="5"/>
      <c r="U263" s="5"/>
      <c r="V263" s="5"/>
    </row>
    <row r="264">
      <c r="A264" s="5"/>
      <c r="B264" s="3"/>
      <c r="C264" s="5"/>
      <c r="D264" s="5"/>
      <c r="E264" s="5"/>
      <c r="F264" s="5"/>
      <c r="G264" s="5"/>
      <c r="H264" s="5"/>
      <c r="I264" s="5"/>
      <c r="J264" s="5"/>
      <c r="K264" s="5"/>
      <c r="L264" s="5"/>
      <c r="M264" s="5"/>
      <c r="N264" s="5"/>
      <c r="O264" s="5"/>
      <c r="P264" s="5"/>
      <c r="Q264" s="5"/>
      <c r="R264" s="5"/>
      <c r="S264" s="5"/>
      <c r="T264" s="5"/>
      <c r="U264" s="5"/>
      <c r="V264" s="5"/>
    </row>
    <row r="265">
      <c r="A265" s="5"/>
      <c r="B265" s="3"/>
      <c r="C265" s="5"/>
      <c r="D265" s="5"/>
      <c r="E265" s="5"/>
      <c r="F265" s="5"/>
      <c r="G265" s="5"/>
      <c r="H265" s="5"/>
      <c r="I265" s="5"/>
      <c r="J265" s="5"/>
      <c r="K265" s="5"/>
      <c r="L265" s="5"/>
      <c r="M265" s="5"/>
      <c r="N265" s="5"/>
      <c r="O265" s="5"/>
      <c r="P265" s="5"/>
      <c r="Q265" s="5"/>
      <c r="R265" s="5"/>
      <c r="S265" s="5"/>
      <c r="T265" s="5"/>
      <c r="U265" s="5"/>
      <c r="V265" s="5"/>
    </row>
    <row r="266">
      <c r="A266" s="5"/>
      <c r="B266" s="3"/>
      <c r="C266" s="5"/>
      <c r="D266" s="5"/>
      <c r="E266" s="5"/>
      <c r="F266" s="5"/>
      <c r="G266" s="5"/>
      <c r="H266" s="5"/>
      <c r="I266" s="5"/>
      <c r="J266" s="5"/>
      <c r="K266" s="5"/>
      <c r="L266" s="5"/>
      <c r="M266" s="5"/>
      <c r="N266" s="5"/>
      <c r="O266" s="5"/>
      <c r="P266" s="5"/>
      <c r="Q266" s="5"/>
      <c r="R266" s="5"/>
      <c r="S266" s="5"/>
      <c r="T266" s="5"/>
      <c r="U266" s="5"/>
      <c r="V266" s="5"/>
    </row>
    <row r="267">
      <c r="A267" s="5"/>
      <c r="B267" s="3"/>
      <c r="C267" s="5"/>
      <c r="D267" s="5"/>
      <c r="E267" s="5"/>
      <c r="F267" s="5"/>
      <c r="G267" s="5"/>
      <c r="H267" s="5"/>
      <c r="I267" s="5"/>
      <c r="J267" s="5"/>
      <c r="K267" s="5"/>
      <c r="L267" s="5"/>
      <c r="M267" s="5"/>
      <c r="N267" s="5"/>
      <c r="O267" s="5"/>
      <c r="P267" s="5"/>
      <c r="Q267" s="5"/>
      <c r="R267" s="5"/>
      <c r="S267" s="5"/>
      <c r="T267" s="5"/>
      <c r="U267" s="5"/>
      <c r="V267" s="5"/>
    </row>
    <row r="268">
      <c r="A268" s="5"/>
      <c r="B268" s="3"/>
      <c r="C268" s="5"/>
      <c r="D268" s="5"/>
      <c r="E268" s="5"/>
      <c r="F268" s="5"/>
      <c r="G268" s="5"/>
      <c r="H268" s="5"/>
      <c r="I268" s="5"/>
      <c r="J268" s="5"/>
      <c r="K268" s="5"/>
      <c r="L268" s="5"/>
      <c r="M268" s="5"/>
      <c r="N268" s="5"/>
      <c r="O268" s="5"/>
      <c r="P268" s="5"/>
      <c r="Q268" s="5"/>
      <c r="R268" s="5"/>
      <c r="S268" s="5"/>
      <c r="T268" s="5"/>
      <c r="U268" s="5"/>
      <c r="V268" s="5"/>
    </row>
    <row r="269">
      <c r="A269" s="5"/>
      <c r="B269" s="3"/>
      <c r="C269" s="5"/>
      <c r="D269" s="5"/>
      <c r="E269" s="5"/>
      <c r="F269" s="5"/>
      <c r="G269" s="5"/>
      <c r="H269" s="5"/>
      <c r="I269" s="5"/>
      <c r="J269" s="5"/>
      <c r="K269" s="5"/>
      <c r="L269" s="5"/>
      <c r="M269" s="5"/>
      <c r="N269" s="5"/>
      <c r="O269" s="5"/>
      <c r="P269" s="5"/>
      <c r="Q269" s="5"/>
      <c r="R269" s="5"/>
      <c r="S269" s="5"/>
      <c r="T269" s="5"/>
      <c r="U269" s="5"/>
      <c r="V269" s="5"/>
    </row>
    <row r="270">
      <c r="A270" s="5"/>
      <c r="B270" s="3"/>
      <c r="C270" s="5"/>
      <c r="D270" s="5"/>
      <c r="E270" s="5"/>
      <c r="F270" s="5"/>
      <c r="G270" s="5"/>
      <c r="H270" s="5"/>
      <c r="I270" s="5"/>
      <c r="J270" s="5"/>
      <c r="K270" s="5"/>
      <c r="L270" s="5"/>
      <c r="M270" s="5"/>
      <c r="N270" s="5"/>
      <c r="O270" s="5"/>
      <c r="P270" s="5"/>
      <c r="Q270" s="5"/>
      <c r="R270" s="5"/>
      <c r="S270" s="5"/>
      <c r="T270" s="5"/>
      <c r="U270" s="5"/>
      <c r="V270" s="5"/>
    </row>
    <row r="271">
      <c r="A271" s="5"/>
      <c r="B271" s="3"/>
      <c r="C271" s="5"/>
      <c r="D271" s="5"/>
      <c r="E271" s="5"/>
      <c r="F271" s="5"/>
      <c r="G271" s="5"/>
      <c r="H271" s="5"/>
      <c r="I271" s="5"/>
      <c r="J271" s="5"/>
      <c r="K271" s="5"/>
      <c r="L271" s="5"/>
      <c r="M271" s="5"/>
      <c r="N271" s="5"/>
      <c r="O271" s="5"/>
      <c r="P271" s="5"/>
      <c r="Q271" s="5"/>
      <c r="R271" s="5"/>
      <c r="S271" s="5"/>
      <c r="T271" s="5"/>
      <c r="U271" s="5"/>
      <c r="V271" s="5"/>
    </row>
    <row r="272">
      <c r="A272" s="5"/>
      <c r="B272" s="3"/>
      <c r="C272" s="5"/>
      <c r="D272" s="5"/>
      <c r="E272" s="5"/>
      <c r="F272" s="5"/>
      <c r="G272" s="5"/>
      <c r="H272" s="5"/>
      <c r="I272" s="5"/>
      <c r="J272" s="5"/>
      <c r="K272" s="5"/>
      <c r="L272" s="5"/>
      <c r="M272" s="5"/>
      <c r="N272" s="5"/>
      <c r="O272" s="5"/>
      <c r="P272" s="5"/>
      <c r="Q272" s="5"/>
      <c r="R272" s="5"/>
      <c r="S272" s="5"/>
      <c r="T272" s="5"/>
      <c r="U272" s="5"/>
      <c r="V272" s="5"/>
    </row>
    <row r="273">
      <c r="A273" s="5"/>
      <c r="B273" s="3"/>
      <c r="C273" s="5"/>
      <c r="D273" s="5"/>
      <c r="E273" s="5"/>
      <c r="F273" s="5"/>
      <c r="G273" s="5"/>
      <c r="H273" s="5"/>
      <c r="I273" s="5"/>
      <c r="J273" s="5"/>
      <c r="K273" s="5"/>
      <c r="L273" s="5"/>
      <c r="M273" s="5"/>
      <c r="N273" s="5"/>
      <c r="O273" s="5"/>
      <c r="P273" s="5"/>
      <c r="Q273" s="5"/>
      <c r="R273" s="5"/>
      <c r="S273" s="5"/>
      <c r="T273" s="5"/>
      <c r="U273" s="5"/>
      <c r="V273" s="5"/>
    </row>
    <row r="274">
      <c r="A274" s="5"/>
      <c r="B274" s="3"/>
      <c r="C274" s="5"/>
      <c r="D274" s="5"/>
      <c r="E274" s="5"/>
      <c r="F274" s="5"/>
      <c r="G274" s="5"/>
      <c r="H274" s="5"/>
      <c r="I274" s="5"/>
      <c r="J274" s="5"/>
      <c r="K274" s="5"/>
      <c r="L274" s="5"/>
      <c r="M274" s="5"/>
      <c r="N274" s="5"/>
      <c r="O274" s="5"/>
      <c r="P274" s="5"/>
      <c r="Q274" s="5"/>
      <c r="R274" s="5"/>
      <c r="S274" s="5"/>
      <c r="T274" s="5"/>
      <c r="U274" s="5"/>
      <c r="V274" s="5"/>
    </row>
    <row r="275">
      <c r="A275" s="5"/>
      <c r="B275" s="3"/>
      <c r="C275" s="5"/>
      <c r="D275" s="5"/>
      <c r="E275" s="5"/>
      <c r="F275" s="5"/>
      <c r="G275" s="5"/>
      <c r="H275" s="5"/>
      <c r="I275" s="5"/>
      <c r="J275" s="5"/>
      <c r="K275" s="5"/>
      <c r="L275" s="5"/>
      <c r="M275" s="5"/>
      <c r="N275" s="5"/>
      <c r="O275" s="5"/>
      <c r="P275" s="5"/>
      <c r="Q275" s="5"/>
      <c r="R275" s="5"/>
      <c r="S275" s="5"/>
      <c r="T275" s="5"/>
      <c r="U275" s="5"/>
      <c r="V275" s="5"/>
    </row>
    <row r="276">
      <c r="A276" s="5"/>
      <c r="B276" s="3"/>
      <c r="C276" s="5"/>
      <c r="D276" s="5"/>
      <c r="E276" s="5"/>
      <c r="F276" s="5"/>
      <c r="G276" s="5"/>
      <c r="H276" s="5"/>
      <c r="I276" s="5"/>
      <c r="J276" s="5"/>
      <c r="K276" s="5"/>
      <c r="L276" s="5"/>
      <c r="M276" s="5"/>
      <c r="N276" s="5"/>
      <c r="O276" s="5"/>
      <c r="P276" s="5"/>
      <c r="Q276" s="5"/>
      <c r="R276" s="5"/>
      <c r="S276" s="5"/>
      <c r="T276" s="5"/>
      <c r="U276" s="5"/>
      <c r="V276" s="5"/>
    </row>
    <row r="277">
      <c r="A277" s="5"/>
      <c r="B277" s="3"/>
      <c r="C277" s="5"/>
      <c r="D277" s="5"/>
      <c r="E277" s="5"/>
      <c r="F277" s="5"/>
      <c r="G277" s="5"/>
      <c r="H277" s="5"/>
      <c r="I277" s="5"/>
      <c r="J277" s="5"/>
      <c r="K277" s="5"/>
      <c r="L277" s="5"/>
      <c r="M277" s="5"/>
      <c r="N277" s="5"/>
      <c r="O277" s="5"/>
      <c r="P277" s="5"/>
      <c r="Q277" s="5"/>
      <c r="R277" s="5"/>
      <c r="S277" s="5"/>
      <c r="T277" s="5"/>
      <c r="U277" s="5"/>
      <c r="V277" s="5"/>
    </row>
    <row r="278">
      <c r="A278" s="5"/>
      <c r="B278" s="3"/>
      <c r="C278" s="5"/>
      <c r="D278" s="5"/>
      <c r="E278" s="5"/>
      <c r="F278" s="5"/>
      <c r="G278" s="5"/>
      <c r="H278" s="5"/>
      <c r="I278" s="5"/>
      <c r="J278" s="5"/>
      <c r="K278" s="5"/>
      <c r="L278" s="5"/>
      <c r="M278" s="5"/>
      <c r="N278" s="5"/>
      <c r="O278" s="5"/>
      <c r="P278" s="5"/>
      <c r="Q278" s="5"/>
      <c r="R278" s="5"/>
      <c r="S278" s="5"/>
      <c r="T278" s="5"/>
      <c r="U278" s="5"/>
      <c r="V278" s="5"/>
    </row>
    <row r="279">
      <c r="A279" s="5"/>
      <c r="B279" s="3"/>
      <c r="C279" s="5"/>
      <c r="D279" s="5"/>
      <c r="E279" s="5"/>
      <c r="F279" s="5"/>
      <c r="G279" s="5"/>
      <c r="H279" s="5"/>
      <c r="I279" s="5"/>
      <c r="J279" s="5"/>
      <c r="K279" s="5"/>
      <c r="L279" s="5"/>
      <c r="M279" s="5"/>
      <c r="N279" s="5"/>
      <c r="O279" s="5"/>
      <c r="P279" s="5"/>
      <c r="Q279" s="5"/>
      <c r="R279" s="5"/>
      <c r="S279" s="5"/>
      <c r="T279" s="5"/>
      <c r="U279" s="5"/>
      <c r="V279" s="5"/>
    </row>
    <row r="280">
      <c r="A280" s="5"/>
      <c r="B280" s="3"/>
      <c r="C280" s="5"/>
      <c r="D280" s="5"/>
      <c r="E280" s="5"/>
      <c r="F280" s="5"/>
      <c r="G280" s="5"/>
      <c r="H280" s="5"/>
      <c r="I280" s="5"/>
      <c r="J280" s="5"/>
      <c r="K280" s="5"/>
      <c r="L280" s="5"/>
      <c r="M280" s="5"/>
      <c r="N280" s="5"/>
      <c r="O280" s="5"/>
      <c r="P280" s="5"/>
      <c r="Q280" s="5"/>
      <c r="R280" s="5"/>
      <c r="S280" s="5"/>
      <c r="T280" s="5"/>
      <c r="U280" s="5"/>
      <c r="V280" s="5"/>
    </row>
    <row r="281">
      <c r="A281" s="5"/>
      <c r="B281" s="3"/>
      <c r="C281" s="5"/>
      <c r="D281" s="5"/>
      <c r="E281" s="5"/>
      <c r="F281" s="5"/>
      <c r="G281" s="5"/>
      <c r="H281" s="5"/>
      <c r="I281" s="5"/>
      <c r="J281" s="5"/>
      <c r="K281" s="5"/>
      <c r="L281" s="5"/>
      <c r="M281" s="5"/>
      <c r="N281" s="5"/>
      <c r="O281" s="5"/>
      <c r="P281" s="5"/>
      <c r="Q281" s="5"/>
      <c r="R281" s="5"/>
      <c r="S281" s="5"/>
      <c r="T281" s="5"/>
      <c r="U281" s="5"/>
      <c r="V281" s="5"/>
    </row>
    <row r="282">
      <c r="A282" s="5"/>
      <c r="B282" s="3"/>
      <c r="C282" s="5"/>
      <c r="D282" s="5"/>
      <c r="E282" s="5"/>
      <c r="F282" s="5"/>
      <c r="G282" s="5"/>
      <c r="H282" s="5"/>
      <c r="I282" s="5"/>
      <c r="J282" s="5"/>
      <c r="K282" s="5"/>
      <c r="L282" s="5"/>
      <c r="M282" s="5"/>
      <c r="N282" s="5"/>
      <c r="O282" s="5"/>
      <c r="P282" s="5"/>
      <c r="Q282" s="5"/>
      <c r="R282" s="5"/>
      <c r="S282" s="5"/>
      <c r="T282" s="5"/>
      <c r="U282" s="5"/>
      <c r="V282" s="5"/>
    </row>
    <row r="283">
      <c r="A283" s="5"/>
      <c r="B283" s="3"/>
      <c r="C283" s="5"/>
      <c r="D283" s="5"/>
      <c r="E283" s="5"/>
      <c r="F283" s="5"/>
      <c r="G283" s="5"/>
      <c r="H283" s="5"/>
      <c r="I283" s="5"/>
      <c r="J283" s="5"/>
      <c r="K283" s="5"/>
      <c r="L283" s="5"/>
      <c r="M283" s="5"/>
      <c r="N283" s="5"/>
      <c r="O283" s="5"/>
      <c r="P283" s="5"/>
      <c r="Q283" s="5"/>
      <c r="R283" s="5"/>
      <c r="S283" s="5"/>
      <c r="T283" s="5"/>
      <c r="U283" s="5"/>
      <c r="V283" s="5"/>
    </row>
    <row r="284">
      <c r="A284" s="5"/>
      <c r="B284" s="3"/>
      <c r="C284" s="5"/>
      <c r="D284" s="5"/>
      <c r="E284" s="5"/>
      <c r="F284" s="5"/>
      <c r="G284" s="5"/>
      <c r="H284" s="5"/>
      <c r="I284" s="5"/>
      <c r="J284" s="5"/>
      <c r="K284" s="5"/>
      <c r="L284" s="5"/>
      <c r="M284" s="5"/>
      <c r="N284" s="5"/>
      <c r="O284" s="5"/>
      <c r="P284" s="5"/>
      <c r="Q284" s="5"/>
      <c r="R284" s="5"/>
      <c r="S284" s="5"/>
      <c r="T284" s="5"/>
      <c r="U284" s="5"/>
      <c r="V284" s="5"/>
    </row>
    <row r="285">
      <c r="A285" s="5"/>
      <c r="B285" s="3"/>
      <c r="C285" s="5"/>
      <c r="D285" s="5"/>
      <c r="E285" s="5"/>
      <c r="F285" s="5"/>
      <c r="G285" s="5"/>
      <c r="H285" s="5"/>
      <c r="I285" s="5"/>
      <c r="J285" s="5"/>
      <c r="K285" s="5"/>
      <c r="L285" s="5"/>
      <c r="M285" s="5"/>
      <c r="N285" s="5"/>
      <c r="O285" s="5"/>
      <c r="P285" s="5"/>
      <c r="Q285" s="5"/>
      <c r="R285" s="5"/>
      <c r="S285" s="5"/>
      <c r="T285" s="5"/>
      <c r="U285" s="5"/>
      <c r="V285" s="5"/>
    </row>
    <row r="286">
      <c r="A286" s="5"/>
      <c r="B286" s="3"/>
      <c r="C286" s="5"/>
      <c r="D286" s="5"/>
      <c r="E286" s="5"/>
      <c r="F286" s="5"/>
      <c r="G286" s="5"/>
      <c r="H286" s="5"/>
      <c r="I286" s="5"/>
      <c r="J286" s="5"/>
      <c r="K286" s="5"/>
      <c r="L286" s="5"/>
      <c r="M286" s="5"/>
      <c r="N286" s="5"/>
      <c r="O286" s="5"/>
      <c r="P286" s="5"/>
      <c r="Q286" s="5"/>
      <c r="R286" s="5"/>
      <c r="S286" s="5"/>
      <c r="T286" s="5"/>
      <c r="U286" s="5"/>
      <c r="V286" s="5"/>
    </row>
    <row r="287">
      <c r="A287" s="5"/>
      <c r="B287" s="3"/>
      <c r="C287" s="5"/>
      <c r="D287" s="5"/>
      <c r="E287" s="5"/>
      <c r="F287" s="5"/>
      <c r="G287" s="5"/>
      <c r="H287" s="5"/>
      <c r="I287" s="5"/>
      <c r="J287" s="5"/>
      <c r="K287" s="5"/>
      <c r="L287" s="5"/>
      <c r="M287" s="5"/>
      <c r="N287" s="5"/>
      <c r="O287" s="5"/>
      <c r="P287" s="5"/>
      <c r="Q287" s="5"/>
      <c r="R287" s="5"/>
      <c r="S287" s="5"/>
      <c r="T287" s="5"/>
      <c r="U287" s="5"/>
      <c r="V287" s="5"/>
    </row>
    <row r="288">
      <c r="A288" s="5"/>
      <c r="B288" s="3"/>
      <c r="C288" s="5"/>
      <c r="D288" s="5"/>
      <c r="E288" s="5"/>
      <c r="F288" s="5"/>
      <c r="G288" s="5"/>
      <c r="H288" s="5"/>
      <c r="I288" s="5"/>
      <c r="J288" s="5"/>
      <c r="K288" s="5"/>
      <c r="L288" s="5"/>
      <c r="M288" s="5"/>
      <c r="N288" s="5"/>
      <c r="O288" s="5"/>
      <c r="P288" s="5"/>
      <c r="Q288" s="5"/>
      <c r="R288" s="5"/>
      <c r="S288" s="5"/>
      <c r="T288" s="5"/>
      <c r="U288" s="5"/>
      <c r="V288" s="5"/>
    </row>
    <row r="289">
      <c r="A289" s="5"/>
      <c r="B289" s="3"/>
      <c r="C289" s="5"/>
      <c r="D289" s="5"/>
      <c r="E289" s="5"/>
      <c r="F289" s="5"/>
      <c r="G289" s="5"/>
      <c r="H289" s="5"/>
      <c r="I289" s="5"/>
      <c r="J289" s="5"/>
      <c r="K289" s="5"/>
      <c r="L289" s="5"/>
      <c r="M289" s="5"/>
      <c r="N289" s="5"/>
      <c r="O289" s="5"/>
      <c r="P289" s="5"/>
      <c r="Q289" s="5"/>
      <c r="R289" s="5"/>
      <c r="S289" s="5"/>
      <c r="T289" s="5"/>
      <c r="U289" s="5"/>
      <c r="V289" s="5"/>
    </row>
    <row r="290">
      <c r="A290" s="5"/>
      <c r="B290" s="3"/>
      <c r="C290" s="5"/>
      <c r="D290" s="5"/>
      <c r="E290" s="5"/>
      <c r="F290" s="5"/>
      <c r="G290" s="5"/>
      <c r="H290" s="5"/>
      <c r="I290" s="5"/>
      <c r="J290" s="5"/>
      <c r="K290" s="5"/>
      <c r="L290" s="5"/>
      <c r="M290" s="5"/>
      <c r="N290" s="5"/>
      <c r="O290" s="5"/>
      <c r="P290" s="5"/>
      <c r="Q290" s="5"/>
      <c r="R290" s="5"/>
      <c r="S290" s="5"/>
      <c r="T290" s="5"/>
      <c r="U290" s="5"/>
      <c r="V290" s="5"/>
    </row>
    <row r="291">
      <c r="A291" s="5"/>
      <c r="B291" s="3"/>
      <c r="C291" s="5"/>
      <c r="D291" s="5"/>
      <c r="E291" s="5"/>
      <c r="F291" s="5"/>
      <c r="G291" s="5"/>
      <c r="H291" s="5"/>
      <c r="I291" s="5"/>
      <c r="J291" s="5"/>
      <c r="K291" s="5"/>
      <c r="L291" s="5"/>
      <c r="M291" s="5"/>
      <c r="N291" s="5"/>
      <c r="O291" s="5"/>
      <c r="P291" s="5"/>
      <c r="Q291" s="5"/>
      <c r="R291" s="5"/>
      <c r="S291" s="5"/>
      <c r="T291" s="5"/>
      <c r="U291" s="5"/>
      <c r="V291" s="5"/>
    </row>
    <row r="292">
      <c r="A292" s="5"/>
      <c r="B292" s="3"/>
      <c r="C292" s="5"/>
      <c r="D292" s="5"/>
      <c r="E292" s="5"/>
      <c r="F292" s="5"/>
      <c r="G292" s="5"/>
      <c r="H292" s="5"/>
      <c r="I292" s="5"/>
      <c r="J292" s="5"/>
      <c r="K292" s="5"/>
      <c r="L292" s="5"/>
      <c r="M292" s="5"/>
      <c r="N292" s="5"/>
      <c r="O292" s="5"/>
      <c r="P292" s="5"/>
      <c r="Q292" s="5"/>
      <c r="R292" s="5"/>
      <c r="S292" s="5"/>
      <c r="T292" s="5"/>
      <c r="U292" s="5"/>
      <c r="V292" s="5"/>
    </row>
    <row r="293">
      <c r="A293" s="5"/>
      <c r="B293" s="3"/>
      <c r="C293" s="5"/>
      <c r="D293" s="5"/>
      <c r="E293" s="5"/>
      <c r="F293" s="5"/>
      <c r="G293" s="5"/>
      <c r="H293" s="5"/>
      <c r="I293" s="5"/>
      <c r="J293" s="5"/>
      <c r="K293" s="5"/>
      <c r="L293" s="5"/>
      <c r="M293" s="5"/>
      <c r="N293" s="5"/>
      <c r="O293" s="5"/>
      <c r="P293" s="5"/>
      <c r="Q293" s="5"/>
      <c r="R293" s="5"/>
      <c r="S293" s="5"/>
      <c r="T293" s="5"/>
      <c r="U293" s="5"/>
      <c r="V293" s="5"/>
    </row>
    <row r="294">
      <c r="A294" s="5"/>
      <c r="B294" s="3"/>
      <c r="C294" s="5"/>
      <c r="D294" s="5"/>
      <c r="E294" s="5"/>
      <c r="F294" s="5"/>
      <c r="G294" s="5"/>
      <c r="H294" s="5"/>
      <c r="I294" s="5"/>
      <c r="J294" s="5"/>
      <c r="K294" s="5"/>
      <c r="L294" s="5"/>
      <c r="M294" s="5"/>
      <c r="N294" s="5"/>
      <c r="O294" s="5"/>
      <c r="P294" s="5"/>
      <c r="Q294" s="5"/>
      <c r="R294" s="5"/>
      <c r="S294" s="5"/>
      <c r="T294" s="5"/>
      <c r="U294" s="5"/>
      <c r="V294" s="5"/>
    </row>
    <row r="295">
      <c r="A295" s="5"/>
      <c r="B295" s="3"/>
      <c r="C295" s="5"/>
      <c r="D295" s="5"/>
      <c r="E295" s="5"/>
      <c r="F295" s="5"/>
      <c r="G295" s="5"/>
      <c r="H295" s="5"/>
      <c r="I295" s="5"/>
      <c r="J295" s="5"/>
      <c r="K295" s="5"/>
      <c r="L295" s="5"/>
      <c r="M295" s="5"/>
      <c r="N295" s="5"/>
      <c r="O295" s="5"/>
      <c r="P295" s="5"/>
      <c r="Q295" s="5"/>
      <c r="R295" s="5"/>
      <c r="S295" s="5"/>
      <c r="T295" s="5"/>
      <c r="U295" s="5"/>
      <c r="V295" s="5"/>
    </row>
    <row r="296">
      <c r="A296" s="5"/>
      <c r="B296" s="3"/>
      <c r="C296" s="5"/>
      <c r="D296" s="5"/>
      <c r="E296" s="5"/>
      <c r="F296" s="5"/>
      <c r="G296" s="5"/>
      <c r="H296" s="5"/>
      <c r="I296" s="5"/>
      <c r="J296" s="5"/>
      <c r="K296" s="5"/>
      <c r="L296" s="5"/>
      <c r="M296" s="5"/>
      <c r="N296" s="5"/>
      <c r="O296" s="5"/>
      <c r="P296" s="5"/>
      <c r="Q296" s="5"/>
      <c r="R296" s="5"/>
      <c r="S296" s="5"/>
      <c r="T296" s="5"/>
      <c r="U296" s="5"/>
      <c r="V296" s="5"/>
    </row>
    <row r="297">
      <c r="A297" s="5"/>
      <c r="B297" s="3"/>
      <c r="C297" s="5"/>
      <c r="D297" s="5"/>
      <c r="E297" s="5"/>
      <c r="F297" s="5"/>
      <c r="G297" s="5"/>
      <c r="H297" s="5"/>
      <c r="I297" s="5"/>
      <c r="J297" s="5"/>
      <c r="K297" s="5"/>
      <c r="L297" s="5"/>
      <c r="M297" s="5"/>
      <c r="N297" s="5"/>
      <c r="O297" s="5"/>
      <c r="P297" s="5"/>
      <c r="Q297" s="5"/>
      <c r="R297" s="5"/>
      <c r="S297" s="5"/>
      <c r="T297" s="5"/>
      <c r="U297" s="5"/>
      <c r="V297" s="5"/>
    </row>
    <row r="298">
      <c r="A298" s="5"/>
      <c r="B298" s="3"/>
      <c r="C298" s="5"/>
      <c r="D298" s="5"/>
      <c r="E298" s="5"/>
      <c r="F298" s="5"/>
      <c r="G298" s="5"/>
      <c r="H298" s="5"/>
      <c r="I298" s="5"/>
      <c r="J298" s="5"/>
      <c r="K298" s="5"/>
      <c r="L298" s="5"/>
      <c r="M298" s="5"/>
      <c r="N298" s="5"/>
      <c r="O298" s="5"/>
      <c r="P298" s="5"/>
      <c r="Q298" s="5"/>
      <c r="R298" s="5"/>
      <c r="S298" s="5"/>
      <c r="T298" s="5"/>
      <c r="U298" s="5"/>
      <c r="V298" s="5"/>
    </row>
    <row r="299">
      <c r="A299" s="5"/>
      <c r="B299" s="3"/>
      <c r="C299" s="5"/>
      <c r="D299" s="5"/>
      <c r="E299" s="5"/>
      <c r="F299" s="5"/>
      <c r="G299" s="5"/>
      <c r="H299" s="5"/>
      <c r="I299" s="5"/>
      <c r="J299" s="5"/>
      <c r="K299" s="5"/>
      <c r="L299" s="5"/>
      <c r="M299" s="5"/>
      <c r="N299" s="5"/>
      <c r="O299" s="5"/>
      <c r="P299" s="5"/>
      <c r="Q299" s="5"/>
      <c r="R299" s="5"/>
      <c r="S299" s="5"/>
      <c r="T299" s="5"/>
      <c r="U299" s="5"/>
      <c r="V299" s="5"/>
    </row>
    <row r="300">
      <c r="A300" s="5"/>
      <c r="B300" s="3"/>
      <c r="C300" s="5"/>
      <c r="D300" s="5"/>
      <c r="E300" s="5"/>
      <c r="F300" s="5"/>
      <c r="G300" s="5"/>
      <c r="H300" s="5"/>
      <c r="I300" s="5"/>
      <c r="J300" s="5"/>
      <c r="K300" s="5"/>
      <c r="L300" s="5"/>
      <c r="M300" s="5"/>
      <c r="N300" s="5"/>
      <c r="O300" s="5"/>
      <c r="P300" s="5"/>
      <c r="Q300" s="5"/>
      <c r="R300" s="5"/>
      <c r="S300" s="5"/>
      <c r="T300" s="5"/>
      <c r="U300" s="5"/>
      <c r="V300" s="5"/>
    </row>
    <row r="301">
      <c r="A301" s="5"/>
      <c r="B301" s="3"/>
      <c r="C301" s="5"/>
      <c r="D301" s="5"/>
      <c r="E301" s="5"/>
      <c r="F301" s="5"/>
      <c r="G301" s="5"/>
      <c r="H301" s="5"/>
      <c r="I301" s="5"/>
      <c r="J301" s="5"/>
      <c r="K301" s="5"/>
      <c r="L301" s="5"/>
      <c r="M301" s="5"/>
      <c r="N301" s="5"/>
      <c r="O301" s="5"/>
      <c r="P301" s="5"/>
      <c r="Q301" s="5"/>
      <c r="R301" s="5"/>
      <c r="S301" s="5"/>
      <c r="T301" s="5"/>
      <c r="U301" s="5"/>
      <c r="V301" s="5"/>
    </row>
    <row r="302">
      <c r="A302" s="5"/>
      <c r="B302" s="3"/>
      <c r="C302" s="5"/>
      <c r="D302" s="5"/>
      <c r="E302" s="5"/>
      <c r="F302" s="5"/>
      <c r="G302" s="5"/>
      <c r="H302" s="5"/>
      <c r="I302" s="5"/>
      <c r="J302" s="5"/>
      <c r="K302" s="5"/>
      <c r="L302" s="5"/>
      <c r="M302" s="5"/>
      <c r="N302" s="5"/>
      <c r="O302" s="5"/>
      <c r="P302" s="5"/>
      <c r="Q302" s="5"/>
      <c r="R302" s="5"/>
      <c r="S302" s="5"/>
      <c r="T302" s="5"/>
      <c r="U302" s="5"/>
      <c r="V302" s="5"/>
    </row>
    <row r="303">
      <c r="A303" s="5"/>
      <c r="B303" s="3"/>
      <c r="C303" s="5"/>
      <c r="D303" s="5"/>
      <c r="E303" s="5"/>
      <c r="F303" s="5"/>
      <c r="G303" s="5"/>
      <c r="H303" s="5"/>
      <c r="I303" s="5"/>
      <c r="J303" s="5"/>
      <c r="K303" s="5"/>
      <c r="L303" s="5"/>
      <c r="M303" s="5"/>
      <c r="N303" s="5"/>
      <c r="O303" s="5"/>
      <c r="P303" s="5"/>
      <c r="Q303" s="5"/>
      <c r="R303" s="5"/>
      <c r="S303" s="5"/>
      <c r="T303" s="5"/>
      <c r="U303" s="5"/>
      <c r="V303" s="5"/>
    </row>
    <row r="304">
      <c r="A304" s="5"/>
      <c r="B304" s="3"/>
      <c r="C304" s="5"/>
      <c r="D304" s="5"/>
      <c r="E304" s="5"/>
      <c r="F304" s="5"/>
      <c r="G304" s="5"/>
      <c r="H304" s="5"/>
      <c r="I304" s="5"/>
      <c r="J304" s="5"/>
      <c r="K304" s="5"/>
      <c r="L304" s="5"/>
      <c r="M304" s="5"/>
      <c r="N304" s="5"/>
      <c r="O304" s="5"/>
      <c r="P304" s="5"/>
      <c r="Q304" s="5"/>
      <c r="R304" s="5"/>
      <c r="S304" s="5"/>
      <c r="T304" s="5"/>
      <c r="U304" s="5"/>
      <c r="V304" s="5"/>
    </row>
    <row r="305">
      <c r="A305" s="5"/>
      <c r="B305" s="3"/>
      <c r="C305" s="5"/>
      <c r="D305" s="5"/>
      <c r="E305" s="5"/>
      <c r="F305" s="5"/>
      <c r="G305" s="5"/>
      <c r="H305" s="5"/>
      <c r="I305" s="5"/>
      <c r="J305" s="5"/>
      <c r="K305" s="5"/>
      <c r="L305" s="5"/>
      <c r="M305" s="5"/>
      <c r="N305" s="5"/>
      <c r="O305" s="5"/>
      <c r="P305" s="5"/>
      <c r="Q305" s="5"/>
      <c r="R305" s="5"/>
      <c r="S305" s="5"/>
      <c r="T305" s="5"/>
      <c r="U305" s="5"/>
      <c r="V305" s="5"/>
    </row>
    <row r="306">
      <c r="A306" s="5"/>
      <c r="B306" s="3"/>
      <c r="C306" s="5"/>
      <c r="D306" s="5"/>
      <c r="E306" s="5"/>
      <c r="F306" s="5"/>
      <c r="G306" s="5"/>
      <c r="H306" s="5"/>
      <c r="I306" s="5"/>
      <c r="J306" s="5"/>
      <c r="K306" s="5"/>
      <c r="L306" s="5"/>
      <c r="M306" s="5"/>
      <c r="N306" s="5"/>
      <c r="O306" s="5"/>
      <c r="P306" s="5"/>
      <c r="Q306" s="5"/>
      <c r="R306" s="5"/>
      <c r="S306" s="5"/>
      <c r="T306" s="5"/>
      <c r="U306" s="5"/>
      <c r="V306" s="5"/>
    </row>
    <row r="307">
      <c r="A307" s="5"/>
      <c r="B307" s="3"/>
      <c r="C307" s="5"/>
      <c r="D307" s="5"/>
      <c r="E307" s="5"/>
      <c r="F307" s="5"/>
      <c r="G307" s="5"/>
      <c r="H307" s="5"/>
      <c r="I307" s="5"/>
      <c r="J307" s="5"/>
      <c r="K307" s="5"/>
      <c r="L307" s="5"/>
      <c r="M307" s="5"/>
      <c r="N307" s="5"/>
      <c r="O307" s="5"/>
      <c r="P307" s="5"/>
      <c r="Q307" s="5"/>
      <c r="R307" s="5"/>
      <c r="S307" s="5"/>
      <c r="T307" s="5"/>
      <c r="U307" s="5"/>
      <c r="V307" s="5"/>
    </row>
    <row r="308">
      <c r="A308" s="5"/>
      <c r="B308" s="3"/>
      <c r="C308" s="5"/>
      <c r="D308" s="5"/>
      <c r="E308" s="5"/>
      <c r="F308" s="5"/>
      <c r="G308" s="5"/>
      <c r="H308" s="5"/>
      <c r="I308" s="5"/>
      <c r="J308" s="5"/>
      <c r="K308" s="5"/>
      <c r="L308" s="5"/>
      <c r="M308" s="5"/>
      <c r="N308" s="5"/>
      <c r="O308" s="5"/>
      <c r="P308" s="5"/>
      <c r="Q308" s="5"/>
      <c r="R308" s="5"/>
      <c r="S308" s="5"/>
      <c r="T308" s="5"/>
      <c r="U308" s="5"/>
      <c r="V308" s="5"/>
    </row>
    <row r="309">
      <c r="A309" s="5"/>
      <c r="B309" s="3"/>
      <c r="C309" s="5"/>
      <c r="D309" s="5"/>
      <c r="E309" s="5"/>
      <c r="F309" s="5"/>
      <c r="G309" s="5"/>
      <c r="H309" s="5"/>
      <c r="I309" s="5"/>
      <c r="J309" s="5"/>
      <c r="K309" s="5"/>
      <c r="L309" s="5"/>
      <c r="M309" s="5"/>
      <c r="N309" s="5"/>
      <c r="O309" s="5"/>
      <c r="P309" s="5"/>
      <c r="Q309" s="5"/>
      <c r="R309" s="5"/>
      <c r="S309" s="5"/>
      <c r="T309" s="5"/>
      <c r="U309" s="5"/>
      <c r="V309" s="5"/>
    </row>
    <row r="310">
      <c r="A310" s="5"/>
      <c r="B310" s="3"/>
      <c r="C310" s="5"/>
      <c r="D310" s="5"/>
      <c r="E310" s="5"/>
      <c r="F310" s="5"/>
      <c r="G310" s="5"/>
      <c r="H310" s="5"/>
      <c r="I310" s="5"/>
      <c r="J310" s="5"/>
      <c r="K310" s="5"/>
      <c r="L310" s="5"/>
      <c r="M310" s="5"/>
      <c r="N310" s="5"/>
      <c r="O310" s="5"/>
      <c r="P310" s="5"/>
      <c r="Q310" s="5"/>
      <c r="R310" s="5"/>
      <c r="S310" s="5"/>
      <c r="T310" s="5"/>
      <c r="U310" s="5"/>
      <c r="V310" s="5"/>
    </row>
    <row r="311">
      <c r="A311" s="5"/>
      <c r="B311" s="3"/>
      <c r="C311" s="5"/>
      <c r="D311" s="5"/>
      <c r="E311" s="5"/>
      <c r="F311" s="5"/>
      <c r="G311" s="5"/>
      <c r="H311" s="5"/>
      <c r="I311" s="5"/>
      <c r="J311" s="5"/>
      <c r="K311" s="5"/>
      <c r="L311" s="5"/>
      <c r="M311" s="5"/>
      <c r="N311" s="5"/>
      <c r="O311" s="5"/>
      <c r="P311" s="5"/>
      <c r="Q311" s="5"/>
      <c r="R311" s="5"/>
      <c r="S311" s="5"/>
      <c r="T311" s="5"/>
      <c r="U311" s="5"/>
      <c r="V311" s="5"/>
    </row>
    <row r="312">
      <c r="A312" s="5"/>
      <c r="B312" s="3"/>
      <c r="C312" s="5"/>
      <c r="D312" s="5"/>
      <c r="E312" s="5"/>
      <c r="F312" s="5"/>
      <c r="G312" s="5"/>
      <c r="H312" s="5"/>
      <c r="I312" s="5"/>
      <c r="J312" s="5"/>
      <c r="K312" s="5"/>
      <c r="L312" s="5"/>
      <c r="M312" s="5"/>
      <c r="N312" s="5"/>
      <c r="O312" s="5"/>
      <c r="P312" s="5"/>
      <c r="Q312" s="5"/>
      <c r="R312" s="5"/>
      <c r="S312" s="5"/>
      <c r="T312" s="5"/>
      <c r="U312" s="5"/>
      <c r="V312" s="5"/>
    </row>
    <row r="313">
      <c r="A313" s="5"/>
      <c r="B313" s="3"/>
      <c r="C313" s="5"/>
      <c r="D313" s="5"/>
      <c r="E313" s="5"/>
      <c r="F313" s="5"/>
      <c r="G313" s="5"/>
      <c r="H313" s="5"/>
      <c r="I313" s="5"/>
      <c r="J313" s="5"/>
      <c r="K313" s="5"/>
      <c r="L313" s="5"/>
      <c r="M313" s="5"/>
      <c r="N313" s="5"/>
      <c r="O313" s="5"/>
      <c r="P313" s="5"/>
      <c r="Q313" s="5"/>
      <c r="R313" s="5"/>
      <c r="S313" s="5"/>
      <c r="T313" s="5"/>
      <c r="U313" s="5"/>
      <c r="V313" s="5"/>
    </row>
    <row r="314">
      <c r="A314" s="5"/>
      <c r="B314" s="3"/>
      <c r="C314" s="5"/>
      <c r="D314" s="5"/>
      <c r="E314" s="5"/>
      <c r="F314" s="5"/>
      <c r="G314" s="5"/>
      <c r="H314" s="5"/>
      <c r="I314" s="5"/>
      <c r="J314" s="5"/>
      <c r="K314" s="5"/>
      <c r="L314" s="5"/>
      <c r="M314" s="5"/>
      <c r="N314" s="5"/>
      <c r="O314" s="5"/>
      <c r="P314" s="5"/>
      <c r="Q314" s="5"/>
      <c r="R314" s="5"/>
      <c r="S314" s="5"/>
      <c r="T314" s="5"/>
      <c r="U314" s="5"/>
      <c r="V314" s="5"/>
    </row>
    <row r="315">
      <c r="A315" s="5"/>
      <c r="B315" s="3"/>
      <c r="C315" s="5"/>
      <c r="D315" s="5"/>
      <c r="E315" s="5"/>
      <c r="F315" s="5"/>
      <c r="G315" s="5"/>
      <c r="H315" s="5"/>
      <c r="I315" s="5"/>
      <c r="J315" s="5"/>
      <c r="K315" s="5"/>
      <c r="L315" s="5"/>
      <c r="M315" s="5"/>
      <c r="N315" s="5"/>
      <c r="O315" s="5"/>
      <c r="P315" s="5"/>
      <c r="Q315" s="5"/>
      <c r="R315" s="5"/>
      <c r="S315" s="5"/>
      <c r="T315" s="5"/>
      <c r="U315" s="5"/>
      <c r="V315" s="5"/>
    </row>
    <row r="316">
      <c r="A316" s="5"/>
      <c r="B316" s="3"/>
      <c r="C316" s="5"/>
      <c r="D316" s="5"/>
      <c r="E316" s="5"/>
      <c r="F316" s="5"/>
      <c r="G316" s="5"/>
      <c r="H316" s="5"/>
      <c r="I316" s="5"/>
      <c r="J316" s="5"/>
      <c r="K316" s="5"/>
      <c r="L316" s="5"/>
      <c r="M316" s="5"/>
      <c r="N316" s="5"/>
      <c r="O316" s="5"/>
      <c r="P316" s="5"/>
      <c r="Q316" s="5"/>
      <c r="R316" s="5"/>
      <c r="S316" s="5"/>
      <c r="T316" s="5"/>
      <c r="U316" s="5"/>
      <c r="V316" s="5"/>
    </row>
    <row r="317">
      <c r="A317" s="5"/>
      <c r="B317" s="3"/>
      <c r="C317" s="5"/>
      <c r="D317" s="5"/>
      <c r="E317" s="5"/>
      <c r="F317" s="5"/>
      <c r="G317" s="5"/>
      <c r="H317" s="5"/>
      <c r="I317" s="5"/>
      <c r="J317" s="5"/>
      <c r="K317" s="5"/>
      <c r="L317" s="5"/>
      <c r="M317" s="5"/>
      <c r="N317" s="5"/>
      <c r="O317" s="5"/>
      <c r="P317" s="5"/>
      <c r="Q317" s="5"/>
      <c r="R317" s="5"/>
      <c r="S317" s="5"/>
      <c r="T317" s="5"/>
      <c r="U317" s="5"/>
      <c r="V317" s="5"/>
    </row>
    <row r="318">
      <c r="A318" s="5"/>
      <c r="B318" s="3"/>
      <c r="C318" s="5"/>
      <c r="D318" s="5"/>
      <c r="E318" s="5"/>
      <c r="F318" s="5"/>
      <c r="G318" s="5"/>
      <c r="H318" s="5"/>
      <c r="I318" s="5"/>
      <c r="J318" s="5"/>
      <c r="K318" s="5"/>
      <c r="L318" s="5"/>
      <c r="M318" s="5"/>
      <c r="N318" s="5"/>
      <c r="O318" s="5"/>
      <c r="P318" s="5"/>
      <c r="Q318" s="5"/>
      <c r="R318" s="5"/>
      <c r="S318" s="5"/>
      <c r="T318" s="5"/>
      <c r="U318" s="5"/>
      <c r="V318" s="5"/>
    </row>
    <row r="319">
      <c r="A319" s="5"/>
      <c r="B319" s="3"/>
      <c r="C319" s="5"/>
      <c r="D319" s="5"/>
      <c r="E319" s="5"/>
      <c r="F319" s="5"/>
      <c r="G319" s="5"/>
      <c r="H319" s="5"/>
      <c r="I319" s="5"/>
      <c r="J319" s="5"/>
      <c r="K319" s="5"/>
      <c r="L319" s="5"/>
      <c r="M319" s="5"/>
      <c r="N319" s="5"/>
      <c r="O319" s="5"/>
      <c r="P319" s="5"/>
      <c r="Q319" s="5"/>
      <c r="R319" s="5"/>
      <c r="S319" s="5"/>
      <c r="T319" s="5"/>
      <c r="U319" s="5"/>
      <c r="V319" s="5"/>
    </row>
    <row r="320">
      <c r="A320" s="5"/>
      <c r="B320" s="3"/>
      <c r="C320" s="5"/>
      <c r="D320" s="5"/>
      <c r="E320" s="5"/>
      <c r="F320" s="5"/>
      <c r="G320" s="5"/>
      <c r="H320" s="5"/>
      <c r="I320" s="5"/>
      <c r="J320" s="5"/>
      <c r="K320" s="5"/>
      <c r="L320" s="5"/>
      <c r="M320" s="5"/>
      <c r="N320" s="5"/>
      <c r="O320" s="5"/>
      <c r="P320" s="5"/>
      <c r="Q320" s="5"/>
      <c r="R320" s="5"/>
      <c r="S320" s="5"/>
      <c r="T320" s="5"/>
      <c r="U320" s="5"/>
      <c r="V320" s="5"/>
    </row>
    <row r="321">
      <c r="A321" s="5"/>
      <c r="B321" s="3"/>
      <c r="C321" s="5"/>
      <c r="D321" s="5"/>
      <c r="E321" s="5"/>
      <c r="F321" s="5"/>
      <c r="G321" s="5"/>
      <c r="H321" s="5"/>
      <c r="I321" s="5"/>
      <c r="J321" s="5"/>
      <c r="K321" s="5"/>
      <c r="L321" s="5"/>
      <c r="M321" s="5"/>
      <c r="N321" s="5"/>
      <c r="O321" s="5"/>
      <c r="P321" s="5"/>
      <c r="Q321" s="5"/>
      <c r="R321" s="5"/>
      <c r="S321" s="5"/>
      <c r="T321" s="5"/>
      <c r="U321" s="5"/>
      <c r="V321" s="5"/>
    </row>
    <row r="322">
      <c r="A322" s="5"/>
      <c r="B322" s="3"/>
      <c r="C322" s="5"/>
      <c r="D322" s="5"/>
      <c r="E322" s="5"/>
      <c r="F322" s="5"/>
      <c r="G322" s="5"/>
      <c r="H322" s="5"/>
      <c r="I322" s="5"/>
      <c r="J322" s="5"/>
      <c r="K322" s="5"/>
      <c r="L322" s="5"/>
      <c r="M322" s="5"/>
      <c r="N322" s="5"/>
      <c r="O322" s="5"/>
      <c r="P322" s="5"/>
      <c r="Q322" s="5"/>
      <c r="R322" s="5"/>
      <c r="S322" s="5"/>
      <c r="T322" s="5"/>
      <c r="U322" s="5"/>
      <c r="V322" s="5"/>
    </row>
    <row r="323">
      <c r="A323" s="5"/>
      <c r="B323" s="3"/>
      <c r="C323" s="5"/>
      <c r="D323" s="5"/>
      <c r="E323" s="5"/>
      <c r="F323" s="5"/>
      <c r="G323" s="5"/>
      <c r="H323" s="5"/>
      <c r="I323" s="5"/>
      <c r="J323" s="5"/>
      <c r="K323" s="5"/>
      <c r="L323" s="5"/>
      <c r="M323" s="5"/>
      <c r="N323" s="5"/>
      <c r="O323" s="5"/>
      <c r="P323" s="5"/>
      <c r="Q323" s="5"/>
      <c r="R323" s="5"/>
      <c r="S323" s="5"/>
      <c r="T323" s="5"/>
      <c r="U323" s="5"/>
      <c r="V323" s="5"/>
    </row>
    <row r="324">
      <c r="A324" s="5"/>
      <c r="B324" s="3"/>
      <c r="C324" s="5"/>
      <c r="D324" s="5"/>
      <c r="E324" s="5"/>
      <c r="F324" s="5"/>
      <c r="G324" s="5"/>
      <c r="H324" s="5"/>
      <c r="I324" s="5"/>
      <c r="J324" s="5"/>
      <c r="K324" s="5"/>
      <c r="L324" s="5"/>
      <c r="M324" s="5"/>
      <c r="N324" s="5"/>
      <c r="O324" s="5"/>
      <c r="P324" s="5"/>
      <c r="Q324" s="5"/>
      <c r="R324" s="5"/>
      <c r="S324" s="5"/>
      <c r="T324" s="5"/>
      <c r="U324" s="5"/>
      <c r="V324" s="5"/>
    </row>
    <row r="325">
      <c r="A325" s="5"/>
      <c r="B325" s="3"/>
      <c r="C325" s="5"/>
      <c r="D325" s="5"/>
      <c r="E325" s="5"/>
      <c r="F325" s="5"/>
      <c r="G325" s="5"/>
      <c r="H325" s="5"/>
      <c r="I325" s="5"/>
      <c r="J325" s="5"/>
      <c r="K325" s="5"/>
      <c r="L325" s="5"/>
      <c r="M325" s="5"/>
      <c r="N325" s="5"/>
      <c r="O325" s="5"/>
      <c r="P325" s="5"/>
      <c r="Q325" s="5"/>
      <c r="R325" s="5"/>
      <c r="S325" s="5"/>
      <c r="T325" s="5"/>
      <c r="U325" s="5"/>
      <c r="V325" s="5"/>
    </row>
    <row r="326">
      <c r="A326" s="5"/>
      <c r="B326" s="3"/>
      <c r="C326" s="5"/>
      <c r="D326" s="5"/>
      <c r="E326" s="5"/>
      <c r="F326" s="5"/>
      <c r="G326" s="5"/>
      <c r="H326" s="5"/>
      <c r="I326" s="5"/>
      <c r="J326" s="5"/>
      <c r="K326" s="5"/>
      <c r="L326" s="5"/>
      <c r="M326" s="5"/>
      <c r="N326" s="5"/>
      <c r="O326" s="5"/>
      <c r="P326" s="5"/>
      <c r="Q326" s="5"/>
      <c r="R326" s="5"/>
      <c r="S326" s="5"/>
      <c r="T326" s="5"/>
      <c r="U326" s="5"/>
      <c r="V326" s="5"/>
    </row>
    <row r="327">
      <c r="A327" s="5"/>
      <c r="B327" s="3"/>
      <c r="C327" s="5"/>
      <c r="D327" s="5"/>
      <c r="E327" s="5"/>
      <c r="F327" s="5"/>
      <c r="G327" s="5"/>
      <c r="H327" s="5"/>
      <c r="I327" s="5"/>
      <c r="J327" s="5"/>
      <c r="K327" s="5"/>
      <c r="L327" s="5"/>
      <c r="M327" s="5"/>
      <c r="N327" s="5"/>
      <c r="O327" s="5"/>
      <c r="P327" s="5"/>
      <c r="Q327" s="5"/>
      <c r="R327" s="5"/>
      <c r="S327" s="5"/>
      <c r="T327" s="5"/>
      <c r="U327" s="5"/>
      <c r="V327" s="5"/>
    </row>
    <row r="328">
      <c r="A328" s="5"/>
      <c r="B328" s="3"/>
      <c r="C328" s="5"/>
      <c r="D328" s="5"/>
      <c r="E328" s="5"/>
      <c r="F328" s="5"/>
      <c r="G328" s="5"/>
      <c r="H328" s="5"/>
      <c r="I328" s="5"/>
      <c r="J328" s="5"/>
      <c r="K328" s="5"/>
      <c r="L328" s="5"/>
      <c r="M328" s="5"/>
      <c r="N328" s="5"/>
      <c r="O328" s="5"/>
      <c r="P328" s="5"/>
      <c r="Q328" s="5"/>
      <c r="R328" s="5"/>
      <c r="S328" s="5"/>
      <c r="T328" s="5"/>
      <c r="U328" s="5"/>
      <c r="V328" s="5"/>
    </row>
    <row r="329">
      <c r="A329" s="5"/>
      <c r="B329" s="3"/>
      <c r="C329" s="5"/>
      <c r="D329" s="5"/>
      <c r="E329" s="5"/>
      <c r="F329" s="5"/>
      <c r="G329" s="5"/>
      <c r="H329" s="5"/>
      <c r="I329" s="5"/>
      <c r="J329" s="5"/>
      <c r="K329" s="5"/>
      <c r="L329" s="5"/>
      <c r="M329" s="5"/>
      <c r="N329" s="5"/>
      <c r="O329" s="5"/>
      <c r="P329" s="5"/>
      <c r="Q329" s="5"/>
      <c r="R329" s="5"/>
      <c r="S329" s="5"/>
      <c r="T329" s="5"/>
      <c r="U329" s="5"/>
      <c r="V329" s="5"/>
    </row>
    <row r="330">
      <c r="A330" s="5"/>
      <c r="B330" s="3"/>
      <c r="C330" s="5"/>
      <c r="D330" s="5"/>
      <c r="E330" s="5"/>
      <c r="F330" s="5"/>
      <c r="G330" s="5"/>
      <c r="H330" s="5"/>
      <c r="I330" s="5"/>
      <c r="J330" s="5"/>
      <c r="K330" s="5"/>
      <c r="L330" s="5"/>
      <c r="M330" s="5"/>
      <c r="N330" s="5"/>
      <c r="O330" s="5"/>
      <c r="P330" s="5"/>
      <c r="Q330" s="5"/>
      <c r="R330" s="5"/>
      <c r="S330" s="5"/>
      <c r="T330" s="5"/>
      <c r="U330" s="5"/>
      <c r="V330" s="5"/>
    </row>
    <row r="331">
      <c r="A331" s="5"/>
      <c r="B331" s="3"/>
      <c r="C331" s="5"/>
      <c r="D331" s="5"/>
      <c r="E331" s="5"/>
      <c r="F331" s="5"/>
      <c r="G331" s="5"/>
      <c r="H331" s="5"/>
      <c r="I331" s="5"/>
      <c r="J331" s="5"/>
      <c r="K331" s="5"/>
      <c r="L331" s="5"/>
      <c r="M331" s="5"/>
      <c r="N331" s="5"/>
      <c r="O331" s="5"/>
      <c r="P331" s="5"/>
      <c r="Q331" s="5"/>
      <c r="R331" s="5"/>
      <c r="S331" s="5"/>
      <c r="T331" s="5"/>
      <c r="U331" s="5"/>
      <c r="V331" s="5"/>
    </row>
    <row r="332">
      <c r="A332" s="5"/>
      <c r="B332" s="3"/>
      <c r="C332" s="5"/>
      <c r="D332" s="5"/>
      <c r="E332" s="5"/>
      <c r="F332" s="5"/>
      <c r="G332" s="5"/>
      <c r="H332" s="5"/>
      <c r="I332" s="5"/>
      <c r="J332" s="5"/>
      <c r="K332" s="5"/>
      <c r="L332" s="5"/>
      <c r="M332" s="5"/>
      <c r="N332" s="5"/>
      <c r="O332" s="5"/>
      <c r="P332" s="5"/>
      <c r="Q332" s="5"/>
      <c r="R332" s="5"/>
      <c r="S332" s="5"/>
      <c r="T332" s="5"/>
      <c r="U332" s="5"/>
      <c r="V332" s="5"/>
    </row>
    <row r="333">
      <c r="A333" s="5"/>
      <c r="B333" s="3"/>
      <c r="C333" s="5"/>
      <c r="D333" s="5"/>
      <c r="E333" s="5"/>
      <c r="F333" s="5"/>
      <c r="G333" s="5"/>
      <c r="H333" s="5"/>
      <c r="I333" s="5"/>
      <c r="J333" s="5"/>
      <c r="K333" s="5"/>
      <c r="L333" s="5"/>
      <c r="M333" s="5"/>
      <c r="N333" s="5"/>
      <c r="O333" s="5"/>
      <c r="P333" s="5"/>
      <c r="Q333" s="5"/>
      <c r="R333" s="5"/>
      <c r="S333" s="5"/>
      <c r="T333" s="5"/>
      <c r="U333" s="5"/>
      <c r="V333" s="5"/>
    </row>
    <row r="334">
      <c r="A334" s="5"/>
      <c r="B334" s="3"/>
      <c r="C334" s="5"/>
      <c r="D334" s="5"/>
      <c r="E334" s="5"/>
      <c r="F334" s="5"/>
      <c r="G334" s="5"/>
      <c r="H334" s="5"/>
      <c r="I334" s="5"/>
      <c r="J334" s="5"/>
      <c r="K334" s="5"/>
      <c r="L334" s="5"/>
      <c r="M334" s="5"/>
      <c r="N334" s="5"/>
      <c r="O334" s="5"/>
      <c r="P334" s="5"/>
      <c r="Q334" s="5"/>
      <c r="R334" s="5"/>
      <c r="S334" s="5"/>
      <c r="T334" s="5"/>
      <c r="U334" s="5"/>
      <c r="V334" s="5"/>
    </row>
    <row r="335">
      <c r="A335" s="5"/>
      <c r="B335" s="3"/>
      <c r="C335" s="5"/>
      <c r="D335" s="5"/>
      <c r="E335" s="5"/>
      <c r="F335" s="5"/>
      <c r="G335" s="5"/>
      <c r="H335" s="5"/>
      <c r="I335" s="5"/>
      <c r="J335" s="5"/>
      <c r="K335" s="5"/>
      <c r="L335" s="5"/>
      <c r="M335" s="5"/>
      <c r="N335" s="5"/>
      <c r="O335" s="5"/>
      <c r="P335" s="5"/>
      <c r="Q335" s="5"/>
      <c r="R335" s="5"/>
      <c r="S335" s="5"/>
      <c r="T335" s="5"/>
      <c r="U335" s="5"/>
      <c r="V335" s="5"/>
    </row>
    <row r="336">
      <c r="A336" s="5"/>
      <c r="B336" s="3"/>
      <c r="C336" s="5"/>
      <c r="D336" s="5"/>
      <c r="E336" s="5"/>
      <c r="F336" s="5"/>
      <c r="G336" s="5"/>
      <c r="H336" s="5"/>
      <c r="I336" s="5"/>
      <c r="J336" s="5"/>
      <c r="K336" s="5"/>
      <c r="L336" s="5"/>
      <c r="M336" s="5"/>
      <c r="N336" s="5"/>
      <c r="O336" s="5"/>
      <c r="P336" s="5"/>
      <c r="Q336" s="5"/>
      <c r="R336" s="5"/>
      <c r="S336" s="5"/>
      <c r="T336" s="5"/>
      <c r="U336" s="5"/>
      <c r="V336" s="5"/>
    </row>
    <row r="337">
      <c r="A337" s="5"/>
      <c r="B337" s="3"/>
      <c r="C337" s="5"/>
      <c r="D337" s="5"/>
      <c r="E337" s="5"/>
      <c r="F337" s="5"/>
      <c r="G337" s="5"/>
      <c r="H337" s="5"/>
      <c r="I337" s="5"/>
      <c r="J337" s="5"/>
      <c r="K337" s="5"/>
      <c r="L337" s="5"/>
      <c r="M337" s="5"/>
      <c r="N337" s="5"/>
      <c r="O337" s="5"/>
      <c r="P337" s="5"/>
      <c r="Q337" s="5"/>
      <c r="R337" s="5"/>
      <c r="S337" s="5"/>
      <c r="T337" s="5"/>
      <c r="U337" s="5"/>
      <c r="V337" s="5"/>
    </row>
    <row r="338">
      <c r="A338" s="5"/>
      <c r="B338" s="3"/>
      <c r="C338" s="5"/>
      <c r="D338" s="5"/>
      <c r="E338" s="5"/>
      <c r="F338" s="5"/>
      <c r="G338" s="5"/>
      <c r="H338" s="5"/>
      <c r="I338" s="5"/>
      <c r="J338" s="5"/>
      <c r="K338" s="5"/>
      <c r="L338" s="5"/>
      <c r="M338" s="5"/>
      <c r="N338" s="5"/>
      <c r="O338" s="5"/>
      <c r="P338" s="5"/>
      <c r="Q338" s="5"/>
      <c r="R338" s="5"/>
      <c r="S338" s="5"/>
      <c r="T338" s="5"/>
      <c r="U338" s="5"/>
      <c r="V338" s="5"/>
    </row>
    <row r="339">
      <c r="A339" s="5"/>
      <c r="B339" s="3"/>
      <c r="C339" s="5"/>
      <c r="D339" s="5"/>
      <c r="E339" s="5"/>
      <c r="F339" s="5"/>
      <c r="G339" s="5"/>
      <c r="H339" s="5"/>
      <c r="I339" s="5"/>
      <c r="J339" s="5"/>
      <c r="K339" s="5"/>
      <c r="L339" s="5"/>
      <c r="M339" s="5"/>
      <c r="N339" s="5"/>
      <c r="O339" s="5"/>
      <c r="P339" s="5"/>
      <c r="Q339" s="5"/>
      <c r="R339" s="5"/>
      <c r="S339" s="5"/>
      <c r="T339" s="5"/>
      <c r="U339" s="5"/>
      <c r="V339" s="5"/>
    </row>
    <row r="340">
      <c r="A340" s="5"/>
      <c r="B340" s="3"/>
      <c r="C340" s="5"/>
      <c r="D340" s="5"/>
      <c r="E340" s="5"/>
      <c r="F340" s="5"/>
      <c r="G340" s="5"/>
      <c r="H340" s="5"/>
      <c r="I340" s="5"/>
      <c r="J340" s="5"/>
      <c r="K340" s="5"/>
      <c r="L340" s="5"/>
      <c r="M340" s="5"/>
      <c r="N340" s="5"/>
      <c r="O340" s="5"/>
      <c r="P340" s="5"/>
      <c r="Q340" s="5"/>
      <c r="R340" s="5"/>
      <c r="S340" s="5"/>
      <c r="T340" s="5"/>
      <c r="U340" s="5"/>
      <c r="V340" s="5"/>
    </row>
    <row r="341">
      <c r="A341" s="5"/>
      <c r="B341" s="3"/>
      <c r="C341" s="5"/>
      <c r="D341" s="5"/>
      <c r="E341" s="5"/>
      <c r="F341" s="5"/>
      <c r="G341" s="5"/>
      <c r="H341" s="5"/>
      <c r="I341" s="5"/>
      <c r="J341" s="5"/>
      <c r="K341" s="5"/>
      <c r="L341" s="5"/>
      <c r="M341" s="5"/>
      <c r="N341" s="5"/>
      <c r="O341" s="5"/>
      <c r="P341" s="5"/>
      <c r="Q341" s="5"/>
      <c r="R341" s="5"/>
      <c r="S341" s="5"/>
      <c r="T341" s="5"/>
      <c r="U341" s="5"/>
      <c r="V341" s="5"/>
    </row>
    <row r="342">
      <c r="A342" s="5"/>
      <c r="B342" s="3"/>
      <c r="C342" s="5"/>
      <c r="D342" s="5"/>
      <c r="E342" s="5"/>
      <c r="F342" s="5"/>
      <c r="G342" s="5"/>
      <c r="H342" s="5"/>
      <c r="I342" s="5"/>
      <c r="J342" s="5"/>
      <c r="K342" s="5"/>
      <c r="L342" s="5"/>
      <c r="M342" s="5"/>
      <c r="N342" s="5"/>
      <c r="O342" s="5"/>
      <c r="P342" s="5"/>
      <c r="Q342" s="5"/>
      <c r="R342" s="5"/>
      <c r="S342" s="5"/>
      <c r="T342" s="5"/>
      <c r="U342" s="5"/>
      <c r="V342" s="5"/>
    </row>
    <row r="343">
      <c r="A343" s="5"/>
      <c r="B343" s="3"/>
      <c r="C343" s="5"/>
      <c r="D343" s="5"/>
      <c r="E343" s="5"/>
      <c r="F343" s="5"/>
      <c r="G343" s="5"/>
      <c r="H343" s="5"/>
      <c r="I343" s="5"/>
      <c r="J343" s="5"/>
      <c r="K343" s="5"/>
      <c r="L343" s="5"/>
      <c r="M343" s="5"/>
      <c r="N343" s="5"/>
      <c r="O343" s="5"/>
      <c r="P343" s="5"/>
      <c r="Q343" s="5"/>
      <c r="R343" s="5"/>
      <c r="S343" s="5"/>
      <c r="T343" s="5"/>
      <c r="U343" s="5"/>
      <c r="V343" s="5"/>
    </row>
    <row r="344">
      <c r="A344" s="5"/>
      <c r="B344" s="3"/>
      <c r="C344" s="5"/>
      <c r="D344" s="5"/>
      <c r="E344" s="5"/>
      <c r="F344" s="5"/>
      <c r="G344" s="5"/>
      <c r="H344" s="5"/>
      <c r="I344" s="5"/>
      <c r="J344" s="5"/>
      <c r="K344" s="5"/>
      <c r="L344" s="5"/>
      <c r="M344" s="5"/>
      <c r="N344" s="5"/>
      <c r="O344" s="5"/>
      <c r="P344" s="5"/>
      <c r="Q344" s="5"/>
      <c r="R344" s="5"/>
      <c r="S344" s="5"/>
      <c r="T344" s="5"/>
      <c r="U344" s="5"/>
      <c r="V344" s="5"/>
    </row>
    <row r="345">
      <c r="A345" s="5"/>
      <c r="B345" s="3"/>
      <c r="C345" s="5"/>
      <c r="D345" s="5"/>
      <c r="E345" s="5"/>
      <c r="F345" s="5"/>
      <c r="G345" s="5"/>
      <c r="H345" s="5"/>
      <c r="I345" s="5"/>
      <c r="J345" s="5"/>
      <c r="K345" s="5"/>
      <c r="L345" s="5"/>
      <c r="M345" s="5"/>
      <c r="N345" s="5"/>
      <c r="O345" s="5"/>
      <c r="P345" s="5"/>
      <c r="Q345" s="5"/>
      <c r="R345" s="5"/>
      <c r="S345" s="5"/>
      <c r="T345" s="5"/>
      <c r="U345" s="5"/>
      <c r="V345" s="5"/>
    </row>
    <row r="346">
      <c r="A346" s="5"/>
      <c r="B346" s="3"/>
      <c r="C346" s="5"/>
      <c r="D346" s="5"/>
      <c r="E346" s="5"/>
      <c r="F346" s="5"/>
      <c r="G346" s="5"/>
      <c r="H346" s="5"/>
      <c r="I346" s="5"/>
      <c r="J346" s="5"/>
      <c r="K346" s="5"/>
      <c r="L346" s="5"/>
      <c r="M346" s="5"/>
      <c r="N346" s="5"/>
      <c r="O346" s="5"/>
      <c r="P346" s="5"/>
      <c r="Q346" s="5"/>
      <c r="R346" s="5"/>
      <c r="S346" s="5"/>
      <c r="T346" s="5"/>
      <c r="U346" s="5"/>
      <c r="V346" s="5"/>
    </row>
    <row r="347">
      <c r="A347" s="5"/>
      <c r="B347" s="3"/>
      <c r="C347" s="5"/>
      <c r="D347" s="5"/>
      <c r="E347" s="5"/>
      <c r="F347" s="5"/>
      <c r="G347" s="5"/>
      <c r="H347" s="5"/>
      <c r="I347" s="5"/>
      <c r="J347" s="5"/>
      <c r="K347" s="5"/>
      <c r="L347" s="5"/>
      <c r="M347" s="5"/>
      <c r="N347" s="5"/>
      <c r="O347" s="5"/>
      <c r="P347" s="5"/>
      <c r="Q347" s="5"/>
      <c r="R347" s="5"/>
      <c r="S347" s="5"/>
      <c r="T347" s="5"/>
      <c r="U347" s="5"/>
      <c r="V347" s="5"/>
    </row>
    <row r="348">
      <c r="A348" s="5"/>
      <c r="B348" s="3"/>
      <c r="C348" s="5"/>
      <c r="D348" s="5"/>
      <c r="E348" s="5"/>
      <c r="F348" s="5"/>
      <c r="G348" s="5"/>
      <c r="H348" s="5"/>
      <c r="I348" s="5"/>
      <c r="J348" s="5"/>
      <c r="K348" s="5"/>
      <c r="L348" s="5"/>
      <c r="M348" s="5"/>
      <c r="N348" s="5"/>
      <c r="O348" s="5"/>
      <c r="P348" s="5"/>
      <c r="Q348" s="5"/>
      <c r="R348" s="5"/>
      <c r="S348" s="5"/>
      <c r="T348" s="5"/>
      <c r="U348" s="5"/>
      <c r="V348" s="5"/>
    </row>
    <row r="349">
      <c r="A349" s="5"/>
      <c r="B349" s="3"/>
      <c r="C349" s="5"/>
      <c r="D349" s="5"/>
      <c r="E349" s="5"/>
      <c r="F349" s="5"/>
      <c r="G349" s="5"/>
      <c r="H349" s="5"/>
      <c r="I349" s="5"/>
      <c r="J349" s="5"/>
      <c r="K349" s="5"/>
      <c r="L349" s="5"/>
      <c r="M349" s="5"/>
      <c r="N349" s="5"/>
      <c r="O349" s="5"/>
      <c r="P349" s="5"/>
      <c r="Q349" s="5"/>
      <c r="R349" s="5"/>
      <c r="S349" s="5"/>
      <c r="T349" s="5"/>
      <c r="U349" s="5"/>
      <c r="V349" s="5"/>
    </row>
    <row r="350">
      <c r="A350" s="5"/>
      <c r="B350" s="3"/>
      <c r="C350" s="5"/>
      <c r="D350" s="5"/>
      <c r="E350" s="5"/>
      <c r="F350" s="5"/>
      <c r="G350" s="5"/>
      <c r="H350" s="5"/>
      <c r="I350" s="5"/>
      <c r="J350" s="5"/>
      <c r="K350" s="5"/>
      <c r="L350" s="5"/>
      <c r="M350" s="5"/>
      <c r="N350" s="5"/>
      <c r="O350" s="5"/>
      <c r="P350" s="5"/>
      <c r="Q350" s="5"/>
      <c r="R350" s="5"/>
      <c r="S350" s="5"/>
      <c r="T350" s="5"/>
      <c r="U350" s="5"/>
      <c r="V350" s="5"/>
    </row>
    <row r="351">
      <c r="A351" s="5"/>
      <c r="B351" s="3"/>
      <c r="C351" s="5"/>
      <c r="D351" s="5"/>
      <c r="E351" s="5"/>
      <c r="F351" s="5"/>
      <c r="G351" s="5"/>
      <c r="H351" s="5"/>
      <c r="I351" s="5"/>
      <c r="J351" s="5"/>
      <c r="K351" s="5"/>
      <c r="L351" s="5"/>
      <c r="M351" s="5"/>
      <c r="N351" s="5"/>
      <c r="O351" s="5"/>
      <c r="P351" s="5"/>
      <c r="Q351" s="5"/>
      <c r="R351" s="5"/>
      <c r="S351" s="5"/>
      <c r="T351" s="5"/>
      <c r="U351" s="5"/>
      <c r="V351" s="5"/>
    </row>
    <row r="352">
      <c r="A352" s="5"/>
      <c r="B352" s="3"/>
      <c r="C352" s="5"/>
      <c r="D352" s="5"/>
      <c r="E352" s="5"/>
      <c r="F352" s="5"/>
      <c r="G352" s="5"/>
      <c r="H352" s="5"/>
      <c r="I352" s="5"/>
      <c r="J352" s="5"/>
      <c r="K352" s="5"/>
      <c r="L352" s="5"/>
      <c r="M352" s="5"/>
      <c r="N352" s="5"/>
      <c r="O352" s="5"/>
      <c r="P352" s="5"/>
      <c r="Q352" s="5"/>
      <c r="R352" s="5"/>
      <c r="S352" s="5"/>
      <c r="T352" s="5"/>
      <c r="U352" s="5"/>
      <c r="V352" s="5"/>
    </row>
    <row r="353">
      <c r="A353" s="5"/>
      <c r="B353" s="3"/>
      <c r="C353" s="5"/>
      <c r="D353" s="5"/>
      <c r="E353" s="5"/>
      <c r="F353" s="5"/>
      <c r="G353" s="5"/>
      <c r="H353" s="5"/>
      <c r="I353" s="5"/>
      <c r="J353" s="5"/>
      <c r="K353" s="5"/>
      <c r="L353" s="5"/>
      <c r="M353" s="5"/>
      <c r="N353" s="5"/>
      <c r="O353" s="5"/>
      <c r="P353" s="5"/>
      <c r="Q353" s="5"/>
      <c r="R353" s="5"/>
      <c r="S353" s="5"/>
      <c r="T353" s="5"/>
      <c r="U353" s="5"/>
      <c r="V353" s="5"/>
    </row>
    <row r="354">
      <c r="A354" s="5"/>
      <c r="B354" s="3"/>
      <c r="C354" s="5"/>
      <c r="D354" s="5"/>
      <c r="E354" s="5"/>
      <c r="F354" s="5"/>
      <c r="G354" s="5"/>
      <c r="H354" s="5"/>
      <c r="I354" s="5"/>
      <c r="J354" s="5"/>
      <c r="K354" s="5"/>
      <c r="L354" s="5"/>
      <c r="M354" s="5"/>
      <c r="N354" s="5"/>
      <c r="O354" s="5"/>
      <c r="P354" s="5"/>
      <c r="Q354" s="5"/>
      <c r="R354" s="5"/>
      <c r="S354" s="5"/>
      <c r="T354" s="5"/>
      <c r="U354" s="5"/>
      <c r="V354" s="5"/>
    </row>
    <row r="355">
      <c r="A355" s="5"/>
      <c r="B355" s="3"/>
      <c r="C355" s="5"/>
      <c r="D355" s="5"/>
      <c r="E355" s="5"/>
      <c r="F355" s="5"/>
      <c r="G355" s="5"/>
      <c r="H355" s="5"/>
      <c r="I355" s="5"/>
      <c r="J355" s="5"/>
      <c r="K355" s="5"/>
      <c r="L355" s="5"/>
      <c r="M355" s="5"/>
      <c r="N355" s="5"/>
      <c r="O355" s="5"/>
      <c r="P355" s="5"/>
      <c r="Q355" s="5"/>
      <c r="R355" s="5"/>
      <c r="S355" s="5"/>
      <c r="T355" s="5"/>
      <c r="U355" s="5"/>
      <c r="V355" s="5"/>
    </row>
    <row r="356">
      <c r="A356" s="5"/>
      <c r="B356" s="3"/>
      <c r="C356" s="5"/>
      <c r="D356" s="5"/>
      <c r="E356" s="5"/>
      <c r="F356" s="5"/>
      <c r="G356" s="5"/>
      <c r="H356" s="5"/>
      <c r="I356" s="5"/>
      <c r="J356" s="5"/>
      <c r="K356" s="5"/>
      <c r="L356" s="5"/>
      <c r="M356" s="5"/>
      <c r="N356" s="5"/>
      <c r="O356" s="5"/>
      <c r="P356" s="5"/>
      <c r="Q356" s="5"/>
      <c r="R356" s="5"/>
      <c r="S356" s="5"/>
      <c r="T356" s="5"/>
      <c r="U356" s="5"/>
      <c r="V356" s="5"/>
    </row>
    <row r="357">
      <c r="A357" s="5"/>
      <c r="B357" s="3"/>
      <c r="C357" s="5"/>
      <c r="D357" s="5"/>
      <c r="E357" s="5"/>
      <c r="F357" s="5"/>
      <c r="G357" s="5"/>
      <c r="H357" s="5"/>
      <c r="I357" s="5"/>
      <c r="J357" s="5"/>
      <c r="K357" s="5"/>
      <c r="L357" s="5"/>
      <c r="M357" s="5"/>
      <c r="N357" s="5"/>
      <c r="O357" s="5"/>
      <c r="P357" s="5"/>
      <c r="Q357" s="5"/>
      <c r="R357" s="5"/>
      <c r="S357" s="5"/>
      <c r="T357" s="5"/>
      <c r="U357" s="5"/>
      <c r="V357" s="5"/>
    </row>
    <row r="358">
      <c r="A358" s="5"/>
      <c r="B358" s="3"/>
      <c r="C358" s="5"/>
      <c r="D358" s="5"/>
      <c r="E358" s="5"/>
      <c r="F358" s="5"/>
      <c r="G358" s="5"/>
      <c r="H358" s="5"/>
      <c r="I358" s="5"/>
      <c r="J358" s="5"/>
      <c r="K358" s="5"/>
      <c r="L358" s="5"/>
      <c r="M358" s="5"/>
      <c r="N358" s="5"/>
      <c r="O358" s="5"/>
      <c r="P358" s="5"/>
      <c r="Q358" s="5"/>
      <c r="R358" s="5"/>
      <c r="S358" s="5"/>
      <c r="T358" s="5"/>
      <c r="U358" s="5"/>
      <c r="V358" s="5"/>
    </row>
    <row r="359">
      <c r="A359" s="5"/>
      <c r="B359" s="3"/>
      <c r="C359" s="5"/>
      <c r="D359" s="5"/>
      <c r="E359" s="5"/>
      <c r="F359" s="5"/>
      <c r="G359" s="5"/>
      <c r="H359" s="5"/>
      <c r="I359" s="5"/>
      <c r="J359" s="5"/>
      <c r="K359" s="5"/>
      <c r="L359" s="5"/>
      <c r="M359" s="5"/>
      <c r="N359" s="5"/>
      <c r="O359" s="5"/>
      <c r="P359" s="5"/>
      <c r="Q359" s="5"/>
      <c r="R359" s="5"/>
      <c r="S359" s="5"/>
      <c r="T359" s="5"/>
      <c r="U359" s="5"/>
      <c r="V359" s="5"/>
    </row>
    <row r="360">
      <c r="A360" s="5"/>
      <c r="B360" s="3"/>
      <c r="C360" s="5"/>
      <c r="D360" s="5"/>
      <c r="E360" s="5"/>
      <c r="F360" s="5"/>
      <c r="G360" s="5"/>
      <c r="H360" s="5"/>
      <c r="I360" s="5"/>
      <c r="J360" s="5"/>
      <c r="K360" s="5"/>
      <c r="L360" s="5"/>
      <c r="M360" s="5"/>
      <c r="N360" s="5"/>
      <c r="O360" s="5"/>
      <c r="P360" s="5"/>
      <c r="Q360" s="5"/>
      <c r="R360" s="5"/>
      <c r="S360" s="5"/>
      <c r="T360" s="5"/>
      <c r="U360" s="5"/>
      <c r="V360" s="5"/>
    </row>
    <row r="361">
      <c r="A361" s="5"/>
      <c r="B361" s="3"/>
      <c r="C361" s="5"/>
      <c r="D361" s="5"/>
      <c r="E361" s="5"/>
      <c r="F361" s="5"/>
      <c r="G361" s="5"/>
      <c r="H361" s="5"/>
      <c r="I361" s="5"/>
      <c r="J361" s="5"/>
      <c r="K361" s="5"/>
      <c r="L361" s="5"/>
      <c r="M361" s="5"/>
      <c r="N361" s="5"/>
      <c r="O361" s="5"/>
      <c r="P361" s="5"/>
      <c r="Q361" s="5"/>
      <c r="R361" s="5"/>
      <c r="S361" s="5"/>
      <c r="T361" s="5"/>
      <c r="U361" s="5"/>
      <c r="V361" s="5"/>
    </row>
    <row r="362">
      <c r="A362" s="5"/>
      <c r="B362" s="3"/>
      <c r="C362" s="5"/>
      <c r="D362" s="5"/>
      <c r="E362" s="5"/>
      <c r="F362" s="5"/>
      <c r="G362" s="5"/>
      <c r="H362" s="5"/>
      <c r="I362" s="5"/>
      <c r="J362" s="5"/>
      <c r="K362" s="5"/>
      <c r="L362" s="5"/>
      <c r="M362" s="5"/>
      <c r="N362" s="5"/>
      <c r="O362" s="5"/>
      <c r="P362" s="5"/>
      <c r="Q362" s="5"/>
      <c r="R362" s="5"/>
      <c r="S362" s="5"/>
      <c r="T362" s="5"/>
      <c r="U362" s="5"/>
      <c r="V362" s="5"/>
    </row>
    <row r="363">
      <c r="A363" s="5"/>
      <c r="B363" s="3"/>
      <c r="C363" s="5"/>
      <c r="D363" s="5"/>
      <c r="E363" s="5"/>
      <c r="F363" s="5"/>
      <c r="G363" s="5"/>
      <c r="H363" s="5"/>
      <c r="I363" s="5"/>
      <c r="J363" s="5"/>
      <c r="K363" s="5"/>
      <c r="L363" s="5"/>
      <c r="M363" s="5"/>
      <c r="N363" s="5"/>
      <c r="O363" s="5"/>
      <c r="P363" s="5"/>
      <c r="Q363" s="5"/>
      <c r="R363" s="5"/>
      <c r="S363" s="5"/>
      <c r="T363" s="5"/>
      <c r="U363" s="5"/>
      <c r="V363" s="5"/>
    </row>
    <row r="364">
      <c r="A364" s="5"/>
      <c r="B364" s="3"/>
      <c r="C364" s="5"/>
      <c r="D364" s="5"/>
      <c r="E364" s="5"/>
      <c r="F364" s="5"/>
      <c r="G364" s="5"/>
      <c r="H364" s="5"/>
      <c r="I364" s="5"/>
      <c r="J364" s="5"/>
      <c r="K364" s="5"/>
      <c r="L364" s="5"/>
      <c r="M364" s="5"/>
      <c r="N364" s="5"/>
      <c r="O364" s="5"/>
      <c r="P364" s="5"/>
      <c r="Q364" s="5"/>
      <c r="R364" s="5"/>
      <c r="S364" s="5"/>
      <c r="T364" s="5"/>
      <c r="U364" s="5"/>
      <c r="V364" s="5"/>
    </row>
    <row r="365">
      <c r="A365" s="5"/>
      <c r="B365" s="3"/>
      <c r="C365" s="5"/>
      <c r="D365" s="5"/>
      <c r="E365" s="5"/>
      <c r="F365" s="5"/>
      <c r="G365" s="5"/>
      <c r="H365" s="5"/>
      <c r="I365" s="5"/>
      <c r="J365" s="5"/>
      <c r="K365" s="5"/>
      <c r="L365" s="5"/>
      <c r="M365" s="5"/>
      <c r="N365" s="5"/>
      <c r="O365" s="5"/>
      <c r="P365" s="5"/>
      <c r="Q365" s="5"/>
      <c r="R365" s="5"/>
      <c r="S365" s="5"/>
      <c r="T365" s="5"/>
      <c r="U365" s="5"/>
      <c r="V365" s="5"/>
    </row>
    <row r="366">
      <c r="A366" s="5"/>
      <c r="B366" s="3"/>
      <c r="C366" s="5"/>
      <c r="D366" s="5"/>
      <c r="E366" s="5"/>
      <c r="F366" s="5"/>
      <c r="G366" s="5"/>
      <c r="H366" s="5"/>
      <c r="I366" s="5"/>
      <c r="J366" s="5"/>
      <c r="K366" s="5"/>
      <c r="L366" s="5"/>
      <c r="M366" s="5"/>
      <c r="N366" s="5"/>
      <c r="O366" s="5"/>
      <c r="P366" s="5"/>
      <c r="Q366" s="5"/>
      <c r="R366" s="5"/>
      <c r="S366" s="5"/>
      <c r="T366" s="5"/>
      <c r="U366" s="5"/>
      <c r="V366" s="5"/>
    </row>
    <row r="367">
      <c r="A367" s="5"/>
      <c r="B367" s="3"/>
      <c r="C367" s="5"/>
      <c r="D367" s="5"/>
      <c r="E367" s="5"/>
      <c r="F367" s="5"/>
      <c r="G367" s="5"/>
      <c r="H367" s="5"/>
      <c r="I367" s="5"/>
      <c r="J367" s="5"/>
      <c r="K367" s="5"/>
      <c r="L367" s="5"/>
      <c r="M367" s="5"/>
      <c r="N367" s="5"/>
      <c r="O367" s="5"/>
      <c r="P367" s="5"/>
      <c r="Q367" s="5"/>
      <c r="R367" s="5"/>
      <c r="S367" s="5"/>
      <c r="T367" s="5"/>
      <c r="U367" s="5"/>
      <c r="V367" s="5"/>
    </row>
    <row r="368">
      <c r="A368" s="5"/>
      <c r="B368" s="3"/>
      <c r="C368" s="5"/>
      <c r="D368" s="5"/>
      <c r="E368" s="5"/>
      <c r="F368" s="5"/>
      <c r="G368" s="5"/>
      <c r="H368" s="5"/>
      <c r="I368" s="5"/>
      <c r="J368" s="5"/>
      <c r="K368" s="5"/>
      <c r="L368" s="5"/>
      <c r="M368" s="5"/>
      <c r="N368" s="5"/>
      <c r="O368" s="5"/>
      <c r="P368" s="5"/>
      <c r="Q368" s="5"/>
      <c r="R368" s="5"/>
      <c r="S368" s="5"/>
      <c r="T368" s="5"/>
      <c r="U368" s="5"/>
      <c r="V368" s="5"/>
    </row>
    <row r="369">
      <c r="A369" s="5"/>
      <c r="B369" s="3"/>
      <c r="C369" s="5"/>
      <c r="D369" s="5"/>
      <c r="E369" s="5"/>
      <c r="F369" s="5"/>
      <c r="G369" s="5"/>
      <c r="H369" s="5"/>
      <c r="I369" s="5"/>
      <c r="J369" s="5"/>
      <c r="K369" s="5"/>
      <c r="L369" s="5"/>
      <c r="M369" s="5"/>
      <c r="N369" s="5"/>
      <c r="O369" s="5"/>
      <c r="P369" s="5"/>
      <c r="Q369" s="5"/>
      <c r="R369" s="5"/>
      <c r="S369" s="5"/>
      <c r="T369" s="5"/>
      <c r="U369" s="5"/>
      <c r="V369" s="5"/>
    </row>
    <row r="370">
      <c r="A370" s="5"/>
      <c r="B370" s="3"/>
      <c r="C370" s="5"/>
      <c r="D370" s="5"/>
      <c r="E370" s="5"/>
      <c r="F370" s="5"/>
      <c r="G370" s="5"/>
      <c r="H370" s="5"/>
      <c r="I370" s="5"/>
      <c r="J370" s="5"/>
      <c r="K370" s="5"/>
      <c r="L370" s="5"/>
      <c r="M370" s="5"/>
      <c r="N370" s="5"/>
      <c r="O370" s="5"/>
      <c r="P370" s="5"/>
      <c r="Q370" s="5"/>
      <c r="R370" s="5"/>
      <c r="S370" s="5"/>
      <c r="T370" s="5"/>
      <c r="U370" s="5"/>
      <c r="V370" s="5"/>
    </row>
    <row r="371">
      <c r="A371" s="5"/>
      <c r="B371" s="3"/>
      <c r="C371" s="5"/>
      <c r="D371" s="5"/>
      <c r="E371" s="5"/>
      <c r="F371" s="5"/>
      <c r="G371" s="5"/>
      <c r="H371" s="5"/>
      <c r="I371" s="5"/>
      <c r="J371" s="5"/>
      <c r="K371" s="5"/>
      <c r="L371" s="5"/>
      <c r="M371" s="5"/>
      <c r="N371" s="5"/>
      <c r="O371" s="5"/>
      <c r="P371" s="5"/>
      <c r="Q371" s="5"/>
      <c r="R371" s="5"/>
      <c r="S371" s="5"/>
      <c r="T371" s="5"/>
      <c r="U371" s="5"/>
      <c r="V371" s="5"/>
    </row>
    <row r="372">
      <c r="A372" s="5"/>
      <c r="B372" s="3"/>
      <c r="C372" s="5"/>
      <c r="D372" s="5"/>
      <c r="E372" s="5"/>
      <c r="F372" s="5"/>
      <c r="G372" s="5"/>
      <c r="H372" s="5"/>
      <c r="I372" s="5"/>
      <c r="J372" s="5"/>
      <c r="K372" s="5"/>
      <c r="L372" s="5"/>
      <c r="M372" s="5"/>
      <c r="N372" s="5"/>
      <c r="O372" s="5"/>
      <c r="P372" s="5"/>
      <c r="Q372" s="5"/>
      <c r="R372" s="5"/>
      <c r="S372" s="5"/>
      <c r="T372" s="5"/>
      <c r="U372" s="5"/>
      <c r="V372" s="5"/>
    </row>
    <row r="373">
      <c r="A373" s="5"/>
      <c r="B373" s="3"/>
      <c r="C373" s="5"/>
      <c r="D373" s="5"/>
      <c r="E373" s="5"/>
      <c r="F373" s="5"/>
      <c r="G373" s="5"/>
      <c r="H373" s="5"/>
      <c r="I373" s="5"/>
      <c r="J373" s="5"/>
      <c r="K373" s="5"/>
      <c r="L373" s="5"/>
      <c r="M373" s="5"/>
      <c r="N373" s="5"/>
      <c r="O373" s="5"/>
      <c r="P373" s="5"/>
      <c r="Q373" s="5"/>
      <c r="R373" s="5"/>
      <c r="S373" s="5"/>
      <c r="T373" s="5"/>
      <c r="U373" s="5"/>
      <c r="V373" s="5"/>
    </row>
    <row r="374">
      <c r="A374" s="5"/>
      <c r="B374" s="3"/>
      <c r="C374" s="5"/>
      <c r="D374" s="5"/>
      <c r="E374" s="5"/>
      <c r="F374" s="5"/>
      <c r="G374" s="5"/>
      <c r="H374" s="5"/>
      <c r="I374" s="5"/>
      <c r="J374" s="5"/>
      <c r="K374" s="5"/>
      <c r="L374" s="5"/>
      <c r="M374" s="5"/>
      <c r="N374" s="5"/>
      <c r="O374" s="5"/>
      <c r="P374" s="5"/>
      <c r="Q374" s="5"/>
      <c r="R374" s="5"/>
      <c r="S374" s="5"/>
      <c r="T374" s="5"/>
      <c r="U374" s="5"/>
      <c r="V374" s="5"/>
    </row>
    <row r="375">
      <c r="A375" s="5"/>
      <c r="B375" s="3"/>
      <c r="C375" s="5"/>
      <c r="D375" s="5"/>
      <c r="E375" s="5"/>
      <c r="F375" s="5"/>
      <c r="G375" s="5"/>
      <c r="H375" s="5"/>
      <c r="I375" s="5"/>
      <c r="J375" s="5"/>
      <c r="K375" s="5"/>
      <c r="L375" s="5"/>
      <c r="M375" s="5"/>
      <c r="N375" s="5"/>
      <c r="O375" s="5"/>
      <c r="P375" s="5"/>
      <c r="Q375" s="5"/>
      <c r="R375" s="5"/>
      <c r="S375" s="5"/>
      <c r="T375" s="5"/>
      <c r="U375" s="5"/>
      <c r="V375" s="5"/>
    </row>
    <row r="376">
      <c r="A376" s="5"/>
      <c r="B376" s="3"/>
      <c r="C376" s="5"/>
      <c r="D376" s="5"/>
      <c r="E376" s="5"/>
      <c r="F376" s="5"/>
      <c r="G376" s="5"/>
      <c r="H376" s="5"/>
      <c r="I376" s="5"/>
      <c r="J376" s="5"/>
      <c r="K376" s="5"/>
      <c r="L376" s="5"/>
      <c r="M376" s="5"/>
      <c r="N376" s="5"/>
      <c r="O376" s="5"/>
      <c r="P376" s="5"/>
      <c r="Q376" s="5"/>
      <c r="R376" s="5"/>
      <c r="S376" s="5"/>
      <c r="T376" s="5"/>
      <c r="U376" s="5"/>
      <c r="V376" s="5"/>
    </row>
    <row r="377">
      <c r="A377" s="5"/>
      <c r="B377" s="3"/>
      <c r="C377" s="5"/>
      <c r="D377" s="5"/>
      <c r="E377" s="5"/>
      <c r="F377" s="5"/>
      <c r="G377" s="5"/>
      <c r="H377" s="5"/>
      <c r="I377" s="5"/>
      <c r="J377" s="5"/>
      <c r="K377" s="5"/>
      <c r="L377" s="5"/>
      <c r="M377" s="5"/>
      <c r="N377" s="5"/>
      <c r="O377" s="5"/>
      <c r="P377" s="5"/>
      <c r="Q377" s="5"/>
      <c r="R377" s="5"/>
      <c r="S377" s="5"/>
      <c r="T377" s="5"/>
      <c r="U377" s="5"/>
      <c r="V377" s="5"/>
    </row>
    <row r="378">
      <c r="A378" s="5"/>
      <c r="B378" s="3"/>
      <c r="C378" s="5"/>
      <c r="D378" s="5"/>
      <c r="E378" s="5"/>
      <c r="F378" s="5"/>
      <c r="G378" s="5"/>
      <c r="H378" s="5"/>
      <c r="I378" s="5"/>
      <c r="J378" s="5"/>
      <c r="K378" s="5"/>
      <c r="L378" s="5"/>
      <c r="M378" s="5"/>
      <c r="N378" s="5"/>
      <c r="O378" s="5"/>
      <c r="P378" s="5"/>
      <c r="Q378" s="5"/>
      <c r="R378" s="5"/>
      <c r="S378" s="5"/>
      <c r="T378" s="5"/>
      <c r="U378" s="5"/>
      <c r="V378" s="5"/>
    </row>
    <row r="379">
      <c r="A379" s="5"/>
      <c r="B379" s="3"/>
      <c r="C379" s="5"/>
      <c r="D379" s="5"/>
      <c r="E379" s="5"/>
      <c r="F379" s="5"/>
      <c r="G379" s="5"/>
      <c r="H379" s="5"/>
      <c r="I379" s="5"/>
      <c r="J379" s="5"/>
      <c r="K379" s="5"/>
      <c r="L379" s="5"/>
      <c r="M379" s="5"/>
      <c r="N379" s="5"/>
      <c r="O379" s="5"/>
      <c r="P379" s="5"/>
      <c r="Q379" s="5"/>
      <c r="R379" s="5"/>
      <c r="S379" s="5"/>
      <c r="T379" s="5"/>
      <c r="U379" s="5"/>
      <c r="V379" s="5"/>
    </row>
    <row r="380">
      <c r="A380" s="5"/>
      <c r="B380" s="3"/>
      <c r="C380" s="5"/>
      <c r="D380" s="5"/>
      <c r="E380" s="5"/>
      <c r="F380" s="5"/>
      <c r="G380" s="5"/>
      <c r="H380" s="5"/>
      <c r="I380" s="5"/>
      <c r="J380" s="5"/>
      <c r="K380" s="5"/>
      <c r="L380" s="5"/>
      <c r="M380" s="5"/>
      <c r="N380" s="5"/>
      <c r="O380" s="5"/>
      <c r="P380" s="5"/>
      <c r="Q380" s="5"/>
      <c r="R380" s="5"/>
      <c r="S380" s="5"/>
      <c r="T380" s="5"/>
      <c r="U380" s="5"/>
      <c r="V380" s="5"/>
    </row>
    <row r="381">
      <c r="A381" s="5"/>
      <c r="B381" s="3"/>
      <c r="C381" s="5"/>
      <c r="D381" s="5"/>
      <c r="E381" s="5"/>
      <c r="F381" s="5"/>
      <c r="G381" s="5"/>
      <c r="H381" s="5"/>
      <c r="I381" s="5"/>
      <c r="J381" s="5"/>
      <c r="K381" s="5"/>
      <c r="L381" s="5"/>
      <c r="M381" s="5"/>
      <c r="N381" s="5"/>
      <c r="O381" s="5"/>
      <c r="P381" s="5"/>
      <c r="Q381" s="5"/>
      <c r="R381" s="5"/>
      <c r="S381" s="5"/>
      <c r="T381" s="5"/>
      <c r="U381" s="5"/>
      <c r="V381" s="5"/>
    </row>
    <row r="382">
      <c r="A382" s="5"/>
      <c r="B382" s="3"/>
      <c r="C382" s="5"/>
      <c r="D382" s="5"/>
      <c r="E382" s="5"/>
      <c r="F382" s="5"/>
      <c r="G382" s="5"/>
      <c r="H382" s="5"/>
      <c r="I382" s="5"/>
      <c r="J382" s="5"/>
      <c r="K382" s="5"/>
      <c r="L382" s="5"/>
      <c r="M382" s="5"/>
      <c r="N382" s="5"/>
      <c r="O382" s="5"/>
      <c r="P382" s="5"/>
      <c r="Q382" s="5"/>
      <c r="R382" s="5"/>
      <c r="S382" s="5"/>
      <c r="T382" s="5"/>
      <c r="U382" s="5"/>
      <c r="V382" s="5"/>
    </row>
    <row r="383">
      <c r="A383" s="5"/>
      <c r="B383" s="3"/>
      <c r="C383" s="5"/>
      <c r="D383" s="5"/>
      <c r="E383" s="5"/>
      <c r="F383" s="5"/>
      <c r="G383" s="5"/>
      <c r="H383" s="5"/>
      <c r="I383" s="5"/>
      <c r="J383" s="5"/>
      <c r="K383" s="5"/>
      <c r="L383" s="5"/>
      <c r="M383" s="5"/>
      <c r="N383" s="5"/>
      <c r="O383" s="5"/>
      <c r="P383" s="5"/>
      <c r="Q383" s="5"/>
      <c r="R383" s="5"/>
      <c r="S383" s="5"/>
      <c r="T383" s="5"/>
      <c r="U383" s="5"/>
      <c r="V383" s="5"/>
    </row>
    <row r="384">
      <c r="A384" s="5"/>
      <c r="B384" s="3"/>
      <c r="C384" s="5"/>
      <c r="D384" s="5"/>
      <c r="E384" s="5"/>
      <c r="F384" s="5"/>
      <c r="G384" s="5"/>
      <c r="H384" s="5"/>
      <c r="I384" s="5"/>
      <c r="J384" s="5"/>
      <c r="K384" s="5"/>
      <c r="L384" s="5"/>
      <c r="M384" s="5"/>
      <c r="N384" s="5"/>
      <c r="O384" s="5"/>
      <c r="P384" s="5"/>
      <c r="Q384" s="5"/>
      <c r="R384" s="5"/>
      <c r="S384" s="5"/>
      <c r="T384" s="5"/>
      <c r="U384" s="5"/>
      <c r="V384" s="5"/>
    </row>
    <row r="385">
      <c r="A385" s="5"/>
      <c r="B385" s="3"/>
      <c r="C385" s="5"/>
      <c r="D385" s="5"/>
      <c r="E385" s="5"/>
      <c r="F385" s="5"/>
      <c r="G385" s="5"/>
      <c r="H385" s="5"/>
      <c r="I385" s="5"/>
      <c r="J385" s="5"/>
      <c r="K385" s="5"/>
      <c r="L385" s="5"/>
      <c r="M385" s="5"/>
      <c r="N385" s="5"/>
      <c r="O385" s="5"/>
      <c r="P385" s="5"/>
      <c r="Q385" s="5"/>
      <c r="R385" s="5"/>
      <c r="S385" s="5"/>
      <c r="T385" s="5"/>
      <c r="U385" s="5"/>
      <c r="V385" s="5"/>
    </row>
    <row r="386">
      <c r="A386" s="5"/>
      <c r="B386" s="3"/>
      <c r="C386" s="5"/>
      <c r="D386" s="5"/>
      <c r="E386" s="5"/>
      <c r="F386" s="5"/>
      <c r="G386" s="5"/>
      <c r="H386" s="5"/>
      <c r="I386" s="5"/>
      <c r="J386" s="5"/>
      <c r="K386" s="5"/>
      <c r="L386" s="5"/>
      <c r="M386" s="5"/>
      <c r="N386" s="5"/>
      <c r="O386" s="5"/>
      <c r="P386" s="5"/>
      <c r="Q386" s="5"/>
      <c r="R386" s="5"/>
      <c r="S386" s="5"/>
      <c r="T386" s="5"/>
      <c r="U386" s="5"/>
      <c r="V386" s="5"/>
    </row>
    <row r="387">
      <c r="A387" s="5"/>
      <c r="B387" s="3"/>
      <c r="C387" s="5"/>
      <c r="D387" s="5"/>
      <c r="E387" s="5"/>
      <c r="F387" s="5"/>
      <c r="G387" s="5"/>
      <c r="H387" s="5"/>
      <c r="I387" s="5"/>
      <c r="J387" s="5"/>
      <c r="K387" s="5"/>
      <c r="L387" s="5"/>
      <c r="M387" s="5"/>
      <c r="N387" s="5"/>
      <c r="O387" s="5"/>
      <c r="P387" s="5"/>
      <c r="Q387" s="5"/>
      <c r="R387" s="5"/>
      <c r="S387" s="5"/>
      <c r="T387" s="5"/>
      <c r="U387" s="5"/>
      <c r="V387" s="5"/>
    </row>
    <row r="388">
      <c r="A388" s="5"/>
      <c r="B388" s="3"/>
      <c r="C388" s="5"/>
      <c r="D388" s="5"/>
      <c r="E388" s="5"/>
      <c r="F388" s="5"/>
      <c r="G388" s="5"/>
      <c r="H388" s="5"/>
      <c r="I388" s="5"/>
      <c r="J388" s="5"/>
      <c r="K388" s="5"/>
      <c r="L388" s="5"/>
      <c r="M388" s="5"/>
      <c r="N388" s="5"/>
      <c r="O388" s="5"/>
      <c r="P388" s="5"/>
      <c r="Q388" s="5"/>
      <c r="R388" s="5"/>
      <c r="S388" s="5"/>
      <c r="T388" s="5"/>
      <c r="U388" s="5"/>
      <c r="V388" s="5"/>
    </row>
    <row r="389">
      <c r="A389" s="5"/>
      <c r="B389" s="3"/>
      <c r="C389" s="5"/>
      <c r="D389" s="5"/>
      <c r="E389" s="5"/>
      <c r="F389" s="5"/>
      <c r="G389" s="5"/>
      <c r="H389" s="5"/>
      <c r="I389" s="5"/>
      <c r="J389" s="5"/>
      <c r="K389" s="5"/>
      <c r="L389" s="5"/>
      <c r="M389" s="5"/>
      <c r="N389" s="5"/>
      <c r="O389" s="5"/>
      <c r="P389" s="5"/>
      <c r="Q389" s="5"/>
      <c r="R389" s="5"/>
      <c r="S389" s="5"/>
      <c r="T389" s="5"/>
      <c r="U389" s="5"/>
      <c r="V389" s="5"/>
    </row>
    <row r="390">
      <c r="A390" s="5"/>
      <c r="B390" s="3"/>
      <c r="C390" s="5"/>
      <c r="D390" s="5"/>
      <c r="E390" s="5"/>
      <c r="F390" s="5"/>
      <c r="G390" s="5"/>
      <c r="H390" s="5"/>
      <c r="I390" s="5"/>
      <c r="J390" s="5"/>
      <c r="K390" s="5"/>
      <c r="L390" s="5"/>
      <c r="M390" s="5"/>
      <c r="N390" s="5"/>
      <c r="O390" s="5"/>
      <c r="P390" s="5"/>
      <c r="Q390" s="5"/>
      <c r="R390" s="5"/>
      <c r="S390" s="5"/>
      <c r="T390" s="5"/>
      <c r="U390" s="5"/>
      <c r="V390" s="5"/>
    </row>
    <row r="391">
      <c r="A391" s="5"/>
      <c r="B391" s="3"/>
      <c r="C391" s="5"/>
      <c r="D391" s="5"/>
      <c r="E391" s="5"/>
      <c r="F391" s="5"/>
      <c r="G391" s="5"/>
      <c r="H391" s="5"/>
      <c r="I391" s="5"/>
      <c r="J391" s="5"/>
      <c r="K391" s="5"/>
      <c r="L391" s="5"/>
      <c r="M391" s="5"/>
      <c r="N391" s="5"/>
      <c r="O391" s="5"/>
      <c r="P391" s="5"/>
      <c r="Q391" s="5"/>
      <c r="R391" s="5"/>
      <c r="S391" s="5"/>
      <c r="T391" s="5"/>
      <c r="U391" s="5"/>
      <c r="V391" s="5"/>
    </row>
    <row r="392">
      <c r="A392" s="5"/>
      <c r="B392" s="3"/>
      <c r="C392" s="5"/>
      <c r="D392" s="5"/>
      <c r="E392" s="5"/>
      <c r="F392" s="5"/>
      <c r="G392" s="5"/>
      <c r="H392" s="5"/>
      <c r="I392" s="5"/>
      <c r="J392" s="5"/>
      <c r="K392" s="5"/>
      <c r="L392" s="5"/>
      <c r="M392" s="5"/>
      <c r="N392" s="5"/>
      <c r="O392" s="5"/>
      <c r="P392" s="5"/>
      <c r="Q392" s="5"/>
      <c r="R392" s="5"/>
      <c r="S392" s="5"/>
      <c r="T392" s="5"/>
      <c r="U392" s="5"/>
      <c r="V392" s="5"/>
    </row>
    <row r="393">
      <c r="A393" s="5"/>
      <c r="B393" s="3"/>
      <c r="C393" s="5"/>
      <c r="D393" s="5"/>
      <c r="E393" s="5"/>
      <c r="F393" s="5"/>
      <c r="G393" s="5"/>
      <c r="H393" s="5"/>
      <c r="I393" s="5"/>
      <c r="J393" s="5"/>
      <c r="K393" s="5"/>
      <c r="L393" s="5"/>
      <c r="M393" s="5"/>
      <c r="N393" s="5"/>
      <c r="O393" s="5"/>
      <c r="P393" s="5"/>
      <c r="Q393" s="5"/>
      <c r="R393" s="5"/>
      <c r="S393" s="5"/>
      <c r="T393" s="5"/>
      <c r="U393" s="5"/>
      <c r="V393" s="5"/>
    </row>
    <row r="394">
      <c r="A394" s="5"/>
      <c r="B394" s="3"/>
      <c r="C394" s="5"/>
      <c r="D394" s="5"/>
      <c r="E394" s="5"/>
      <c r="F394" s="5"/>
      <c r="G394" s="5"/>
      <c r="H394" s="5"/>
      <c r="I394" s="5"/>
      <c r="J394" s="5"/>
      <c r="K394" s="5"/>
      <c r="L394" s="5"/>
      <c r="M394" s="5"/>
      <c r="N394" s="5"/>
      <c r="O394" s="5"/>
      <c r="P394" s="5"/>
      <c r="Q394" s="5"/>
      <c r="R394" s="5"/>
      <c r="S394" s="5"/>
      <c r="T394" s="5"/>
      <c r="U394" s="5"/>
      <c r="V394" s="5"/>
    </row>
    <row r="395">
      <c r="A395" s="5"/>
      <c r="B395" s="3"/>
      <c r="C395" s="5"/>
      <c r="D395" s="5"/>
      <c r="E395" s="5"/>
      <c r="F395" s="5"/>
      <c r="G395" s="5"/>
      <c r="H395" s="5"/>
      <c r="I395" s="5"/>
      <c r="J395" s="5"/>
      <c r="K395" s="5"/>
      <c r="L395" s="5"/>
      <c r="M395" s="5"/>
      <c r="N395" s="5"/>
      <c r="O395" s="5"/>
      <c r="P395" s="5"/>
      <c r="Q395" s="5"/>
      <c r="R395" s="5"/>
      <c r="S395" s="5"/>
      <c r="T395" s="5"/>
      <c r="U395" s="5"/>
      <c r="V395" s="5"/>
    </row>
    <row r="396">
      <c r="A396" s="5"/>
      <c r="B396" s="3"/>
      <c r="C396" s="5"/>
      <c r="D396" s="5"/>
      <c r="E396" s="5"/>
      <c r="F396" s="5"/>
      <c r="G396" s="5"/>
      <c r="H396" s="5"/>
      <c r="I396" s="5"/>
      <c r="J396" s="5"/>
      <c r="K396" s="5"/>
      <c r="L396" s="5"/>
      <c r="M396" s="5"/>
      <c r="N396" s="5"/>
      <c r="O396" s="5"/>
      <c r="P396" s="5"/>
      <c r="Q396" s="5"/>
      <c r="R396" s="5"/>
      <c r="S396" s="5"/>
      <c r="T396" s="5"/>
      <c r="U396" s="5"/>
      <c r="V396" s="5"/>
    </row>
    <row r="397">
      <c r="A397" s="5"/>
      <c r="B397" s="3"/>
      <c r="C397" s="5"/>
      <c r="D397" s="5"/>
      <c r="E397" s="5"/>
      <c r="F397" s="5"/>
      <c r="G397" s="5"/>
      <c r="H397" s="5"/>
      <c r="I397" s="5"/>
      <c r="J397" s="5"/>
      <c r="K397" s="5"/>
      <c r="L397" s="5"/>
      <c r="M397" s="5"/>
      <c r="N397" s="5"/>
      <c r="O397" s="5"/>
      <c r="P397" s="5"/>
      <c r="Q397" s="5"/>
      <c r="R397" s="5"/>
      <c r="S397" s="5"/>
      <c r="T397" s="5"/>
      <c r="U397" s="5"/>
      <c r="V397" s="5"/>
    </row>
    <row r="398">
      <c r="A398" s="5"/>
      <c r="B398" s="3"/>
      <c r="C398" s="5"/>
      <c r="D398" s="5"/>
      <c r="E398" s="5"/>
      <c r="F398" s="5"/>
      <c r="G398" s="5"/>
      <c r="H398" s="5"/>
      <c r="I398" s="5"/>
      <c r="J398" s="5"/>
      <c r="K398" s="5"/>
      <c r="L398" s="5"/>
      <c r="M398" s="5"/>
      <c r="N398" s="5"/>
      <c r="O398" s="5"/>
      <c r="P398" s="5"/>
      <c r="Q398" s="5"/>
      <c r="R398" s="5"/>
      <c r="S398" s="5"/>
      <c r="T398" s="5"/>
      <c r="U398" s="5"/>
      <c r="V398" s="5"/>
    </row>
    <row r="399">
      <c r="A399" s="5"/>
      <c r="B399" s="3"/>
      <c r="C399" s="5"/>
      <c r="D399" s="5"/>
      <c r="E399" s="5"/>
      <c r="F399" s="5"/>
      <c r="G399" s="5"/>
      <c r="H399" s="5"/>
      <c r="I399" s="5"/>
      <c r="J399" s="5"/>
      <c r="K399" s="5"/>
      <c r="L399" s="5"/>
      <c r="M399" s="5"/>
      <c r="N399" s="5"/>
      <c r="O399" s="5"/>
      <c r="P399" s="5"/>
      <c r="Q399" s="5"/>
      <c r="R399" s="5"/>
      <c r="S399" s="5"/>
      <c r="T399" s="5"/>
      <c r="U399" s="5"/>
      <c r="V399" s="5"/>
    </row>
    <row r="400">
      <c r="A400" s="5"/>
      <c r="B400" s="3"/>
      <c r="C400" s="5"/>
      <c r="D400" s="5"/>
      <c r="E400" s="5"/>
      <c r="F400" s="5"/>
      <c r="G400" s="5"/>
      <c r="H400" s="5"/>
      <c r="I400" s="5"/>
      <c r="J400" s="5"/>
      <c r="K400" s="5"/>
      <c r="L400" s="5"/>
      <c r="M400" s="5"/>
      <c r="N400" s="5"/>
      <c r="O400" s="5"/>
      <c r="P400" s="5"/>
      <c r="Q400" s="5"/>
      <c r="R400" s="5"/>
      <c r="S400" s="5"/>
      <c r="T400" s="5"/>
      <c r="U400" s="5"/>
      <c r="V400" s="5"/>
    </row>
    <row r="401">
      <c r="A401" s="5"/>
      <c r="B401" s="3"/>
      <c r="C401" s="5"/>
      <c r="D401" s="5"/>
      <c r="E401" s="5"/>
      <c r="F401" s="5"/>
      <c r="G401" s="5"/>
      <c r="H401" s="5"/>
      <c r="I401" s="5"/>
      <c r="J401" s="5"/>
      <c r="K401" s="5"/>
      <c r="L401" s="5"/>
      <c r="M401" s="5"/>
      <c r="N401" s="5"/>
      <c r="O401" s="5"/>
      <c r="P401" s="5"/>
      <c r="Q401" s="5"/>
      <c r="R401" s="5"/>
      <c r="S401" s="5"/>
      <c r="T401" s="5"/>
      <c r="U401" s="5"/>
      <c r="V401" s="5"/>
    </row>
    <row r="402">
      <c r="A402" s="5"/>
      <c r="B402" s="3"/>
      <c r="C402" s="5"/>
      <c r="D402" s="5"/>
      <c r="E402" s="5"/>
      <c r="F402" s="5"/>
      <c r="G402" s="5"/>
      <c r="H402" s="5"/>
      <c r="I402" s="5"/>
      <c r="J402" s="5"/>
      <c r="K402" s="5"/>
      <c r="L402" s="5"/>
      <c r="M402" s="5"/>
      <c r="N402" s="5"/>
      <c r="O402" s="5"/>
      <c r="P402" s="5"/>
      <c r="Q402" s="5"/>
      <c r="R402" s="5"/>
      <c r="S402" s="5"/>
      <c r="T402" s="5"/>
      <c r="U402" s="5"/>
      <c r="V402" s="5"/>
    </row>
    <row r="403">
      <c r="A403" s="5"/>
      <c r="B403" s="3"/>
      <c r="C403" s="5"/>
      <c r="D403" s="5"/>
      <c r="E403" s="5"/>
      <c r="F403" s="5"/>
      <c r="G403" s="5"/>
      <c r="H403" s="5"/>
      <c r="I403" s="5"/>
      <c r="J403" s="5"/>
      <c r="K403" s="5"/>
      <c r="L403" s="5"/>
      <c r="M403" s="5"/>
      <c r="N403" s="5"/>
      <c r="O403" s="5"/>
      <c r="P403" s="5"/>
      <c r="Q403" s="5"/>
      <c r="R403" s="5"/>
      <c r="S403" s="5"/>
      <c r="T403" s="5"/>
      <c r="U403" s="5"/>
      <c r="V403" s="5"/>
    </row>
    <row r="404">
      <c r="A404" s="5"/>
      <c r="B404" s="3"/>
      <c r="C404" s="5"/>
      <c r="D404" s="5"/>
      <c r="E404" s="5"/>
      <c r="F404" s="5"/>
      <c r="G404" s="5"/>
      <c r="H404" s="5"/>
      <c r="I404" s="5"/>
      <c r="J404" s="5"/>
      <c r="K404" s="5"/>
      <c r="L404" s="5"/>
      <c r="M404" s="5"/>
      <c r="N404" s="5"/>
      <c r="O404" s="5"/>
      <c r="P404" s="5"/>
      <c r="Q404" s="5"/>
      <c r="R404" s="5"/>
      <c r="S404" s="5"/>
      <c r="T404" s="5"/>
      <c r="U404" s="5"/>
      <c r="V404" s="5"/>
    </row>
    <row r="405">
      <c r="A405" s="5"/>
      <c r="B405" s="3"/>
      <c r="C405" s="5"/>
      <c r="D405" s="5"/>
      <c r="E405" s="5"/>
      <c r="F405" s="5"/>
      <c r="G405" s="5"/>
      <c r="H405" s="5"/>
      <c r="I405" s="5"/>
      <c r="J405" s="5"/>
      <c r="K405" s="5"/>
      <c r="L405" s="5"/>
      <c r="M405" s="5"/>
      <c r="N405" s="5"/>
      <c r="O405" s="5"/>
      <c r="P405" s="5"/>
      <c r="Q405" s="5"/>
      <c r="R405" s="5"/>
      <c r="S405" s="5"/>
      <c r="T405" s="5"/>
      <c r="U405" s="5"/>
      <c r="V405" s="5"/>
    </row>
    <row r="406">
      <c r="A406" s="5"/>
      <c r="B406" s="3"/>
      <c r="C406" s="5"/>
      <c r="D406" s="5"/>
      <c r="E406" s="5"/>
      <c r="F406" s="5"/>
      <c r="G406" s="5"/>
      <c r="H406" s="5"/>
      <c r="I406" s="5"/>
      <c r="J406" s="5"/>
      <c r="K406" s="5"/>
      <c r="L406" s="5"/>
      <c r="M406" s="5"/>
      <c r="N406" s="5"/>
      <c r="O406" s="5"/>
      <c r="P406" s="5"/>
      <c r="Q406" s="5"/>
      <c r="R406" s="5"/>
      <c r="S406" s="5"/>
      <c r="T406" s="5"/>
      <c r="U406" s="5"/>
      <c r="V406" s="5"/>
    </row>
    <row r="407">
      <c r="A407" s="5"/>
      <c r="B407" s="3"/>
      <c r="C407" s="5"/>
      <c r="D407" s="5"/>
      <c r="E407" s="5"/>
      <c r="F407" s="5"/>
      <c r="G407" s="5"/>
      <c r="H407" s="5"/>
      <c r="I407" s="5"/>
      <c r="J407" s="5"/>
      <c r="K407" s="5"/>
      <c r="L407" s="5"/>
      <c r="M407" s="5"/>
      <c r="N407" s="5"/>
      <c r="O407" s="5"/>
      <c r="P407" s="5"/>
      <c r="Q407" s="5"/>
      <c r="R407" s="5"/>
      <c r="S407" s="5"/>
      <c r="T407" s="5"/>
      <c r="U407" s="5"/>
      <c r="V407" s="5"/>
    </row>
    <row r="408">
      <c r="A408" s="5"/>
      <c r="B408" s="3"/>
      <c r="C408" s="5"/>
      <c r="D408" s="5"/>
      <c r="E408" s="5"/>
      <c r="F408" s="5"/>
      <c r="G408" s="5"/>
      <c r="H408" s="5"/>
      <c r="I408" s="5"/>
      <c r="J408" s="5"/>
      <c r="K408" s="5"/>
      <c r="L408" s="5"/>
      <c r="M408" s="5"/>
      <c r="N408" s="5"/>
      <c r="O408" s="5"/>
      <c r="P408" s="5"/>
      <c r="Q408" s="5"/>
      <c r="R408" s="5"/>
      <c r="S408" s="5"/>
      <c r="T408" s="5"/>
      <c r="U408" s="5"/>
      <c r="V408" s="5"/>
    </row>
    <row r="409">
      <c r="A409" s="5"/>
      <c r="B409" s="3"/>
      <c r="C409" s="5"/>
      <c r="D409" s="5"/>
      <c r="E409" s="5"/>
      <c r="F409" s="5"/>
      <c r="G409" s="5"/>
      <c r="H409" s="5"/>
      <c r="I409" s="5"/>
      <c r="J409" s="5"/>
      <c r="K409" s="5"/>
      <c r="L409" s="5"/>
      <c r="M409" s="5"/>
      <c r="N409" s="5"/>
      <c r="O409" s="5"/>
      <c r="P409" s="5"/>
      <c r="Q409" s="5"/>
      <c r="R409" s="5"/>
      <c r="S409" s="5"/>
      <c r="T409" s="5"/>
      <c r="U409" s="5"/>
      <c r="V409" s="5"/>
    </row>
    <row r="410">
      <c r="A410" s="5"/>
      <c r="B410" s="3"/>
      <c r="C410" s="5"/>
      <c r="D410" s="5"/>
      <c r="E410" s="5"/>
      <c r="F410" s="5"/>
      <c r="G410" s="5"/>
      <c r="H410" s="5"/>
      <c r="I410" s="5"/>
      <c r="J410" s="5"/>
      <c r="K410" s="5"/>
      <c r="L410" s="5"/>
      <c r="M410" s="5"/>
      <c r="N410" s="5"/>
      <c r="O410" s="5"/>
      <c r="P410" s="5"/>
      <c r="Q410" s="5"/>
      <c r="R410" s="5"/>
      <c r="S410" s="5"/>
      <c r="T410" s="5"/>
      <c r="U410" s="5"/>
      <c r="V410" s="5"/>
    </row>
    <row r="411">
      <c r="A411" s="5"/>
      <c r="B411" s="3"/>
      <c r="C411" s="5"/>
      <c r="D411" s="5"/>
      <c r="E411" s="5"/>
      <c r="F411" s="5"/>
      <c r="G411" s="5"/>
      <c r="H411" s="5"/>
      <c r="I411" s="5"/>
      <c r="J411" s="5"/>
      <c r="K411" s="5"/>
      <c r="L411" s="5"/>
      <c r="M411" s="5"/>
      <c r="N411" s="5"/>
      <c r="O411" s="5"/>
      <c r="P411" s="5"/>
      <c r="Q411" s="5"/>
      <c r="R411" s="5"/>
      <c r="S411" s="5"/>
      <c r="T411" s="5"/>
      <c r="U411" s="5"/>
      <c r="V411" s="5"/>
    </row>
    <row r="412">
      <c r="A412" s="5"/>
      <c r="B412" s="3"/>
      <c r="C412" s="5"/>
      <c r="D412" s="5"/>
      <c r="E412" s="5"/>
      <c r="F412" s="5"/>
      <c r="G412" s="5"/>
      <c r="H412" s="5"/>
      <c r="I412" s="5"/>
      <c r="J412" s="5"/>
      <c r="K412" s="5"/>
      <c r="L412" s="5"/>
      <c r="M412" s="5"/>
      <c r="N412" s="5"/>
      <c r="O412" s="5"/>
      <c r="P412" s="5"/>
      <c r="Q412" s="5"/>
      <c r="R412" s="5"/>
      <c r="S412" s="5"/>
      <c r="T412" s="5"/>
      <c r="U412" s="5"/>
      <c r="V412" s="5"/>
    </row>
    <row r="413">
      <c r="A413" s="5"/>
      <c r="B413" s="3"/>
      <c r="C413" s="5"/>
      <c r="D413" s="5"/>
      <c r="E413" s="5"/>
      <c r="F413" s="5"/>
      <c r="G413" s="5"/>
      <c r="H413" s="5"/>
      <c r="I413" s="5"/>
      <c r="J413" s="5"/>
      <c r="K413" s="5"/>
      <c r="L413" s="5"/>
      <c r="M413" s="5"/>
      <c r="N413" s="5"/>
      <c r="O413" s="5"/>
      <c r="P413" s="5"/>
      <c r="Q413" s="5"/>
      <c r="R413" s="5"/>
      <c r="S413" s="5"/>
      <c r="T413" s="5"/>
      <c r="U413" s="5"/>
      <c r="V413" s="5"/>
    </row>
    <row r="414">
      <c r="A414" s="5"/>
      <c r="B414" s="3"/>
      <c r="C414" s="5"/>
      <c r="D414" s="5"/>
      <c r="E414" s="5"/>
      <c r="F414" s="5"/>
      <c r="G414" s="5"/>
      <c r="H414" s="5"/>
      <c r="I414" s="5"/>
      <c r="J414" s="5"/>
      <c r="K414" s="5"/>
      <c r="L414" s="5"/>
      <c r="M414" s="5"/>
      <c r="N414" s="5"/>
      <c r="O414" s="5"/>
      <c r="P414" s="5"/>
      <c r="Q414" s="5"/>
      <c r="R414" s="5"/>
      <c r="S414" s="5"/>
      <c r="T414" s="5"/>
      <c r="U414" s="5"/>
      <c r="V414" s="5"/>
    </row>
    <row r="415">
      <c r="A415" s="5"/>
      <c r="B415" s="3"/>
      <c r="C415" s="5"/>
      <c r="D415" s="5"/>
      <c r="E415" s="5"/>
      <c r="F415" s="5"/>
      <c r="G415" s="5"/>
      <c r="H415" s="5"/>
      <c r="I415" s="5"/>
      <c r="J415" s="5"/>
      <c r="K415" s="5"/>
      <c r="L415" s="5"/>
      <c r="M415" s="5"/>
      <c r="N415" s="5"/>
      <c r="O415" s="5"/>
      <c r="P415" s="5"/>
      <c r="Q415" s="5"/>
      <c r="R415" s="5"/>
      <c r="S415" s="5"/>
      <c r="T415" s="5"/>
      <c r="U415" s="5"/>
      <c r="V415" s="5"/>
    </row>
    <row r="416">
      <c r="A416" s="5"/>
      <c r="B416" s="3"/>
      <c r="C416" s="5"/>
      <c r="D416" s="5"/>
      <c r="E416" s="5"/>
      <c r="F416" s="5"/>
      <c r="G416" s="5"/>
      <c r="H416" s="5"/>
      <c r="I416" s="5"/>
      <c r="J416" s="5"/>
      <c r="K416" s="5"/>
      <c r="L416" s="5"/>
      <c r="M416" s="5"/>
      <c r="N416" s="5"/>
      <c r="O416" s="5"/>
      <c r="P416" s="5"/>
      <c r="Q416" s="5"/>
      <c r="R416" s="5"/>
      <c r="S416" s="5"/>
      <c r="T416" s="5"/>
      <c r="U416" s="5"/>
      <c r="V416" s="5"/>
    </row>
    <row r="417">
      <c r="A417" s="5"/>
      <c r="B417" s="3"/>
      <c r="C417" s="5"/>
      <c r="D417" s="5"/>
      <c r="E417" s="5"/>
      <c r="F417" s="5"/>
      <c r="G417" s="5"/>
      <c r="H417" s="5"/>
      <c r="I417" s="5"/>
      <c r="J417" s="5"/>
      <c r="K417" s="5"/>
      <c r="L417" s="5"/>
      <c r="M417" s="5"/>
      <c r="N417" s="5"/>
      <c r="O417" s="5"/>
      <c r="P417" s="5"/>
      <c r="Q417" s="5"/>
      <c r="R417" s="5"/>
      <c r="S417" s="5"/>
      <c r="T417" s="5"/>
      <c r="U417" s="5"/>
      <c r="V417" s="5"/>
    </row>
    <row r="418">
      <c r="A418" s="5"/>
      <c r="B418" s="3"/>
      <c r="C418" s="5"/>
      <c r="D418" s="5"/>
      <c r="E418" s="5"/>
      <c r="F418" s="5"/>
      <c r="G418" s="5"/>
      <c r="H418" s="5"/>
      <c r="I418" s="5"/>
      <c r="J418" s="5"/>
      <c r="K418" s="5"/>
      <c r="L418" s="5"/>
      <c r="M418" s="5"/>
      <c r="N418" s="5"/>
      <c r="O418" s="5"/>
      <c r="P418" s="5"/>
      <c r="Q418" s="5"/>
      <c r="R418" s="5"/>
      <c r="S418" s="5"/>
      <c r="T418" s="5"/>
      <c r="U418" s="5"/>
      <c r="V418" s="5"/>
    </row>
    <row r="419">
      <c r="A419" s="5"/>
      <c r="B419" s="3"/>
      <c r="C419" s="5"/>
      <c r="D419" s="5"/>
      <c r="E419" s="5"/>
      <c r="F419" s="5"/>
      <c r="G419" s="5"/>
      <c r="H419" s="5"/>
      <c r="I419" s="5"/>
      <c r="J419" s="5"/>
      <c r="K419" s="5"/>
      <c r="L419" s="5"/>
      <c r="M419" s="5"/>
      <c r="N419" s="5"/>
      <c r="O419" s="5"/>
      <c r="P419" s="5"/>
      <c r="Q419" s="5"/>
      <c r="R419" s="5"/>
      <c r="S419" s="5"/>
      <c r="T419" s="5"/>
      <c r="U419" s="5"/>
      <c r="V419" s="5"/>
    </row>
    <row r="420">
      <c r="A420" s="5"/>
      <c r="B420" s="3"/>
      <c r="C420" s="5"/>
      <c r="D420" s="5"/>
      <c r="E420" s="5"/>
      <c r="F420" s="5"/>
      <c r="G420" s="5"/>
      <c r="H420" s="5"/>
      <c r="I420" s="5"/>
      <c r="J420" s="5"/>
      <c r="K420" s="5"/>
      <c r="L420" s="5"/>
      <c r="M420" s="5"/>
      <c r="N420" s="5"/>
      <c r="O420" s="5"/>
      <c r="P420" s="5"/>
      <c r="Q420" s="5"/>
      <c r="R420" s="5"/>
      <c r="S420" s="5"/>
      <c r="T420" s="5"/>
      <c r="U420" s="5"/>
      <c r="V420" s="5"/>
    </row>
    <row r="421">
      <c r="A421" s="5"/>
      <c r="B421" s="3"/>
      <c r="C421" s="5"/>
      <c r="D421" s="5"/>
      <c r="E421" s="5"/>
      <c r="F421" s="5"/>
      <c r="G421" s="5"/>
      <c r="H421" s="5"/>
      <c r="I421" s="5"/>
      <c r="J421" s="5"/>
      <c r="K421" s="5"/>
      <c r="L421" s="5"/>
      <c r="M421" s="5"/>
      <c r="N421" s="5"/>
      <c r="O421" s="5"/>
      <c r="P421" s="5"/>
      <c r="Q421" s="5"/>
      <c r="R421" s="5"/>
      <c r="S421" s="5"/>
      <c r="T421" s="5"/>
      <c r="U421" s="5"/>
      <c r="V421" s="5"/>
    </row>
    <row r="422">
      <c r="A422" s="5"/>
      <c r="B422" s="3"/>
      <c r="C422" s="5"/>
      <c r="D422" s="5"/>
      <c r="E422" s="5"/>
      <c r="F422" s="5"/>
      <c r="G422" s="5"/>
      <c r="H422" s="5"/>
      <c r="I422" s="5"/>
      <c r="J422" s="5"/>
      <c r="K422" s="5"/>
      <c r="L422" s="5"/>
      <c r="M422" s="5"/>
      <c r="N422" s="5"/>
      <c r="O422" s="5"/>
      <c r="P422" s="5"/>
      <c r="Q422" s="5"/>
      <c r="R422" s="5"/>
      <c r="S422" s="5"/>
      <c r="T422" s="5"/>
      <c r="U422" s="5"/>
      <c r="V422" s="5"/>
    </row>
    <row r="423">
      <c r="A423" s="5"/>
      <c r="B423" s="3"/>
      <c r="C423" s="5"/>
      <c r="D423" s="5"/>
      <c r="E423" s="5"/>
      <c r="F423" s="5"/>
      <c r="G423" s="5"/>
      <c r="H423" s="5"/>
      <c r="I423" s="5"/>
      <c r="J423" s="5"/>
      <c r="K423" s="5"/>
      <c r="L423" s="5"/>
      <c r="M423" s="5"/>
      <c r="N423" s="5"/>
      <c r="O423" s="5"/>
      <c r="P423" s="5"/>
      <c r="Q423" s="5"/>
      <c r="R423" s="5"/>
      <c r="S423" s="5"/>
      <c r="T423" s="5"/>
      <c r="U423" s="5"/>
      <c r="V423" s="5"/>
    </row>
    <row r="424">
      <c r="A424" s="5"/>
      <c r="B424" s="3"/>
      <c r="C424" s="5"/>
      <c r="D424" s="5"/>
      <c r="E424" s="5"/>
      <c r="F424" s="5"/>
      <c r="G424" s="5"/>
      <c r="H424" s="5"/>
      <c r="I424" s="5"/>
      <c r="J424" s="5"/>
      <c r="K424" s="5"/>
      <c r="L424" s="5"/>
      <c r="M424" s="5"/>
      <c r="N424" s="5"/>
      <c r="O424" s="5"/>
      <c r="P424" s="5"/>
      <c r="Q424" s="5"/>
      <c r="R424" s="5"/>
      <c r="S424" s="5"/>
      <c r="T424" s="5"/>
      <c r="U424" s="5"/>
      <c r="V424" s="5"/>
    </row>
    <row r="425">
      <c r="A425" s="5"/>
      <c r="B425" s="3"/>
      <c r="C425" s="5"/>
      <c r="D425" s="5"/>
      <c r="E425" s="5"/>
      <c r="F425" s="5"/>
      <c r="G425" s="5"/>
      <c r="H425" s="5"/>
      <c r="I425" s="5"/>
      <c r="J425" s="5"/>
      <c r="K425" s="5"/>
      <c r="L425" s="5"/>
      <c r="M425" s="5"/>
      <c r="N425" s="5"/>
      <c r="O425" s="5"/>
      <c r="P425" s="5"/>
      <c r="Q425" s="5"/>
      <c r="R425" s="5"/>
      <c r="S425" s="5"/>
      <c r="T425" s="5"/>
      <c r="U425" s="5"/>
      <c r="V425" s="5"/>
    </row>
    <row r="426">
      <c r="A426" s="5"/>
      <c r="B426" s="3"/>
      <c r="C426" s="5"/>
      <c r="D426" s="5"/>
      <c r="E426" s="5"/>
      <c r="F426" s="5"/>
      <c r="G426" s="5"/>
      <c r="H426" s="5"/>
      <c r="I426" s="5"/>
      <c r="J426" s="5"/>
      <c r="K426" s="5"/>
      <c r="L426" s="5"/>
      <c r="M426" s="5"/>
      <c r="N426" s="5"/>
      <c r="O426" s="5"/>
      <c r="P426" s="5"/>
      <c r="Q426" s="5"/>
      <c r="R426" s="5"/>
      <c r="S426" s="5"/>
      <c r="T426" s="5"/>
      <c r="U426" s="5"/>
      <c r="V426" s="5"/>
    </row>
    <row r="427">
      <c r="A427" s="5"/>
      <c r="B427" s="3"/>
      <c r="C427" s="5"/>
      <c r="D427" s="5"/>
      <c r="E427" s="5"/>
      <c r="F427" s="5"/>
      <c r="G427" s="5"/>
      <c r="H427" s="5"/>
      <c r="I427" s="5"/>
      <c r="J427" s="5"/>
      <c r="K427" s="5"/>
      <c r="L427" s="5"/>
      <c r="M427" s="5"/>
      <c r="N427" s="5"/>
      <c r="O427" s="5"/>
      <c r="P427" s="5"/>
      <c r="Q427" s="5"/>
      <c r="R427" s="5"/>
      <c r="S427" s="5"/>
      <c r="T427" s="5"/>
      <c r="U427" s="5"/>
      <c r="V427" s="5"/>
    </row>
    <row r="428">
      <c r="A428" s="5"/>
      <c r="B428" s="3"/>
      <c r="C428" s="5"/>
      <c r="D428" s="5"/>
      <c r="E428" s="5"/>
      <c r="F428" s="5"/>
      <c r="G428" s="5"/>
      <c r="H428" s="5"/>
      <c r="I428" s="5"/>
      <c r="J428" s="5"/>
      <c r="K428" s="5"/>
      <c r="L428" s="5"/>
      <c r="M428" s="5"/>
      <c r="N428" s="5"/>
      <c r="O428" s="5"/>
      <c r="P428" s="5"/>
      <c r="Q428" s="5"/>
      <c r="R428" s="5"/>
      <c r="S428" s="5"/>
      <c r="T428" s="5"/>
      <c r="U428" s="5"/>
      <c r="V428" s="5"/>
    </row>
    <row r="429">
      <c r="A429" s="5"/>
      <c r="B429" s="3"/>
      <c r="C429" s="5"/>
      <c r="D429" s="5"/>
      <c r="E429" s="5"/>
      <c r="F429" s="5"/>
      <c r="G429" s="5"/>
      <c r="H429" s="5"/>
      <c r="I429" s="5"/>
      <c r="J429" s="5"/>
      <c r="K429" s="5"/>
      <c r="L429" s="5"/>
      <c r="M429" s="5"/>
      <c r="N429" s="5"/>
      <c r="O429" s="5"/>
      <c r="P429" s="5"/>
      <c r="Q429" s="5"/>
      <c r="R429" s="5"/>
      <c r="S429" s="5"/>
      <c r="T429" s="5"/>
      <c r="U429" s="5"/>
      <c r="V429" s="5"/>
    </row>
    <row r="430">
      <c r="A430" s="5"/>
      <c r="B430" s="3"/>
      <c r="C430" s="5"/>
      <c r="D430" s="5"/>
      <c r="E430" s="5"/>
      <c r="F430" s="5"/>
      <c r="G430" s="5"/>
      <c r="H430" s="5"/>
      <c r="I430" s="5"/>
      <c r="J430" s="5"/>
      <c r="K430" s="5"/>
      <c r="L430" s="5"/>
      <c r="M430" s="5"/>
      <c r="N430" s="5"/>
      <c r="O430" s="5"/>
      <c r="P430" s="5"/>
      <c r="Q430" s="5"/>
      <c r="R430" s="5"/>
      <c r="S430" s="5"/>
      <c r="T430" s="5"/>
      <c r="U430" s="5"/>
      <c r="V430" s="5"/>
    </row>
    <row r="431">
      <c r="A431" s="5"/>
      <c r="B431" s="3"/>
      <c r="C431" s="5"/>
      <c r="D431" s="5"/>
      <c r="E431" s="5"/>
      <c r="F431" s="5"/>
      <c r="G431" s="5"/>
      <c r="H431" s="5"/>
      <c r="I431" s="5"/>
      <c r="J431" s="5"/>
      <c r="K431" s="5"/>
      <c r="L431" s="5"/>
      <c r="M431" s="5"/>
      <c r="N431" s="5"/>
      <c r="O431" s="5"/>
      <c r="P431" s="5"/>
      <c r="Q431" s="5"/>
      <c r="R431" s="5"/>
      <c r="S431" s="5"/>
      <c r="T431" s="5"/>
      <c r="U431" s="5"/>
      <c r="V431" s="5"/>
    </row>
    <row r="432">
      <c r="A432" s="5"/>
      <c r="B432" s="3"/>
      <c r="C432" s="5"/>
      <c r="D432" s="5"/>
      <c r="E432" s="5"/>
      <c r="F432" s="5"/>
      <c r="G432" s="5"/>
      <c r="H432" s="5"/>
      <c r="I432" s="5"/>
      <c r="J432" s="5"/>
      <c r="K432" s="5"/>
      <c r="L432" s="5"/>
      <c r="M432" s="5"/>
      <c r="N432" s="5"/>
      <c r="O432" s="5"/>
      <c r="P432" s="5"/>
      <c r="Q432" s="5"/>
      <c r="R432" s="5"/>
      <c r="S432" s="5"/>
      <c r="T432" s="5"/>
      <c r="U432" s="5"/>
      <c r="V432" s="5"/>
    </row>
    <row r="433">
      <c r="A433" s="5"/>
      <c r="B433" s="3"/>
      <c r="C433" s="5"/>
      <c r="D433" s="5"/>
      <c r="E433" s="5"/>
      <c r="F433" s="5"/>
      <c r="G433" s="5"/>
      <c r="H433" s="5"/>
      <c r="I433" s="5"/>
      <c r="J433" s="5"/>
      <c r="K433" s="5"/>
      <c r="L433" s="5"/>
      <c r="M433" s="5"/>
      <c r="N433" s="5"/>
      <c r="O433" s="5"/>
      <c r="P433" s="5"/>
      <c r="Q433" s="5"/>
      <c r="R433" s="5"/>
      <c r="S433" s="5"/>
      <c r="T433" s="5"/>
      <c r="U433" s="5"/>
      <c r="V433" s="5"/>
    </row>
    <row r="434">
      <c r="A434" s="5"/>
      <c r="B434" s="3"/>
      <c r="C434" s="5"/>
      <c r="D434" s="5"/>
      <c r="E434" s="5"/>
      <c r="F434" s="5"/>
      <c r="G434" s="5"/>
      <c r="H434" s="5"/>
      <c r="I434" s="5"/>
      <c r="J434" s="5"/>
      <c r="K434" s="5"/>
      <c r="L434" s="5"/>
      <c r="M434" s="5"/>
      <c r="N434" s="5"/>
      <c r="O434" s="5"/>
      <c r="P434" s="5"/>
      <c r="Q434" s="5"/>
      <c r="R434" s="5"/>
      <c r="S434" s="5"/>
      <c r="T434" s="5"/>
      <c r="U434" s="5"/>
      <c r="V434" s="5"/>
    </row>
    <row r="435">
      <c r="A435" s="5"/>
      <c r="B435" s="3"/>
      <c r="C435" s="5"/>
      <c r="D435" s="5"/>
      <c r="E435" s="5"/>
      <c r="F435" s="5"/>
      <c r="G435" s="5"/>
      <c r="H435" s="5"/>
      <c r="I435" s="5"/>
      <c r="J435" s="5"/>
      <c r="K435" s="5"/>
      <c r="L435" s="5"/>
      <c r="M435" s="5"/>
      <c r="N435" s="5"/>
      <c r="O435" s="5"/>
      <c r="P435" s="5"/>
      <c r="Q435" s="5"/>
      <c r="R435" s="5"/>
      <c r="S435" s="5"/>
      <c r="T435" s="5"/>
      <c r="U435" s="5"/>
      <c r="V435" s="5"/>
    </row>
    <row r="436">
      <c r="A436" s="5"/>
      <c r="B436" s="3"/>
      <c r="C436" s="5"/>
      <c r="D436" s="5"/>
      <c r="E436" s="5"/>
      <c r="F436" s="5"/>
      <c r="G436" s="5"/>
      <c r="H436" s="5"/>
      <c r="I436" s="5"/>
      <c r="J436" s="5"/>
      <c r="K436" s="5"/>
      <c r="L436" s="5"/>
      <c r="M436" s="5"/>
      <c r="N436" s="5"/>
      <c r="O436" s="5"/>
      <c r="P436" s="5"/>
      <c r="Q436" s="5"/>
      <c r="R436" s="5"/>
      <c r="S436" s="5"/>
      <c r="T436" s="5"/>
      <c r="U436" s="5"/>
      <c r="V436" s="5"/>
    </row>
    <row r="437">
      <c r="A437" s="5"/>
      <c r="B437" s="3"/>
      <c r="C437" s="5"/>
      <c r="D437" s="5"/>
      <c r="E437" s="5"/>
      <c r="F437" s="5"/>
      <c r="G437" s="5"/>
      <c r="H437" s="5"/>
      <c r="I437" s="5"/>
      <c r="J437" s="5"/>
      <c r="K437" s="5"/>
      <c r="L437" s="5"/>
      <c r="M437" s="5"/>
      <c r="N437" s="5"/>
      <c r="O437" s="5"/>
      <c r="P437" s="5"/>
      <c r="Q437" s="5"/>
      <c r="R437" s="5"/>
      <c r="S437" s="5"/>
      <c r="T437" s="5"/>
      <c r="U437" s="5"/>
      <c r="V437" s="5"/>
    </row>
    <row r="438">
      <c r="A438" s="5"/>
      <c r="B438" s="3"/>
      <c r="C438" s="5"/>
      <c r="D438" s="5"/>
      <c r="E438" s="5"/>
      <c r="F438" s="5"/>
      <c r="G438" s="5"/>
      <c r="H438" s="5"/>
      <c r="I438" s="5"/>
      <c r="J438" s="5"/>
      <c r="K438" s="5"/>
      <c r="L438" s="5"/>
      <c r="M438" s="5"/>
      <c r="N438" s="5"/>
      <c r="O438" s="5"/>
      <c r="P438" s="5"/>
      <c r="Q438" s="5"/>
      <c r="R438" s="5"/>
      <c r="S438" s="5"/>
      <c r="T438" s="5"/>
      <c r="U438" s="5"/>
      <c r="V438" s="5"/>
    </row>
    <row r="439">
      <c r="A439" s="5"/>
      <c r="B439" s="3"/>
      <c r="C439" s="5"/>
      <c r="D439" s="5"/>
      <c r="E439" s="5"/>
      <c r="F439" s="5"/>
      <c r="G439" s="5"/>
      <c r="H439" s="5"/>
      <c r="I439" s="5"/>
      <c r="J439" s="5"/>
      <c r="K439" s="5"/>
      <c r="L439" s="5"/>
      <c r="M439" s="5"/>
      <c r="N439" s="5"/>
      <c r="O439" s="5"/>
      <c r="P439" s="5"/>
      <c r="Q439" s="5"/>
      <c r="R439" s="5"/>
      <c r="S439" s="5"/>
      <c r="T439" s="5"/>
      <c r="U439" s="5"/>
      <c r="V439" s="5"/>
    </row>
    <row r="440">
      <c r="A440" s="5"/>
      <c r="B440" s="3"/>
      <c r="C440" s="5"/>
      <c r="D440" s="5"/>
      <c r="E440" s="5"/>
      <c r="F440" s="5"/>
      <c r="G440" s="5"/>
      <c r="H440" s="5"/>
      <c r="I440" s="5"/>
      <c r="J440" s="5"/>
      <c r="K440" s="5"/>
      <c r="L440" s="5"/>
      <c r="M440" s="5"/>
      <c r="N440" s="5"/>
      <c r="O440" s="5"/>
      <c r="P440" s="5"/>
      <c r="Q440" s="5"/>
      <c r="R440" s="5"/>
      <c r="S440" s="5"/>
      <c r="T440" s="5"/>
      <c r="U440" s="5"/>
      <c r="V440" s="5"/>
    </row>
    <row r="441">
      <c r="A441" s="5"/>
      <c r="B441" s="3"/>
      <c r="C441" s="5"/>
      <c r="D441" s="5"/>
      <c r="E441" s="5"/>
      <c r="F441" s="5"/>
      <c r="G441" s="5"/>
      <c r="H441" s="5"/>
      <c r="I441" s="5"/>
      <c r="J441" s="5"/>
      <c r="K441" s="5"/>
      <c r="L441" s="5"/>
      <c r="M441" s="5"/>
      <c r="N441" s="5"/>
      <c r="O441" s="5"/>
      <c r="P441" s="5"/>
      <c r="Q441" s="5"/>
      <c r="R441" s="5"/>
      <c r="S441" s="5"/>
      <c r="T441" s="5"/>
      <c r="U441" s="5"/>
      <c r="V441" s="5"/>
    </row>
    <row r="442">
      <c r="A442" s="5"/>
      <c r="B442" s="3"/>
      <c r="C442" s="5"/>
      <c r="D442" s="5"/>
      <c r="E442" s="5"/>
      <c r="F442" s="5"/>
      <c r="G442" s="5"/>
      <c r="H442" s="5"/>
      <c r="I442" s="5"/>
      <c r="J442" s="5"/>
      <c r="K442" s="5"/>
      <c r="L442" s="5"/>
      <c r="M442" s="5"/>
      <c r="N442" s="5"/>
      <c r="O442" s="5"/>
      <c r="P442" s="5"/>
      <c r="Q442" s="5"/>
      <c r="R442" s="5"/>
      <c r="S442" s="5"/>
      <c r="T442" s="5"/>
      <c r="U442" s="5"/>
      <c r="V442" s="5"/>
    </row>
    <row r="443">
      <c r="A443" s="5"/>
      <c r="B443" s="3"/>
      <c r="C443" s="5"/>
      <c r="D443" s="5"/>
      <c r="E443" s="5"/>
      <c r="F443" s="5"/>
      <c r="G443" s="5"/>
      <c r="H443" s="5"/>
      <c r="I443" s="5"/>
      <c r="J443" s="5"/>
      <c r="K443" s="5"/>
      <c r="L443" s="5"/>
      <c r="M443" s="5"/>
      <c r="N443" s="5"/>
      <c r="O443" s="5"/>
      <c r="P443" s="5"/>
      <c r="Q443" s="5"/>
      <c r="R443" s="5"/>
      <c r="S443" s="5"/>
      <c r="T443" s="5"/>
      <c r="U443" s="5"/>
      <c r="V443" s="5"/>
    </row>
    <row r="444">
      <c r="A444" s="5"/>
      <c r="B444" s="3"/>
      <c r="C444" s="5"/>
      <c r="D444" s="5"/>
      <c r="E444" s="5"/>
      <c r="F444" s="5"/>
      <c r="G444" s="5"/>
      <c r="H444" s="5"/>
      <c r="I444" s="5"/>
      <c r="J444" s="5"/>
      <c r="K444" s="5"/>
      <c r="L444" s="5"/>
      <c r="M444" s="5"/>
      <c r="N444" s="5"/>
      <c r="O444" s="5"/>
      <c r="P444" s="5"/>
      <c r="Q444" s="5"/>
      <c r="R444" s="5"/>
      <c r="S444" s="5"/>
      <c r="T444" s="5"/>
      <c r="U444" s="5"/>
      <c r="V444" s="5"/>
    </row>
    <row r="445">
      <c r="A445" s="5"/>
      <c r="B445" s="3"/>
      <c r="C445" s="5"/>
      <c r="D445" s="5"/>
      <c r="E445" s="5"/>
      <c r="F445" s="5"/>
      <c r="G445" s="5"/>
      <c r="H445" s="5"/>
      <c r="I445" s="5"/>
      <c r="J445" s="5"/>
      <c r="K445" s="5"/>
      <c r="L445" s="5"/>
      <c r="M445" s="5"/>
      <c r="N445" s="5"/>
      <c r="O445" s="5"/>
      <c r="P445" s="5"/>
      <c r="Q445" s="5"/>
      <c r="R445" s="5"/>
      <c r="S445" s="5"/>
      <c r="T445" s="5"/>
      <c r="U445" s="5"/>
      <c r="V445" s="5"/>
    </row>
    <row r="446">
      <c r="A446" s="5"/>
      <c r="B446" s="3"/>
      <c r="C446" s="5"/>
      <c r="D446" s="5"/>
      <c r="E446" s="5"/>
      <c r="F446" s="5"/>
      <c r="G446" s="5"/>
      <c r="H446" s="5"/>
      <c r="I446" s="5"/>
      <c r="J446" s="5"/>
      <c r="K446" s="5"/>
      <c r="L446" s="5"/>
      <c r="M446" s="5"/>
      <c r="N446" s="5"/>
      <c r="O446" s="5"/>
      <c r="P446" s="5"/>
      <c r="Q446" s="5"/>
      <c r="R446" s="5"/>
      <c r="S446" s="5"/>
      <c r="T446" s="5"/>
      <c r="U446" s="5"/>
      <c r="V446" s="5"/>
    </row>
    <row r="447">
      <c r="A447" s="5"/>
      <c r="B447" s="3"/>
      <c r="C447" s="5"/>
      <c r="D447" s="5"/>
      <c r="E447" s="5"/>
      <c r="F447" s="5"/>
      <c r="G447" s="5"/>
      <c r="H447" s="5"/>
      <c r="I447" s="5"/>
      <c r="J447" s="5"/>
      <c r="K447" s="5"/>
      <c r="L447" s="5"/>
      <c r="M447" s="5"/>
      <c r="N447" s="5"/>
      <c r="O447" s="5"/>
      <c r="P447" s="5"/>
      <c r="Q447" s="5"/>
      <c r="R447" s="5"/>
      <c r="S447" s="5"/>
      <c r="T447" s="5"/>
      <c r="U447" s="5"/>
      <c r="V447" s="5"/>
    </row>
    <row r="448">
      <c r="A448" s="5"/>
      <c r="B448" s="3"/>
      <c r="C448" s="5"/>
      <c r="D448" s="5"/>
      <c r="E448" s="5"/>
      <c r="F448" s="5"/>
      <c r="G448" s="5"/>
      <c r="H448" s="5"/>
      <c r="I448" s="5"/>
      <c r="J448" s="5"/>
      <c r="K448" s="5"/>
      <c r="L448" s="5"/>
      <c r="M448" s="5"/>
      <c r="N448" s="5"/>
      <c r="O448" s="5"/>
      <c r="P448" s="5"/>
      <c r="Q448" s="5"/>
      <c r="R448" s="5"/>
      <c r="S448" s="5"/>
      <c r="T448" s="5"/>
      <c r="U448" s="5"/>
      <c r="V448" s="5"/>
    </row>
    <row r="449">
      <c r="A449" s="5"/>
      <c r="B449" s="3"/>
      <c r="C449" s="5"/>
      <c r="D449" s="5"/>
      <c r="E449" s="5"/>
      <c r="F449" s="5"/>
      <c r="G449" s="5"/>
      <c r="H449" s="5"/>
      <c r="I449" s="5"/>
      <c r="J449" s="5"/>
      <c r="K449" s="5"/>
      <c r="L449" s="5"/>
      <c r="M449" s="5"/>
      <c r="N449" s="5"/>
      <c r="O449" s="5"/>
      <c r="P449" s="5"/>
      <c r="Q449" s="5"/>
      <c r="R449" s="5"/>
      <c r="S449" s="5"/>
      <c r="T449" s="5"/>
      <c r="U449" s="5"/>
      <c r="V449" s="5"/>
    </row>
    <row r="450">
      <c r="A450" s="5"/>
      <c r="B450" s="3"/>
      <c r="C450" s="5"/>
      <c r="D450" s="5"/>
      <c r="E450" s="5"/>
      <c r="F450" s="5"/>
      <c r="G450" s="5"/>
      <c r="H450" s="5"/>
      <c r="I450" s="5"/>
      <c r="J450" s="5"/>
      <c r="K450" s="5"/>
      <c r="L450" s="5"/>
      <c r="M450" s="5"/>
      <c r="N450" s="5"/>
      <c r="O450" s="5"/>
      <c r="P450" s="5"/>
      <c r="Q450" s="5"/>
      <c r="R450" s="5"/>
      <c r="S450" s="5"/>
      <c r="T450" s="5"/>
      <c r="U450" s="5"/>
      <c r="V450" s="5"/>
    </row>
    <row r="451">
      <c r="A451" s="5"/>
      <c r="B451" s="3"/>
      <c r="C451" s="5"/>
      <c r="D451" s="5"/>
      <c r="E451" s="5"/>
      <c r="F451" s="5"/>
      <c r="G451" s="5"/>
      <c r="H451" s="5"/>
      <c r="I451" s="5"/>
      <c r="J451" s="5"/>
      <c r="K451" s="5"/>
      <c r="L451" s="5"/>
      <c r="M451" s="5"/>
      <c r="N451" s="5"/>
      <c r="O451" s="5"/>
      <c r="P451" s="5"/>
      <c r="Q451" s="5"/>
      <c r="R451" s="5"/>
      <c r="S451" s="5"/>
      <c r="T451" s="5"/>
      <c r="U451" s="5"/>
      <c r="V451" s="5"/>
    </row>
    <row r="452">
      <c r="A452" s="5"/>
      <c r="B452" s="3"/>
      <c r="C452" s="5"/>
      <c r="D452" s="5"/>
      <c r="E452" s="5"/>
      <c r="F452" s="5"/>
      <c r="G452" s="5"/>
      <c r="H452" s="5"/>
      <c r="I452" s="5"/>
      <c r="J452" s="5"/>
      <c r="K452" s="5"/>
      <c r="L452" s="5"/>
      <c r="M452" s="5"/>
      <c r="N452" s="5"/>
      <c r="O452" s="5"/>
      <c r="P452" s="5"/>
      <c r="Q452" s="5"/>
      <c r="R452" s="5"/>
      <c r="S452" s="5"/>
      <c r="T452" s="5"/>
      <c r="U452" s="5"/>
      <c r="V452" s="5"/>
    </row>
    <row r="453">
      <c r="A453" s="5"/>
      <c r="B453" s="3"/>
      <c r="C453" s="5"/>
      <c r="D453" s="5"/>
      <c r="E453" s="5"/>
      <c r="F453" s="5"/>
      <c r="G453" s="5"/>
      <c r="H453" s="5"/>
      <c r="I453" s="5"/>
      <c r="J453" s="5"/>
      <c r="K453" s="5"/>
      <c r="L453" s="5"/>
      <c r="M453" s="5"/>
      <c r="N453" s="5"/>
      <c r="O453" s="5"/>
      <c r="P453" s="5"/>
      <c r="Q453" s="5"/>
      <c r="R453" s="5"/>
      <c r="S453" s="5"/>
      <c r="T453" s="5"/>
      <c r="U453" s="5"/>
      <c r="V453" s="5"/>
    </row>
    <row r="454">
      <c r="A454" s="5"/>
      <c r="B454" s="3"/>
      <c r="C454" s="5"/>
      <c r="D454" s="5"/>
      <c r="E454" s="5"/>
      <c r="F454" s="5"/>
      <c r="G454" s="5"/>
      <c r="H454" s="5"/>
      <c r="I454" s="5"/>
      <c r="J454" s="5"/>
      <c r="K454" s="5"/>
      <c r="L454" s="5"/>
      <c r="M454" s="5"/>
      <c r="N454" s="5"/>
      <c r="O454" s="5"/>
      <c r="P454" s="5"/>
      <c r="Q454" s="5"/>
      <c r="R454" s="5"/>
      <c r="S454" s="5"/>
      <c r="T454" s="5"/>
      <c r="U454" s="5"/>
      <c r="V454" s="5"/>
    </row>
    <row r="455">
      <c r="A455" s="5"/>
      <c r="B455" s="3"/>
      <c r="C455" s="5"/>
      <c r="D455" s="5"/>
      <c r="E455" s="5"/>
      <c r="F455" s="5"/>
      <c r="G455" s="5"/>
      <c r="H455" s="5"/>
      <c r="I455" s="5"/>
      <c r="J455" s="5"/>
      <c r="K455" s="5"/>
      <c r="L455" s="5"/>
      <c r="M455" s="5"/>
      <c r="N455" s="5"/>
      <c r="O455" s="5"/>
      <c r="P455" s="5"/>
      <c r="Q455" s="5"/>
      <c r="R455" s="5"/>
      <c r="S455" s="5"/>
      <c r="T455" s="5"/>
      <c r="U455" s="5"/>
      <c r="V455" s="5"/>
    </row>
    <row r="456">
      <c r="A456" s="5"/>
      <c r="B456" s="3"/>
      <c r="C456" s="5"/>
      <c r="D456" s="5"/>
      <c r="E456" s="5"/>
      <c r="F456" s="5"/>
      <c r="G456" s="5"/>
      <c r="H456" s="5"/>
      <c r="I456" s="5"/>
      <c r="J456" s="5"/>
      <c r="K456" s="5"/>
      <c r="L456" s="5"/>
      <c r="M456" s="5"/>
      <c r="N456" s="5"/>
      <c r="O456" s="5"/>
      <c r="P456" s="5"/>
      <c r="Q456" s="5"/>
      <c r="R456" s="5"/>
      <c r="S456" s="5"/>
      <c r="T456" s="5"/>
      <c r="U456" s="5"/>
      <c r="V456" s="5"/>
    </row>
    <row r="457">
      <c r="A457" s="5"/>
      <c r="B457" s="3"/>
      <c r="C457" s="5"/>
      <c r="D457" s="5"/>
      <c r="E457" s="5"/>
      <c r="F457" s="5"/>
      <c r="G457" s="5"/>
      <c r="H457" s="5"/>
      <c r="I457" s="5"/>
      <c r="J457" s="5"/>
      <c r="K457" s="5"/>
      <c r="L457" s="5"/>
      <c r="M457" s="5"/>
      <c r="N457" s="5"/>
      <c r="O457" s="5"/>
      <c r="P457" s="5"/>
      <c r="Q457" s="5"/>
      <c r="R457" s="5"/>
      <c r="S457" s="5"/>
      <c r="T457" s="5"/>
      <c r="U457" s="5"/>
      <c r="V457" s="5"/>
    </row>
    <row r="458">
      <c r="A458" s="5"/>
      <c r="B458" s="3"/>
      <c r="C458" s="5"/>
      <c r="D458" s="5"/>
      <c r="E458" s="5"/>
      <c r="F458" s="5"/>
      <c r="G458" s="5"/>
      <c r="H458" s="5"/>
      <c r="I458" s="5"/>
      <c r="J458" s="5"/>
      <c r="K458" s="5"/>
      <c r="L458" s="5"/>
      <c r="M458" s="5"/>
      <c r="N458" s="5"/>
      <c r="O458" s="5"/>
      <c r="P458" s="5"/>
      <c r="Q458" s="5"/>
      <c r="R458" s="5"/>
      <c r="S458" s="5"/>
      <c r="T458" s="5"/>
      <c r="U458" s="5"/>
      <c r="V458" s="5"/>
    </row>
    <row r="459">
      <c r="A459" s="5"/>
      <c r="B459" s="3"/>
      <c r="C459" s="5"/>
      <c r="D459" s="5"/>
      <c r="E459" s="5"/>
      <c r="F459" s="5"/>
      <c r="G459" s="5"/>
      <c r="H459" s="5"/>
      <c r="I459" s="5"/>
      <c r="J459" s="5"/>
      <c r="K459" s="5"/>
      <c r="L459" s="5"/>
      <c r="M459" s="5"/>
      <c r="N459" s="5"/>
      <c r="O459" s="5"/>
      <c r="P459" s="5"/>
      <c r="Q459" s="5"/>
      <c r="R459" s="5"/>
      <c r="S459" s="5"/>
      <c r="T459" s="5"/>
      <c r="U459" s="5"/>
      <c r="V459" s="5"/>
    </row>
    <row r="460">
      <c r="A460" s="5"/>
      <c r="B460" s="3"/>
      <c r="C460" s="5"/>
      <c r="D460" s="5"/>
      <c r="E460" s="5"/>
      <c r="F460" s="5"/>
      <c r="G460" s="5"/>
      <c r="H460" s="5"/>
      <c r="I460" s="5"/>
      <c r="J460" s="5"/>
      <c r="K460" s="5"/>
      <c r="L460" s="5"/>
      <c r="M460" s="5"/>
      <c r="N460" s="5"/>
      <c r="O460" s="5"/>
      <c r="P460" s="5"/>
      <c r="Q460" s="5"/>
      <c r="R460" s="5"/>
      <c r="S460" s="5"/>
      <c r="T460" s="5"/>
      <c r="U460" s="5"/>
      <c r="V460" s="5"/>
    </row>
    <row r="461">
      <c r="A461" s="5"/>
      <c r="B461" s="3"/>
      <c r="C461" s="5"/>
      <c r="D461" s="5"/>
      <c r="E461" s="5"/>
      <c r="F461" s="5"/>
      <c r="G461" s="5"/>
      <c r="H461" s="5"/>
      <c r="I461" s="5"/>
      <c r="J461" s="5"/>
      <c r="K461" s="5"/>
      <c r="L461" s="5"/>
      <c r="M461" s="5"/>
      <c r="N461" s="5"/>
      <c r="O461" s="5"/>
      <c r="P461" s="5"/>
      <c r="Q461" s="5"/>
      <c r="R461" s="5"/>
      <c r="S461" s="5"/>
      <c r="T461" s="5"/>
      <c r="U461" s="5"/>
      <c r="V461" s="5"/>
    </row>
    <row r="462">
      <c r="A462" s="5"/>
      <c r="B462" s="3"/>
      <c r="C462" s="5"/>
      <c r="D462" s="5"/>
      <c r="E462" s="5"/>
      <c r="F462" s="5"/>
      <c r="G462" s="5"/>
      <c r="H462" s="5"/>
      <c r="I462" s="5"/>
      <c r="J462" s="5"/>
      <c r="K462" s="5"/>
      <c r="L462" s="5"/>
      <c r="M462" s="5"/>
      <c r="N462" s="5"/>
      <c r="O462" s="5"/>
      <c r="P462" s="5"/>
      <c r="Q462" s="5"/>
      <c r="R462" s="5"/>
      <c r="S462" s="5"/>
      <c r="T462" s="5"/>
      <c r="U462" s="5"/>
      <c r="V462" s="5"/>
    </row>
    <row r="463">
      <c r="A463" s="5"/>
      <c r="B463" s="3"/>
      <c r="C463" s="5"/>
      <c r="D463" s="5"/>
      <c r="E463" s="5"/>
      <c r="F463" s="5"/>
      <c r="G463" s="5"/>
      <c r="H463" s="5"/>
      <c r="I463" s="5"/>
      <c r="J463" s="5"/>
      <c r="K463" s="5"/>
      <c r="L463" s="5"/>
      <c r="M463" s="5"/>
      <c r="N463" s="5"/>
      <c r="O463" s="5"/>
      <c r="P463" s="5"/>
      <c r="Q463" s="5"/>
      <c r="R463" s="5"/>
      <c r="S463" s="5"/>
      <c r="T463" s="5"/>
      <c r="U463" s="5"/>
      <c r="V463" s="5"/>
    </row>
    <row r="464">
      <c r="A464" s="5"/>
      <c r="B464" s="3"/>
      <c r="C464" s="5"/>
      <c r="D464" s="5"/>
      <c r="E464" s="5"/>
      <c r="F464" s="5"/>
      <c r="G464" s="5"/>
      <c r="H464" s="5"/>
      <c r="I464" s="5"/>
      <c r="J464" s="5"/>
      <c r="K464" s="5"/>
      <c r="L464" s="5"/>
      <c r="M464" s="5"/>
      <c r="N464" s="5"/>
      <c r="O464" s="5"/>
      <c r="P464" s="5"/>
      <c r="Q464" s="5"/>
      <c r="R464" s="5"/>
      <c r="S464" s="5"/>
      <c r="T464" s="5"/>
      <c r="U464" s="5"/>
      <c r="V464" s="5"/>
    </row>
    <row r="465">
      <c r="A465" s="5"/>
      <c r="B465" s="3"/>
      <c r="C465" s="5"/>
      <c r="D465" s="5"/>
      <c r="E465" s="5"/>
      <c r="F465" s="5"/>
      <c r="G465" s="5"/>
      <c r="H465" s="5"/>
      <c r="I465" s="5"/>
      <c r="J465" s="5"/>
      <c r="K465" s="5"/>
      <c r="L465" s="5"/>
      <c r="M465" s="5"/>
      <c r="N465" s="5"/>
      <c r="O465" s="5"/>
      <c r="P465" s="5"/>
      <c r="Q465" s="5"/>
      <c r="R465" s="5"/>
      <c r="S465" s="5"/>
      <c r="T465" s="5"/>
      <c r="U465" s="5"/>
      <c r="V465" s="5"/>
    </row>
    <row r="466">
      <c r="A466" s="5"/>
      <c r="B466" s="3"/>
      <c r="C466" s="5"/>
      <c r="D466" s="5"/>
      <c r="E466" s="5"/>
      <c r="F466" s="5"/>
      <c r="G466" s="5"/>
      <c r="H466" s="5"/>
      <c r="I466" s="5"/>
      <c r="J466" s="5"/>
      <c r="K466" s="5"/>
      <c r="L466" s="5"/>
      <c r="M466" s="5"/>
      <c r="N466" s="5"/>
      <c r="O466" s="5"/>
      <c r="P466" s="5"/>
      <c r="Q466" s="5"/>
      <c r="R466" s="5"/>
      <c r="S466" s="5"/>
      <c r="T466" s="5"/>
      <c r="U466" s="5"/>
      <c r="V466" s="5"/>
    </row>
    <row r="467">
      <c r="A467" s="5"/>
      <c r="B467" s="3"/>
      <c r="C467" s="5"/>
      <c r="D467" s="5"/>
      <c r="E467" s="5"/>
      <c r="F467" s="5"/>
      <c r="G467" s="5"/>
      <c r="H467" s="5"/>
      <c r="I467" s="5"/>
      <c r="J467" s="5"/>
      <c r="K467" s="5"/>
      <c r="L467" s="5"/>
      <c r="M467" s="5"/>
      <c r="N467" s="5"/>
      <c r="O467" s="5"/>
      <c r="P467" s="5"/>
      <c r="Q467" s="5"/>
      <c r="R467" s="5"/>
      <c r="S467" s="5"/>
      <c r="T467" s="5"/>
      <c r="U467" s="5"/>
      <c r="V467" s="5"/>
    </row>
    <row r="468">
      <c r="A468" s="5"/>
      <c r="B468" s="3"/>
      <c r="C468" s="5"/>
      <c r="D468" s="5"/>
      <c r="E468" s="5"/>
      <c r="F468" s="5"/>
      <c r="G468" s="5"/>
      <c r="H468" s="5"/>
      <c r="I468" s="5"/>
      <c r="J468" s="5"/>
      <c r="K468" s="5"/>
      <c r="L468" s="5"/>
      <c r="M468" s="5"/>
      <c r="N468" s="5"/>
      <c r="O468" s="5"/>
      <c r="P468" s="5"/>
      <c r="Q468" s="5"/>
      <c r="R468" s="5"/>
      <c r="S468" s="5"/>
      <c r="T468" s="5"/>
      <c r="U468" s="5"/>
      <c r="V468" s="5"/>
    </row>
    <row r="469">
      <c r="A469" s="5"/>
      <c r="B469" s="3"/>
      <c r="C469" s="5"/>
      <c r="D469" s="5"/>
      <c r="E469" s="5"/>
      <c r="F469" s="5"/>
      <c r="G469" s="5"/>
      <c r="H469" s="5"/>
      <c r="I469" s="5"/>
      <c r="J469" s="5"/>
      <c r="K469" s="5"/>
      <c r="L469" s="5"/>
      <c r="M469" s="5"/>
      <c r="N469" s="5"/>
      <c r="O469" s="5"/>
      <c r="P469" s="5"/>
      <c r="Q469" s="5"/>
      <c r="R469" s="5"/>
      <c r="S469" s="5"/>
      <c r="T469" s="5"/>
      <c r="U469" s="5"/>
      <c r="V469" s="5"/>
    </row>
    <row r="470">
      <c r="A470" s="5"/>
      <c r="B470" s="3"/>
      <c r="C470" s="5"/>
      <c r="D470" s="5"/>
      <c r="E470" s="5"/>
      <c r="F470" s="5"/>
      <c r="G470" s="5"/>
      <c r="H470" s="5"/>
      <c r="I470" s="5"/>
      <c r="J470" s="5"/>
      <c r="K470" s="5"/>
      <c r="L470" s="5"/>
      <c r="M470" s="5"/>
      <c r="N470" s="5"/>
      <c r="O470" s="5"/>
      <c r="P470" s="5"/>
      <c r="Q470" s="5"/>
      <c r="R470" s="5"/>
      <c r="S470" s="5"/>
      <c r="T470" s="5"/>
      <c r="U470" s="5"/>
      <c r="V470" s="5"/>
    </row>
    <row r="471">
      <c r="A471" s="5"/>
      <c r="B471" s="3"/>
      <c r="C471" s="5"/>
      <c r="D471" s="5"/>
      <c r="E471" s="5"/>
      <c r="F471" s="5"/>
      <c r="G471" s="5"/>
      <c r="H471" s="5"/>
      <c r="I471" s="5"/>
      <c r="J471" s="5"/>
      <c r="K471" s="5"/>
      <c r="L471" s="5"/>
      <c r="M471" s="5"/>
      <c r="N471" s="5"/>
      <c r="O471" s="5"/>
      <c r="P471" s="5"/>
      <c r="Q471" s="5"/>
      <c r="R471" s="5"/>
      <c r="S471" s="5"/>
      <c r="T471" s="5"/>
      <c r="U471" s="5"/>
      <c r="V471" s="5"/>
    </row>
    <row r="472">
      <c r="A472" s="5"/>
      <c r="B472" s="3"/>
      <c r="C472" s="5"/>
      <c r="D472" s="5"/>
      <c r="E472" s="5"/>
      <c r="F472" s="5"/>
      <c r="G472" s="5"/>
      <c r="H472" s="5"/>
      <c r="I472" s="5"/>
      <c r="J472" s="5"/>
      <c r="K472" s="5"/>
      <c r="L472" s="5"/>
      <c r="M472" s="5"/>
      <c r="N472" s="5"/>
      <c r="O472" s="5"/>
      <c r="P472" s="5"/>
      <c r="Q472" s="5"/>
      <c r="R472" s="5"/>
      <c r="S472" s="5"/>
      <c r="T472" s="5"/>
      <c r="U472" s="5"/>
      <c r="V472" s="5"/>
    </row>
    <row r="473">
      <c r="A473" s="5"/>
      <c r="B473" s="3"/>
      <c r="C473" s="5"/>
      <c r="D473" s="5"/>
      <c r="E473" s="5"/>
      <c r="F473" s="5"/>
      <c r="G473" s="5"/>
      <c r="H473" s="5"/>
      <c r="I473" s="5"/>
      <c r="J473" s="5"/>
      <c r="K473" s="5"/>
      <c r="L473" s="5"/>
      <c r="M473" s="5"/>
      <c r="N473" s="5"/>
      <c r="O473" s="5"/>
      <c r="P473" s="5"/>
      <c r="Q473" s="5"/>
      <c r="R473" s="5"/>
      <c r="S473" s="5"/>
      <c r="T473" s="5"/>
      <c r="U473" s="5"/>
      <c r="V473" s="5"/>
    </row>
    <row r="474">
      <c r="A474" s="5"/>
      <c r="B474" s="3"/>
      <c r="C474" s="5"/>
      <c r="D474" s="5"/>
      <c r="E474" s="5"/>
      <c r="F474" s="5"/>
      <c r="G474" s="5"/>
      <c r="H474" s="5"/>
      <c r="I474" s="5"/>
      <c r="J474" s="5"/>
      <c r="K474" s="5"/>
      <c r="L474" s="5"/>
      <c r="M474" s="5"/>
      <c r="N474" s="5"/>
      <c r="O474" s="5"/>
      <c r="P474" s="5"/>
      <c r="Q474" s="5"/>
      <c r="R474" s="5"/>
      <c r="S474" s="5"/>
      <c r="T474" s="5"/>
      <c r="U474" s="5"/>
      <c r="V474" s="5"/>
    </row>
    <row r="475">
      <c r="A475" s="5"/>
      <c r="B475" s="3"/>
      <c r="C475" s="5"/>
      <c r="D475" s="5"/>
      <c r="E475" s="5"/>
      <c r="F475" s="5"/>
      <c r="G475" s="5"/>
      <c r="H475" s="5"/>
      <c r="I475" s="5"/>
      <c r="J475" s="5"/>
      <c r="K475" s="5"/>
      <c r="L475" s="5"/>
      <c r="M475" s="5"/>
      <c r="N475" s="5"/>
      <c r="O475" s="5"/>
      <c r="P475" s="5"/>
      <c r="Q475" s="5"/>
      <c r="R475" s="5"/>
      <c r="S475" s="5"/>
      <c r="T475" s="5"/>
      <c r="U475" s="5"/>
      <c r="V475" s="5"/>
    </row>
    <row r="476">
      <c r="A476" s="5"/>
      <c r="B476" s="3"/>
      <c r="C476" s="5"/>
      <c r="D476" s="5"/>
      <c r="E476" s="5"/>
      <c r="F476" s="5"/>
      <c r="G476" s="5"/>
      <c r="H476" s="5"/>
      <c r="I476" s="5"/>
      <c r="J476" s="5"/>
      <c r="K476" s="5"/>
      <c r="L476" s="5"/>
      <c r="M476" s="5"/>
      <c r="N476" s="5"/>
      <c r="O476" s="5"/>
      <c r="P476" s="5"/>
      <c r="Q476" s="5"/>
      <c r="R476" s="5"/>
      <c r="S476" s="5"/>
      <c r="T476" s="5"/>
      <c r="U476" s="5"/>
      <c r="V476" s="5"/>
    </row>
    <row r="477">
      <c r="A477" s="5"/>
      <c r="B477" s="3"/>
      <c r="C477" s="5"/>
      <c r="D477" s="5"/>
      <c r="E477" s="5"/>
      <c r="F477" s="5"/>
      <c r="G477" s="5"/>
      <c r="H477" s="5"/>
      <c r="I477" s="5"/>
      <c r="J477" s="5"/>
      <c r="K477" s="5"/>
      <c r="L477" s="5"/>
      <c r="M477" s="5"/>
      <c r="N477" s="5"/>
      <c r="O477" s="5"/>
      <c r="P477" s="5"/>
      <c r="Q477" s="5"/>
      <c r="R477" s="5"/>
      <c r="S477" s="5"/>
      <c r="T477" s="5"/>
      <c r="U477" s="5"/>
      <c r="V477" s="5"/>
    </row>
    <row r="478">
      <c r="A478" s="5"/>
      <c r="B478" s="3"/>
      <c r="C478" s="5"/>
      <c r="D478" s="5"/>
      <c r="E478" s="5"/>
      <c r="F478" s="5"/>
      <c r="G478" s="5"/>
      <c r="H478" s="5"/>
      <c r="I478" s="5"/>
      <c r="J478" s="5"/>
      <c r="K478" s="5"/>
      <c r="L478" s="5"/>
      <c r="M478" s="5"/>
      <c r="N478" s="5"/>
      <c r="O478" s="5"/>
      <c r="P478" s="5"/>
      <c r="Q478" s="5"/>
      <c r="R478" s="5"/>
      <c r="S478" s="5"/>
      <c r="T478" s="5"/>
      <c r="U478" s="5"/>
      <c r="V478" s="5"/>
    </row>
    <row r="479">
      <c r="A479" s="5"/>
      <c r="B479" s="3"/>
      <c r="C479" s="5"/>
      <c r="D479" s="5"/>
      <c r="E479" s="5"/>
      <c r="F479" s="5"/>
      <c r="G479" s="5"/>
      <c r="H479" s="5"/>
      <c r="I479" s="5"/>
      <c r="J479" s="5"/>
      <c r="K479" s="5"/>
      <c r="L479" s="5"/>
      <c r="M479" s="5"/>
      <c r="N479" s="5"/>
      <c r="O479" s="5"/>
      <c r="P479" s="5"/>
      <c r="Q479" s="5"/>
      <c r="R479" s="5"/>
      <c r="S479" s="5"/>
      <c r="T479" s="5"/>
      <c r="U479" s="5"/>
      <c r="V479" s="5"/>
    </row>
    <row r="480">
      <c r="A480" s="5"/>
      <c r="B480" s="3"/>
      <c r="C480" s="5"/>
      <c r="D480" s="5"/>
      <c r="E480" s="5"/>
      <c r="F480" s="5"/>
      <c r="G480" s="5"/>
      <c r="H480" s="5"/>
      <c r="I480" s="5"/>
      <c r="J480" s="5"/>
      <c r="K480" s="5"/>
      <c r="L480" s="5"/>
      <c r="M480" s="5"/>
      <c r="N480" s="5"/>
      <c r="O480" s="5"/>
      <c r="P480" s="5"/>
      <c r="Q480" s="5"/>
      <c r="R480" s="5"/>
      <c r="S480" s="5"/>
      <c r="T480" s="5"/>
      <c r="U480" s="5"/>
      <c r="V480" s="5"/>
    </row>
    <row r="481">
      <c r="A481" s="5"/>
      <c r="B481" s="3"/>
      <c r="C481" s="5"/>
      <c r="D481" s="5"/>
      <c r="E481" s="5"/>
      <c r="F481" s="5"/>
      <c r="G481" s="5"/>
      <c r="H481" s="5"/>
      <c r="I481" s="5"/>
      <c r="J481" s="5"/>
      <c r="K481" s="5"/>
      <c r="L481" s="5"/>
      <c r="M481" s="5"/>
      <c r="N481" s="5"/>
      <c r="O481" s="5"/>
      <c r="P481" s="5"/>
      <c r="Q481" s="5"/>
      <c r="R481" s="5"/>
      <c r="S481" s="5"/>
      <c r="T481" s="5"/>
      <c r="U481" s="5"/>
      <c r="V481" s="5"/>
    </row>
    <row r="482">
      <c r="A482" s="5"/>
      <c r="B482" s="3"/>
      <c r="C482" s="5"/>
      <c r="D482" s="5"/>
      <c r="E482" s="5"/>
      <c r="F482" s="5"/>
      <c r="G482" s="5"/>
      <c r="H482" s="5"/>
      <c r="I482" s="5"/>
      <c r="J482" s="5"/>
      <c r="K482" s="5"/>
      <c r="L482" s="5"/>
      <c r="M482" s="5"/>
      <c r="N482" s="5"/>
      <c r="O482" s="5"/>
      <c r="P482" s="5"/>
      <c r="Q482" s="5"/>
      <c r="R482" s="5"/>
      <c r="S482" s="5"/>
      <c r="T482" s="5"/>
      <c r="U482" s="5"/>
      <c r="V482" s="5"/>
    </row>
    <row r="483">
      <c r="A483" s="5"/>
      <c r="B483" s="3"/>
      <c r="C483" s="5"/>
      <c r="D483" s="5"/>
      <c r="E483" s="5"/>
      <c r="F483" s="5"/>
      <c r="G483" s="5"/>
      <c r="H483" s="5"/>
      <c r="I483" s="5"/>
      <c r="J483" s="5"/>
      <c r="K483" s="5"/>
      <c r="L483" s="5"/>
      <c r="M483" s="5"/>
      <c r="N483" s="5"/>
      <c r="O483" s="5"/>
      <c r="P483" s="5"/>
      <c r="Q483" s="5"/>
      <c r="R483" s="5"/>
      <c r="S483" s="5"/>
      <c r="T483" s="5"/>
      <c r="U483" s="5"/>
      <c r="V483" s="5"/>
    </row>
    <row r="484">
      <c r="A484" s="5"/>
      <c r="B484" s="3"/>
      <c r="C484" s="5"/>
      <c r="D484" s="5"/>
      <c r="E484" s="5"/>
      <c r="F484" s="5"/>
      <c r="G484" s="5"/>
      <c r="H484" s="5"/>
      <c r="I484" s="5"/>
      <c r="J484" s="5"/>
      <c r="K484" s="5"/>
      <c r="L484" s="5"/>
      <c r="M484" s="5"/>
      <c r="N484" s="5"/>
      <c r="O484" s="5"/>
      <c r="P484" s="5"/>
      <c r="Q484" s="5"/>
      <c r="R484" s="5"/>
      <c r="S484" s="5"/>
      <c r="T484" s="5"/>
      <c r="U484" s="5"/>
      <c r="V484" s="5"/>
    </row>
    <row r="485">
      <c r="A485" s="5"/>
      <c r="B485" s="3"/>
      <c r="C485" s="5"/>
      <c r="D485" s="5"/>
      <c r="E485" s="5"/>
      <c r="F485" s="5"/>
      <c r="G485" s="5"/>
      <c r="H485" s="5"/>
      <c r="I485" s="5"/>
      <c r="J485" s="5"/>
      <c r="K485" s="5"/>
      <c r="L485" s="5"/>
      <c r="M485" s="5"/>
      <c r="N485" s="5"/>
      <c r="O485" s="5"/>
      <c r="P485" s="5"/>
      <c r="Q485" s="5"/>
      <c r="R485" s="5"/>
      <c r="S485" s="5"/>
      <c r="T485" s="5"/>
      <c r="U485" s="5"/>
      <c r="V485" s="5"/>
    </row>
    <row r="486">
      <c r="A486" s="5"/>
      <c r="B486" s="3"/>
      <c r="C486" s="5"/>
      <c r="D486" s="5"/>
      <c r="E486" s="5"/>
      <c r="F486" s="5"/>
      <c r="G486" s="5"/>
      <c r="H486" s="5"/>
      <c r="I486" s="5"/>
      <c r="J486" s="5"/>
      <c r="K486" s="5"/>
      <c r="L486" s="5"/>
      <c r="M486" s="5"/>
      <c r="N486" s="5"/>
      <c r="O486" s="5"/>
      <c r="P486" s="5"/>
      <c r="Q486" s="5"/>
      <c r="R486" s="5"/>
      <c r="S486" s="5"/>
      <c r="T486" s="5"/>
      <c r="U486" s="5"/>
      <c r="V486" s="5"/>
    </row>
    <row r="487">
      <c r="A487" s="5"/>
      <c r="B487" s="3"/>
      <c r="C487" s="5"/>
      <c r="D487" s="5"/>
      <c r="E487" s="5"/>
      <c r="F487" s="5"/>
      <c r="G487" s="5"/>
      <c r="H487" s="5"/>
      <c r="I487" s="5"/>
      <c r="J487" s="5"/>
      <c r="K487" s="5"/>
      <c r="L487" s="5"/>
      <c r="M487" s="5"/>
      <c r="N487" s="5"/>
      <c r="O487" s="5"/>
      <c r="P487" s="5"/>
      <c r="Q487" s="5"/>
      <c r="R487" s="5"/>
      <c r="S487" s="5"/>
      <c r="T487" s="5"/>
      <c r="U487" s="5"/>
      <c r="V487" s="5"/>
    </row>
    <row r="488">
      <c r="A488" s="5"/>
      <c r="B488" s="3"/>
      <c r="C488" s="5"/>
      <c r="D488" s="5"/>
      <c r="E488" s="5"/>
      <c r="F488" s="5"/>
      <c r="G488" s="5"/>
      <c r="H488" s="5"/>
      <c r="I488" s="5"/>
      <c r="J488" s="5"/>
      <c r="K488" s="5"/>
      <c r="L488" s="5"/>
      <c r="M488" s="5"/>
      <c r="N488" s="5"/>
      <c r="O488" s="5"/>
      <c r="P488" s="5"/>
      <c r="Q488" s="5"/>
      <c r="R488" s="5"/>
      <c r="S488" s="5"/>
      <c r="T488" s="5"/>
      <c r="U488" s="5"/>
      <c r="V488" s="5"/>
    </row>
    <row r="489">
      <c r="A489" s="5"/>
      <c r="B489" s="3"/>
      <c r="C489" s="5"/>
      <c r="D489" s="5"/>
      <c r="E489" s="5"/>
      <c r="F489" s="5"/>
      <c r="G489" s="5"/>
      <c r="H489" s="5"/>
      <c r="I489" s="5"/>
      <c r="J489" s="5"/>
      <c r="K489" s="5"/>
      <c r="L489" s="5"/>
      <c r="M489" s="5"/>
      <c r="N489" s="5"/>
      <c r="O489" s="5"/>
      <c r="P489" s="5"/>
      <c r="Q489" s="5"/>
      <c r="R489" s="5"/>
      <c r="S489" s="5"/>
      <c r="T489" s="5"/>
      <c r="U489" s="5"/>
      <c r="V489" s="5"/>
    </row>
    <row r="490">
      <c r="A490" s="5"/>
      <c r="B490" s="3"/>
      <c r="C490" s="5"/>
      <c r="D490" s="5"/>
      <c r="E490" s="5"/>
      <c r="F490" s="5"/>
      <c r="G490" s="5"/>
      <c r="H490" s="5"/>
      <c r="I490" s="5"/>
      <c r="J490" s="5"/>
      <c r="K490" s="5"/>
      <c r="L490" s="5"/>
      <c r="M490" s="5"/>
      <c r="N490" s="5"/>
      <c r="O490" s="5"/>
      <c r="P490" s="5"/>
      <c r="Q490" s="5"/>
      <c r="R490" s="5"/>
      <c r="S490" s="5"/>
      <c r="T490" s="5"/>
      <c r="U490" s="5"/>
      <c r="V490" s="5"/>
    </row>
    <row r="491">
      <c r="A491" s="5"/>
      <c r="B491" s="3"/>
      <c r="C491" s="5"/>
      <c r="D491" s="5"/>
      <c r="E491" s="5"/>
      <c r="F491" s="5"/>
      <c r="G491" s="5"/>
      <c r="H491" s="5"/>
      <c r="I491" s="5"/>
      <c r="J491" s="5"/>
      <c r="K491" s="5"/>
      <c r="L491" s="5"/>
      <c r="M491" s="5"/>
      <c r="N491" s="5"/>
      <c r="O491" s="5"/>
      <c r="P491" s="5"/>
      <c r="Q491" s="5"/>
      <c r="R491" s="5"/>
      <c r="S491" s="5"/>
      <c r="T491" s="5"/>
      <c r="U491" s="5"/>
      <c r="V491" s="5"/>
    </row>
    <row r="492">
      <c r="A492" s="5"/>
      <c r="B492" s="3"/>
      <c r="C492" s="5"/>
      <c r="D492" s="5"/>
      <c r="E492" s="5"/>
      <c r="F492" s="5"/>
      <c r="G492" s="5"/>
      <c r="H492" s="5"/>
      <c r="I492" s="5"/>
      <c r="J492" s="5"/>
      <c r="K492" s="5"/>
      <c r="L492" s="5"/>
      <c r="M492" s="5"/>
      <c r="N492" s="5"/>
      <c r="O492" s="5"/>
      <c r="P492" s="5"/>
      <c r="Q492" s="5"/>
      <c r="R492" s="5"/>
      <c r="S492" s="5"/>
      <c r="T492" s="5"/>
      <c r="U492" s="5"/>
      <c r="V492" s="5"/>
    </row>
    <row r="493">
      <c r="A493" s="5"/>
      <c r="B493" s="3"/>
      <c r="C493" s="5"/>
      <c r="D493" s="5"/>
      <c r="E493" s="5"/>
      <c r="F493" s="5"/>
      <c r="G493" s="5"/>
      <c r="H493" s="5"/>
      <c r="I493" s="5"/>
      <c r="J493" s="5"/>
      <c r="K493" s="5"/>
      <c r="L493" s="5"/>
      <c r="M493" s="5"/>
      <c r="N493" s="5"/>
      <c r="O493" s="5"/>
      <c r="P493" s="5"/>
      <c r="Q493" s="5"/>
      <c r="R493" s="5"/>
      <c r="S493" s="5"/>
      <c r="T493" s="5"/>
      <c r="U493" s="5"/>
      <c r="V493" s="5"/>
    </row>
    <row r="494">
      <c r="A494" s="5"/>
      <c r="B494" s="3"/>
      <c r="C494" s="5"/>
      <c r="D494" s="5"/>
      <c r="E494" s="5"/>
      <c r="F494" s="5"/>
      <c r="G494" s="5"/>
      <c r="H494" s="5"/>
      <c r="I494" s="5"/>
      <c r="J494" s="5"/>
      <c r="K494" s="5"/>
      <c r="L494" s="5"/>
      <c r="M494" s="5"/>
      <c r="N494" s="5"/>
      <c r="O494" s="5"/>
      <c r="P494" s="5"/>
      <c r="Q494" s="5"/>
      <c r="R494" s="5"/>
      <c r="S494" s="5"/>
      <c r="T494" s="5"/>
      <c r="U494" s="5"/>
      <c r="V494" s="5"/>
    </row>
    <row r="495">
      <c r="A495" s="5"/>
      <c r="B495" s="3"/>
      <c r="C495" s="5"/>
      <c r="D495" s="5"/>
      <c r="E495" s="5"/>
      <c r="F495" s="5"/>
      <c r="G495" s="5"/>
      <c r="H495" s="5"/>
      <c r="I495" s="5"/>
      <c r="J495" s="5"/>
      <c r="K495" s="5"/>
      <c r="L495" s="5"/>
      <c r="M495" s="5"/>
      <c r="N495" s="5"/>
      <c r="O495" s="5"/>
      <c r="P495" s="5"/>
      <c r="Q495" s="5"/>
      <c r="R495" s="5"/>
      <c r="S495" s="5"/>
      <c r="T495" s="5"/>
      <c r="U495" s="5"/>
      <c r="V495" s="5"/>
    </row>
    <row r="496">
      <c r="A496" s="5"/>
      <c r="B496" s="3"/>
      <c r="C496" s="5"/>
      <c r="D496" s="5"/>
      <c r="E496" s="5"/>
      <c r="F496" s="5"/>
      <c r="G496" s="5"/>
      <c r="H496" s="5"/>
      <c r="I496" s="5"/>
      <c r="J496" s="5"/>
      <c r="K496" s="5"/>
      <c r="L496" s="5"/>
      <c r="M496" s="5"/>
      <c r="N496" s="5"/>
      <c r="O496" s="5"/>
      <c r="P496" s="5"/>
      <c r="Q496" s="5"/>
      <c r="R496" s="5"/>
      <c r="S496" s="5"/>
      <c r="T496" s="5"/>
      <c r="U496" s="5"/>
      <c r="V496" s="5"/>
    </row>
    <row r="497">
      <c r="A497" s="5"/>
      <c r="B497" s="3"/>
      <c r="C497" s="5"/>
      <c r="D497" s="5"/>
      <c r="E497" s="5"/>
      <c r="F497" s="5"/>
      <c r="G497" s="5"/>
      <c r="H497" s="5"/>
      <c r="I497" s="5"/>
      <c r="J497" s="5"/>
      <c r="K497" s="5"/>
      <c r="L497" s="5"/>
      <c r="M497" s="5"/>
      <c r="N497" s="5"/>
      <c r="O497" s="5"/>
      <c r="P497" s="5"/>
      <c r="Q497" s="5"/>
      <c r="R497" s="5"/>
      <c r="S497" s="5"/>
      <c r="T497" s="5"/>
      <c r="U497" s="5"/>
      <c r="V497" s="5"/>
    </row>
    <row r="498">
      <c r="A498" s="5"/>
      <c r="B498" s="3"/>
      <c r="C498" s="5"/>
      <c r="D498" s="5"/>
      <c r="E498" s="5"/>
      <c r="F498" s="5"/>
      <c r="G498" s="5"/>
      <c r="H498" s="5"/>
      <c r="I498" s="5"/>
      <c r="J498" s="5"/>
      <c r="K498" s="5"/>
      <c r="L498" s="5"/>
      <c r="M498" s="5"/>
      <c r="N498" s="5"/>
      <c r="O498" s="5"/>
      <c r="P498" s="5"/>
      <c r="Q498" s="5"/>
      <c r="R498" s="5"/>
      <c r="S498" s="5"/>
      <c r="T498" s="5"/>
      <c r="U498" s="5"/>
      <c r="V498" s="5"/>
    </row>
    <row r="499">
      <c r="A499" s="5"/>
      <c r="B499" s="3"/>
      <c r="C499" s="5"/>
      <c r="D499" s="5"/>
      <c r="E499" s="5"/>
      <c r="F499" s="5"/>
      <c r="G499" s="5"/>
      <c r="H499" s="5"/>
      <c r="I499" s="5"/>
      <c r="J499" s="5"/>
      <c r="K499" s="5"/>
      <c r="L499" s="5"/>
      <c r="M499" s="5"/>
      <c r="N499" s="5"/>
      <c r="O499" s="5"/>
      <c r="P499" s="5"/>
      <c r="Q499" s="5"/>
      <c r="R499" s="5"/>
      <c r="S499" s="5"/>
      <c r="T499" s="5"/>
      <c r="U499" s="5"/>
      <c r="V499" s="5"/>
    </row>
    <row r="500">
      <c r="A500" s="5"/>
      <c r="B500" s="3"/>
      <c r="C500" s="5"/>
      <c r="D500" s="5"/>
      <c r="E500" s="5"/>
      <c r="F500" s="5"/>
      <c r="G500" s="5"/>
      <c r="H500" s="5"/>
      <c r="I500" s="5"/>
      <c r="J500" s="5"/>
      <c r="K500" s="5"/>
      <c r="L500" s="5"/>
      <c r="M500" s="5"/>
      <c r="N500" s="5"/>
      <c r="O500" s="5"/>
      <c r="P500" s="5"/>
      <c r="Q500" s="5"/>
      <c r="R500" s="5"/>
      <c r="S500" s="5"/>
      <c r="T500" s="5"/>
      <c r="U500" s="5"/>
      <c r="V500" s="5"/>
    </row>
    <row r="501">
      <c r="A501" s="5"/>
      <c r="B501" s="3"/>
      <c r="C501" s="5"/>
      <c r="D501" s="5"/>
      <c r="E501" s="5"/>
      <c r="F501" s="5"/>
      <c r="G501" s="5"/>
      <c r="H501" s="5"/>
      <c r="I501" s="5"/>
      <c r="J501" s="5"/>
      <c r="K501" s="5"/>
      <c r="L501" s="5"/>
      <c r="M501" s="5"/>
      <c r="N501" s="5"/>
      <c r="O501" s="5"/>
      <c r="P501" s="5"/>
      <c r="Q501" s="5"/>
      <c r="R501" s="5"/>
      <c r="S501" s="5"/>
      <c r="T501" s="5"/>
      <c r="U501" s="5"/>
      <c r="V501" s="5"/>
    </row>
    <row r="502">
      <c r="A502" s="5"/>
      <c r="B502" s="3"/>
      <c r="C502" s="5"/>
      <c r="D502" s="5"/>
      <c r="E502" s="5"/>
      <c r="F502" s="5"/>
      <c r="G502" s="5"/>
      <c r="H502" s="5"/>
      <c r="I502" s="5"/>
      <c r="J502" s="5"/>
      <c r="K502" s="5"/>
      <c r="L502" s="5"/>
      <c r="M502" s="5"/>
      <c r="N502" s="5"/>
      <c r="O502" s="5"/>
      <c r="P502" s="5"/>
      <c r="Q502" s="5"/>
      <c r="R502" s="5"/>
      <c r="S502" s="5"/>
      <c r="T502" s="5"/>
      <c r="U502" s="5"/>
      <c r="V502" s="5"/>
    </row>
    <row r="503">
      <c r="A503" s="5"/>
      <c r="B503" s="3"/>
      <c r="C503" s="5"/>
      <c r="D503" s="5"/>
      <c r="E503" s="5"/>
      <c r="F503" s="5"/>
      <c r="G503" s="5"/>
      <c r="H503" s="5"/>
      <c r="I503" s="5"/>
      <c r="J503" s="5"/>
      <c r="K503" s="5"/>
      <c r="L503" s="5"/>
      <c r="M503" s="5"/>
      <c r="N503" s="5"/>
      <c r="O503" s="5"/>
      <c r="P503" s="5"/>
      <c r="Q503" s="5"/>
      <c r="R503" s="5"/>
      <c r="S503" s="5"/>
      <c r="T503" s="5"/>
      <c r="U503" s="5"/>
      <c r="V503" s="5"/>
    </row>
    <row r="504">
      <c r="A504" s="5"/>
      <c r="B504" s="3"/>
      <c r="C504" s="5"/>
      <c r="D504" s="5"/>
      <c r="E504" s="5"/>
      <c r="F504" s="5"/>
      <c r="G504" s="5"/>
      <c r="H504" s="5"/>
      <c r="I504" s="5"/>
      <c r="J504" s="5"/>
      <c r="K504" s="5"/>
      <c r="L504" s="5"/>
      <c r="M504" s="5"/>
      <c r="N504" s="5"/>
      <c r="O504" s="5"/>
      <c r="P504" s="5"/>
      <c r="Q504" s="5"/>
      <c r="R504" s="5"/>
      <c r="S504" s="5"/>
      <c r="T504" s="5"/>
      <c r="U504" s="5"/>
      <c r="V504" s="5"/>
    </row>
    <row r="505">
      <c r="A505" s="5"/>
      <c r="B505" s="3"/>
      <c r="C505" s="5"/>
      <c r="D505" s="5"/>
      <c r="E505" s="5"/>
      <c r="F505" s="5"/>
      <c r="G505" s="5"/>
      <c r="H505" s="5"/>
      <c r="I505" s="5"/>
      <c r="J505" s="5"/>
      <c r="K505" s="5"/>
      <c r="L505" s="5"/>
      <c r="M505" s="5"/>
      <c r="N505" s="5"/>
      <c r="O505" s="5"/>
      <c r="P505" s="5"/>
      <c r="Q505" s="5"/>
      <c r="R505" s="5"/>
      <c r="S505" s="5"/>
      <c r="T505" s="5"/>
      <c r="U505" s="5"/>
      <c r="V505" s="5"/>
    </row>
    <row r="506">
      <c r="A506" s="5"/>
      <c r="B506" s="3"/>
      <c r="C506" s="5"/>
      <c r="D506" s="5"/>
      <c r="E506" s="5"/>
      <c r="F506" s="5"/>
      <c r="G506" s="5"/>
      <c r="H506" s="5"/>
      <c r="I506" s="5"/>
      <c r="J506" s="5"/>
      <c r="K506" s="5"/>
      <c r="L506" s="5"/>
      <c r="M506" s="5"/>
      <c r="N506" s="5"/>
      <c r="O506" s="5"/>
      <c r="P506" s="5"/>
      <c r="Q506" s="5"/>
      <c r="R506" s="5"/>
      <c r="S506" s="5"/>
      <c r="T506" s="5"/>
      <c r="U506" s="5"/>
      <c r="V506" s="5"/>
    </row>
    <row r="507">
      <c r="A507" s="5"/>
      <c r="B507" s="3"/>
      <c r="C507" s="5"/>
      <c r="D507" s="5"/>
      <c r="E507" s="5"/>
      <c r="F507" s="5"/>
      <c r="G507" s="5"/>
      <c r="H507" s="5"/>
      <c r="I507" s="5"/>
      <c r="J507" s="5"/>
      <c r="K507" s="5"/>
      <c r="L507" s="5"/>
      <c r="M507" s="5"/>
      <c r="N507" s="5"/>
      <c r="O507" s="5"/>
      <c r="P507" s="5"/>
      <c r="Q507" s="5"/>
      <c r="R507" s="5"/>
      <c r="S507" s="5"/>
      <c r="T507" s="5"/>
      <c r="U507" s="5"/>
      <c r="V507" s="5"/>
    </row>
    <row r="508">
      <c r="A508" s="5"/>
      <c r="B508" s="3"/>
      <c r="C508" s="5"/>
      <c r="D508" s="5"/>
      <c r="E508" s="5"/>
      <c r="F508" s="5"/>
      <c r="G508" s="5"/>
      <c r="H508" s="5"/>
      <c r="I508" s="5"/>
      <c r="J508" s="5"/>
      <c r="K508" s="5"/>
      <c r="L508" s="5"/>
      <c r="M508" s="5"/>
      <c r="N508" s="5"/>
      <c r="O508" s="5"/>
      <c r="P508" s="5"/>
      <c r="Q508" s="5"/>
      <c r="R508" s="5"/>
      <c r="S508" s="5"/>
      <c r="T508" s="5"/>
      <c r="U508" s="5"/>
      <c r="V508" s="5"/>
    </row>
    <row r="509">
      <c r="A509" s="5"/>
      <c r="B509" s="3"/>
      <c r="C509" s="5"/>
      <c r="D509" s="5"/>
      <c r="E509" s="5"/>
      <c r="F509" s="5"/>
      <c r="G509" s="5"/>
      <c r="H509" s="5"/>
      <c r="I509" s="5"/>
      <c r="J509" s="5"/>
      <c r="K509" s="5"/>
      <c r="L509" s="5"/>
      <c r="M509" s="5"/>
      <c r="N509" s="5"/>
      <c r="O509" s="5"/>
      <c r="P509" s="5"/>
      <c r="Q509" s="5"/>
      <c r="R509" s="5"/>
      <c r="S509" s="5"/>
      <c r="T509" s="5"/>
      <c r="U509" s="5"/>
      <c r="V509" s="5"/>
    </row>
    <row r="510">
      <c r="A510" s="5"/>
      <c r="B510" s="3"/>
      <c r="C510" s="5"/>
      <c r="D510" s="5"/>
      <c r="E510" s="5"/>
      <c r="F510" s="5"/>
      <c r="G510" s="5"/>
      <c r="H510" s="5"/>
      <c r="I510" s="5"/>
      <c r="J510" s="5"/>
      <c r="K510" s="5"/>
      <c r="L510" s="5"/>
      <c r="M510" s="5"/>
      <c r="N510" s="5"/>
      <c r="O510" s="5"/>
      <c r="P510" s="5"/>
      <c r="Q510" s="5"/>
      <c r="R510" s="5"/>
      <c r="S510" s="5"/>
      <c r="T510" s="5"/>
      <c r="U510" s="5"/>
      <c r="V510" s="5"/>
    </row>
    <row r="511">
      <c r="A511" s="5"/>
      <c r="B511" s="3"/>
      <c r="C511" s="5"/>
      <c r="D511" s="5"/>
      <c r="E511" s="5"/>
      <c r="F511" s="5"/>
      <c r="G511" s="5"/>
      <c r="H511" s="5"/>
      <c r="I511" s="5"/>
      <c r="J511" s="5"/>
      <c r="K511" s="5"/>
      <c r="L511" s="5"/>
      <c r="M511" s="5"/>
      <c r="N511" s="5"/>
      <c r="O511" s="5"/>
      <c r="P511" s="5"/>
      <c r="Q511" s="5"/>
      <c r="R511" s="5"/>
      <c r="S511" s="5"/>
      <c r="T511" s="5"/>
      <c r="U511" s="5"/>
      <c r="V511" s="5"/>
    </row>
    <row r="512">
      <c r="A512" s="5"/>
      <c r="B512" s="3"/>
      <c r="C512" s="5"/>
      <c r="D512" s="5"/>
      <c r="E512" s="5"/>
      <c r="F512" s="5"/>
      <c r="G512" s="5"/>
      <c r="H512" s="5"/>
      <c r="I512" s="5"/>
      <c r="J512" s="5"/>
      <c r="K512" s="5"/>
      <c r="L512" s="5"/>
      <c r="M512" s="5"/>
      <c r="N512" s="5"/>
      <c r="O512" s="5"/>
      <c r="P512" s="5"/>
      <c r="Q512" s="5"/>
      <c r="R512" s="5"/>
      <c r="S512" s="5"/>
      <c r="T512" s="5"/>
      <c r="U512" s="5"/>
      <c r="V512" s="5"/>
    </row>
    <row r="513">
      <c r="A513" s="5"/>
      <c r="B513" s="3"/>
      <c r="C513" s="5"/>
      <c r="D513" s="5"/>
      <c r="E513" s="5"/>
      <c r="F513" s="5"/>
      <c r="G513" s="5"/>
      <c r="H513" s="5"/>
      <c r="I513" s="5"/>
      <c r="J513" s="5"/>
      <c r="K513" s="5"/>
      <c r="L513" s="5"/>
      <c r="M513" s="5"/>
      <c r="N513" s="5"/>
      <c r="O513" s="5"/>
      <c r="P513" s="5"/>
      <c r="Q513" s="5"/>
      <c r="R513" s="5"/>
      <c r="S513" s="5"/>
      <c r="T513" s="5"/>
      <c r="U513" s="5"/>
      <c r="V513" s="5"/>
    </row>
    <row r="514">
      <c r="A514" s="5"/>
      <c r="B514" s="3"/>
      <c r="C514" s="5"/>
      <c r="D514" s="5"/>
      <c r="E514" s="5"/>
      <c r="F514" s="5"/>
      <c r="G514" s="5"/>
      <c r="H514" s="5"/>
      <c r="I514" s="5"/>
      <c r="J514" s="5"/>
      <c r="K514" s="5"/>
      <c r="L514" s="5"/>
      <c r="M514" s="5"/>
      <c r="N514" s="5"/>
      <c r="O514" s="5"/>
      <c r="P514" s="5"/>
      <c r="Q514" s="5"/>
      <c r="R514" s="5"/>
      <c r="S514" s="5"/>
      <c r="T514" s="5"/>
      <c r="U514" s="5"/>
      <c r="V514" s="5"/>
    </row>
    <row r="515">
      <c r="A515" s="5"/>
      <c r="B515" s="3"/>
      <c r="C515" s="5"/>
      <c r="D515" s="5"/>
      <c r="E515" s="5"/>
      <c r="F515" s="5"/>
      <c r="G515" s="5"/>
      <c r="H515" s="5"/>
      <c r="I515" s="5"/>
      <c r="J515" s="5"/>
      <c r="K515" s="5"/>
      <c r="L515" s="5"/>
      <c r="M515" s="5"/>
      <c r="N515" s="5"/>
      <c r="O515" s="5"/>
      <c r="P515" s="5"/>
      <c r="Q515" s="5"/>
      <c r="R515" s="5"/>
      <c r="S515" s="5"/>
      <c r="T515" s="5"/>
      <c r="U515" s="5"/>
      <c r="V515" s="5"/>
    </row>
    <row r="516">
      <c r="A516" s="5"/>
      <c r="B516" s="3"/>
      <c r="C516" s="5"/>
      <c r="D516" s="5"/>
      <c r="E516" s="5"/>
      <c r="F516" s="5"/>
      <c r="G516" s="5"/>
      <c r="H516" s="5"/>
      <c r="I516" s="5"/>
      <c r="J516" s="5"/>
      <c r="K516" s="5"/>
      <c r="L516" s="5"/>
      <c r="M516" s="5"/>
      <c r="N516" s="5"/>
      <c r="O516" s="5"/>
      <c r="P516" s="5"/>
      <c r="Q516" s="5"/>
      <c r="R516" s="5"/>
      <c r="S516" s="5"/>
      <c r="T516" s="5"/>
      <c r="U516" s="5"/>
      <c r="V516" s="5"/>
    </row>
    <row r="517">
      <c r="A517" s="5"/>
      <c r="B517" s="3"/>
      <c r="C517" s="5"/>
      <c r="D517" s="5"/>
      <c r="E517" s="5"/>
      <c r="F517" s="5"/>
      <c r="G517" s="5"/>
      <c r="H517" s="5"/>
      <c r="I517" s="5"/>
      <c r="J517" s="5"/>
      <c r="K517" s="5"/>
      <c r="L517" s="5"/>
      <c r="M517" s="5"/>
      <c r="N517" s="5"/>
      <c r="O517" s="5"/>
      <c r="P517" s="5"/>
      <c r="Q517" s="5"/>
      <c r="R517" s="5"/>
      <c r="S517" s="5"/>
      <c r="T517" s="5"/>
      <c r="U517" s="5"/>
      <c r="V517" s="5"/>
    </row>
    <row r="518">
      <c r="A518" s="5"/>
      <c r="B518" s="3"/>
      <c r="C518" s="5"/>
      <c r="D518" s="5"/>
      <c r="E518" s="5"/>
      <c r="F518" s="5"/>
      <c r="G518" s="5"/>
      <c r="H518" s="5"/>
      <c r="I518" s="5"/>
      <c r="J518" s="5"/>
      <c r="K518" s="5"/>
      <c r="L518" s="5"/>
      <c r="M518" s="5"/>
      <c r="N518" s="5"/>
      <c r="O518" s="5"/>
      <c r="P518" s="5"/>
      <c r="Q518" s="5"/>
      <c r="R518" s="5"/>
      <c r="S518" s="5"/>
      <c r="T518" s="5"/>
      <c r="U518" s="5"/>
      <c r="V518" s="5"/>
    </row>
    <row r="519">
      <c r="A519" s="5"/>
      <c r="B519" s="3"/>
      <c r="C519" s="5"/>
      <c r="D519" s="5"/>
      <c r="E519" s="5"/>
      <c r="F519" s="5"/>
      <c r="G519" s="5"/>
      <c r="H519" s="5"/>
      <c r="I519" s="5"/>
      <c r="J519" s="5"/>
      <c r="K519" s="5"/>
      <c r="L519" s="5"/>
      <c r="M519" s="5"/>
      <c r="N519" s="5"/>
      <c r="O519" s="5"/>
      <c r="P519" s="5"/>
      <c r="Q519" s="5"/>
      <c r="R519" s="5"/>
      <c r="S519" s="5"/>
      <c r="T519" s="5"/>
      <c r="U519" s="5"/>
      <c r="V519" s="5"/>
    </row>
    <row r="520">
      <c r="A520" s="5"/>
      <c r="B520" s="3"/>
      <c r="C520" s="5"/>
      <c r="D520" s="5"/>
      <c r="E520" s="5"/>
      <c r="F520" s="5"/>
      <c r="G520" s="5"/>
      <c r="H520" s="5"/>
      <c r="I520" s="5"/>
      <c r="J520" s="5"/>
      <c r="K520" s="5"/>
      <c r="L520" s="5"/>
      <c r="M520" s="5"/>
      <c r="N520" s="5"/>
      <c r="O520" s="5"/>
      <c r="P520" s="5"/>
      <c r="Q520" s="5"/>
      <c r="R520" s="5"/>
      <c r="S520" s="5"/>
      <c r="T520" s="5"/>
      <c r="U520" s="5"/>
      <c r="V520" s="5"/>
    </row>
    <row r="521">
      <c r="A521" s="5"/>
      <c r="B521" s="3"/>
      <c r="C521" s="5"/>
      <c r="D521" s="5"/>
      <c r="E521" s="5"/>
      <c r="F521" s="5"/>
      <c r="G521" s="5"/>
      <c r="H521" s="5"/>
      <c r="I521" s="5"/>
      <c r="J521" s="5"/>
      <c r="K521" s="5"/>
      <c r="L521" s="5"/>
      <c r="M521" s="5"/>
      <c r="N521" s="5"/>
      <c r="O521" s="5"/>
      <c r="P521" s="5"/>
      <c r="Q521" s="5"/>
      <c r="R521" s="5"/>
      <c r="S521" s="5"/>
      <c r="T521" s="5"/>
      <c r="U521" s="5"/>
      <c r="V521" s="5"/>
    </row>
    <row r="522">
      <c r="A522" s="5"/>
      <c r="B522" s="3"/>
      <c r="C522" s="5"/>
      <c r="D522" s="5"/>
      <c r="E522" s="5"/>
      <c r="F522" s="5"/>
      <c r="G522" s="5"/>
      <c r="H522" s="5"/>
      <c r="I522" s="5"/>
      <c r="J522" s="5"/>
      <c r="K522" s="5"/>
      <c r="L522" s="5"/>
      <c r="M522" s="5"/>
      <c r="N522" s="5"/>
      <c r="O522" s="5"/>
      <c r="P522" s="5"/>
      <c r="Q522" s="5"/>
      <c r="R522" s="5"/>
      <c r="S522" s="5"/>
      <c r="T522" s="5"/>
      <c r="U522" s="5"/>
      <c r="V522" s="5"/>
    </row>
    <row r="523">
      <c r="A523" s="5"/>
      <c r="B523" s="3"/>
      <c r="C523" s="5"/>
      <c r="D523" s="5"/>
      <c r="E523" s="5"/>
      <c r="F523" s="5"/>
      <c r="G523" s="5"/>
      <c r="H523" s="5"/>
      <c r="I523" s="5"/>
      <c r="J523" s="5"/>
      <c r="K523" s="5"/>
      <c r="L523" s="5"/>
      <c r="M523" s="5"/>
      <c r="N523" s="5"/>
      <c r="O523" s="5"/>
      <c r="P523" s="5"/>
      <c r="Q523" s="5"/>
      <c r="R523" s="5"/>
      <c r="S523" s="5"/>
      <c r="T523" s="5"/>
      <c r="U523" s="5"/>
      <c r="V523" s="5"/>
    </row>
    <row r="524">
      <c r="A524" s="5"/>
      <c r="B524" s="3"/>
      <c r="C524" s="5"/>
      <c r="D524" s="5"/>
      <c r="E524" s="5"/>
      <c r="F524" s="5"/>
      <c r="G524" s="5"/>
      <c r="H524" s="5"/>
      <c r="I524" s="5"/>
      <c r="J524" s="5"/>
      <c r="K524" s="5"/>
      <c r="L524" s="5"/>
      <c r="M524" s="5"/>
      <c r="N524" s="5"/>
      <c r="O524" s="5"/>
      <c r="P524" s="5"/>
      <c r="Q524" s="5"/>
      <c r="R524" s="5"/>
      <c r="S524" s="5"/>
      <c r="T524" s="5"/>
      <c r="U524" s="5"/>
      <c r="V524" s="5"/>
    </row>
    <row r="525">
      <c r="A525" s="5"/>
      <c r="B525" s="3"/>
      <c r="C525" s="5"/>
      <c r="D525" s="5"/>
      <c r="E525" s="5"/>
      <c r="F525" s="5"/>
      <c r="G525" s="5"/>
      <c r="H525" s="5"/>
      <c r="I525" s="5"/>
      <c r="J525" s="5"/>
      <c r="K525" s="5"/>
      <c r="L525" s="5"/>
      <c r="M525" s="5"/>
      <c r="N525" s="5"/>
      <c r="O525" s="5"/>
      <c r="P525" s="5"/>
      <c r="Q525" s="5"/>
      <c r="R525" s="5"/>
      <c r="S525" s="5"/>
      <c r="T525" s="5"/>
      <c r="U525" s="5"/>
      <c r="V525" s="5"/>
    </row>
    <row r="526">
      <c r="A526" s="5"/>
      <c r="B526" s="3"/>
      <c r="C526" s="5"/>
      <c r="D526" s="5"/>
      <c r="E526" s="5"/>
      <c r="F526" s="5"/>
      <c r="G526" s="5"/>
      <c r="H526" s="5"/>
      <c r="I526" s="5"/>
      <c r="J526" s="5"/>
      <c r="K526" s="5"/>
      <c r="L526" s="5"/>
      <c r="M526" s="5"/>
      <c r="N526" s="5"/>
      <c r="O526" s="5"/>
      <c r="P526" s="5"/>
      <c r="Q526" s="5"/>
      <c r="R526" s="5"/>
      <c r="S526" s="5"/>
      <c r="T526" s="5"/>
      <c r="U526" s="5"/>
      <c r="V526" s="5"/>
    </row>
    <row r="527">
      <c r="A527" s="5"/>
      <c r="B527" s="3"/>
      <c r="C527" s="5"/>
      <c r="D527" s="5"/>
      <c r="E527" s="5"/>
      <c r="F527" s="5"/>
      <c r="G527" s="5"/>
      <c r="H527" s="5"/>
      <c r="I527" s="5"/>
      <c r="J527" s="5"/>
      <c r="K527" s="5"/>
      <c r="L527" s="5"/>
      <c r="M527" s="5"/>
      <c r="N527" s="5"/>
      <c r="O527" s="5"/>
      <c r="P527" s="5"/>
      <c r="Q527" s="5"/>
      <c r="R527" s="5"/>
      <c r="S527" s="5"/>
      <c r="T527" s="5"/>
      <c r="U527" s="5"/>
      <c r="V527" s="5"/>
    </row>
    <row r="528">
      <c r="A528" s="5"/>
      <c r="B528" s="3"/>
      <c r="C528" s="5"/>
      <c r="D528" s="5"/>
      <c r="E528" s="5"/>
      <c r="F528" s="5"/>
      <c r="G528" s="5"/>
      <c r="H528" s="5"/>
      <c r="I528" s="5"/>
      <c r="J528" s="5"/>
      <c r="K528" s="5"/>
      <c r="L528" s="5"/>
      <c r="M528" s="5"/>
      <c r="N528" s="5"/>
      <c r="O528" s="5"/>
      <c r="P528" s="5"/>
      <c r="Q528" s="5"/>
      <c r="R528" s="5"/>
      <c r="S528" s="5"/>
      <c r="T528" s="5"/>
      <c r="U528" s="5"/>
      <c r="V528" s="5"/>
    </row>
    <row r="529">
      <c r="A529" s="5"/>
      <c r="B529" s="3"/>
      <c r="C529" s="5"/>
      <c r="D529" s="5"/>
      <c r="E529" s="5"/>
      <c r="F529" s="5"/>
      <c r="G529" s="5"/>
      <c r="H529" s="5"/>
      <c r="I529" s="5"/>
      <c r="J529" s="5"/>
      <c r="K529" s="5"/>
      <c r="L529" s="5"/>
      <c r="M529" s="5"/>
      <c r="N529" s="5"/>
      <c r="O529" s="5"/>
      <c r="P529" s="5"/>
      <c r="Q529" s="5"/>
      <c r="R529" s="5"/>
      <c r="S529" s="5"/>
      <c r="T529" s="5"/>
      <c r="U529" s="5"/>
      <c r="V529" s="5"/>
    </row>
    <row r="530">
      <c r="A530" s="5"/>
      <c r="B530" s="3"/>
      <c r="C530" s="5"/>
      <c r="D530" s="5"/>
      <c r="E530" s="5"/>
      <c r="F530" s="5"/>
      <c r="G530" s="5"/>
      <c r="H530" s="5"/>
      <c r="I530" s="5"/>
      <c r="J530" s="5"/>
      <c r="K530" s="5"/>
      <c r="L530" s="5"/>
      <c r="M530" s="5"/>
      <c r="N530" s="5"/>
      <c r="O530" s="5"/>
      <c r="P530" s="5"/>
      <c r="Q530" s="5"/>
      <c r="R530" s="5"/>
      <c r="S530" s="5"/>
      <c r="T530" s="5"/>
      <c r="U530" s="5"/>
      <c r="V530" s="5"/>
    </row>
    <row r="531">
      <c r="A531" s="5"/>
      <c r="B531" s="3"/>
      <c r="C531" s="5"/>
      <c r="D531" s="5"/>
      <c r="E531" s="5"/>
      <c r="F531" s="5"/>
      <c r="G531" s="5"/>
      <c r="H531" s="5"/>
      <c r="I531" s="5"/>
      <c r="J531" s="5"/>
      <c r="K531" s="5"/>
      <c r="L531" s="5"/>
      <c r="M531" s="5"/>
      <c r="N531" s="5"/>
      <c r="O531" s="5"/>
      <c r="P531" s="5"/>
      <c r="Q531" s="5"/>
      <c r="R531" s="5"/>
      <c r="S531" s="5"/>
      <c r="T531" s="5"/>
      <c r="U531" s="5"/>
      <c r="V531" s="5"/>
    </row>
    <row r="532">
      <c r="A532" s="5"/>
      <c r="B532" s="3"/>
      <c r="C532" s="5"/>
      <c r="D532" s="5"/>
      <c r="E532" s="5"/>
      <c r="F532" s="5"/>
      <c r="G532" s="5"/>
      <c r="H532" s="5"/>
      <c r="I532" s="5"/>
      <c r="J532" s="5"/>
      <c r="K532" s="5"/>
      <c r="L532" s="5"/>
      <c r="M532" s="5"/>
      <c r="N532" s="5"/>
      <c r="O532" s="5"/>
      <c r="P532" s="5"/>
      <c r="Q532" s="5"/>
      <c r="R532" s="5"/>
      <c r="S532" s="5"/>
      <c r="T532" s="5"/>
      <c r="U532" s="5"/>
      <c r="V532" s="5"/>
    </row>
    <row r="533">
      <c r="A533" s="5"/>
      <c r="B533" s="3"/>
      <c r="C533" s="5"/>
      <c r="D533" s="5"/>
      <c r="E533" s="5"/>
      <c r="F533" s="5"/>
      <c r="G533" s="5"/>
      <c r="H533" s="5"/>
      <c r="I533" s="5"/>
      <c r="J533" s="5"/>
      <c r="K533" s="5"/>
      <c r="L533" s="5"/>
      <c r="M533" s="5"/>
      <c r="N533" s="5"/>
      <c r="O533" s="5"/>
      <c r="P533" s="5"/>
      <c r="Q533" s="5"/>
      <c r="R533" s="5"/>
      <c r="S533" s="5"/>
      <c r="T533" s="5"/>
      <c r="U533" s="5"/>
      <c r="V533" s="5"/>
    </row>
    <row r="534">
      <c r="A534" s="5"/>
      <c r="B534" s="3"/>
      <c r="C534" s="5"/>
      <c r="D534" s="5"/>
      <c r="E534" s="5"/>
      <c r="F534" s="5"/>
      <c r="G534" s="5"/>
      <c r="H534" s="5"/>
      <c r="I534" s="5"/>
      <c r="J534" s="5"/>
      <c r="K534" s="5"/>
      <c r="L534" s="5"/>
      <c r="M534" s="5"/>
      <c r="N534" s="5"/>
      <c r="O534" s="5"/>
      <c r="P534" s="5"/>
      <c r="Q534" s="5"/>
      <c r="R534" s="5"/>
      <c r="S534" s="5"/>
      <c r="T534" s="5"/>
      <c r="U534" s="5"/>
      <c r="V534" s="5"/>
    </row>
    <row r="535">
      <c r="A535" s="5"/>
      <c r="B535" s="3"/>
      <c r="C535" s="5"/>
      <c r="D535" s="5"/>
      <c r="E535" s="5"/>
      <c r="F535" s="5"/>
      <c r="G535" s="5"/>
      <c r="H535" s="5"/>
      <c r="I535" s="5"/>
      <c r="J535" s="5"/>
      <c r="K535" s="5"/>
      <c r="L535" s="5"/>
      <c r="M535" s="5"/>
      <c r="N535" s="5"/>
      <c r="O535" s="5"/>
      <c r="P535" s="5"/>
      <c r="Q535" s="5"/>
      <c r="R535" s="5"/>
      <c r="S535" s="5"/>
      <c r="T535" s="5"/>
      <c r="U535" s="5"/>
      <c r="V535" s="5"/>
    </row>
    <row r="536">
      <c r="A536" s="5"/>
      <c r="B536" s="3"/>
      <c r="C536" s="5"/>
      <c r="D536" s="5"/>
      <c r="E536" s="5"/>
      <c r="F536" s="5"/>
      <c r="G536" s="5"/>
      <c r="H536" s="5"/>
      <c r="I536" s="5"/>
      <c r="J536" s="5"/>
      <c r="K536" s="5"/>
      <c r="L536" s="5"/>
      <c r="M536" s="5"/>
      <c r="N536" s="5"/>
      <c r="O536" s="5"/>
      <c r="P536" s="5"/>
      <c r="Q536" s="5"/>
      <c r="R536" s="5"/>
      <c r="S536" s="5"/>
      <c r="T536" s="5"/>
      <c r="U536" s="5"/>
      <c r="V536" s="5"/>
    </row>
    <row r="537">
      <c r="A537" s="5"/>
      <c r="B537" s="3"/>
      <c r="C537" s="5"/>
      <c r="D537" s="5"/>
      <c r="E537" s="5"/>
      <c r="F537" s="5"/>
      <c r="G537" s="5"/>
      <c r="H537" s="5"/>
      <c r="I537" s="5"/>
      <c r="J537" s="5"/>
      <c r="K537" s="5"/>
      <c r="L537" s="5"/>
      <c r="M537" s="5"/>
      <c r="N537" s="5"/>
      <c r="O537" s="5"/>
      <c r="P537" s="5"/>
      <c r="Q537" s="5"/>
      <c r="R537" s="5"/>
      <c r="S537" s="5"/>
      <c r="T537" s="5"/>
      <c r="U537" s="5"/>
      <c r="V537" s="5"/>
    </row>
    <row r="538">
      <c r="A538" s="5"/>
      <c r="B538" s="3"/>
      <c r="C538" s="5"/>
      <c r="D538" s="5"/>
      <c r="E538" s="5"/>
      <c r="F538" s="5"/>
      <c r="G538" s="5"/>
      <c r="H538" s="5"/>
      <c r="I538" s="5"/>
      <c r="J538" s="5"/>
      <c r="K538" s="5"/>
      <c r="L538" s="5"/>
      <c r="M538" s="5"/>
      <c r="N538" s="5"/>
      <c r="O538" s="5"/>
      <c r="P538" s="5"/>
      <c r="Q538" s="5"/>
      <c r="R538" s="5"/>
      <c r="S538" s="5"/>
      <c r="T538" s="5"/>
      <c r="U538" s="5"/>
      <c r="V538" s="5"/>
    </row>
    <row r="539">
      <c r="A539" s="5"/>
      <c r="B539" s="3"/>
      <c r="C539" s="5"/>
      <c r="D539" s="5"/>
      <c r="E539" s="5"/>
      <c r="F539" s="5"/>
      <c r="G539" s="5"/>
      <c r="H539" s="5"/>
      <c r="I539" s="5"/>
      <c r="J539" s="5"/>
      <c r="K539" s="5"/>
      <c r="L539" s="5"/>
      <c r="M539" s="5"/>
      <c r="N539" s="5"/>
      <c r="O539" s="5"/>
      <c r="P539" s="5"/>
      <c r="Q539" s="5"/>
      <c r="R539" s="5"/>
      <c r="S539" s="5"/>
      <c r="T539" s="5"/>
      <c r="U539" s="5"/>
      <c r="V539" s="5"/>
    </row>
    <row r="540">
      <c r="A540" s="5"/>
      <c r="B540" s="3"/>
      <c r="C540" s="5"/>
      <c r="D540" s="5"/>
      <c r="E540" s="5"/>
      <c r="F540" s="5"/>
      <c r="G540" s="5"/>
      <c r="H540" s="5"/>
      <c r="I540" s="5"/>
      <c r="J540" s="5"/>
      <c r="K540" s="5"/>
      <c r="L540" s="5"/>
      <c r="M540" s="5"/>
      <c r="N540" s="5"/>
      <c r="O540" s="5"/>
      <c r="P540" s="5"/>
      <c r="Q540" s="5"/>
      <c r="R540" s="5"/>
      <c r="S540" s="5"/>
      <c r="T540" s="5"/>
      <c r="U540" s="5"/>
      <c r="V540" s="5"/>
    </row>
    <row r="541">
      <c r="A541" s="5"/>
      <c r="B541" s="3"/>
      <c r="C541" s="5"/>
      <c r="D541" s="5"/>
      <c r="E541" s="5"/>
      <c r="F541" s="5"/>
      <c r="G541" s="5"/>
      <c r="H541" s="5"/>
      <c r="I541" s="5"/>
      <c r="J541" s="5"/>
      <c r="K541" s="5"/>
      <c r="L541" s="5"/>
      <c r="M541" s="5"/>
      <c r="N541" s="5"/>
      <c r="O541" s="5"/>
      <c r="P541" s="5"/>
      <c r="Q541" s="5"/>
      <c r="R541" s="5"/>
      <c r="S541" s="5"/>
      <c r="T541" s="5"/>
      <c r="U541" s="5"/>
      <c r="V541" s="5"/>
    </row>
    <row r="542">
      <c r="A542" s="5"/>
      <c r="B542" s="3"/>
      <c r="C542" s="5"/>
      <c r="D542" s="5"/>
      <c r="E542" s="5"/>
      <c r="F542" s="5"/>
      <c r="G542" s="5"/>
      <c r="H542" s="5"/>
      <c r="I542" s="5"/>
      <c r="J542" s="5"/>
      <c r="K542" s="5"/>
      <c r="L542" s="5"/>
      <c r="M542" s="5"/>
      <c r="N542" s="5"/>
      <c r="O542" s="5"/>
      <c r="P542" s="5"/>
      <c r="Q542" s="5"/>
      <c r="R542" s="5"/>
      <c r="S542" s="5"/>
      <c r="T542" s="5"/>
      <c r="U542" s="5"/>
      <c r="V542" s="5"/>
    </row>
    <row r="543">
      <c r="A543" s="5"/>
      <c r="B543" s="3"/>
      <c r="C543" s="5"/>
      <c r="D543" s="5"/>
      <c r="E543" s="5"/>
      <c r="F543" s="5"/>
      <c r="G543" s="5"/>
      <c r="H543" s="5"/>
      <c r="I543" s="5"/>
      <c r="J543" s="5"/>
      <c r="K543" s="5"/>
      <c r="L543" s="5"/>
      <c r="M543" s="5"/>
      <c r="N543" s="5"/>
      <c r="O543" s="5"/>
      <c r="P543" s="5"/>
      <c r="Q543" s="5"/>
      <c r="R543" s="5"/>
      <c r="S543" s="5"/>
      <c r="T543" s="5"/>
      <c r="U543" s="5"/>
      <c r="V543" s="5"/>
    </row>
    <row r="544">
      <c r="A544" s="5"/>
      <c r="B544" s="3"/>
      <c r="C544" s="5"/>
      <c r="D544" s="5"/>
      <c r="E544" s="5"/>
      <c r="F544" s="5"/>
      <c r="G544" s="5"/>
      <c r="H544" s="5"/>
      <c r="I544" s="5"/>
      <c r="J544" s="5"/>
      <c r="K544" s="5"/>
      <c r="L544" s="5"/>
      <c r="M544" s="5"/>
      <c r="N544" s="5"/>
      <c r="O544" s="5"/>
      <c r="P544" s="5"/>
      <c r="Q544" s="5"/>
      <c r="R544" s="5"/>
      <c r="S544" s="5"/>
      <c r="T544" s="5"/>
      <c r="U544" s="5"/>
      <c r="V544" s="5"/>
    </row>
    <row r="545">
      <c r="A545" s="5"/>
      <c r="B545" s="3"/>
      <c r="C545" s="5"/>
      <c r="D545" s="5"/>
      <c r="E545" s="5"/>
      <c r="F545" s="5"/>
      <c r="G545" s="5"/>
      <c r="H545" s="5"/>
      <c r="I545" s="5"/>
      <c r="J545" s="5"/>
      <c r="K545" s="5"/>
      <c r="L545" s="5"/>
      <c r="M545" s="5"/>
      <c r="N545" s="5"/>
      <c r="O545" s="5"/>
      <c r="P545" s="5"/>
      <c r="Q545" s="5"/>
      <c r="R545" s="5"/>
      <c r="S545" s="5"/>
      <c r="T545" s="5"/>
      <c r="U545" s="5"/>
      <c r="V545" s="5"/>
    </row>
    <row r="546">
      <c r="A546" s="5"/>
      <c r="B546" s="3"/>
      <c r="C546" s="5"/>
      <c r="D546" s="5"/>
      <c r="E546" s="5"/>
      <c r="F546" s="5"/>
      <c r="G546" s="5"/>
      <c r="H546" s="5"/>
      <c r="I546" s="5"/>
      <c r="J546" s="5"/>
      <c r="K546" s="5"/>
      <c r="L546" s="5"/>
      <c r="M546" s="5"/>
      <c r="N546" s="5"/>
      <c r="O546" s="5"/>
      <c r="P546" s="5"/>
      <c r="Q546" s="5"/>
      <c r="R546" s="5"/>
      <c r="S546" s="5"/>
      <c r="T546" s="5"/>
      <c r="U546" s="5"/>
      <c r="V546" s="5"/>
    </row>
    <row r="547">
      <c r="A547" s="5"/>
      <c r="B547" s="3"/>
      <c r="C547" s="5"/>
      <c r="D547" s="5"/>
      <c r="E547" s="5"/>
      <c r="F547" s="5"/>
      <c r="G547" s="5"/>
      <c r="H547" s="5"/>
      <c r="I547" s="5"/>
      <c r="J547" s="5"/>
      <c r="K547" s="5"/>
      <c r="L547" s="5"/>
      <c r="M547" s="5"/>
      <c r="N547" s="5"/>
      <c r="O547" s="5"/>
      <c r="P547" s="5"/>
      <c r="Q547" s="5"/>
      <c r="R547" s="5"/>
      <c r="S547" s="5"/>
      <c r="T547" s="5"/>
      <c r="U547" s="5"/>
      <c r="V547" s="5"/>
    </row>
    <row r="548">
      <c r="A548" s="5"/>
      <c r="B548" s="3"/>
      <c r="C548" s="5"/>
      <c r="D548" s="5"/>
      <c r="E548" s="5"/>
      <c r="F548" s="5"/>
      <c r="G548" s="5"/>
      <c r="H548" s="5"/>
      <c r="I548" s="5"/>
      <c r="J548" s="5"/>
      <c r="K548" s="5"/>
      <c r="L548" s="5"/>
      <c r="M548" s="5"/>
      <c r="N548" s="5"/>
      <c r="O548" s="5"/>
      <c r="P548" s="5"/>
      <c r="Q548" s="5"/>
      <c r="R548" s="5"/>
      <c r="S548" s="5"/>
      <c r="T548" s="5"/>
      <c r="U548" s="5"/>
      <c r="V548" s="5"/>
    </row>
    <row r="549">
      <c r="A549" s="5"/>
      <c r="B549" s="3"/>
      <c r="C549" s="5"/>
      <c r="D549" s="5"/>
      <c r="E549" s="5"/>
      <c r="F549" s="5"/>
      <c r="G549" s="5"/>
      <c r="H549" s="5"/>
      <c r="I549" s="5"/>
      <c r="J549" s="5"/>
      <c r="K549" s="5"/>
      <c r="L549" s="5"/>
      <c r="M549" s="5"/>
      <c r="N549" s="5"/>
      <c r="O549" s="5"/>
      <c r="P549" s="5"/>
      <c r="Q549" s="5"/>
      <c r="R549" s="5"/>
      <c r="S549" s="5"/>
      <c r="T549" s="5"/>
      <c r="U549" s="5"/>
      <c r="V549" s="5"/>
    </row>
    <row r="550">
      <c r="A550" s="5"/>
      <c r="B550" s="3"/>
      <c r="C550" s="5"/>
      <c r="D550" s="5"/>
      <c r="E550" s="5"/>
      <c r="F550" s="5"/>
      <c r="G550" s="5"/>
      <c r="H550" s="5"/>
      <c r="I550" s="5"/>
      <c r="J550" s="5"/>
      <c r="K550" s="5"/>
      <c r="L550" s="5"/>
      <c r="M550" s="5"/>
      <c r="N550" s="5"/>
      <c r="O550" s="5"/>
      <c r="P550" s="5"/>
      <c r="Q550" s="5"/>
      <c r="R550" s="5"/>
      <c r="S550" s="5"/>
      <c r="T550" s="5"/>
      <c r="U550" s="5"/>
      <c r="V550" s="5"/>
    </row>
    <row r="551">
      <c r="A551" s="5"/>
      <c r="B551" s="3"/>
      <c r="C551" s="5"/>
      <c r="D551" s="5"/>
      <c r="E551" s="5"/>
      <c r="F551" s="5"/>
      <c r="G551" s="5"/>
      <c r="H551" s="5"/>
      <c r="I551" s="5"/>
      <c r="J551" s="5"/>
      <c r="K551" s="5"/>
      <c r="L551" s="5"/>
      <c r="M551" s="5"/>
      <c r="N551" s="5"/>
      <c r="O551" s="5"/>
      <c r="P551" s="5"/>
      <c r="Q551" s="5"/>
      <c r="R551" s="5"/>
      <c r="S551" s="5"/>
      <c r="T551" s="5"/>
      <c r="U551" s="5"/>
      <c r="V551" s="5"/>
    </row>
    <row r="552">
      <c r="A552" s="5"/>
      <c r="B552" s="3"/>
      <c r="C552" s="5"/>
      <c r="D552" s="5"/>
      <c r="E552" s="5"/>
      <c r="F552" s="5"/>
      <c r="G552" s="5"/>
      <c r="H552" s="5"/>
      <c r="I552" s="5"/>
      <c r="J552" s="5"/>
      <c r="K552" s="5"/>
      <c r="L552" s="5"/>
      <c r="M552" s="5"/>
      <c r="N552" s="5"/>
      <c r="O552" s="5"/>
      <c r="P552" s="5"/>
      <c r="Q552" s="5"/>
      <c r="R552" s="5"/>
      <c r="S552" s="5"/>
      <c r="T552" s="5"/>
      <c r="U552" s="5"/>
      <c r="V552" s="5"/>
    </row>
    <row r="553">
      <c r="A553" s="5"/>
      <c r="B553" s="3"/>
      <c r="C553" s="5"/>
      <c r="D553" s="5"/>
      <c r="E553" s="5"/>
      <c r="F553" s="5"/>
      <c r="G553" s="5"/>
      <c r="H553" s="5"/>
      <c r="I553" s="5"/>
      <c r="J553" s="5"/>
      <c r="K553" s="5"/>
      <c r="L553" s="5"/>
      <c r="M553" s="5"/>
      <c r="N553" s="5"/>
      <c r="O553" s="5"/>
      <c r="P553" s="5"/>
      <c r="Q553" s="5"/>
      <c r="R553" s="5"/>
      <c r="S553" s="5"/>
      <c r="T553" s="5"/>
      <c r="U553" s="5"/>
      <c r="V553" s="5"/>
    </row>
    <row r="554">
      <c r="A554" s="5"/>
      <c r="B554" s="3"/>
      <c r="C554" s="5"/>
      <c r="D554" s="5"/>
      <c r="E554" s="5"/>
      <c r="F554" s="5"/>
      <c r="G554" s="5"/>
      <c r="H554" s="5"/>
      <c r="I554" s="5"/>
      <c r="J554" s="5"/>
      <c r="K554" s="5"/>
      <c r="L554" s="5"/>
      <c r="M554" s="5"/>
      <c r="N554" s="5"/>
      <c r="O554" s="5"/>
      <c r="P554" s="5"/>
      <c r="Q554" s="5"/>
      <c r="R554" s="5"/>
      <c r="S554" s="5"/>
      <c r="T554" s="5"/>
      <c r="U554" s="5"/>
      <c r="V554" s="5"/>
    </row>
    <row r="555">
      <c r="A555" s="5"/>
      <c r="B555" s="3"/>
      <c r="C555" s="5"/>
      <c r="D555" s="5"/>
      <c r="E555" s="5"/>
      <c r="F555" s="5"/>
      <c r="G555" s="5"/>
      <c r="H555" s="5"/>
      <c r="I555" s="5"/>
      <c r="J555" s="5"/>
      <c r="K555" s="5"/>
      <c r="L555" s="5"/>
      <c r="M555" s="5"/>
      <c r="N555" s="5"/>
      <c r="O555" s="5"/>
      <c r="P555" s="5"/>
      <c r="Q555" s="5"/>
      <c r="R555" s="5"/>
      <c r="S555" s="5"/>
      <c r="T555" s="5"/>
      <c r="U555" s="5"/>
      <c r="V555" s="5"/>
    </row>
    <row r="556">
      <c r="A556" s="5"/>
      <c r="B556" s="3"/>
      <c r="C556" s="5"/>
      <c r="D556" s="5"/>
      <c r="E556" s="5"/>
      <c r="F556" s="5"/>
      <c r="G556" s="5"/>
      <c r="H556" s="5"/>
      <c r="I556" s="5"/>
      <c r="J556" s="5"/>
      <c r="K556" s="5"/>
      <c r="L556" s="5"/>
      <c r="M556" s="5"/>
      <c r="N556" s="5"/>
      <c r="O556" s="5"/>
      <c r="P556" s="5"/>
      <c r="Q556" s="5"/>
      <c r="R556" s="5"/>
      <c r="S556" s="5"/>
      <c r="T556" s="5"/>
      <c r="U556" s="5"/>
      <c r="V556" s="5"/>
    </row>
    <row r="557">
      <c r="A557" s="5"/>
      <c r="B557" s="3"/>
      <c r="C557" s="5"/>
      <c r="D557" s="5"/>
      <c r="E557" s="5"/>
      <c r="F557" s="5"/>
      <c r="G557" s="5"/>
      <c r="H557" s="5"/>
      <c r="I557" s="5"/>
      <c r="J557" s="5"/>
      <c r="K557" s="5"/>
      <c r="L557" s="5"/>
      <c r="M557" s="5"/>
      <c r="N557" s="5"/>
      <c r="O557" s="5"/>
      <c r="P557" s="5"/>
      <c r="Q557" s="5"/>
      <c r="R557" s="5"/>
      <c r="S557" s="5"/>
      <c r="T557" s="5"/>
      <c r="U557" s="5"/>
      <c r="V557" s="5"/>
    </row>
    <row r="558">
      <c r="A558" s="5"/>
      <c r="B558" s="3"/>
      <c r="C558" s="5"/>
      <c r="D558" s="5"/>
      <c r="E558" s="5"/>
      <c r="F558" s="5"/>
      <c r="G558" s="5"/>
      <c r="H558" s="5"/>
      <c r="I558" s="5"/>
      <c r="J558" s="5"/>
      <c r="K558" s="5"/>
      <c r="L558" s="5"/>
      <c r="M558" s="5"/>
      <c r="N558" s="5"/>
      <c r="O558" s="5"/>
      <c r="P558" s="5"/>
      <c r="Q558" s="5"/>
      <c r="R558" s="5"/>
      <c r="S558" s="5"/>
      <c r="T558" s="5"/>
      <c r="U558" s="5"/>
      <c r="V558" s="5"/>
    </row>
    <row r="559">
      <c r="A559" s="5"/>
      <c r="B559" s="3"/>
      <c r="C559" s="5"/>
      <c r="D559" s="5"/>
      <c r="E559" s="5"/>
      <c r="F559" s="5"/>
      <c r="G559" s="5"/>
      <c r="H559" s="5"/>
      <c r="I559" s="5"/>
      <c r="J559" s="5"/>
      <c r="K559" s="5"/>
      <c r="L559" s="5"/>
      <c r="M559" s="5"/>
      <c r="N559" s="5"/>
      <c r="O559" s="5"/>
      <c r="P559" s="5"/>
      <c r="Q559" s="5"/>
      <c r="R559" s="5"/>
      <c r="S559" s="5"/>
      <c r="T559" s="5"/>
      <c r="U559" s="5"/>
      <c r="V559" s="5"/>
    </row>
    <row r="560">
      <c r="A560" s="5"/>
      <c r="B560" s="3"/>
      <c r="C560" s="5"/>
      <c r="D560" s="5"/>
      <c r="E560" s="5"/>
      <c r="F560" s="5"/>
      <c r="G560" s="5"/>
      <c r="H560" s="5"/>
      <c r="I560" s="5"/>
      <c r="J560" s="5"/>
      <c r="K560" s="5"/>
      <c r="L560" s="5"/>
      <c r="M560" s="5"/>
      <c r="N560" s="5"/>
      <c r="O560" s="5"/>
      <c r="P560" s="5"/>
      <c r="Q560" s="5"/>
      <c r="R560" s="5"/>
      <c r="S560" s="5"/>
      <c r="T560" s="5"/>
      <c r="U560" s="5"/>
      <c r="V560" s="5"/>
    </row>
    <row r="561">
      <c r="A561" s="5"/>
      <c r="B561" s="3"/>
      <c r="C561" s="5"/>
      <c r="D561" s="5"/>
      <c r="E561" s="5"/>
      <c r="F561" s="5"/>
      <c r="G561" s="5"/>
      <c r="H561" s="5"/>
      <c r="I561" s="5"/>
      <c r="J561" s="5"/>
      <c r="K561" s="5"/>
      <c r="L561" s="5"/>
      <c r="M561" s="5"/>
      <c r="N561" s="5"/>
      <c r="O561" s="5"/>
      <c r="P561" s="5"/>
      <c r="Q561" s="5"/>
      <c r="R561" s="5"/>
      <c r="S561" s="5"/>
      <c r="T561" s="5"/>
      <c r="U561" s="5"/>
      <c r="V561" s="5"/>
    </row>
    <row r="562">
      <c r="A562" s="5"/>
      <c r="B562" s="3"/>
      <c r="C562" s="5"/>
      <c r="D562" s="5"/>
      <c r="E562" s="5"/>
      <c r="F562" s="5"/>
      <c r="G562" s="5"/>
      <c r="H562" s="5"/>
      <c r="I562" s="5"/>
      <c r="J562" s="5"/>
      <c r="K562" s="5"/>
      <c r="L562" s="5"/>
      <c r="M562" s="5"/>
      <c r="N562" s="5"/>
      <c r="O562" s="5"/>
      <c r="P562" s="5"/>
      <c r="Q562" s="5"/>
      <c r="R562" s="5"/>
      <c r="S562" s="5"/>
      <c r="T562" s="5"/>
      <c r="U562" s="5"/>
      <c r="V562" s="5"/>
    </row>
    <row r="563">
      <c r="A563" s="5"/>
      <c r="B563" s="3"/>
      <c r="C563" s="5"/>
      <c r="D563" s="5"/>
      <c r="E563" s="5"/>
      <c r="F563" s="5"/>
      <c r="G563" s="5"/>
      <c r="H563" s="5"/>
      <c r="I563" s="5"/>
      <c r="J563" s="5"/>
      <c r="K563" s="5"/>
      <c r="L563" s="5"/>
      <c r="M563" s="5"/>
      <c r="N563" s="5"/>
      <c r="O563" s="5"/>
      <c r="P563" s="5"/>
      <c r="Q563" s="5"/>
      <c r="R563" s="5"/>
      <c r="S563" s="5"/>
      <c r="T563" s="5"/>
      <c r="U563" s="5"/>
      <c r="V563" s="5"/>
    </row>
    <row r="564">
      <c r="A564" s="5"/>
      <c r="B564" s="3"/>
      <c r="C564" s="5"/>
      <c r="D564" s="5"/>
      <c r="E564" s="5"/>
      <c r="F564" s="5"/>
      <c r="G564" s="5"/>
      <c r="H564" s="5"/>
      <c r="I564" s="5"/>
      <c r="J564" s="5"/>
      <c r="K564" s="5"/>
      <c r="L564" s="5"/>
      <c r="M564" s="5"/>
      <c r="N564" s="5"/>
      <c r="O564" s="5"/>
      <c r="P564" s="5"/>
      <c r="Q564" s="5"/>
      <c r="R564" s="5"/>
      <c r="S564" s="5"/>
      <c r="T564" s="5"/>
      <c r="U564" s="5"/>
      <c r="V564" s="5"/>
    </row>
    <row r="565">
      <c r="A565" s="5"/>
      <c r="B565" s="3"/>
      <c r="C565" s="5"/>
      <c r="D565" s="5"/>
      <c r="E565" s="5"/>
      <c r="F565" s="5"/>
      <c r="G565" s="5"/>
      <c r="H565" s="5"/>
      <c r="I565" s="5"/>
      <c r="J565" s="5"/>
      <c r="K565" s="5"/>
      <c r="L565" s="5"/>
      <c r="M565" s="5"/>
      <c r="N565" s="5"/>
      <c r="O565" s="5"/>
      <c r="P565" s="5"/>
      <c r="Q565" s="5"/>
      <c r="R565" s="5"/>
      <c r="S565" s="5"/>
      <c r="T565" s="5"/>
      <c r="U565" s="5"/>
      <c r="V565" s="5"/>
    </row>
    <row r="566">
      <c r="A566" s="5"/>
      <c r="B566" s="3"/>
      <c r="C566" s="5"/>
      <c r="D566" s="5"/>
      <c r="E566" s="5"/>
      <c r="F566" s="5"/>
      <c r="G566" s="5"/>
      <c r="H566" s="5"/>
      <c r="I566" s="5"/>
      <c r="J566" s="5"/>
      <c r="K566" s="5"/>
      <c r="L566" s="5"/>
      <c r="M566" s="5"/>
      <c r="N566" s="5"/>
      <c r="O566" s="5"/>
      <c r="P566" s="5"/>
      <c r="Q566" s="5"/>
      <c r="R566" s="5"/>
      <c r="S566" s="5"/>
      <c r="T566" s="5"/>
      <c r="U566" s="5"/>
      <c r="V566" s="5"/>
    </row>
    <row r="567">
      <c r="A567" s="5"/>
      <c r="B567" s="3"/>
      <c r="C567" s="5"/>
      <c r="D567" s="5"/>
      <c r="E567" s="5"/>
      <c r="F567" s="5"/>
      <c r="G567" s="5"/>
      <c r="H567" s="5"/>
      <c r="I567" s="5"/>
      <c r="J567" s="5"/>
      <c r="K567" s="5"/>
      <c r="L567" s="5"/>
      <c r="M567" s="5"/>
      <c r="N567" s="5"/>
      <c r="O567" s="5"/>
      <c r="P567" s="5"/>
      <c r="Q567" s="5"/>
      <c r="R567" s="5"/>
      <c r="S567" s="5"/>
      <c r="T567" s="5"/>
      <c r="U567" s="5"/>
      <c r="V567" s="5"/>
    </row>
    <row r="568">
      <c r="A568" s="5"/>
      <c r="B568" s="3"/>
      <c r="C568" s="5"/>
      <c r="D568" s="5"/>
      <c r="E568" s="5"/>
      <c r="F568" s="5"/>
      <c r="G568" s="5"/>
      <c r="H568" s="5"/>
      <c r="I568" s="5"/>
      <c r="J568" s="5"/>
      <c r="K568" s="5"/>
      <c r="L568" s="5"/>
      <c r="M568" s="5"/>
      <c r="N568" s="5"/>
      <c r="O568" s="5"/>
      <c r="P568" s="5"/>
      <c r="Q568" s="5"/>
      <c r="R568" s="5"/>
      <c r="S568" s="5"/>
      <c r="T568" s="5"/>
      <c r="U568" s="5"/>
      <c r="V568" s="5"/>
    </row>
    <row r="569">
      <c r="A569" s="5"/>
      <c r="B569" s="3"/>
      <c r="C569" s="5"/>
      <c r="D569" s="5"/>
      <c r="E569" s="5"/>
      <c r="F569" s="5"/>
      <c r="G569" s="5"/>
      <c r="H569" s="5"/>
      <c r="I569" s="5"/>
      <c r="J569" s="5"/>
      <c r="K569" s="5"/>
      <c r="L569" s="5"/>
      <c r="M569" s="5"/>
      <c r="N569" s="5"/>
      <c r="O569" s="5"/>
      <c r="P569" s="5"/>
      <c r="Q569" s="5"/>
      <c r="R569" s="5"/>
      <c r="S569" s="5"/>
      <c r="T569" s="5"/>
      <c r="U569" s="5"/>
      <c r="V569" s="5"/>
    </row>
    <row r="570">
      <c r="A570" s="5"/>
      <c r="B570" s="3"/>
      <c r="C570" s="5"/>
      <c r="D570" s="5"/>
      <c r="E570" s="5"/>
      <c r="F570" s="5"/>
      <c r="G570" s="5"/>
      <c r="H570" s="5"/>
      <c r="I570" s="5"/>
      <c r="J570" s="5"/>
      <c r="K570" s="5"/>
      <c r="L570" s="5"/>
      <c r="M570" s="5"/>
      <c r="N570" s="5"/>
      <c r="O570" s="5"/>
      <c r="P570" s="5"/>
      <c r="Q570" s="5"/>
      <c r="R570" s="5"/>
      <c r="S570" s="5"/>
      <c r="T570" s="5"/>
      <c r="U570" s="5"/>
      <c r="V570" s="5"/>
    </row>
    <row r="571">
      <c r="A571" s="5"/>
      <c r="B571" s="3"/>
      <c r="C571" s="5"/>
      <c r="D571" s="5"/>
      <c r="E571" s="5"/>
      <c r="F571" s="5"/>
      <c r="G571" s="5"/>
      <c r="H571" s="5"/>
      <c r="I571" s="5"/>
      <c r="J571" s="5"/>
      <c r="K571" s="5"/>
      <c r="L571" s="5"/>
      <c r="M571" s="5"/>
      <c r="N571" s="5"/>
      <c r="O571" s="5"/>
      <c r="P571" s="5"/>
      <c r="Q571" s="5"/>
      <c r="R571" s="5"/>
      <c r="S571" s="5"/>
      <c r="T571" s="5"/>
      <c r="U571" s="5"/>
      <c r="V571" s="5"/>
    </row>
    <row r="572">
      <c r="A572" s="5"/>
      <c r="B572" s="3"/>
      <c r="C572" s="5"/>
      <c r="D572" s="5"/>
      <c r="E572" s="5"/>
      <c r="F572" s="5"/>
      <c r="G572" s="5"/>
      <c r="H572" s="5"/>
      <c r="I572" s="5"/>
      <c r="J572" s="5"/>
      <c r="K572" s="5"/>
      <c r="L572" s="5"/>
      <c r="M572" s="5"/>
      <c r="N572" s="5"/>
      <c r="O572" s="5"/>
      <c r="P572" s="5"/>
      <c r="Q572" s="5"/>
      <c r="R572" s="5"/>
      <c r="S572" s="5"/>
      <c r="T572" s="5"/>
      <c r="U572" s="5"/>
      <c r="V572" s="5"/>
    </row>
    <row r="573">
      <c r="A573" s="5"/>
      <c r="B573" s="3"/>
      <c r="C573" s="5"/>
      <c r="D573" s="5"/>
      <c r="E573" s="5"/>
      <c r="F573" s="5"/>
      <c r="G573" s="5"/>
      <c r="H573" s="5"/>
      <c r="I573" s="5"/>
      <c r="J573" s="5"/>
      <c r="K573" s="5"/>
      <c r="L573" s="5"/>
      <c r="M573" s="5"/>
      <c r="N573" s="5"/>
      <c r="O573" s="5"/>
      <c r="P573" s="5"/>
      <c r="Q573" s="5"/>
      <c r="R573" s="5"/>
      <c r="S573" s="5"/>
      <c r="T573" s="5"/>
      <c r="U573" s="5"/>
      <c r="V573" s="5"/>
    </row>
    <row r="574">
      <c r="A574" s="5"/>
      <c r="B574" s="3"/>
      <c r="C574" s="5"/>
      <c r="D574" s="5"/>
      <c r="E574" s="5"/>
      <c r="F574" s="5"/>
      <c r="G574" s="5"/>
      <c r="H574" s="5"/>
      <c r="I574" s="5"/>
      <c r="J574" s="5"/>
      <c r="K574" s="5"/>
      <c r="L574" s="5"/>
      <c r="M574" s="5"/>
      <c r="N574" s="5"/>
      <c r="O574" s="5"/>
      <c r="P574" s="5"/>
      <c r="Q574" s="5"/>
      <c r="R574" s="5"/>
      <c r="S574" s="5"/>
      <c r="T574" s="5"/>
      <c r="U574" s="5"/>
      <c r="V574" s="5"/>
    </row>
    <row r="575">
      <c r="A575" s="5"/>
      <c r="B575" s="3"/>
      <c r="C575" s="5"/>
      <c r="D575" s="5"/>
      <c r="E575" s="5"/>
      <c r="F575" s="5"/>
      <c r="G575" s="5"/>
      <c r="H575" s="5"/>
      <c r="I575" s="5"/>
      <c r="J575" s="5"/>
      <c r="K575" s="5"/>
      <c r="L575" s="5"/>
      <c r="M575" s="5"/>
      <c r="N575" s="5"/>
      <c r="O575" s="5"/>
      <c r="P575" s="5"/>
      <c r="Q575" s="5"/>
      <c r="R575" s="5"/>
      <c r="S575" s="5"/>
      <c r="T575" s="5"/>
      <c r="U575" s="5"/>
      <c r="V575" s="5"/>
    </row>
    <row r="576">
      <c r="A576" s="5"/>
      <c r="B576" s="3"/>
      <c r="C576" s="5"/>
      <c r="D576" s="5"/>
      <c r="E576" s="5"/>
      <c r="F576" s="5"/>
      <c r="G576" s="5"/>
      <c r="H576" s="5"/>
      <c r="I576" s="5"/>
      <c r="J576" s="5"/>
      <c r="K576" s="5"/>
      <c r="L576" s="5"/>
      <c r="M576" s="5"/>
      <c r="N576" s="5"/>
      <c r="O576" s="5"/>
      <c r="P576" s="5"/>
      <c r="Q576" s="5"/>
      <c r="R576" s="5"/>
      <c r="S576" s="5"/>
      <c r="T576" s="5"/>
      <c r="U576" s="5"/>
      <c r="V576" s="5"/>
    </row>
    <row r="577">
      <c r="A577" s="5"/>
      <c r="B577" s="3"/>
      <c r="C577" s="5"/>
      <c r="D577" s="5"/>
      <c r="E577" s="5"/>
      <c r="F577" s="5"/>
      <c r="G577" s="5"/>
      <c r="H577" s="5"/>
      <c r="I577" s="5"/>
      <c r="J577" s="5"/>
      <c r="K577" s="5"/>
      <c r="L577" s="5"/>
      <c r="M577" s="5"/>
      <c r="N577" s="5"/>
      <c r="O577" s="5"/>
      <c r="P577" s="5"/>
      <c r="Q577" s="5"/>
      <c r="R577" s="5"/>
      <c r="S577" s="5"/>
      <c r="T577" s="5"/>
      <c r="U577" s="5"/>
      <c r="V577" s="5"/>
    </row>
    <row r="578">
      <c r="A578" s="5"/>
      <c r="B578" s="3"/>
      <c r="C578" s="5"/>
      <c r="D578" s="5"/>
      <c r="E578" s="5"/>
      <c r="F578" s="5"/>
      <c r="G578" s="5"/>
      <c r="H578" s="5"/>
      <c r="I578" s="5"/>
      <c r="J578" s="5"/>
      <c r="K578" s="5"/>
      <c r="L578" s="5"/>
      <c r="M578" s="5"/>
      <c r="N578" s="5"/>
      <c r="O578" s="5"/>
      <c r="P578" s="5"/>
      <c r="Q578" s="5"/>
      <c r="R578" s="5"/>
      <c r="S578" s="5"/>
      <c r="T578" s="5"/>
      <c r="U578" s="5"/>
      <c r="V578" s="5"/>
    </row>
    <row r="579">
      <c r="A579" s="5"/>
      <c r="B579" s="3"/>
      <c r="C579" s="5"/>
      <c r="D579" s="5"/>
      <c r="E579" s="5"/>
      <c r="F579" s="5"/>
      <c r="G579" s="5"/>
      <c r="H579" s="5"/>
      <c r="I579" s="5"/>
      <c r="J579" s="5"/>
      <c r="K579" s="5"/>
      <c r="L579" s="5"/>
      <c r="M579" s="5"/>
      <c r="N579" s="5"/>
      <c r="O579" s="5"/>
      <c r="P579" s="5"/>
      <c r="Q579" s="5"/>
      <c r="R579" s="5"/>
      <c r="S579" s="5"/>
      <c r="T579" s="5"/>
      <c r="U579" s="5"/>
      <c r="V579" s="5"/>
    </row>
    <row r="580">
      <c r="A580" s="5"/>
      <c r="B580" s="3"/>
      <c r="C580" s="5"/>
      <c r="D580" s="5"/>
      <c r="E580" s="5"/>
      <c r="F580" s="5"/>
      <c r="G580" s="5"/>
      <c r="H580" s="5"/>
      <c r="I580" s="5"/>
      <c r="J580" s="5"/>
      <c r="K580" s="5"/>
      <c r="L580" s="5"/>
      <c r="M580" s="5"/>
      <c r="N580" s="5"/>
      <c r="O580" s="5"/>
      <c r="P580" s="5"/>
      <c r="Q580" s="5"/>
      <c r="R580" s="5"/>
      <c r="S580" s="5"/>
      <c r="T580" s="5"/>
      <c r="U580" s="5"/>
      <c r="V580" s="5"/>
    </row>
    <row r="581">
      <c r="A581" s="5"/>
      <c r="B581" s="3"/>
      <c r="C581" s="5"/>
      <c r="D581" s="5"/>
      <c r="E581" s="5"/>
      <c r="F581" s="5"/>
      <c r="G581" s="5"/>
      <c r="H581" s="5"/>
      <c r="I581" s="5"/>
      <c r="J581" s="5"/>
      <c r="K581" s="5"/>
      <c r="L581" s="5"/>
      <c r="M581" s="5"/>
      <c r="N581" s="5"/>
      <c r="O581" s="5"/>
      <c r="P581" s="5"/>
      <c r="Q581" s="5"/>
      <c r="R581" s="5"/>
      <c r="S581" s="5"/>
      <c r="T581" s="5"/>
      <c r="U581" s="5"/>
      <c r="V581" s="5"/>
    </row>
    <row r="582">
      <c r="A582" s="5"/>
      <c r="B582" s="3"/>
      <c r="C582" s="5"/>
      <c r="D582" s="5"/>
      <c r="E582" s="5"/>
      <c r="F582" s="5"/>
      <c r="G582" s="5"/>
      <c r="H582" s="5"/>
      <c r="I582" s="5"/>
      <c r="J582" s="5"/>
      <c r="K582" s="5"/>
      <c r="L582" s="5"/>
      <c r="M582" s="5"/>
      <c r="N582" s="5"/>
      <c r="O582" s="5"/>
      <c r="P582" s="5"/>
      <c r="Q582" s="5"/>
      <c r="R582" s="5"/>
      <c r="S582" s="5"/>
      <c r="T582" s="5"/>
      <c r="U582" s="5"/>
      <c r="V582" s="5"/>
    </row>
    <row r="583">
      <c r="A583" s="5"/>
      <c r="B583" s="3"/>
      <c r="C583" s="5"/>
      <c r="D583" s="5"/>
      <c r="E583" s="5"/>
      <c r="F583" s="5"/>
      <c r="G583" s="5"/>
      <c r="H583" s="5"/>
      <c r="I583" s="5"/>
      <c r="J583" s="5"/>
      <c r="K583" s="5"/>
      <c r="L583" s="5"/>
      <c r="M583" s="5"/>
      <c r="N583" s="5"/>
      <c r="O583" s="5"/>
      <c r="P583" s="5"/>
      <c r="Q583" s="5"/>
      <c r="R583" s="5"/>
      <c r="S583" s="5"/>
      <c r="T583" s="5"/>
      <c r="U583" s="5"/>
      <c r="V583" s="5"/>
    </row>
    <row r="584">
      <c r="A584" s="5"/>
      <c r="B584" s="3"/>
      <c r="C584" s="5"/>
      <c r="D584" s="5"/>
      <c r="E584" s="5"/>
      <c r="F584" s="5"/>
      <c r="G584" s="5"/>
      <c r="H584" s="5"/>
      <c r="I584" s="5"/>
      <c r="J584" s="5"/>
      <c r="K584" s="5"/>
      <c r="L584" s="5"/>
      <c r="M584" s="5"/>
      <c r="N584" s="5"/>
      <c r="O584" s="5"/>
      <c r="P584" s="5"/>
      <c r="Q584" s="5"/>
      <c r="R584" s="5"/>
      <c r="S584" s="5"/>
      <c r="T584" s="5"/>
      <c r="U584" s="5"/>
      <c r="V584" s="5"/>
    </row>
    <row r="585">
      <c r="A585" s="5"/>
      <c r="B585" s="3"/>
      <c r="C585" s="5"/>
      <c r="D585" s="5"/>
      <c r="E585" s="5"/>
      <c r="F585" s="5"/>
      <c r="G585" s="5"/>
      <c r="H585" s="5"/>
      <c r="I585" s="5"/>
      <c r="J585" s="5"/>
      <c r="K585" s="5"/>
      <c r="L585" s="5"/>
      <c r="M585" s="5"/>
      <c r="N585" s="5"/>
      <c r="O585" s="5"/>
      <c r="P585" s="5"/>
      <c r="Q585" s="5"/>
      <c r="R585" s="5"/>
      <c r="S585" s="5"/>
      <c r="T585" s="5"/>
      <c r="U585" s="5"/>
      <c r="V585" s="5"/>
    </row>
    <row r="586">
      <c r="A586" s="5"/>
      <c r="B586" s="3"/>
      <c r="C586" s="5"/>
      <c r="D586" s="5"/>
      <c r="E586" s="5"/>
      <c r="F586" s="5"/>
      <c r="G586" s="5"/>
      <c r="H586" s="5"/>
      <c r="I586" s="5"/>
      <c r="J586" s="5"/>
      <c r="K586" s="5"/>
      <c r="L586" s="5"/>
      <c r="M586" s="5"/>
      <c r="N586" s="5"/>
      <c r="O586" s="5"/>
      <c r="P586" s="5"/>
      <c r="Q586" s="5"/>
      <c r="R586" s="5"/>
      <c r="S586" s="5"/>
      <c r="T586" s="5"/>
      <c r="U586" s="5"/>
      <c r="V586" s="5"/>
    </row>
    <row r="587">
      <c r="A587" s="5"/>
      <c r="B587" s="3"/>
      <c r="C587" s="5"/>
      <c r="D587" s="5"/>
      <c r="E587" s="5"/>
      <c r="F587" s="5"/>
      <c r="G587" s="5"/>
      <c r="H587" s="5"/>
      <c r="I587" s="5"/>
      <c r="J587" s="5"/>
      <c r="K587" s="5"/>
      <c r="L587" s="5"/>
      <c r="M587" s="5"/>
      <c r="N587" s="5"/>
      <c r="O587" s="5"/>
      <c r="P587" s="5"/>
      <c r="Q587" s="5"/>
      <c r="R587" s="5"/>
      <c r="S587" s="5"/>
      <c r="T587" s="5"/>
      <c r="U587" s="5"/>
      <c r="V587" s="5"/>
    </row>
    <row r="588">
      <c r="A588" s="5"/>
      <c r="B588" s="3"/>
      <c r="C588" s="5"/>
      <c r="D588" s="5"/>
      <c r="E588" s="5"/>
      <c r="F588" s="5"/>
      <c r="G588" s="5"/>
      <c r="H588" s="5"/>
      <c r="I588" s="5"/>
      <c r="J588" s="5"/>
      <c r="K588" s="5"/>
      <c r="L588" s="5"/>
      <c r="M588" s="5"/>
      <c r="N588" s="5"/>
      <c r="O588" s="5"/>
      <c r="P588" s="5"/>
      <c r="Q588" s="5"/>
      <c r="R588" s="5"/>
      <c r="S588" s="5"/>
      <c r="T588" s="5"/>
      <c r="U588" s="5"/>
      <c r="V588" s="5"/>
    </row>
    <row r="589">
      <c r="A589" s="5"/>
      <c r="B589" s="3"/>
      <c r="C589" s="5"/>
      <c r="D589" s="5"/>
      <c r="E589" s="5"/>
      <c r="F589" s="5"/>
      <c r="G589" s="5"/>
      <c r="H589" s="5"/>
      <c r="I589" s="5"/>
      <c r="J589" s="5"/>
      <c r="K589" s="5"/>
      <c r="L589" s="5"/>
      <c r="M589" s="5"/>
      <c r="N589" s="5"/>
      <c r="O589" s="5"/>
      <c r="P589" s="5"/>
      <c r="Q589" s="5"/>
      <c r="R589" s="5"/>
      <c r="S589" s="5"/>
      <c r="T589" s="5"/>
      <c r="U589" s="5"/>
      <c r="V589" s="5"/>
    </row>
    <row r="590">
      <c r="A590" s="5"/>
      <c r="B590" s="3"/>
      <c r="C590" s="5"/>
      <c r="D590" s="5"/>
      <c r="E590" s="5"/>
      <c r="F590" s="5"/>
      <c r="G590" s="5"/>
      <c r="H590" s="5"/>
      <c r="I590" s="5"/>
      <c r="J590" s="5"/>
      <c r="K590" s="5"/>
      <c r="L590" s="5"/>
      <c r="M590" s="5"/>
      <c r="N590" s="5"/>
      <c r="O590" s="5"/>
      <c r="P590" s="5"/>
      <c r="Q590" s="5"/>
      <c r="R590" s="5"/>
      <c r="S590" s="5"/>
      <c r="T590" s="5"/>
      <c r="U590" s="5"/>
      <c r="V590" s="5"/>
    </row>
    <row r="591">
      <c r="A591" s="5"/>
      <c r="B591" s="3"/>
      <c r="C591" s="5"/>
      <c r="D591" s="5"/>
      <c r="E591" s="5"/>
      <c r="F591" s="5"/>
      <c r="G591" s="5"/>
      <c r="H591" s="5"/>
      <c r="I591" s="5"/>
      <c r="J591" s="5"/>
      <c r="K591" s="5"/>
      <c r="L591" s="5"/>
      <c r="M591" s="5"/>
      <c r="N591" s="5"/>
      <c r="O591" s="5"/>
      <c r="P591" s="5"/>
      <c r="Q591" s="5"/>
      <c r="R591" s="5"/>
      <c r="S591" s="5"/>
      <c r="T591" s="5"/>
      <c r="U591" s="5"/>
      <c r="V591" s="5"/>
    </row>
    <row r="592">
      <c r="A592" s="5"/>
      <c r="B592" s="3"/>
      <c r="C592" s="5"/>
      <c r="D592" s="5"/>
      <c r="E592" s="5"/>
      <c r="F592" s="5"/>
      <c r="G592" s="5"/>
      <c r="H592" s="5"/>
      <c r="I592" s="5"/>
      <c r="J592" s="5"/>
      <c r="K592" s="5"/>
      <c r="L592" s="5"/>
      <c r="M592" s="5"/>
      <c r="N592" s="5"/>
      <c r="O592" s="5"/>
      <c r="P592" s="5"/>
      <c r="Q592" s="5"/>
      <c r="R592" s="5"/>
      <c r="S592" s="5"/>
      <c r="T592" s="5"/>
      <c r="U592" s="5"/>
      <c r="V592" s="5"/>
    </row>
    <row r="593">
      <c r="A593" s="5"/>
      <c r="B593" s="3"/>
      <c r="C593" s="5"/>
      <c r="D593" s="5"/>
      <c r="E593" s="5"/>
      <c r="F593" s="5"/>
      <c r="G593" s="5"/>
      <c r="H593" s="5"/>
      <c r="I593" s="5"/>
      <c r="J593" s="5"/>
      <c r="K593" s="5"/>
      <c r="L593" s="5"/>
      <c r="M593" s="5"/>
      <c r="N593" s="5"/>
      <c r="O593" s="5"/>
      <c r="P593" s="5"/>
      <c r="Q593" s="5"/>
      <c r="R593" s="5"/>
      <c r="S593" s="5"/>
      <c r="T593" s="5"/>
      <c r="U593" s="5"/>
      <c r="V593" s="5"/>
    </row>
    <row r="594">
      <c r="A594" s="5"/>
      <c r="B594" s="3"/>
      <c r="C594" s="5"/>
      <c r="D594" s="5"/>
      <c r="E594" s="5"/>
      <c r="F594" s="5"/>
      <c r="G594" s="5"/>
      <c r="H594" s="5"/>
      <c r="I594" s="5"/>
      <c r="J594" s="5"/>
      <c r="K594" s="5"/>
      <c r="L594" s="5"/>
      <c r="M594" s="5"/>
      <c r="N594" s="5"/>
      <c r="O594" s="5"/>
      <c r="P594" s="5"/>
      <c r="Q594" s="5"/>
      <c r="R594" s="5"/>
      <c r="S594" s="5"/>
      <c r="T594" s="5"/>
      <c r="U594" s="5"/>
      <c r="V594" s="5"/>
    </row>
    <row r="595">
      <c r="A595" s="5"/>
      <c r="B595" s="3"/>
      <c r="C595" s="5"/>
      <c r="D595" s="5"/>
      <c r="E595" s="5"/>
      <c r="F595" s="5"/>
      <c r="G595" s="5"/>
      <c r="H595" s="5"/>
      <c r="I595" s="5"/>
      <c r="J595" s="5"/>
      <c r="K595" s="5"/>
      <c r="L595" s="5"/>
      <c r="M595" s="5"/>
      <c r="N595" s="5"/>
      <c r="O595" s="5"/>
      <c r="P595" s="5"/>
      <c r="Q595" s="5"/>
      <c r="R595" s="5"/>
      <c r="S595" s="5"/>
      <c r="T595" s="5"/>
      <c r="U595" s="5"/>
      <c r="V595" s="5"/>
    </row>
    <row r="596">
      <c r="A596" s="5"/>
      <c r="B596" s="3"/>
      <c r="C596" s="5"/>
      <c r="D596" s="5"/>
      <c r="E596" s="5"/>
      <c r="F596" s="5"/>
      <c r="G596" s="5"/>
      <c r="H596" s="5"/>
      <c r="I596" s="5"/>
      <c r="J596" s="5"/>
      <c r="K596" s="5"/>
      <c r="L596" s="5"/>
      <c r="M596" s="5"/>
      <c r="N596" s="5"/>
      <c r="O596" s="5"/>
      <c r="P596" s="5"/>
      <c r="Q596" s="5"/>
      <c r="R596" s="5"/>
      <c r="S596" s="5"/>
      <c r="T596" s="5"/>
      <c r="U596" s="5"/>
      <c r="V596" s="5"/>
    </row>
    <row r="597">
      <c r="A597" s="5"/>
      <c r="B597" s="3"/>
      <c r="C597" s="5"/>
      <c r="D597" s="5"/>
      <c r="E597" s="5"/>
      <c r="F597" s="5"/>
      <c r="G597" s="5"/>
      <c r="H597" s="5"/>
      <c r="I597" s="5"/>
      <c r="J597" s="5"/>
      <c r="K597" s="5"/>
      <c r="L597" s="5"/>
      <c r="M597" s="5"/>
      <c r="N597" s="5"/>
      <c r="O597" s="5"/>
      <c r="P597" s="5"/>
      <c r="Q597" s="5"/>
      <c r="R597" s="5"/>
      <c r="S597" s="5"/>
      <c r="T597" s="5"/>
      <c r="U597" s="5"/>
      <c r="V597" s="5"/>
    </row>
    <row r="598">
      <c r="A598" s="5"/>
      <c r="B598" s="3"/>
      <c r="C598" s="5"/>
      <c r="D598" s="5"/>
      <c r="E598" s="5"/>
      <c r="F598" s="5"/>
      <c r="G598" s="5"/>
      <c r="H598" s="5"/>
      <c r="I598" s="5"/>
      <c r="J598" s="5"/>
      <c r="K598" s="5"/>
      <c r="L598" s="5"/>
      <c r="M598" s="5"/>
      <c r="N598" s="5"/>
      <c r="O598" s="5"/>
      <c r="P598" s="5"/>
      <c r="Q598" s="5"/>
      <c r="R598" s="5"/>
      <c r="S598" s="5"/>
      <c r="T598" s="5"/>
      <c r="U598" s="5"/>
      <c r="V598" s="5"/>
    </row>
    <row r="599">
      <c r="A599" s="5"/>
      <c r="B599" s="3"/>
      <c r="C599" s="5"/>
      <c r="D599" s="5"/>
      <c r="E599" s="5"/>
      <c r="F599" s="5"/>
      <c r="G599" s="5"/>
      <c r="H599" s="5"/>
      <c r="I599" s="5"/>
      <c r="J599" s="5"/>
      <c r="K599" s="5"/>
      <c r="L599" s="5"/>
      <c r="M599" s="5"/>
      <c r="N599" s="5"/>
      <c r="O599" s="5"/>
      <c r="P599" s="5"/>
      <c r="Q599" s="5"/>
      <c r="R599" s="5"/>
      <c r="S599" s="5"/>
      <c r="T599" s="5"/>
      <c r="U599" s="5"/>
      <c r="V599" s="5"/>
    </row>
    <row r="600">
      <c r="A600" s="5"/>
      <c r="B600" s="3"/>
      <c r="C600" s="5"/>
      <c r="D600" s="5"/>
      <c r="E600" s="5"/>
      <c r="F600" s="5"/>
      <c r="G600" s="5"/>
      <c r="H600" s="5"/>
      <c r="I600" s="5"/>
      <c r="J600" s="5"/>
      <c r="K600" s="5"/>
      <c r="L600" s="5"/>
      <c r="M600" s="5"/>
      <c r="N600" s="5"/>
      <c r="O600" s="5"/>
      <c r="P600" s="5"/>
      <c r="Q600" s="5"/>
      <c r="R600" s="5"/>
      <c r="S600" s="5"/>
      <c r="T600" s="5"/>
      <c r="U600" s="5"/>
      <c r="V600" s="5"/>
    </row>
    <row r="601">
      <c r="A601" s="5"/>
      <c r="B601" s="3"/>
      <c r="C601" s="5"/>
      <c r="D601" s="5"/>
      <c r="E601" s="5"/>
      <c r="F601" s="5"/>
      <c r="G601" s="5"/>
      <c r="H601" s="5"/>
      <c r="I601" s="5"/>
      <c r="J601" s="5"/>
      <c r="K601" s="5"/>
      <c r="L601" s="5"/>
      <c r="M601" s="5"/>
      <c r="N601" s="5"/>
      <c r="O601" s="5"/>
      <c r="P601" s="5"/>
      <c r="Q601" s="5"/>
      <c r="R601" s="5"/>
      <c r="S601" s="5"/>
      <c r="T601" s="5"/>
      <c r="U601" s="5"/>
      <c r="V601" s="5"/>
    </row>
    <row r="602">
      <c r="A602" s="5"/>
      <c r="B602" s="3"/>
      <c r="C602" s="5"/>
      <c r="D602" s="5"/>
      <c r="E602" s="5"/>
      <c r="F602" s="5"/>
      <c r="G602" s="5"/>
      <c r="H602" s="5"/>
      <c r="I602" s="5"/>
      <c r="J602" s="5"/>
      <c r="K602" s="5"/>
      <c r="L602" s="5"/>
      <c r="M602" s="5"/>
      <c r="N602" s="5"/>
      <c r="O602" s="5"/>
      <c r="P602" s="5"/>
      <c r="Q602" s="5"/>
      <c r="R602" s="5"/>
      <c r="S602" s="5"/>
      <c r="T602" s="5"/>
      <c r="U602" s="5"/>
      <c r="V602" s="5"/>
    </row>
    <row r="603">
      <c r="A603" s="5"/>
      <c r="B603" s="3"/>
      <c r="C603" s="5"/>
      <c r="D603" s="5"/>
      <c r="E603" s="5"/>
      <c r="F603" s="5"/>
      <c r="G603" s="5"/>
      <c r="H603" s="5"/>
      <c r="I603" s="5"/>
      <c r="J603" s="5"/>
      <c r="K603" s="5"/>
      <c r="L603" s="5"/>
      <c r="M603" s="5"/>
      <c r="N603" s="5"/>
      <c r="O603" s="5"/>
      <c r="P603" s="5"/>
      <c r="Q603" s="5"/>
      <c r="R603" s="5"/>
      <c r="S603" s="5"/>
      <c r="T603" s="5"/>
      <c r="U603" s="5"/>
      <c r="V603" s="5"/>
    </row>
    <row r="604">
      <c r="A604" s="5"/>
      <c r="B604" s="3"/>
      <c r="C604" s="5"/>
      <c r="D604" s="5"/>
      <c r="E604" s="5"/>
      <c r="F604" s="5"/>
      <c r="G604" s="5"/>
      <c r="H604" s="5"/>
      <c r="I604" s="5"/>
      <c r="J604" s="5"/>
      <c r="K604" s="5"/>
      <c r="L604" s="5"/>
      <c r="M604" s="5"/>
      <c r="N604" s="5"/>
      <c r="O604" s="5"/>
      <c r="P604" s="5"/>
      <c r="Q604" s="5"/>
      <c r="R604" s="5"/>
      <c r="S604" s="5"/>
      <c r="T604" s="5"/>
      <c r="U604" s="5"/>
      <c r="V604" s="5"/>
    </row>
    <row r="605">
      <c r="A605" s="5"/>
      <c r="B605" s="3"/>
      <c r="C605" s="5"/>
      <c r="D605" s="5"/>
      <c r="E605" s="5"/>
      <c r="F605" s="5"/>
      <c r="G605" s="5"/>
      <c r="H605" s="5"/>
      <c r="I605" s="5"/>
      <c r="J605" s="5"/>
      <c r="K605" s="5"/>
      <c r="L605" s="5"/>
      <c r="M605" s="5"/>
      <c r="N605" s="5"/>
      <c r="O605" s="5"/>
      <c r="P605" s="5"/>
      <c r="Q605" s="5"/>
      <c r="R605" s="5"/>
      <c r="S605" s="5"/>
      <c r="T605" s="5"/>
      <c r="U605" s="5"/>
      <c r="V605" s="5"/>
    </row>
    <row r="606">
      <c r="A606" s="5"/>
      <c r="B606" s="3"/>
      <c r="C606" s="5"/>
      <c r="D606" s="5"/>
      <c r="E606" s="5"/>
      <c r="F606" s="5"/>
      <c r="G606" s="5"/>
      <c r="H606" s="5"/>
      <c r="I606" s="5"/>
      <c r="J606" s="5"/>
      <c r="K606" s="5"/>
      <c r="L606" s="5"/>
      <c r="M606" s="5"/>
      <c r="N606" s="5"/>
      <c r="O606" s="5"/>
      <c r="P606" s="5"/>
      <c r="Q606" s="5"/>
      <c r="R606" s="5"/>
      <c r="S606" s="5"/>
      <c r="T606" s="5"/>
      <c r="U606" s="5"/>
      <c r="V606" s="5"/>
    </row>
    <row r="607">
      <c r="A607" s="5"/>
      <c r="B607" s="3"/>
      <c r="C607" s="5"/>
      <c r="D607" s="5"/>
      <c r="E607" s="5"/>
      <c r="F607" s="5"/>
      <c r="G607" s="5"/>
      <c r="H607" s="5"/>
      <c r="I607" s="5"/>
      <c r="J607" s="5"/>
      <c r="K607" s="5"/>
      <c r="L607" s="5"/>
      <c r="M607" s="5"/>
      <c r="N607" s="5"/>
      <c r="O607" s="5"/>
      <c r="P607" s="5"/>
      <c r="Q607" s="5"/>
      <c r="R607" s="5"/>
      <c r="S607" s="5"/>
      <c r="T607" s="5"/>
      <c r="U607" s="5"/>
      <c r="V607" s="5"/>
    </row>
    <row r="608">
      <c r="A608" s="5"/>
      <c r="B608" s="3"/>
      <c r="C608" s="5"/>
      <c r="D608" s="5"/>
      <c r="E608" s="5"/>
      <c r="F608" s="5"/>
      <c r="G608" s="5"/>
      <c r="H608" s="5"/>
      <c r="I608" s="5"/>
      <c r="J608" s="5"/>
      <c r="K608" s="5"/>
      <c r="L608" s="5"/>
      <c r="M608" s="5"/>
      <c r="N608" s="5"/>
      <c r="O608" s="5"/>
      <c r="P608" s="5"/>
      <c r="Q608" s="5"/>
      <c r="R608" s="5"/>
      <c r="S608" s="5"/>
      <c r="T608" s="5"/>
      <c r="U608" s="5"/>
      <c r="V608" s="5"/>
    </row>
    <row r="609">
      <c r="A609" s="5"/>
      <c r="B609" s="3"/>
      <c r="C609" s="5"/>
      <c r="D609" s="5"/>
      <c r="E609" s="5"/>
      <c r="F609" s="5"/>
      <c r="G609" s="5"/>
      <c r="H609" s="5"/>
      <c r="I609" s="5"/>
      <c r="J609" s="5"/>
      <c r="K609" s="5"/>
      <c r="L609" s="5"/>
      <c r="M609" s="5"/>
      <c r="N609" s="5"/>
      <c r="O609" s="5"/>
      <c r="P609" s="5"/>
      <c r="Q609" s="5"/>
      <c r="R609" s="5"/>
      <c r="S609" s="5"/>
      <c r="T609" s="5"/>
      <c r="U609" s="5"/>
      <c r="V609" s="5"/>
    </row>
    <row r="610">
      <c r="A610" s="5"/>
      <c r="B610" s="3"/>
      <c r="C610" s="5"/>
      <c r="D610" s="5"/>
      <c r="E610" s="5"/>
      <c r="F610" s="5"/>
      <c r="G610" s="5"/>
      <c r="H610" s="5"/>
      <c r="I610" s="5"/>
      <c r="J610" s="5"/>
      <c r="K610" s="5"/>
      <c r="L610" s="5"/>
      <c r="M610" s="5"/>
      <c r="N610" s="5"/>
      <c r="O610" s="5"/>
      <c r="P610" s="5"/>
      <c r="Q610" s="5"/>
      <c r="R610" s="5"/>
      <c r="S610" s="5"/>
      <c r="T610" s="5"/>
      <c r="U610" s="5"/>
      <c r="V610" s="5"/>
    </row>
    <row r="611">
      <c r="A611" s="5"/>
      <c r="B611" s="3"/>
      <c r="C611" s="5"/>
      <c r="D611" s="5"/>
      <c r="E611" s="5"/>
      <c r="F611" s="5"/>
      <c r="G611" s="5"/>
      <c r="H611" s="5"/>
      <c r="I611" s="5"/>
      <c r="J611" s="5"/>
      <c r="K611" s="5"/>
      <c r="L611" s="5"/>
      <c r="M611" s="5"/>
      <c r="N611" s="5"/>
      <c r="O611" s="5"/>
      <c r="P611" s="5"/>
      <c r="Q611" s="5"/>
      <c r="R611" s="5"/>
      <c r="S611" s="5"/>
      <c r="T611" s="5"/>
      <c r="U611" s="5"/>
      <c r="V611" s="5"/>
    </row>
    <row r="612">
      <c r="A612" s="5"/>
      <c r="B612" s="3"/>
      <c r="C612" s="5"/>
      <c r="D612" s="5"/>
      <c r="E612" s="5"/>
      <c r="F612" s="5"/>
      <c r="G612" s="5"/>
      <c r="H612" s="5"/>
      <c r="I612" s="5"/>
      <c r="J612" s="5"/>
      <c r="K612" s="5"/>
      <c r="L612" s="5"/>
      <c r="M612" s="5"/>
      <c r="N612" s="5"/>
      <c r="O612" s="5"/>
      <c r="P612" s="5"/>
      <c r="Q612" s="5"/>
      <c r="R612" s="5"/>
      <c r="S612" s="5"/>
      <c r="T612" s="5"/>
      <c r="U612" s="5"/>
      <c r="V612" s="5"/>
    </row>
    <row r="613">
      <c r="A613" s="5"/>
      <c r="B613" s="3"/>
      <c r="C613" s="5"/>
      <c r="D613" s="5"/>
      <c r="E613" s="5"/>
      <c r="F613" s="5"/>
      <c r="G613" s="5"/>
      <c r="H613" s="5"/>
      <c r="I613" s="5"/>
      <c r="J613" s="5"/>
      <c r="K613" s="5"/>
      <c r="L613" s="5"/>
      <c r="M613" s="5"/>
      <c r="N613" s="5"/>
      <c r="O613" s="5"/>
      <c r="P613" s="5"/>
      <c r="Q613" s="5"/>
      <c r="R613" s="5"/>
      <c r="S613" s="5"/>
      <c r="T613" s="5"/>
      <c r="U613" s="5"/>
      <c r="V613" s="5"/>
    </row>
    <row r="614">
      <c r="A614" s="5"/>
      <c r="B614" s="3"/>
      <c r="C614" s="5"/>
      <c r="D614" s="5"/>
      <c r="E614" s="5"/>
      <c r="F614" s="5"/>
      <c r="G614" s="5"/>
      <c r="H614" s="5"/>
      <c r="I614" s="5"/>
      <c r="J614" s="5"/>
      <c r="K614" s="5"/>
      <c r="L614" s="5"/>
      <c r="M614" s="5"/>
      <c r="N614" s="5"/>
      <c r="O614" s="5"/>
      <c r="P614" s="5"/>
      <c r="Q614" s="5"/>
      <c r="R614" s="5"/>
      <c r="S614" s="5"/>
      <c r="T614" s="5"/>
      <c r="U614" s="5"/>
      <c r="V614" s="5"/>
    </row>
    <row r="615">
      <c r="A615" s="5"/>
      <c r="B615" s="3"/>
      <c r="C615" s="5"/>
      <c r="D615" s="5"/>
      <c r="E615" s="5"/>
      <c r="F615" s="5"/>
      <c r="G615" s="5"/>
      <c r="H615" s="5"/>
      <c r="I615" s="5"/>
      <c r="J615" s="5"/>
      <c r="K615" s="5"/>
      <c r="L615" s="5"/>
      <c r="M615" s="5"/>
      <c r="N615" s="5"/>
      <c r="O615" s="5"/>
      <c r="P615" s="5"/>
      <c r="Q615" s="5"/>
      <c r="R615" s="5"/>
      <c r="S615" s="5"/>
      <c r="T615" s="5"/>
      <c r="U615" s="5"/>
      <c r="V615" s="5"/>
    </row>
    <row r="616">
      <c r="A616" s="5"/>
      <c r="B616" s="3"/>
      <c r="C616" s="5"/>
      <c r="D616" s="5"/>
      <c r="E616" s="5"/>
      <c r="F616" s="5"/>
      <c r="G616" s="5"/>
      <c r="H616" s="5"/>
      <c r="I616" s="5"/>
      <c r="J616" s="5"/>
      <c r="K616" s="5"/>
      <c r="L616" s="5"/>
      <c r="M616" s="5"/>
      <c r="N616" s="5"/>
      <c r="O616" s="5"/>
      <c r="P616" s="5"/>
      <c r="Q616" s="5"/>
      <c r="R616" s="5"/>
      <c r="S616" s="5"/>
      <c r="T616" s="5"/>
      <c r="U616" s="5"/>
      <c r="V616" s="5"/>
    </row>
    <row r="617">
      <c r="A617" s="5"/>
      <c r="B617" s="3"/>
      <c r="C617" s="5"/>
      <c r="D617" s="5"/>
      <c r="E617" s="5"/>
      <c r="F617" s="5"/>
      <c r="G617" s="5"/>
      <c r="H617" s="5"/>
      <c r="I617" s="5"/>
      <c r="J617" s="5"/>
      <c r="K617" s="5"/>
      <c r="L617" s="5"/>
      <c r="M617" s="5"/>
      <c r="N617" s="5"/>
      <c r="O617" s="5"/>
      <c r="P617" s="5"/>
      <c r="Q617" s="5"/>
      <c r="R617" s="5"/>
      <c r="S617" s="5"/>
      <c r="T617" s="5"/>
      <c r="U617" s="5"/>
      <c r="V617" s="5"/>
    </row>
    <row r="618">
      <c r="A618" s="5"/>
      <c r="B618" s="3"/>
      <c r="C618" s="5"/>
      <c r="D618" s="5"/>
      <c r="E618" s="5"/>
      <c r="F618" s="5"/>
      <c r="G618" s="5"/>
      <c r="H618" s="5"/>
      <c r="I618" s="5"/>
      <c r="J618" s="5"/>
      <c r="K618" s="5"/>
      <c r="L618" s="5"/>
      <c r="M618" s="5"/>
      <c r="N618" s="5"/>
      <c r="O618" s="5"/>
      <c r="P618" s="5"/>
      <c r="Q618" s="5"/>
      <c r="R618" s="5"/>
      <c r="S618" s="5"/>
      <c r="T618" s="5"/>
      <c r="U618" s="5"/>
      <c r="V618" s="5"/>
    </row>
    <row r="619">
      <c r="A619" s="5"/>
      <c r="B619" s="3"/>
      <c r="C619" s="5"/>
      <c r="D619" s="5"/>
      <c r="E619" s="5"/>
      <c r="F619" s="5"/>
      <c r="G619" s="5"/>
      <c r="H619" s="5"/>
      <c r="I619" s="5"/>
      <c r="J619" s="5"/>
      <c r="K619" s="5"/>
      <c r="L619" s="5"/>
      <c r="M619" s="5"/>
      <c r="N619" s="5"/>
      <c r="O619" s="5"/>
      <c r="P619" s="5"/>
      <c r="Q619" s="5"/>
      <c r="R619" s="5"/>
      <c r="S619" s="5"/>
      <c r="T619" s="5"/>
      <c r="U619" s="5"/>
      <c r="V619" s="5"/>
    </row>
    <row r="620">
      <c r="A620" s="5"/>
      <c r="B620" s="3"/>
      <c r="C620" s="5"/>
      <c r="D620" s="5"/>
      <c r="E620" s="5"/>
      <c r="F620" s="5"/>
      <c r="G620" s="5"/>
      <c r="H620" s="5"/>
      <c r="I620" s="5"/>
      <c r="J620" s="5"/>
      <c r="K620" s="5"/>
      <c r="L620" s="5"/>
      <c r="M620" s="5"/>
      <c r="N620" s="5"/>
      <c r="O620" s="5"/>
      <c r="P620" s="5"/>
      <c r="Q620" s="5"/>
      <c r="R620" s="5"/>
      <c r="S620" s="5"/>
      <c r="T620" s="5"/>
      <c r="U620" s="5"/>
      <c r="V620" s="5"/>
    </row>
    <row r="621">
      <c r="A621" s="5"/>
      <c r="B621" s="3"/>
      <c r="C621" s="5"/>
      <c r="D621" s="5"/>
      <c r="E621" s="5"/>
      <c r="F621" s="5"/>
      <c r="G621" s="5"/>
      <c r="H621" s="5"/>
      <c r="I621" s="5"/>
      <c r="J621" s="5"/>
      <c r="K621" s="5"/>
      <c r="L621" s="5"/>
      <c r="M621" s="5"/>
      <c r="N621" s="5"/>
      <c r="O621" s="5"/>
      <c r="P621" s="5"/>
      <c r="Q621" s="5"/>
      <c r="R621" s="5"/>
      <c r="S621" s="5"/>
      <c r="T621" s="5"/>
      <c r="U621" s="5"/>
      <c r="V621" s="5"/>
    </row>
    <row r="622">
      <c r="A622" s="5"/>
      <c r="B622" s="3"/>
      <c r="C622" s="5"/>
      <c r="D622" s="5"/>
      <c r="E622" s="5"/>
      <c r="F622" s="5"/>
      <c r="G622" s="5"/>
      <c r="H622" s="5"/>
      <c r="I622" s="5"/>
      <c r="J622" s="5"/>
      <c r="K622" s="5"/>
      <c r="L622" s="5"/>
      <c r="M622" s="5"/>
      <c r="N622" s="5"/>
      <c r="O622" s="5"/>
      <c r="P622" s="5"/>
      <c r="Q622" s="5"/>
      <c r="R622" s="5"/>
      <c r="S622" s="5"/>
      <c r="T622" s="5"/>
      <c r="U622" s="5"/>
      <c r="V622" s="5"/>
    </row>
    <row r="623">
      <c r="A623" s="5"/>
      <c r="B623" s="3"/>
      <c r="C623" s="5"/>
      <c r="D623" s="5"/>
      <c r="E623" s="5"/>
      <c r="F623" s="5"/>
      <c r="G623" s="5"/>
      <c r="H623" s="5"/>
      <c r="I623" s="5"/>
      <c r="J623" s="5"/>
      <c r="K623" s="5"/>
      <c r="L623" s="5"/>
      <c r="M623" s="5"/>
      <c r="N623" s="5"/>
      <c r="O623" s="5"/>
      <c r="P623" s="5"/>
      <c r="Q623" s="5"/>
      <c r="R623" s="5"/>
      <c r="S623" s="5"/>
      <c r="T623" s="5"/>
      <c r="U623" s="5"/>
      <c r="V623" s="5"/>
    </row>
    <row r="624">
      <c r="A624" s="5"/>
      <c r="B624" s="3"/>
      <c r="C624" s="5"/>
      <c r="D624" s="5"/>
      <c r="E624" s="5"/>
      <c r="F624" s="5"/>
      <c r="G624" s="5"/>
      <c r="H624" s="5"/>
      <c r="I624" s="5"/>
      <c r="J624" s="5"/>
      <c r="K624" s="5"/>
      <c r="L624" s="5"/>
      <c r="M624" s="5"/>
      <c r="N624" s="5"/>
      <c r="O624" s="5"/>
      <c r="P624" s="5"/>
      <c r="Q624" s="5"/>
      <c r="R624" s="5"/>
      <c r="S624" s="5"/>
      <c r="T624" s="5"/>
      <c r="U624" s="5"/>
      <c r="V624" s="5"/>
    </row>
    <row r="625">
      <c r="A625" s="5"/>
      <c r="B625" s="3"/>
      <c r="C625" s="5"/>
      <c r="D625" s="5"/>
      <c r="E625" s="5"/>
      <c r="F625" s="5"/>
      <c r="G625" s="5"/>
      <c r="H625" s="5"/>
      <c r="I625" s="5"/>
      <c r="J625" s="5"/>
      <c r="K625" s="5"/>
      <c r="L625" s="5"/>
      <c r="M625" s="5"/>
      <c r="N625" s="5"/>
      <c r="O625" s="5"/>
      <c r="P625" s="5"/>
      <c r="Q625" s="5"/>
      <c r="R625" s="5"/>
      <c r="S625" s="5"/>
      <c r="T625" s="5"/>
      <c r="U625" s="5"/>
      <c r="V625" s="5"/>
    </row>
    <row r="626">
      <c r="A626" s="5"/>
      <c r="B626" s="3"/>
      <c r="C626" s="5"/>
      <c r="D626" s="5"/>
      <c r="E626" s="5"/>
      <c r="F626" s="5"/>
      <c r="G626" s="5"/>
      <c r="H626" s="5"/>
      <c r="I626" s="5"/>
      <c r="J626" s="5"/>
      <c r="K626" s="5"/>
      <c r="L626" s="5"/>
      <c r="M626" s="5"/>
      <c r="N626" s="5"/>
      <c r="O626" s="5"/>
      <c r="P626" s="5"/>
      <c r="Q626" s="5"/>
      <c r="R626" s="5"/>
      <c r="S626" s="5"/>
      <c r="T626" s="5"/>
      <c r="U626" s="5"/>
      <c r="V626" s="5"/>
    </row>
    <row r="627">
      <c r="A627" s="5"/>
      <c r="B627" s="3"/>
      <c r="C627" s="5"/>
      <c r="D627" s="5"/>
      <c r="E627" s="5"/>
      <c r="F627" s="5"/>
      <c r="G627" s="5"/>
      <c r="H627" s="5"/>
      <c r="I627" s="5"/>
      <c r="J627" s="5"/>
      <c r="K627" s="5"/>
      <c r="L627" s="5"/>
      <c r="M627" s="5"/>
      <c r="N627" s="5"/>
      <c r="O627" s="5"/>
      <c r="P627" s="5"/>
      <c r="Q627" s="5"/>
      <c r="R627" s="5"/>
      <c r="S627" s="5"/>
      <c r="T627" s="5"/>
      <c r="U627" s="5"/>
      <c r="V627" s="5"/>
    </row>
    <row r="628">
      <c r="A628" s="5"/>
      <c r="B628" s="3"/>
      <c r="C628" s="5"/>
      <c r="D628" s="5"/>
      <c r="E628" s="5"/>
      <c r="F628" s="5"/>
      <c r="G628" s="5"/>
      <c r="H628" s="5"/>
      <c r="I628" s="5"/>
      <c r="J628" s="5"/>
      <c r="K628" s="5"/>
      <c r="L628" s="5"/>
      <c r="M628" s="5"/>
      <c r="N628" s="5"/>
      <c r="O628" s="5"/>
      <c r="P628" s="5"/>
      <c r="Q628" s="5"/>
      <c r="R628" s="5"/>
      <c r="S628" s="5"/>
      <c r="T628" s="5"/>
      <c r="U628" s="5"/>
      <c r="V628" s="5"/>
    </row>
    <row r="629">
      <c r="A629" s="5"/>
      <c r="B629" s="3"/>
      <c r="C629" s="5"/>
      <c r="D629" s="5"/>
      <c r="E629" s="5"/>
      <c r="F629" s="5"/>
      <c r="G629" s="5"/>
      <c r="H629" s="5"/>
      <c r="I629" s="5"/>
      <c r="J629" s="5"/>
      <c r="K629" s="5"/>
      <c r="L629" s="5"/>
      <c r="M629" s="5"/>
      <c r="N629" s="5"/>
      <c r="O629" s="5"/>
      <c r="P629" s="5"/>
      <c r="Q629" s="5"/>
      <c r="R629" s="5"/>
      <c r="S629" s="5"/>
      <c r="T629" s="5"/>
      <c r="U629" s="5"/>
      <c r="V629" s="5"/>
    </row>
    <row r="630">
      <c r="A630" s="5"/>
      <c r="B630" s="3"/>
      <c r="C630" s="5"/>
      <c r="D630" s="5"/>
      <c r="E630" s="5"/>
      <c r="F630" s="5"/>
      <c r="G630" s="5"/>
      <c r="H630" s="5"/>
      <c r="I630" s="5"/>
      <c r="J630" s="5"/>
      <c r="K630" s="5"/>
      <c r="L630" s="5"/>
      <c r="M630" s="5"/>
      <c r="N630" s="5"/>
      <c r="O630" s="5"/>
      <c r="P630" s="5"/>
      <c r="Q630" s="5"/>
      <c r="R630" s="5"/>
      <c r="S630" s="5"/>
      <c r="T630" s="5"/>
      <c r="U630" s="5"/>
      <c r="V630" s="5"/>
    </row>
    <row r="631">
      <c r="A631" s="5"/>
      <c r="B631" s="3"/>
      <c r="C631" s="5"/>
      <c r="D631" s="5"/>
      <c r="E631" s="5"/>
      <c r="F631" s="5"/>
      <c r="G631" s="5"/>
      <c r="H631" s="5"/>
      <c r="I631" s="5"/>
      <c r="J631" s="5"/>
      <c r="K631" s="5"/>
      <c r="L631" s="5"/>
      <c r="M631" s="5"/>
      <c r="N631" s="5"/>
      <c r="O631" s="5"/>
      <c r="P631" s="5"/>
      <c r="Q631" s="5"/>
      <c r="R631" s="5"/>
      <c r="S631" s="5"/>
      <c r="T631" s="5"/>
      <c r="U631" s="5"/>
      <c r="V631" s="5"/>
    </row>
    <row r="632">
      <c r="A632" s="5"/>
      <c r="B632" s="3"/>
      <c r="C632" s="5"/>
      <c r="D632" s="5"/>
      <c r="E632" s="5"/>
      <c r="F632" s="5"/>
      <c r="G632" s="5"/>
      <c r="H632" s="5"/>
      <c r="I632" s="5"/>
      <c r="J632" s="5"/>
      <c r="K632" s="5"/>
      <c r="L632" s="5"/>
      <c r="M632" s="5"/>
      <c r="N632" s="5"/>
      <c r="O632" s="5"/>
      <c r="P632" s="5"/>
      <c r="Q632" s="5"/>
      <c r="R632" s="5"/>
      <c r="S632" s="5"/>
      <c r="T632" s="5"/>
      <c r="U632" s="5"/>
      <c r="V632" s="5"/>
    </row>
    <row r="633">
      <c r="A633" s="5"/>
      <c r="B633" s="3"/>
      <c r="C633" s="5"/>
      <c r="D633" s="5"/>
      <c r="E633" s="5"/>
      <c r="F633" s="5"/>
      <c r="G633" s="5"/>
      <c r="H633" s="5"/>
      <c r="I633" s="5"/>
      <c r="J633" s="5"/>
      <c r="K633" s="5"/>
      <c r="L633" s="5"/>
      <c r="M633" s="5"/>
      <c r="N633" s="5"/>
      <c r="O633" s="5"/>
      <c r="P633" s="5"/>
      <c r="Q633" s="5"/>
      <c r="R633" s="5"/>
      <c r="S633" s="5"/>
      <c r="T633" s="5"/>
      <c r="U633" s="5"/>
      <c r="V633" s="5"/>
    </row>
    <row r="634">
      <c r="A634" s="5"/>
      <c r="B634" s="3"/>
      <c r="C634" s="5"/>
      <c r="D634" s="5"/>
      <c r="E634" s="5"/>
      <c r="F634" s="5"/>
      <c r="G634" s="5"/>
      <c r="H634" s="5"/>
      <c r="I634" s="5"/>
      <c r="J634" s="5"/>
      <c r="K634" s="5"/>
      <c r="L634" s="5"/>
      <c r="M634" s="5"/>
      <c r="N634" s="5"/>
      <c r="O634" s="5"/>
      <c r="P634" s="5"/>
      <c r="Q634" s="5"/>
      <c r="R634" s="5"/>
      <c r="S634" s="5"/>
      <c r="T634" s="5"/>
      <c r="U634" s="5"/>
      <c r="V634" s="5"/>
    </row>
    <row r="635">
      <c r="A635" s="5"/>
      <c r="B635" s="3"/>
      <c r="C635" s="5"/>
      <c r="D635" s="5"/>
      <c r="E635" s="5"/>
      <c r="F635" s="5"/>
      <c r="G635" s="5"/>
      <c r="H635" s="5"/>
      <c r="I635" s="5"/>
      <c r="J635" s="5"/>
      <c r="K635" s="5"/>
      <c r="L635" s="5"/>
      <c r="M635" s="5"/>
      <c r="N635" s="5"/>
      <c r="O635" s="5"/>
      <c r="P635" s="5"/>
      <c r="Q635" s="5"/>
      <c r="R635" s="5"/>
      <c r="S635" s="5"/>
      <c r="T635" s="5"/>
      <c r="U635" s="5"/>
      <c r="V635" s="5"/>
    </row>
    <row r="636">
      <c r="A636" s="5"/>
      <c r="B636" s="3"/>
      <c r="C636" s="5"/>
      <c r="D636" s="5"/>
      <c r="E636" s="5"/>
      <c r="F636" s="5"/>
      <c r="G636" s="5"/>
      <c r="H636" s="5"/>
      <c r="I636" s="5"/>
      <c r="J636" s="5"/>
      <c r="K636" s="5"/>
      <c r="L636" s="5"/>
      <c r="M636" s="5"/>
      <c r="N636" s="5"/>
      <c r="O636" s="5"/>
      <c r="P636" s="5"/>
      <c r="Q636" s="5"/>
      <c r="R636" s="5"/>
      <c r="S636" s="5"/>
      <c r="T636" s="5"/>
      <c r="U636" s="5"/>
      <c r="V636" s="5"/>
    </row>
    <row r="637">
      <c r="A637" s="5"/>
      <c r="B637" s="3"/>
      <c r="C637" s="5"/>
      <c r="D637" s="5"/>
      <c r="E637" s="5"/>
      <c r="F637" s="5"/>
      <c r="G637" s="5"/>
      <c r="H637" s="5"/>
      <c r="I637" s="5"/>
      <c r="J637" s="5"/>
      <c r="K637" s="5"/>
      <c r="L637" s="5"/>
      <c r="M637" s="5"/>
      <c r="N637" s="5"/>
      <c r="O637" s="5"/>
      <c r="P637" s="5"/>
      <c r="Q637" s="5"/>
      <c r="R637" s="5"/>
      <c r="S637" s="5"/>
      <c r="T637" s="5"/>
      <c r="U637" s="5"/>
      <c r="V637" s="5"/>
    </row>
    <row r="638">
      <c r="A638" s="5"/>
      <c r="B638" s="3"/>
      <c r="C638" s="5"/>
      <c r="D638" s="5"/>
      <c r="E638" s="5"/>
      <c r="F638" s="5"/>
      <c r="G638" s="5"/>
      <c r="H638" s="5"/>
      <c r="I638" s="5"/>
      <c r="J638" s="5"/>
      <c r="K638" s="5"/>
      <c r="L638" s="5"/>
      <c r="M638" s="5"/>
      <c r="N638" s="5"/>
      <c r="O638" s="5"/>
      <c r="P638" s="5"/>
      <c r="Q638" s="5"/>
      <c r="R638" s="5"/>
      <c r="S638" s="5"/>
      <c r="T638" s="5"/>
      <c r="U638" s="5"/>
      <c r="V638" s="5"/>
    </row>
    <row r="639">
      <c r="A639" s="5"/>
      <c r="B639" s="3"/>
      <c r="C639" s="5"/>
      <c r="D639" s="5"/>
      <c r="E639" s="5"/>
      <c r="F639" s="5"/>
      <c r="G639" s="5"/>
      <c r="H639" s="5"/>
      <c r="I639" s="5"/>
      <c r="J639" s="5"/>
      <c r="K639" s="5"/>
      <c r="L639" s="5"/>
      <c r="M639" s="5"/>
      <c r="N639" s="5"/>
      <c r="O639" s="5"/>
      <c r="P639" s="5"/>
      <c r="Q639" s="5"/>
      <c r="R639" s="5"/>
      <c r="S639" s="5"/>
      <c r="T639" s="5"/>
      <c r="U639" s="5"/>
      <c r="V639" s="5"/>
    </row>
    <row r="640">
      <c r="A640" s="5"/>
      <c r="B640" s="3"/>
      <c r="C640" s="5"/>
      <c r="D640" s="5"/>
      <c r="E640" s="5"/>
      <c r="F640" s="5"/>
      <c r="G640" s="5"/>
      <c r="H640" s="5"/>
      <c r="I640" s="5"/>
      <c r="J640" s="5"/>
      <c r="K640" s="5"/>
      <c r="L640" s="5"/>
      <c r="M640" s="5"/>
      <c r="N640" s="5"/>
      <c r="O640" s="5"/>
      <c r="P640" s="5"/>
      <c r="Q640" s="5"/>
      <c r="R640" s="5"/>
      <c r="S640" s="5"/>
      <c r="T640" s="5"/>
      <c r="U640" s="5"/>
      <c r="V640" s="5"/>
    </row>
    <row r="641">
      <c r="A641" s="5"/>
      <c r="B641" s="3"/>
      <c r="C641" s="5"/>
      <c r="D641" s="5"/>
      <c r="E641" s="5"/>
      <c r="F641" s="5"/>
      <c r="G641" s="5"/>
      <c r="H641" s="5"/>
      <c r="I641" s="5"/>
      <c r="J641" s="5"/>
      <c r="K641" s="5"/>
      <c r="L641" s="5"/>
      <c r="M641" s="5"/>
      <c r="N641" s="5"/>
      <c r="O641" s="5"/>
      <c r="P641" s="5"/>
      <c r="Q641" s="5"/>
      <c r="R641" s="5"/>
      <c r="S641" s="5"/>
      <c r="T641" s="5"/>
      <c r="U641" s="5"/>
      <c r="V641" s="5"/>
    </row>
    <row r="642">
      <c r="A642" s="5"/>
      <c r="B642" s="3"/>
      <c r="C642" s="5"/>
      <c r="D642" s="5"/>
      <c r="E642" s="5"/>
      <c r="F642" s="5"/>
      <c r="G642" s="5"/>
      <c r="H642" s="5"/>
      <c r="I642" s="5"/>
      <c r="J642" s="5"/>
      <c r="K642" s="5"/>
      <c r="L642" s="5"/>
      <c r="M642" s="5"/>
      <c r="N642" s="5"/>
      <c r="O642" s="5"/>
      <c r="P642" s="5"/>
      <c r="Q642" s="5"/>
      <c r="R642" s="5"/>
      <c r="S642" s="5"/>
      <c r="T642" s="5"/>
      <c r="U642" s="5"/>
      <c r="V642" s="5"/>
    </row>
    <row r="643">
      <c r="A643" s="5"/>
      <c r="B643" s="3"/>
      <c r="C643" s="5"/>
      <c r="D643" s="5"/>
      <c r="E643" s="5"/>
      <c r="F643" s="5"/>
      <c r="G643" s="5"/>
      <c r="H643" s="5"/>
      <c r="I643" s="5"/>
      <c r="J643" s="5"/>
      <c r="K643" s="5"/>
      <c r="L643" s="5"/>
      <c r="M643" s="5"/>
      <c r="N643" s="5"/>
      <c r="O643" s="5"/>
      <c r="P643" s="5"/>
      <c r="Q643" s="5"/>
      <c r="R643" s="5"/>
      <c r="S643" s="5"/>
      <c r="T643" s="5"/>
      <c r="U643" s="5"/>
      <c r="V643" s="5"/>
    </row>
    <row r="644">
      <c r="A644" s="5"/>
      <c r="B644" s="3"/>
      <c r="C644" s="5"/>
      <c r="D644" s="5"/>
      <c r="E644" s="5"/>
      <c r="F644" s="5"/>
      <c r="G644" s="5"/>
      <c r="H644" s="5"/>
      <c r="I644" s="5"/>
      <c r="J644" s="5"/>
      <c r="K644" s="5"/>
      <c r="L644" s="5"/>
      <c r="M644" s="5"/>
      <c r="N644" s="5"/>
      <c r="O644" s="5"/>
      <c r="P644" s="5"/>
      <c r="Q644" s="5"/>
      <c r="R644" s="5"/>
      <c r="S644" s="5"/>
      <c r="T644" s="5"/>
      <c r="U644" s="5"/>
      <c r="V644" s="5"/>
    </row>
    <row r="645">
      <c r="A645" s="5"/>
      <c r="B645" s="3"/>
      <c r="C645" s="5"/>
      <c r="D645" s="5"/>
      <c r="E645" s="5"/>
      <c r="F645" s="5"/>
      <c r="G645" s="5"/>
      <c r="H645" s="5"/>
      <c r="I645" s="5"/>
      <c r="J645" s="5"/>
      <c r="K645" s="5"/>
      <c r="L645" s="5"/>
      <c r="M645" s="5"/>
      <c r="N645" s="5"/>
      <c r="O645" s="5"/>
      <c r="P645" s="5"/>
      <c r="Q645" s="5"/>
      <c r="R645" s="5"/>
      <c r="S645" s="5"/>
      <c r="T645" s="5"/>
      <c r="U645" s="5"/>
      <c r="V645" s="5"/>
    </row>
    <row r="646">
      <c r="A646" s="5"/>
      <c r="B646" s="3"/>
      <c r="C646" s="5"/>
      <c r="D646" s="5"/>
      <c r="E646" s="5"/>
      <c r="F646" s="5"/>
      <c r="G646" s="5"/>
      <c r="H646" s="5"/>
      <c r="I646" s="5"/>
      <c r="J646" s="5"/>
      <c r="K646" s="5"/>
      <c r="L646" s="5"/>
      <c r="M646" s="5"/>
      <c r="N646" s="5"/>
      <c r="O646" s="5"/>
      <c r="P646" s="5"/>
      <c r="Q646" s="5"/>
      <c r="R646" s="5"/>
      <c r="S646" s="5"/>
      <c r="T646" s="5"/>
      <c r="U646" s="5"/>
      <c r="V646" s="5"/>
    </row>
    <row r="647">
      <c r="A647" s="5"/>
      <c r="B647" s="3"/>
      <c r="C647" s="5"/>
      <c r="D647" s="5"/>
      <c r="E647" s="5"/>
      <c r="F647" s="5"/>
      <c r="G647" s="5"/>
      <c r="H647" s="5"/>
      <c r="I647" s="5"/>
      <c r="J647" s="5"/>
      <c r="K647" s="5"/>
      <c r="L647" s="5"/>
      <c r="M647" s="5"/>
      <c r="N647" s="5"/>
      <c r="O647" s="5"/>
      <c r="P647" s="5"/>
      <c r="Q647" s="5"/>
      <c r="R647" s="5"/>
      <c r="S647" s="5"/>
      <c r="T647" s="5"/>
      <c r="U647" s="5"/>
      <c r="V647" s="5"/>
    </row>
    <row r="648">
      <c r="A648" s="5"/>
      <c r="B648" s="3"/>
      <c r="C648" s="5"/>
      <c r="D648" s="5"/>
      <c r="E648" s="5"/>
      <c r="F648" s="5"/>
      <c r="G648" s="5"/>
      <c r="H648" s="5"/>
      <c r="I648" s="5"/>
      <c r="J648" s="5"/>
      <c r="K648" s="5"/>
      <c r="L648" s="5"/>
      <c r="M648" s="5"/>
      <c r="N648" s="5"/>
      <c r="O648" s="5"/>
      <c r="P648" s="5"/>
      <c r="Q648" s="5"/>
      <c r="R648" s="5"/>
      <c r="S648" s="5"/>
      <c r="T648" s="5"/>
      <c r="U648" s="5"/>
      <c r="V648" s="5"/>
    </row>
    <row r="649">
      <c r="A649" s="5"/>
      <c r="B649" s="3"/>
      <c r="C649" s="5"/>
      <c r="D649" s="5"/>
      <c r="E649" s="5"/>
      <c r="F649" s="5"/>
      <c r="G649" s="5"/>
      <c r="H649" s="5"/>
      <c r="I649" s="5"/>
      <c r="J649" s="5"/>
      <c r="K649" s="5"/>
      <c r="L649" s="5"/>
      <c r="M649" s="5"/>
      <c r="N649" s="5"/>
      <c r="O649" s="5"/>
      <c r="P649" s="5"/>
      <c r="Q649" s="5"/>
      <c r="R649" s="5"/>
      <c r="S649" s="5"/>
      <c r="T649" s="5"/>
      <c r="U649" s="5"/>
      <c r="V649" s="5"/>
    </row>
    <row r="650">
      <c r="A650" s="5"/>
      <c r="B650" s="3"/>
      <c r="C650" s="5"/>
      <c r="D650" s="5"/>
      <c r="E650" s="5"/>
      <c r="F650" s="5"/>
      <c r="G650" s="5"/>
      <c r="H650" s="5"/>
      <c r="I650" s="5"/>
      <c r="J650" s="5"/>
      <c r="K650" s="5"/>
      <c r="L650" s="5"/>
      <c r="M650" s="5"/>
      <c r="N650" s="5"/>
      <c r="O650" s="5"/>
      <c r="P650" s="5"/>
      <c r="Q650" s="5"/>
      <c r="R650" s="5"/>
      <c r="S650" s="5"/>
      <c r="T650" s="5"/>
      <c r="U650" s="5"/>
      <c r="V650" s="5"/>
    </row>
    <row r="651">
      <c r="A651" s="5"/>
      <c r="B651" s="3"/>
      <c r="C651" s="5"/>
      <c r="D651" s="5"/>
      <c r="E651" s="5"/>
      <c r="F651" s="5"/>
      <c r="G651" s="5"/>
      <c r="H651" s="5"/>
      <c r="I651" s="5"/>
      <c r="J651" s="5"/>
      <c r="K651" s="5"/>
      <c r="L651" s="5"/>
      <c r="M651" s="5"/>
      <c r="N651" s="5"/>
      <c r="O651" s="5"/>
      <c r="P651" s="5"/>
      <c r="Q651" s="5"/>
      <c r="R651" s="5"/>
      <c r="S651" s="5"/>
      <c r="T651" s="5"/>
      <c r="U651" s="5"/>
      <c r="V651" s="5"/>
    </row>
    <row r="652">
      <c r="A652" s="5"/>
      <c r="B652" s="3"/>
      <c r="C652" s="5"/>
      <c r="D652" s="5"/>
      <c r="E652" s="5"/>
      <c r="F652" s="5"/>
      <c r="G652" s="5"/>
      <c r="H652" s="5"/>
      <c r="I652" s="5"/>
      <c r="J652" s="5"/>
      <c r="K652" s="5"/>
      <c r="L652" s="5"/>
      <c r="M652" s="5"/>
      <c r="N652" s="5"/>
      <c r="O652" s="5"/>
      <c r="P652" s="5"/>
      <c r="Q652" s="5"/>
      <c r="R652" s="5"/>
      <c r="S652" s="5"/>
      <c r="T652" s="5"/>
      <c r="U652" s="5"/>
      <c r="V652" s="5"/>
    </row>
    <row r="653">
      <c r="A653" s="5"/>
      <c r="B653" s="3"/>
      <c r="C653" s="5"/>
      <c r="D653" s="5"/>
      <c r="E653" s="5"/>
      <c r="F653" s="5"/>
      <c r="G653" s="5"/>
      <c r="H653" s="5"/>
      <c r="I653" s="5"/>
      <c r="J653" s="5"/>
      <c r="K653" s="5"/>
      <c r="L653" s="5"/>
      <c r="M653" s="5"/>
      <c r="N653" s="5"/>
      <c r="O653" s="5"/>
      <c r="P653" s="5"/>
      <c r="Q653" s="5"/>
      <c r="R653" s="5"/>
      <c r="S653" s="5"/>
      <c r="T653" s="5"/>
      <c r="U653" s="5"/>
      <c r="V653" s="5"/>
    </row>
    <row r="654">
      <c r="A654" s="5"/>
      <c r="B654" s="3"/>
      <c r="C654" s="5"/>
      <c r="D654" s="5"/>
      <c r="E654" s="5"/>
      <c r="F654" s="5"/>
      <c r="G654" s="5"/>
      <c r="H654" s="5"/>
      <c r="I654" s="5"/>
      <c r="J654" s="5"/>
      <c r="K654" s="5"/>
      <c r="L654" s="5"/>
      <c r="M654" s="5"/>
      <c r="N654" s="5"/>
      <c r="O654" s="5"/>
      <c r="P654" s="5"/>
      <c r="Q654" s="5"/>
      <c r="R654" s="5"/>
      <c r="S654" s="5"/>
      <c r="T654" s="5"/>
      <c r="U654" s="5"/>
      <c r="V654" s="5"/>
    </row>
    <row r="655">
      <c r="A655" s="5"/>
      <c r="B655" s="3"/>
      <c r="C655" s="5"/>
      <c r="D655" s="5"/>
      <c r="E655" s="5"/>
      <c r="F655" s="5"/>
      <c r="G655" s="5"/>
      <c r="H655" s="5"/>
      <c r="I655" s="5"/>
      <c r="J655" s="5"/>
      <c r="K655" s="5"/>
      <c r="L655" s="5"/>
      <c r="M655" s="5"/>
      <c r="N655" s="5"/>
      <c r="O655" s="5"/>
      <c r="P655" s="5"/>
      <c r="Q655" s="5"/>
      <c r="R655" s="5"/>
      <c r="S655" s="5"/>
      <c r="T655" s="5"/>
      <c r="U655" s="5"/>
      <c r="V655" s="5"/>
    </row>
    <row r="656">
      <c r="A656" s="5"/>
      <c r="B656" s="3"/>
      <c r="C656" s="5"/>
      <c r="D656" s="5"/>
      <c r="E656" s="5"/>
      <c r="F656" s="5"/>
      <c r="G656" s="5"/>
      <c r="H656" s="5"/>
      <c r="I656" s="5"/>
      <c r="J656" s="5"/>
      <c r="K656" s="5"/>
      <c r="L656" s="5"/>
      <c r="M656" s="5"/>
      <c r="N656" s="5"/>
      <c r="O656" s="5"/>
      <c r="P656" s="5"/>
      <c r="Q656" s="5"/>
      <c r="R656" s="5"/>
      <c r="S656" s="5"/>
      <c r="T656" s="5"/>
      <c r="U656" s="5"/>
      <c r="V656" s="5"/>
    </row>
    <row r="657">
      <c r="A657" s="5"/>
      <c r="B657" s="3"/>
      <c r="C657" s="5"/>
      <c r="D657" s="5"/>
      <c r="E657" s="5"/>
      <c r="F657" s="5"/>
      <c r="G657" s="5"/>
      <c r="H657" s="5"/>
      <c r="I657" s="5"/>
      <c r="J657" s="5"/>
      <c r="K657" s="5"/>
      <c r="L657" s="5"/>
      <c r="M657" s="5"/>
      <c r="N657" s="5"/>
      <c r="O657" s="5"/>
      <c r="P657" s="5"/>
      <c r="Q657" s="5"/>
      <c r="R657" s="5"/>
      <c r="S657" s="5"/>
      <c r="T657" s="5"/>
      <c r="U657" s="5"/>
      <c r="V657" s="5"/>
    </row>
    <row r="658">
      <c r="A658" s="5"/>
      <c r="B658" s="3"/>
      <c r="C658" s="5"/>
      <c r="D658" s="5"/>
      <c r="E658" s="5"/>
      <c r="F658" s="5"/>
      <c r="G658" s="5"/>
      <c r="H658" s="5"/>
      <c r="I658" s="5"/>
      <c r="J658" s="5"/>
      <c r="K658" s="5"/>
      <c r="L658" s="5"/>
      <c r="M658" s="5"/>
      <c r="N658" s="5"/>
      <c r="O658" s="5"/>
      <c r="P658" s="5"/>
      <c r="Q658" s="5"/>
      <c r="R658" s="5"/>
      <c r="S658" s="5"/>
      <c r="T658" s="5"/>
      <c r="U658" s="5"/>
      <c r="V658" s="5"/>
    </row>
    <row r="659">
      <c r="A659" s="5"/>
      <c r="B659" s="3"/>
      <c r="C659" s="5"/>
      <c r="D659" s="5"/>
      <c r="E659" s="5"/>
      <c r="F659" s="5"/>
      <c r="G659" s="5"/>
      <c r="H659" s="5"/>
      <c r="I659" s="5"/>
      <c r="J659" s="5"/>
      <c r="K659" s="5"/>
      <c r="L659" s="5"/>
      <c r="M659" s="5"/>
      <c r="N659" s="5"/>
      <c r="O659" s="5"/>
      <c r="P659" s="5"/>
      <c r="Q659" s="5"/>
      <c r="R659" s="5"/>
      <c r="S659" s="5"/>
      <c r="T659" s="5"/>
      <c r="U659" s="5"/>
      <c r="V659" s="5"/>
    </row>
    <row r="660">
      <c r="A660" s="5"/>
      <c r="B660" s="3"/>
      <c r="C660" s="5"/>
      <c r="D660" s="5"/>
      <c r="E660" s="5"/>
      <c r="F660" s="5"/>
      <c r="G660" s="5"/>
      <c r="H660" s="5"/>
      <c r="I660" s="5"/>
      <c r="J660" s="5"/>
      <c r="K660" s="5"/>
      <c r="L660" s="5"/>
      <c r="M660" s="5"/>
      <c r="N660" s="5"/>
      <c r="O660" s="5"/>
      <c r="P660" s="5"/>
      <c r="Q660" s="5"/>
      <c r="R660" s="5"/>
      <c r="S660" s="5"/>
      <c r="T660" s="5"/>
      <c r="U660" s="5"/>
      <c r="V660" s="5"/>
    </row>
    <row r="661">
      <c r="A661" s="5"/>
      <c r="B661" s="3"/>
      <c r="C661" s="5"/>
      <c r="D661" s="5"/>
      <c r="E661" s="5"/>
      <c r="F661" s="5"/>
      <c r="G661" s="5"/>
      <c r="H661" s="5"/>
      <c r="I661" s="5"/>
      <c r="J661" s="5"/>
      <c r="K661" s="5"/>
      <c r="L661" s="5"/>
      <c r="M661" s="5"/>
      <c r="N661" s="5"/>
      <c r="O661" s="5"/>
      <c r="P661" s="5"/>
      <c r="Q661" s="5"/>
      <c r="R661" s="5"/>
      <c r="S661" s="5"/>
      <c r="T661" s="5"/>
      <c r="U661" s="5"/>
      <c r="V661" s="5"/>
    </row>
    <row r="662">
      <c r="A662" s="5"/>
      <c r="B662" s="3"/>
      <c r="C662" s="5"/>
      <c r="D662" s="5"/>
      <c r="E662" s="5"/>
      <c r="F662" s="5"/>
      <c r="G662" s="5"/>
      <c r="H662" s="5"/>
      <c r="I662" s="5"/>
      <c r="J662" s="5"/>
      <c r="K662" s="5"/>
      <c r="L662" s="5"/>
      <c r="M662" s="5"/>
      <c r="N662" s="5"/>
      <c r="O662" s="5"/>
      <c r="P662" s="5"/>
      <c r="Q662" s="5"/>
      <c r="R662" s="5"/>
      <c r="S662" s="5"/>
      <c r="T662" s="5"/>
      <c r="U662" s="5"/>
      <c r="V662" s="5"/>
    </row>
    <row r="663">
      <c r="A663" s="5"/>
      <c r="B663" s="3"/>
      <c r="C663" s="5"/>
      <c r="D663" s="5"/>
      <c r="E663" s="5"/>
      <c r="F663" s="5"/>
      <c r="G663" s="5"/>
      <c r="H663" s="5"/>
      <c r="I663" s="5"/>
      <c r="J663" s="5"/>
      <c r="K663" s="5"/>
      <c r="L663" s="5"/>
      <c r="M663" s="5"/>
      <c r="N663" s="5"/>
      <c r="O663" s="5"/>
      <c r="P663" s="5"/>
      <c r="Q663" s="5"/>
      <c r="R663" s="5"/>
      <c r="S663" s="5"/>
      <c r="T663" s="5"/>
      <c r="U663" s="5"/>
      <c r="V663" s="5"/>
    </row>
    <row r="664">
      <c r="A664" s="5"/>
      <c r="B664" s="3"/>
      <c r="C664" s="5"/>
      <c r="D664" s="5"/>
      <c r="E664" s="5"/>
      <c r="F664" s="5"/>
      <c r="G664" s="5"/>
      <c r="H664" s="5"/>
      <c r="I664" s="5"/>
      <c r="J664" s="5"/>
      <c r="K664" s="5"/>
      <c r="L664" s="5"/>
      <c r="M664" s="5"/>
      <c r="N664" s="5"/>
      <c r="O664" s="5"/>
      <c r="P664" s="5"/>
      <c r="Q664" s="5"/>
      <c r="R664" s="5"/>
      <c r="S664" s="5"/>
      <c r="T664" s="5"/>
      <c r="U664" s="5"/>
      <c r="V664" s="5"/>
    </row>
    <row r="665">
      <c r="A665" s="5"/>
      <c r="B665" s="3"/>
      <c r="C665" s="5"/>
      <c r="D665" s="5"/>
      <c r="E665" s="5"/>
      <c r="F665" s="5"/>
      <c r="G665" s="5"/>
      <c r="H665" s="5"/>
      <c r="I665" s="5"/>
      <c r="J665" s="5"/>
      <c r="K665" s="5"/>
      <c r="L665" s="5"/>
      <c r="M665" s="5"/>
      <c r="N665" s="5"/>
      <c r="O665" s="5"/>
      <c r="P665" s="5"/>
      <c r="Q665" s="5"/>
      <c r="R665" s="5"/>
      <c r="S665" s="5"/>
      <c r="T665" s="5"/>
      <c r="U665" s="5"/>
      <c r="V665" s="5"/>
    </row>
    <row r="666">
      <c r="A666" s="5"/>
      <c r="B666" s="3"/>
      <c r="C666" s="5"/>
      <c r="D666" s="5"/>
      <c r="E666" s="5"/>
      <c r="F666" s="5"/>
      <c r="G666" s="5"/>
      <c r="H666" s="5"/>
      <c r="I666" s="5"/>
      <c r="J666" s="5"/>
      <c r="K666" s="5"/>
      <c r="L666" s="5"/>
      <c r="M666" s="5"/>
      <c r="N666" s="5"/>
      <c r="O666" s="5"/>
      <c r="P666" s="5"/>
      <c r="Q666" s="5"/>
      <c r="R666" s="5"/>
      <c r="S666" s="5"/>
      <c r="T666" s="5"/>
      <c r="U666" s="5"/>
      <c r="V666" s="5"/>
    </row>
    <row r="667">
      <c r="A667" s="5"/>
      <c r="B667" s="3"/>
      <c r="C667" s="5"/>
      <c r="D667" s="5"/>
      <c r="E667" s="5"/>
      <c r="F667" s="5"/>
      <c r="G667" s="5"/>
      <c r="H667" s="5"/>
      <c r="I667" s="5"/>
      <c r="J667" s="5"/>
      <c r="K667" s="5"/>
      <c r="L667" s="5"/>
      <c r="M667" s="5"/>
      <c r="N667" s="5"/>
      <c r="O667" s="5"/>
      <c r="P667" s="5"/>
      <c r="Q667" s="5"/>
      <c r="R667" s="5"/>
      <c r="S667" s="5"/>
      <c r="T667" s="5"/>
      <c r="U667" s="5"/>
      <c r="V667" s="5"/>
    </row>
    <row r="668">
      <c r="A668" s="5"/>
      <c r="B668" s="3"/>
      <c r="C668" s="5"/>
      <c r="D668" s="5"/>
      <c r="E668" s="5"/>
      <c r="F668" s="5"/>
      <c r="G668" s="5"/>
      <c r="H668" s="5"/>
      <c r="I668" s="5"/>
      <c r="J668" s="5"/>
      <c r="K668" s="5"/>
      <c r="L668" s="5"/>
      <c r="M668" s="5"/>
      <c r="N668" s="5"/>
      <c r="O668" s="5"/>
      <c r="P668" s="5"/>
      <c r="Q668" s="5"/>
      <c r="R668" s="5"/>
      <c r="S668" s="5"/>
      <c r="T668" s="5"/>
      <c r="U668" s="5"/>
      <c r="V668" s="5"/>
    </row>
    <row r="669">
      <c r="A669" s="5"/>
      <c r="B669" s="3"/>
      <c r="C669" s="5"/>
      <c r="D669" s="5"/>
      <c r="E669" s="5"/>
      <c r="F669" s="5"/>
      <c r="G669" s="5"/>
      <c r="H669" s="5"/>
      <c r="I669" s="5"/>
      <c r="J669" s="5"/>
      <c r="K669" s="5"/>
      <c r="L669" s="5"/>
      <c r="M669" s="5"/>
      <c r="N669" s="5"/>
      <c r="O669" s="5"/>
      <c r="P669" s="5"/>
      <c r="Q669" s="5"/>
      <c r="R669" s="5"/>
      <c r="S669" s="5"/>
      <c r="T669" s="5"/>
      <c r="U669" s="5"/>
      <c r="V669" s="5"/>
    </row>
    <row r="670">
      <c r="A670" s="5"/>
      <c r="B670" s="3"/>
      <c r="C670" s="5"/>
      <c r="D670" s="5"/>
      <c r="E670" s="5"/>
      <c r="F670" s="5"/>
      <c r="G670" s="5"/>
      <c r="H670" s="5"/>
      <c r="I670" s="5"/>
      <c r="J670" s="5"/>
      <c r="K670" s="5"/>
      <c r="L670" s="5"/>
      <c r="M670" s="5"/>
      <c r="N670" s="5"/>
      <c r="O670" s="5"/>
      <c r="P670" s="5"/>
      <c r="Q670" s="5"/>
      <c r="R670" s="5"/>
      <c r="S670" s="5"/>
      <c r="T670" s="5"/>
      <c r="U670" s="5"/>
      <c r="V670" s="5"/>
    </row>
    <row r="671">
      <c r="A671" s="5"/>
      <c r="B671" s="3"/>
      <c r="C671" s="5"/>
      <c r="D671" s="5"/>
      <c r="E671" s="5"/>
      <c r="F671" s="5"/>
      <c r="G671" s="5"/>
      <c r="H671" s="5"/>
      <c r="I671" s="5"/>
      <c r="J671" s="5"/>
      <c r="K671" s="5"/>
      <c r="L671" s="5"/>
      <c r="M671" s="5"/>
      <c r="N671" s="5"/>
      <c r="O671" s="5"/>
      <c r="P671" s="5"/>
      <c r="Q671" s="5"/>
      <c r="R671" s="5"/>
      <c r="S671" s="5"/>
      <c r="T671" s="5"/>
      <c r="U671" s="5"/>
      <c r="V671" s="5"/>
    </row>
    <row r="672">
      <c r="A672" s="5"/>
      <c r="B672" s="3"/>
      <c r="C672" s="5"/>
      <c r="D672" s="5"/>
      <c r="E672" s="5"/>
      <c r="F672" s="5"/>
      <c r="G672" s="5"/>
      <c r="H672" s="5"/>
      <c r="I672" s="5"/>
      <c r="J672" s="5"/>
      <c r="K672" s="5"/>
      <c r="L672" s="5"/>
      <c r="M672" s="5"/>
      <c r="N672" s="5"/>
      <c r="O672" s="5"/>
      <c r="P672" s="5"/>
      <c r="Q672" s="5"/>
      <c r="R672" s="5"/>
      <c r="S672" s="5"/>
      <c r="T672" s="5"/>
      <c r="U672" s="5"/>
      <c r="V672" s="5"/>
    </row>
    <row r="673">
      <c r="A673" s="5"/>
      <c r="B673" s="3"/>
      <c r="C673" s="5"/>
      <c r="D673" s="5"/>
      <c r="E673" s="5"/>
      <c r="F673" s="5"/>
      <c r="G673" s="5"/>
      <c r="H673" s="5"/>
      <c r="I673" s="5"/>
      <c r="J673" s="5"/>
      <c r="K673" s="5"/>
      <c r="L673" s="5"/>
      <c r="M673" s="5"/>
      <c r="N673" s="5"/>
      <c r="O673" s="5"/>
      <c r="P673" s="5"/>
      <c r="Q673" s="5"/>
      <c r="R673" s="5"/>
      <c r="S673" s="5"/>
      <c r="T673" s="5"/>
      <c r="U673" s="5"/>
      <c r="V673" s="5"/>
    </row>
    <row r="674">
      <c r="A674" s="5"/>
      <c r="B674" s="3"/>
      <c r="C674" s="5"/>
      <c r="D674" s="5"/>
      <c r="E674" s="5"/>
      <c r="F674" s="5"/>
      <c r="G674" s="5"/>
      <c r="H674" s="5"/>
      <c r="I674" s="5"/>
      <c r="J674" s="5"/>
      <c r="K674" s="5"/>
      <c r="L674" s="5"/>
      <c r="M674" s="5"/>
      <c r="N674" s="5"/>
      <c r="O674" s="5"/>
      <c r="P674" s="5"/>
      <c r="Q674" s="5"/>
      <c r="R674" s="5"/>
      <c r="S674" s="5"/>
      <c r="T674" s="5"/>
      <c r="U674" s="5"/>
      <c r="V674" s="5"/>
    </row>
    <row r="675">
      <c r="A675" s="5"/>
      <c r="B675" s="3"/>
      <c r="C675" s="5"/>
      <c r="D675" s="5"/>
      <c r="E675" s="5"/>
      <c r="F675" s="5"/>
      <c r="G675" s="5"/>
      <c r="H675" s="5"/>
      <c r="I675" s="5"/>
      <c r="J675" s="5"/>
      <c r="K675" s="5"/>
      <c r="L675" s="5"/>
      <c r="M675" s="5"/>
      <c r="N675" s="5"/>
      <c r="O675" s="5"/>
      <c r="P675" s="5"/>
      <c r="Q675" s="5"/>
      <c r="R675" s="5"/>
      <c r="S675" s="5"/>
      <c r="T675" s="5"/>
      <c r="U675" s="5"/>
      <c r="V675" s="5"/>
    </row>
    <row r="676">
      <c r="A676" s="5"/>
      <c r="B676" s="3"/>
      <c r="C676" s="5"/>
      <c r="D676" s="5"/>
      <c r="E676" s="5"/>
      <c r="F676" s="5"/>
      <c r="G676" s="5"/>
      <c r="H676" s="5"/>
      <c r="I676" s="5"/>
      <c r="J676" s="5"/>
      <c r="K676" s="5"/>
      <c r="L676" s="5"/>
      <c r="M676" s="5"/>
      <c r="N676" s="5"/>
      <c r="O676" s="5"/>
      <c r="P676" s="5"/>
      <c r="Q676" s="5"/>
      <c r="R676" s="5"/>
      <c r="S676" s="5"/>
      <c r="T676" s="5"/>
      <c r="U676" s="5"/>
      <c r="V676" s="5"/>
    </row>
    <row r="677">
      <c r="A677" s="5"/>
      <c r="B677" s="3"/>
      <c r="C677" s="5"/>
      <c r="D677" s="5"/>
      <c r="E677" s="5"/>
      <c r="F677" s="5"/>
      <c r="G677" s="5"/>
      <c r="H677" s="5"/>
      <c r="I677" s="5"/>
      <c r="J677" s="5"/>
      <c r="K677" s="5"/>
      <c r="L677" s="5"/>
      <c r="M677" s="5"/>
      <c r="N677" s="5"/>
      <c r="O677" s="5"/>
      <c r="P677" s="5"/>
      <c r="Q677" s="5"/>
      <c r="R677" s="5"/>
      <c r="S677" s="5"/>
      <c r="T677" s="5"/>
      <c r="U677" s="5"/>
      <c r="V677" s="5"/>
    </row>
    <row r="678">
      <c r="A678" s="5"/>
      <c r="B678" s="3"/>
      <c r="C678" s="5"/>
      <c r="D678" s="5"/>
      <c r="E678" s="5"/>
      <c r="F678" s="5"/>
      <c r="G678" s="5"/>
      <c r="H678" s="5"/>
      <c r="I678" s="5"/>
      <c r="J678" s="5"/>
      <c r="K678" s="5"/>
      <c r="L678" s="5"/>
      <c r="M678" s="5"/>
      <c r="N678" s="5"/>
      <c r="O678" s="5"/>
      <c r="P678" s="5"/>
      <c r="Q678" s="5"/>
      <c r="R678" s="5"/>
      <c r="S678" s="5"/>
      <c r="T678" s="5"/>
      <c r="U678" s="5"/>
      <c r="V678" s="5"/>
    </row>
    <row r="679">
      <c r="A679" s="5"/>
      <c r="B679" s="3"/>
      <c r="C679" s="5"/>
      <c r="D679" s="5"/>
      <c r="E679" s="5"/>
      <c r="F679" s="5"/>
      <c r="G679" s="5"/>
      <c r="H679" s="5"/>
      <c r="I679" s="5"/>
      <c r="J679" s="5"/>
      <c r="K679" s="5"/>
      <c r="L679" s="5"/>
      <c r="M679" s="5"/>
      <c r="N679" s="5"/>
      <c r="O679" s="5"/>
      <c r="P679" s="5"/>
      <c r="Q679" s="5"/>
      <c r="R679" s="5"/>
      <c r="S679" s="5"/>
      <c r="T679" s="5"/>
      <c r="U679" s="5"/>
      <c r="V679" s="5"/>
    </row>
    <row r="680">
      <c r="A680" s="5"/>
      <c r="B680" s="3"/>
      <c r="C680" s="5"/>
      <c r="D680" s="5"/>
      <c r="E680" s="5"/>
      <c r="F680" s="5"/>
      <c r="G680" s="5"/>
      <c r="H680" s="5"/>
      <c r="I680" s="5"/>
      <c r="J680" s="5"/>
      <c r="K680" s="5"/>
      <c r="L680" s="5"/>
      <c r="M680" s="5"/>
      <c r="N680" s="5"/>
      <c r="O680" s="5"/>
      <c r="P680" s="5"/>
      <c r="Q680" s="5"/>
      <c r="R680" s="5"/>
      <c r="S680" s="5"/>
      <c r="T680" s="5"/>
      <c r="U680" s="5"/>
      <c r="V680" s="5"/>
    </row>
    <row r="681">
      <c r="A681" s="5"/>
      <c r="B681" s="3"/>
      <c r="C681" s="5"/>
      <c r="D681" s="5"/>
      <c r="E681" s="5"/>
      <c r="F681" s="5"/>
      <c r="G681" s="5"/>
      <c r="H681" s="5"/>
      <c r="I681" s="5"/>
      <c r="J681" s="5"/>
      <c r="K681" s="5"/>
      <c r="L681" s="5"/>
      <c r="M681" s="5"/>
      <c r="N681" s="5"/>
      <c r="O681" s="5"/>
      <c r="P681" s="5"/>
      <c r="Q681" s="5"/>
      <c r="R681" s="5"/>
      <c r="S681" s="5"/>
      <c r="T681" s="5"/>
      <c r="U681" s="5"/>
      <c r="V681" s="5"/>
    </row>
    <row r="682">
      <c r="A682" s="5"/>
      <c r="B682" s="3"/>
      <c r="C682" s="5"/>
      <c r="D682" s="5"/>
      <c r="E682" s="5"/>
      <c r="F682" s="5"/>
      <c r="G682" s="5"/>
      <c r="H682" s="5"/>
      <c r="I682" s="5"/>
      <c r="J682" s="5"/>
      <c r="K682" s="5"/>
      <c r="L682" s="5"/>
      <c r="M682" s="5"/>
      <c r="N682" s="5"/>
      <c r="O682" s="5"/>
      <c r="P682" s="5"/>
      <c r="Q682" s="5"/>
      <c r="R682" s="5"/>
      <c r="S682" s="5"/>
      <c r="T682" s="5"/>
      <c r="U682" s="5"/>
      <c r="V682" s="5"/>
    </row>
    <row r="683">
      <c r="A683" s="5"/>
      <c r="B683" s="3"/>
      <c r="C683" s="5"/>
      <c r="D683" s="5"/>
      <c r="E683" s="5"/>
      <c r="F683" s="5"/>
      <c r="G683" s="5"/>
      <c r="H683" s="5"/>
      <c r="I683" s="5"/>
      <c r="J683" s="5"/>
      <c r="K683" s="5"/>
      <c r="L683" s="5"/>
      <c r="M683" s="5"/>
      <c r="N683" s="5"/>
      <c r="O683" s="5"/>
      <c r="P683" s="5"/>
      <c r="Q683" s="5"/>
      <c r="R683" s="5"/>
      <c r="S683" s="5"/>
      <c r="T683" s="5"/>
      <c r="U683" s="5"/>
      <c r="V683" s="5"/>
    </row>
    <row r="684">
      <c r="A684" s="5"/>
      <c r="B684" s="3"/>
      <c r="C684" s="5"/>
      <c r="D684" s="5"/>
      <c r="E684" s="5"/>
      <c r="F684" s="5"/>
      <c r="G684" s="5"/>
      <c r="H684" s="5"/>
      <c r="I684" s="5"/>
      <c r="J684" s="5"/>
      <c r="K684" s="5"/>
      <c r="L684" s="5"/>
      <c r="M684" s="5"/>
      <c r="N684" s="5"/>
      <c r="O684" s="5"/>
      <c r="P684" s="5"/>
      <c r="Q684" s="5"/>
      <c r="R684" s="5"/>
      <c r="S684" s="5"/>
      <c r="T684" s="5"/>
      <c r="U684" s="5"/>
      <c r="V684" s="5"/>
    </row>
    <row r="685">
      <c r="A685" s="5"/>
      <c r="B685" s="3"/>
      <c r="C685" s="5"/>
      <c r="D685" s="5"/>
      <c r="E685" s="5"/>
      <c r="F685" s="5"/>
      <c r="G685" s="5"/>
      <c r="H685" s="5"/>
      <c r="I685" s="5"/>
      <c r="J685" s="5"/>
      <c r="K685" s="5"/>
      <c r="L685" s="5"/>
      <c r="M685" s="5"/>
      <c r="N685" s="5"/>
      <c r="O685" s="5"/>
      <c r="P685" s="5"/>
      <c r="Q685" s="5"/>
      <c r="R685" s="5"/>
      <c r="S685" s="5"/>
      <c r="T685" s="5"/>
      <c r="U685" s="5"/>
      <c r="V685" s="5"/>
    </row>
    <row r="686">
      <c r="A686" s="5"/>
      <c r="B686" s="3"/>
      <c r="C686" s="5"/>
      <c r="D686" s="5"/>
      <c r="E686" s="5"/>
      <c r="F686" s="5"/>
      <c r="G686" s="5"/>
      <c r="H686" s="5"/>
      <c r="I686" s="5"/>
      <c r="J686" s="5"/>
      <c r="K686" s="5"/>
      <c r="L686" s="5"/>
      <c r="M686" s="5"/>
      <c r="N686" s="5"/>
      <c r="O686" s="5"/>
      <c r="P686" s="5"/>
      <c r="Q686" s="5"/>
      <c r="R686" s="5"/>
      <c r="S686" s="5"/>
      <c r="T686" s="5"/>
      <c r="U686" s="5"/>
      <c r="V686" s="5"/>
    </row>
    <row r="687">
      <c r="A687" s="5"/>
      <c r="B687" s="3"/>
      <c r="C687" s="5"/>
      <c r="D687" s="5"/>
      <c r="E687" s="5"/>
      <c r="F687" s="5"/>
      <c r="G687" s="5"/>
      <c r="H687" s="5"/>
      <c r="I687" s="5"/>
      <c r="J687" s="5"/>
      <c r="K687" s="5"/>
      <c r="L687" s="5"/>
      <c r="M687" s="5"/>
      <c r="N687" s="5"/>
      <c r="O687" s="5"/>
      <c r="P687" s="5"/>
      <c r="Q687" s="5"/>
      <c r="R687" s="5"/>
      <c r="S687" s="5"/>
      <c r="T687" s="5"/>
      <c r="U687" s="5"/>
      <c r="V687" s="5"/>
    </row>
    <row r="688">
      <c r="A688" s="5"/>
      <c r="B688" s="3"/>
      <c r="C688" s="5"/>
      <c r="D688" s="5"/>
      <c r="E688" s="5"/>
      <c r="F688" s="5"/>
      <c r="G688" s="5"/>
      <c r="H688" s="5"/>
      <c r="I688" s="5"/>
      <c r="J688" s="5"/>
      <c r="K688" s="5"/>
      <c r="L688" s="5"/>
      <c r="M688" s="5"/>
      <c r="N688" s="5"/>
      <c r="O688" s="5"/>
      <c r="P688" s="5"/>
      <c r="Q688" s="5"/>
      <c r="R688" s="5"/>
      <c r="S688" s="5"/>
      <c r="T688" s="5"/>
      <c r="U688" s="5"/>
      <c r="V688" s="5"/>
    </row>
    <row r="689">
      <c r="A689" s="5"/>
      <c r="B689" s="3"/>
      <c r="C689" s="5"/>
      <c r="D689" s="5"/>
      <c r="E689" s="5"/>
      <c r="F689" s="5"/>
      <c r="G689" s="5"/>
      <c r="H689" s="5"/>
      <c r="I689" s="5"/>
      <c r="J689" s="5"/>
      <c r="K689" s="5"/>
      <c r="L689" s="5"/>
      <c r="M689" s="5"/>
      <c r="N689" s="5"/>
      <c r="O689" s="5"/>
      <c r="P689" s="5"/>
      <c r="Q689" s="5"/>
      <c r="R689" s="5"/>
      <c r="S689" s="5"/>
      <c r="T689" s="5"/>
      <c r="U689" s="5"/>
      <c r="V689" s="5"/>
    </row>
    <row r="690">
      <c r="A690" s="5"/>
      <c r="B690" s="3"/>
      <c r="C690" s="5"/>
      <c r="D690" s="5"/>
      <c r="E690" s="5"/>
      <c r="F690" s="5"/>
      <c r="G690" s="5"/>
      <c r="H690" s="5"/>
      <c r="I690" s="5"/>
      <c r="J690" s="5"/>
      <c r="K690" s="5"/>
      <c r="L690" s="5"/>
      <c r="M690" s="5"/>
      <c r="N690" s="5"/>
      <c r="O690" s="5"/>
      <c r="P690" s="5"/>
      <c r="Q690" s="5"/>
      <c r="R690" s="5"/>
      <c r="S690" s="5"/>
      <c r="T690" s="5"/>
      <c r="U690" s="5"/>
      <c r="V690" s="5"/>
    </row>
    <row r="691">
      <c r="A691" s="5"/>
      <c r="B691" s="3"/>
      <c r="C691" s="5"/>
      <c r="D691" s="5"/>
      <c r="E691" s="5"/>
      <c r="F691" s="5"/>
      <c r="G691" s="5"/>
      <c r="H691" s="5"/>
      <c r="I691" s="5"/>
      <c r="J691" s="5"/>
      <c r="K691" s="5"/>
      <c r="L691" s="5"/>
      <c r="M691" s="5"/>
      <c r="N691" s="5"/>
      <c r="O691" s="5"/>
      <c r="P691" s="5"/>
      <c r="Q691" s="5"/>
      <c r="R691" s="5"/>
      <c r="S691" s="5"/>
      <c r="T691" s="5"/>
      <c r="U691" s="5"/>
      <c r="V691" s="5"/>
    </row>
    <row r="692">
      <c r="A692" s="5"/>
      <c r="B692" s="3"/>
      <c r="C692" s="5"/>
      <c r="D692" s="5"/>
      <c r="E692" s="5"/>
      <c r="F692" s="5"/>
      <c r="G692" s="5"/>
      <c r="H692" s="5"/>
      <c r="I692" s="5"/>
      <c r="J692" s="5"/>
      <c r="K692" s="5"/>
      <c r="L692" s="5"/>
      <c r="M692" s="5"/>
      <c r="N692" s="5"/>
      <c r="O692" s="5"/>
      <c r="P692" s="5"/>
      <c r="Q692" s="5"/>
      <c r="R692" s="5"/>
      <c r="S692" s="5"/>
      <c r="T692" s="5"/>
      <c r="U692" s="5"/>
      <c r="V692" s="5"/>
    </row>
    <row r="693">
      <c r="A693" s="5"/>
      <c r="B693" s="3"/>
      <c r="C693" s="5"/>
      <c r="D693" s="5"/>
      <c r="E693" s="5"/>
      <c r="F693" s="5"/>
      <c r="G693" s="5"/>
      <c r="H693" s="5"/>
      <c r="I693" s="5"/>
      <c r="J693" s="5"/>
      <c r="K693" s="5"/>
      <c r="L693" s="5"/>
      <c r="M693" s="5"/>
      <c r="N693" s="5"/>
      <c r="O693" s="5"/>
      <c r="P693" s="5"/>
      <c r="Q693" s="5"/>
      <c r="R693" s="5"/>
      <c r="S693" s="5"/>
      <c r="T693" s="5"/>
      <c r="U693" s="5"/>
      <c r="V693" s="5"/>
    </row>
    <row r="694">
      <c r="A694" s="5"/>
      <c r="B694" s="3"/>
      <c r="C694" s="5"/>
      <c r="D694" s="5"/>
      <c r="E694" s="5"/>
      <c r="F694" s="5"/>
      <c r="G694" s="5"/>
      <c r="H694" s="5"/>
      <c r="I694" s="5"/>
      <c r="J694" s="5"/>
      <c r="K694" s="5"/>
      <c r="L694" s="5"/>
      <c r="M694" s="5"/>
      <c r="N694" s="5"/>
      <c r="O694" s="5"/>
      <c r="P694" s="5"/>
      <c r="Q694" s="5"/>
      <c r="R694" s="5"/>
      <c r="S694" s="5"/>
      <c r="T694" s="5"/>
      <c r="U694" s="5"/>
      <c r="V694" s="5"/>
    </row>
    <row r="695">
      <c r="A695" s="5"/>
      <c r="B695" s="3"/>
      <c r="C695" s="5"/>
      <c r="D695" s="5"/>
      <c r="E695" s="5"/>
      <c r="F695" s="5"/>
      <c r="G695" s="5"/>
      <c r="H695" s="5"/>
      <c r="I695" s="5"/>
      <c r="J695" s="5"/>
      <c r="K695" s="5"/>
      <c r="L695" s="5"/>
      <c r="M695" s="5"/>
      <c r="N695" s="5"/>
      <c r="O695" s="5"/>
      <c r="P695" s="5"/>
      <c r="Q695" s="5"/>
      <c r="R695" s="5"/>
      <c r="S695" s="5"/>
      <c r="T695" s="5"/>
      <c r="U695" s="5"/>
      <c r="V695" s="5"/>
    </row>
    <row r="696">
      <c r="A696" s="5"/>
      <c r="B696" s="3"/>
      <c r="C696" s="5"/>
      <c r="D696" s="5"/>
      <c r="E696" s="5"/>
      <c r="F696" s="5"/>
      <c r="G696" s="5"/>
      <c r="H696" s="5"/>
      <c r="I696" s="5"/>
      <c r="J696" s="5"/>
      <c r="K696" s="5"/>
      <c r="L696" s="5"/>
      <c r="M696" s="5"/>
      <c r="N696" s="5"/>
      <c r="O696" s="5"/>
      <c r="P696" s="5"/>
      <c r="Q696" s="5"/>
      <c r="R696" s="5"/>
      <c r="S696" s="5"/>
      <c r="T696" s="5"/>
      <c r="U696" s="5"/>
      <c r="V696" s="5"/>
    </row>
    <row r="697">
      <c r="A697" s="5"/>
      <c r="B697" s="3"/>
      <c r="C697" s="5"/>
      <c r="D697" s="5"/>
      <c r="E697" s="5"/>
      <c r="F697" s="5"/>
      <c r="G697" s="5"/>
      <c r="H697" s="5"/>
      <c r="I697" s="5"/>
      <c r="J697" s="5"/>
      <c r="K697" s="5"/>
      <c r="L697" s="5"/>
      <c r="M697" s="5"/>
      <c r="N697" s="5"/>
      <c r="O697" s="5"/>
      <c r="P697" s="5"/>
      <c r="Q697" s="5"/>
      <c r="R697" s="5"/>
      <c r="S697" s="5"/>
      <c r="T697" s="5"/>
      <c r="U697" s="5"/>
      <c r="V697" s="5"/>
    </row>
    <row r="698">
      <c r="A698" s="5"/>
      <c r="B698" s="3"/>
      <c r="C698" s="5"/>
      <c r="D698" s="5"/>
      <c r="E698" s="5"/>
      <c r="F698" s="5"/>
      <c r="G698" s="5"/>
      <c r="H698" s="5"/>
      <c r="I698" s="5"/>
      <c r="J698" s="5"/>
      <c r="K698" s="5"/>
      <c r="L698" s="5"/>
      <c r="M698" s="5"/>
      <c r="N698" s="5"/>
      <c r="O698" s="5"/>
      <c r="P698" s="5"/>
      <c r="Q698" s="5"/>
      <c r="R698" s="5"/>
      <c r="S698" s="5"/>
      <c r="T698" s="5"/>
      <c r="U698" s="5"/>
      <c r="V698" s="5"/>
    </row>
    <row r="699">
      <c r="A699" s="5"/>
      <c r="B699" s="3"/>
      <c r="C699" s="5"/>
      <c r="D699" s="5"/>
      <c r="E699" s="5"/>
      <c r="F699" s="5"/>
      <c r="G699" s="5"/>
      <c r="H699" s="5"/>
      <c r="I699" s="5"/>
      <c r="J699" s="5"/>
      <c r="K699" s="5"/>
      <c r="L699" s="5"/>
      <c r="M699" s="5"/>
      <c r="N699" s="5"/>
      <c r="O699" s="5"/>
      <c r="P699" s="5"/>
      <c r="Q699" s="5"/>
      <c r="R699" s="5"/>
      <c r="S699" s="5"/>
      <c r="T699" s="5"/>
      <c r="U699" s="5"/>
      <c r="V699" s="5"/>
    </row>
    <row r="700">
      <c r="A700" s="5"/>
      <c r="B700" s="3"/>
      <c r="C700" s="5"/>
      <c r="D700" s="5"/>
      <c r="E700" s="5"/>
      <c r="F700" s="5"/>
      <c r="G700" s="5"/>
      <c r="H700" s="5"/>
      <c r="I700" s="5"/>
      <c r="J700" s="5"/>
      <c r="K700" s="5"/>
      <c r="L700" s="5"/>
      <c r="M700" s="5"/>
      <c r="N700" s="5"/>
      <c r="O700" s="5"/>
      <c r="P700" s="5"/>
      <c r="Q700" s="5"/>
      <c r="R700" s="5"/>
      <c r="S700" s="5"/>
      <c r="T700" s="5"/>
      <c r="U700" s="5"/>
      <c r="V700" s="5"/>
    </row>
    <row r="701">
      <c r="A701" s="5"/>
      <c r="B701" s="3"/>
      <c r="C701" s="5"/>
      <c r="D701" s="5"/>
      <c r="E701" s="5"/>
      <c r="F701" s="5"/>
      <c r="G701" s="5"/>
      <c r="H701" s="5"/>
      <c r="I701" s="5"/>
      <c r="J701" s="5"/>
      <c r="K701" s="5"/>
      <c r="L701" s="5"/>
      <c r="M701" s="5"/>
      <c r="N701" s="5"/>
      <c r="O701" s="5"/>
      <c r="P701" s="5"/>
      <c r="Q701" s="5"/>
      <c r="R701" s="5"/>
      <c r="S701" s="5"/>
      <c r="T701" s="5"/>
      <c r="U701" s="5"/>
      <c r="V701" s="5"/>
    </row>
    <row r="702">
      <c r="A702" s="5"/>
      <c r="B702" s="3"/>
      <c r="C702" s="5"/>
      <c r="D702" s="5"/>
      <c r="E702" s="5"/>
      <c r="F702" s="5"/>
      <c r="G702" s="5"/>
      <c r="H702" s="5"/>
      <c r="I702" s="5"/>
      <c r="J702" s="5"/>
      <c r="K702" s="5"/>
      <c r="L702" s="5"/>
      <c r="M702" s="5"/>
      <c r="N702" s="5"/>
      <c r="O702" s="5"/>
      <c r="P702" s="5"/>
      <c r="Q702" s="5"/>
      <c r="R702" s="5"/>
      <c r="S702" s="5"/>
      <c r="T702" s="5"/>
      <c r="U702" s="5"/>
      <c r="V702" s="5"/>
    </row>
    <row r="703">
      <c r="A703" s="5"/>
      <c r="B703" s="3"/>
      <c r="C703" s="5"/>
      <c r="D703" s="5"/>
      <c r="E703" s="5"/>
      <c r="F703" s="5"/>
      <c r="G703" s="5"/>
      <c r="H703" s="5"/>
      <c r="I703" s="5"/>
      <c r="J703" s="5"/>
      <c r="K703" s="5"/>
      <c r="L703" s="5"/>
      <c r="M703" s="5"/>
      <c r="N703" s="5"/>
      <c r="O703" s="5"/>
      <c r="P703" s="5"/>
      <c r="Q703" s="5"/>
      <c r="R703" s="5"/>
      <c r="S703" s="5"/>
      <c r="T703" s="5"/>
      <c r="U703" s="5"/>
      <c r="V703" s="5"/>
    </row>
    <row r="704">
      <c r="A704" s="5"/>
      <c r="B704" s="3"/>
      <c r="C704" s="5"/>
      <c r="D704" s="5"/>
      <c r="E704" s="5"/>
      <c r="F704" s="5"/>
      <c r="G704" s="5"/>
      <c r="H704" s="5"/>
      <c r="I704" s="5"/>
      <c r="J704" s="5"/>
      <c r="K704" s="5"/>
      <c r="L704" s="5"/>
      <c r="M704" s="5"/>
      <c r="N704" s="5"/>
      <c r="O704" s="5"/>
      <c r="P704" s="5"/>
      <c r="Q704" s="5"/>
      <c r="R704" s="5"/>
      <c r="S704" s="5"/>
      <c r="T704" s="5"/>
      <c r="U704" s="5"/>
      <c r="V704" s="5"/>
    </row>
    <row r="705">
      <c r="A705" s="5"/>
      <c r="B705" s="3"/>
      <c r="C705" s="5"/>
      <c r="D705" s="5"/>
      <c r="E705" s="5"/>
      <c r="F705" s="5"/>
      <c r="G705" s="5"/>
      <c r="H705" s="5"/>
      <c r="I705" s="5"/>
      <c r="J705" s="5"/>
      <c r="K705" s="5"/>
      <c r="L705" s="5"/>
      <c r="M705" s="5"/>
      <c r="N705" s="5"/>
      <c r="O705" s="5"/>
      <c r="P705" s="5"/>
      <c r="Q705" s="5"/>
      <c r="R705" s="5"/>
      <c r="S705" s="5"/>
      <c r="T705" s="5"/>
      <c r="U705" s="5"/>
      <c r="V705" s="5"/>
    </row>
    <row r="706">
      <c r="A706" s="5"/>
      <c r="B706" s="3"/>
      <c r="C706" s="5"/>
      <c r="D706" s="5"/>
      <c r="E706" s="5"/>
      <c r="F706" s="5"/>
      <c r="G706" s="5"/>
      <c r="H706" s="5"/>
      <c r="I706" s="5"/>
      <c r="J706" s="5"/>
      <c r="K706" s="5"/>
      <c r="L706" s="5"/>
      <c r="M706" s="5"/>
      <c r="N706" s="5"/>
      <c r="O706" s="5"/>
      <c r="P706" s="5"/>
      <c r="Q706" s="5"/>
      <c r="R706" s="5"/>
      <c r="S706" s="5"/>
      <c r="T706" s="5"/>
      <c r="U706" s="5"/>
      <c r="V706" s="5"/>
    </row>
    <row r="707">
      <c r="A707" s="5"/>
      <c r="B707" s="3"/>
      <c r="C707" s="5"/>
      <c r="D707" s="5"/>
      <c r="E707" s="5"/>
      <c r="F707" s="5"/>
      <c r="G707" s="5"/>
      <c r="H707" s="5"/>
      <c r="I707" s="5"/>
      <c r="J707" s="5"/>
      <c r="K707" s="5"/>
      <c r="L707" s="5"/>
      <c r="M707" s="5"/>
      <c r="N707" s="5"/>
      <c r="O707" s="5"/>
      <c r="P707" s="5"/>
      <c r="Q707" s="5"/>
      <c r="R707" s="5"/>
      <c r="S707" s="5"/>
      <c r="T707" s="5"/>
      <c r="U707" s="5"/>
      <c r="V707" s="5"/>
    </row>
    <row r="708">
      <c r="A708" s="5"/>
      <c r="B708" s="3"/>
      <c r="C708" s="5"/>
      <c r="D708" s="5"/>
      <c r="E708" s="5"/>
      <c r="F708" s="5"/>
      <c r="G708" s="5"/>
      <c r="H708" s="5"/>
      <c r="I708" s="5"/>
      <c r="J708" s="5"/>
      <c r="K708" s="5"/>
      <c r="L708" s="5"/>
      <c r="M708" s="5"/>
      <c r="N708" s="5"/>
      <c r="O708" s="5"/>
      <c r="P708" s="5"/>
      <c r="Q708" s="5"/>
      <c r="R708" s="5"/>
      <c r="S708" s="5"/>
      <c r="T708" s="5"/>
      <c r="U708" s="5"/>
      <c r="V708" s="5"/>
    </row>
    <row r="709">
      <c r="A709" s="5"/>
      <c r="B709" s="3"/>
      <c r="C709" s="5"/>
      <c r="D709" s="5"/>
      <c r="E709" s="5"/>
      <c r="F709" s="5"/>
      <c r="G709" s="5"/>
      <c r="H709" s="5"/>
      <c r="I709" s="5"/>
      <c r="J709" s="5"/>
      <c r="K709" s="5"/>
      <c r="L709" s="5"/>
      <c r="M709" s="5"/>
      <c r="N709" s="5"/>
      <c r="O709" s="5"/>
      <c r="P709" s="5"/>
      <c r="Q709" s="5"/>
      <c r="R709" s="5"/>
      <c r="S709" s="5"/>
      <c r="T709" s="5"/>
      <c r="U709" s="5"/>
      <c r="V709" s="5"/>
    </row>
    <row r="710">
      <c r="A710" s="5"/>
      <c r="B710" s="3"/>
      <c r="C710" s="5"/>
      <c r="D710" s="5"/>
      <c r="E710" s="5"/>
      <c r="F710" s="5"/>
      <c r="G710" s="5"/>
      <c r="H710" s="5"/>
      <c r="I710" s="5"/>
      <c r="J710" s="5"/>
      <c r="K710" s="5"/>
      <c r="L710" s="5"/>
      <c r="M710" s="5"/>
      <c r="N710" s="5"/>
      <c r="O710" s="5"/>
      <c r="P710" s="5"/>
      <c r="Q710" s="5"/>
      <c r="R710" s="5"/>
      <c r="S710" s="5"/>
      <c r="T710" s="5"/>
      <c r="U710" s="5"/>
      <c r="V710" s="5"/>
    </row>
    <row r="711">
      <c r="A711" s="5"/>
      <c r="B711" s="3"/>
      <c r="C711" s="5"/>
      <c r="D711" s="5"/>
      <c r="E711" s="5"/>
      <c r="F711" s="5"/>
      <c r="G711" s="5"/>
      <c r="H711" s="5"/>
      <c r="I711" s="5"/>
      <c r="J711" s="5"/>
      <c r="K711" s="5"/>
      <c r="L711" s="5"/>
      <c r="M711" s="5"/>
      <c r="N711" s="5"/>
      <c r="O711" s="5"/>
      <c r="P711" s="5"/>
      <c r="Q711" s="5"/>
      <c r="R711" s="5"/>
      <c r="S711" s="5"/>
      <c r="T711" s="5"/>
      <c r="U711" s="5"/>
      <c r="V711" s="5"/>
    </row>
    <row r="712">
      <c r="A712" s="5"/>
      <c r="B712" s="3"/>
      <c r="C712" s="5"/>
      <c r="D712" s="5"/>
      <c r="E712" s="5"/>
      <c r="F712" s="5"/>
      <c r="G712" s="5"/>
      <c r="H712" s="5"/>
      <c r="I712" s="5"/>
      <c r="J712" s="5"/>
      <c r="K712" s="5"/>
      <c r="L712" s="5"/>
      <c r="M712" s="5"/>
      <c r="N712" s="5"/>
      <c r="O712" s="5"/>
      <c r="P712" s="5"/>
      <c r="Q712" s="5"/>
      <c r="R712" s="5"/>
      <c r="S712" s="5"/>
      <c r="T712" s="5"/>
      <c r="U712" s="5"/>
      <c r="V712" s="5"/>
    </row>
    <row r="713">
      <c r="A713" s="5"/>
      <c r="B713" s="3"/>
      <c r="C713" s="5"/>
      <c r="D713" s="5"/>
      <c r="E713" s="5"/>
      <c r="F713" s="5"/>
      <c r="G713" s="5"/>
      <c r="H713" s="5"/>
      <c r="I713" s="5"/>
      <c r="J713" s="5"/>
      <c r="K713" s="5"/>
      <c r="L713" s="5"/>
      <c r="M713" s="5"/>
      <c r="N713" s="5"/>
      <c r="O713" s="5"/>
      <c r="P713" s="5"/>
      <c r="Q713" s="5"/>
      <c r="R713" s="5"/>
      <c r="S713" s="5"/>
      <c r="T713" s="5"/>
      <c r="U713" s="5"/>
      <c r="V713" s="5"/>
    </row>
    <row r="714">
      <c r="A714" s="5"/>
      <c r="B714" s="3"/>
      <c r="C714" s="5"/>
      <c r="D714" s="5"/>
      <c r="E714" s="5"/>
      <c r="F714" s="5"/>
      <c r="G714" s="5"/>
      <c r="H714" s="5"/>
      <c r="I714" s="5"/>
      <c r="J714" s="5"/>
      <c r="K714" s="5"/>
      <c r="L714" s="5"/>
      <c r="M714" s="5"/>
      <c r="N714" s="5"/>
      <c r="O714" s="5"/>
      <c r="P714" s="5"/>
      <c r="Q714" s="5"/>
      <c r="R714" s="5"/>
      <c r="S714" s="5"/>
      <c r="T714" s="5"/>
      <c r="U714" s="5"/>
      <c r="V714" s="5"/>
    </row>
    <row r="715">
      <c r="A715" s="5"/>
      <c r="B715" s="3"/>
      <c r="C715" s="5"/>
      <c r="D715" s="5"/>
      <c r="E715" s="5"/>
      <c r="F715" s="5"/>
      <c r="G715" s="5"/>
      <c r="H715" s="5"/>
      <c r="I715" s="5"/>
      <c r="J715" s="5"/>
      <c r="K715" s="5"/>
      <c r="L715" s="5"/>
      <c r="M715" s="5"/>
      <c r="N715" s="5"/>
      <c r="O715" s="5"/>
      <c r="P715" s="5"/>
      <c r="Q715" s="5"/>
      <c r="R715" s="5"/>
      <c r="S715" s="5"/>
      <c r="T715" s="5"/>
      <c r="U715" s="5"/>
      <c r="V715" s="5"/>
    </row>
    <row r="716">
      <c r="A716" s="5"/>
      <c r="B716" s="3"/>
      <c r="C716" s="5"/>
      <c r="D716" s="5"/>
      <c r="E716" s="5"/>
      <c r="F716" s="5"/>
      <c r="G716" s="5"/>
      <c r="H716" s="5"/>
      <c r="I716" s="5"/>
      <c r="J716" s="5"/>
      <c r="K716" s="5"/>
      <c r="L716" s="5"/>
      <c r="M716" s="5"/>
      <c r="N716" s="5"/>
      <c r="O716" s="5"/>
      <c r="P716" s="5"/>
      <c r="Q716" s="5"/>
      <c r="R716" s="5"/>
      <c r="S716" s="5"/>
      <c r="T716" s="5"/>
      <c r="U716" s="5"/>
      <c r="V716" s="5"/>
    </row>
    <row r="717">
      <c r="A717" s="5"/>
      <c r="B717" s="3"/>
      <c r="C717" s="5"/>
      <c r="D717" s="5"/>
      <c r="E717" s="5"/>
      <c r="F717" s="5"/>
      <c r="G717" s="5"/>
      <c r="H717" s="5"/>
      <c r="I717" s="5"/>
      <c r="J717" s="5"/>
      <c r="K717" s="5"/>
      <c r="L717" s="5"/>
      <c r="M717" s="5"/>
      <c r="N717" s="5"/>
      <c r="O717" s="5"/>
      <c r="P717" s="5"/>
      <c r="Q717" s="5"/>
      <c r="R717" s="5"/>
      <c r="S717" s="5"/>
      <c r="T717" s="5"/>
      <c r="U717" s="5"/>
      <c r="V717" s="5"/>
    </row>
    <row r="718">
      <c r="A718" s="5"/>
      <c r="B718" s="3"/>
      <c r="C718" s="5"/>
      <c r="D718" s="5"/>
      <c r="E718" s="5"/>
      <c r="F718" s="5"/>
      <c r="G718" s="5"/>
      <c r="H718" s="5"/>
      <c r="I718" s="5"/>
      <c r="J718" s="5"/>
      <c r="K718" s="5"/>
      <c r="L718" s="5"/>
      <c r="M718" s="5"/>
      <c r="N718" s="5"/>
      <c r="O718" s="5"/>
      <c r="P718" s="5"/>
      <c r="Q718" s="5"/>
      <c r="R718" s="5"/>
      <c r="S718" s="5"/>
      <c r="T718" s="5"/>
      <c r="U718" s="5"/>
      <c r="V718" s="5"/>
    </row>
    <row r="719">
      <c r="A719" s="5"/>
      <c r="B719" s="3"/>
      <c r="C719" s="5"/>
      <c r="D719" s="5"/>
      <c r="E719" s="5"/>
      <c r="F719" s="5"/>
      <c r="G719" s="5"/>
      <c r="H719" s="5"/>
      <c r="I719" s="5"/>
      <c r="J719" s="5"/>
      <c r="K719" s="5"/>
      <c r="L719" s="5"/>
      <c r="M719" s="5"/>
      <c r="N719" s="5"/>
      <c r="O719" s="5"/>
      <c r="P719" s="5"/>
      <c r="Q719" s="5"/>
      <c r="R719" s="5"/>
      <c r="S719" s="5"/>
      <c r="T719" s="5"/>
      <c r="U719" s="5"/>
      <c r="V719" s="5"/>
    </row>
    <row r="720">
      <c r="A720" s="5"/>
      <c r="B720" s="3"/>
      <c r="C720" s="5"/>
      <c r="D720" s="5"/>
      <c r="E720" s="5"/>
      <c r="F720" s="5"/>
      <c r="G720" s="5"/>
      <c r="H720" s="5"/>
      <c r="I720" s="5"/>
      <c r="J720" s="5"/>
      <c r="K720" s="5"/>
      <c r="L720" s="5"/>
      <c r="M720" s="5"/>
      <c r="N720" s="5"/>
      <c r="O720" s="5"/>
      <c r="P720" s="5"/>
      <c r="Q720" s="5"/>
      <c r="R720" s="5"/>
      <c r="S720" s="5"/>
      <c r="T720" s="5"/>
      <c r="U720" s="5"/>
      <c r="V720" s="5"/>
    </row>
    <row r="721">
      <c r="A721" s="5"/>
      <c r="B721" s="3"/>
      <c r="C721" s="5"/>
      <c r="D721" s="5"/>
      <c r="E721" s="5"/>
      <c r="F721" s="5"/>
      <c r="G721" s="5"/>
      <c r="H721" s="5"/>
      <c r="I721" s="5"/>
      <c r="J721" s="5"/>
      <c r="K721" s="5"/>
      <c r="L721" s="5"/>
      <c r="M721" s="5"/>
      <c r="N721" s="5"/>
      <c r="O721" s="5"/>
      <c r="P721" s="5"/>
      <c r="Q721" s="5"/>
      <c r="R721" s="5"/>
      <c r="S721" s="5"/>
      <c r="T721" s="5"/>
      <c r="U721" s="5"/>
      <c r="V721" s="5"/>
    </row>
    <row r="722">
      <c r="A722" s="5"/>
      <c r="B722" s="3"/>
      <c r="C722" s="5"/>
      <c r="D722" s="5"/>
      <c r="E722" s="5"/>
      <c r="F722" s="5"/>
      <c r="G722" s="5"/>
      <c r="H722" s="5"/>
      <c r="I722" s="5"/>
      <c r="J722" s="5"/>
      <c r="K722" s="5"/>
      <c r="L722" s="5"/>
      <c r="M722" s="5"/>
      <c r="N722" s="5"/>
      <c r="O722" s="5"/>
      <c r="P722" s="5"/>
      <c r="Q722" s="5"/>
      <c r="R722" s="5"/>
      <c r="S722" s="5"/>
      <c r="T722" s="5"/>
      <c r="U722" s="5"/>
      <c r="V722" s="5"/>
    </row>
    <row r="723">
      <c r="A723" s="5"/>
      <c r="B723" s="3"/>
      <c r="C723" s="5"/>
      <c r="D723" s="5"/>
      <c r="E723" s="5"/>
      <c r="F723" s="5"/>
      <c r="G723" s="5"/>
      <c r="H723" s="5"/>
      <c r="I723" s="5"/>
      <c r="J723" s="5"/>
      <c r="K723" s="5"/>
      <c r="L723" s="5"/>
      <c r="M723" s="5"/>
      <c r="N723" s="5"/>
      <c r="O723" s="5"/>
      <c r="P723" s="5"/>
      <c r="Q723" s="5"/>
      <c r="R723" s="5"/>
      <c r="S723" s="5"/>
      <c r="T723" s="5"/>
      <c r="U723" s="5"/>
      <c r="V723" s="5"/>
    </row>
    <row r="724">
      <c r="A724" s="5"/>
      <c r="B724" s="3"/>
      <c r="C724" s="5"/>
      <c r="D724" s="5"/>
      <c r="E724" s="5"/>
      <c r="F724" s="5"/>
      <c r="G724" s="5"/>
      <c r="H724" s="5"/>
      <c r="I724" s="5"/>
      <c r="J724" s="5"/>
      <c r="K724" s="5"/>
      <c r="L724" s="5"/>
      <c r="M724" s="5"/>
      <c r="N724" s="5"/>
      <c r="O724" s="5"/>
      <c r="P724" s="5"/>
      <c r="Q724" s="5"/>
      <c r="R724" s="5"/>
      <c r="S724" s="5"/>
      <c r="T724" s="5"/>
      <c r="U724" s="5"/>
      <c r="V724" s="5"/>
    </row>
    <row r="725">
      <c r="A725" s="5"/>
      <c r="B725" s="3"/>
      <c r="C725" s="5"/>
      <c r="D725" s="5"/>
      <c r="E725" s="5"/>
      <c r="F725" s="5"/>
      <c r="G725" s="5"/>
      <c r="H725" s="5"/>
      <c r="I725" s="5"/>
      <c r="J725" s="5"/>
      <c r="K725" s="5"/>
      <c r="L725" s="5"/>
      <c r="M725" s="5"/>
      <c r="N725" s="5"/>
      <c r="O725" s="5"/>
      <c r="P725" s="5"/>
      <c r="Q725" s="5"/>
      <c r="R725" s="5"/>
      <c r="S725" s="5"/>
      <c r="T725" s="5"/>
      <c r="U725" s="5"/>
      <c r="V725" s="5"/>
    </row>
    <row r="726">
      <c r="A726" s="5"/>
      <c r="B726" s="3"/>
      <c r="C726" s="5"/>
      <c r="D726" s="5"/>
      <c r="E726" s="5"/>
      <c r="F726" s="5"/>
      <c r="G726" s="5"/>
      <c r="H726" s="5"/>
      <c r="I726" s="5"/>
      <c r="J726" s="5"/>
      <c r="K726" s="5"/>
      <c r="L726" s="5"/>
      <c r="M726" s="5"/>
      <c r="N726" s="5"/>
      <c r="O726" s="5"/>
      <c r="P726" s="5"/>
      <c r="Q726" s="5"/>
      <c r="R726" s="5"/>
      <c r="S726" s="5"/>
      <c r="T726" s="5"/>
      <c r="U726" s="5"/>
      <c r="V726" s="5"/>
    </row>
    <row r="727">
      <c r="A727" s="5"/>
      <c r="B727" s="3"/>
      <c r="C727" s="5"/>
      <c r="D727" s="5"/>
      <c r="E727" s="5"/>
      <c r="F727" s="5"/>
      <c r="G727" s="5"/>
      <c r="H727" s="5"/>
      <c r="I727" s="5"/>
      <c r="J727" s="5"/>
      <c r="K727" s="5"/>
      <c r="L727" s="5"/>
      <c r="M727" s="5"/>
      <c r="N727" s="5"/>
      <c r="O727" s="5"/>
      <c r="P727" s="5"/>
      <c r="Q727" s="5"/>
      <c r="R727" s="5"/>
      <c r="S727" s="5"/>
      <c r="T727" s="5"/>
      <c r="U727" s="5"/>
      <c r="V727" s="5"/>
    </row>
    <row r="728">
      <c r="A728" s="5"/>
      <c r="B728" s="3"/>
      <c r="C728" s="5"/>
      <c r="D728" s="5"/>
      <c r="E728" s="5"/>
      <c r="F728" s="5"/>
      <c r="G728" s="5"/>
      <c r="H728" s="5"/>
      <c r="I728" s="5"/>
      <c r="J728" s="5"/>
      <c r="K728" s="5"/>
      <c r="L728" s="5"/>
      <c r="M728" s="5"/>
      <c r="N728" s="5"/>
      <c r="O728" s="5"/>
      <c r="P728" s="5"/>
      <c r="Q728" s="5"/>
      <c r="R728" s="5"/>
      <c r="S728" s="5"/>
      <c r="T728" s="5"/>
      <c r="U728" s="5"/>
      <c r="V728" s="5"/>
    </row>
    <row r="729">
      <c r="A729" s="5"/>
      <c r="B729" s="3"/>
      <c r="C729" s="5"/>
      <c r="D729" s="5"/>
      <c r="E729" s="5"/>
      <c r="F729" s="5"/>
      <c r="G729" s="5"/>
      <c r="H729" s="5"/>
      <c r="I729" s="5"/>
      <c r="J729" s="5"/>
      <c r="K729" s="5"/>
      <c r="L729" s="5"/>
      <c r="M729" s="5"/>
      <c r="N729" s="5"/>
      <c r="O729" s="5"/>
      <c r="P729" s="5"/>
      <c r="Q729" s="5"/>
      <c r="R729" s="5"/>
      <c r="S729" s="5"/>
      <c r="T729" s="5"/>
      <c r="U729" s="5"/>
      <c r="V729" s="5"/>
    </row>
    <row r="730">
      <c r="A730" s="5"/>
      <c r="B730" s="3"/>
      <c r="C730" s="5"/>
      <c r="D730" s="5"/>
      <c r="E730" s="5"/>
      <c r="F730" s="5"/>
      <c r="G730" s="5"/>
      <c r="H730" s="5"/>
      <c r="I730" s="5"/>
      <c r="J730" s="5"/>
      <c r="K730" s="5"/>
      <c r="L730" s="5"/>
      <c r="M730" s="5"/>
      <c r="N730" s="5"/>
      <c r="O730" s="5"/>
      <c r="P730" s="5"/>
      <c r="Q730" s="5"/>
      <c r="R730" s="5"/>
      <c r="S730" s="5"/>
      <c r="T730" s="5"/>
      <c r="U730" s="5"/>
      <c r="V730" s="5"/>
    </row>
    <row r="731">
      <c r="A731" s="5"/>
      <c r="B731" s="3"/>
      <c r="C731" s="5"/>
      <c r="D731" s="5"/>
      <c r="E731" s="5"/>
      <c r="F731" s="5"/>
      <c r="G731" s="5"/>
      <c r="H731" s="5"/>
      <c r="I731" s="5"/>
      <c r="J731" s="5"/>
      <c r="K731" s="5"/>
      <c r="L731" s="5"/>
      <c r="M731" s="5"/>
      <c r="N731" s="5"/>
      <c r="O731" s="5"/>
      <c r="P731" s="5"/>
      <c r="Q731" s="5"/>
      <c r="R731" s="5"/>
      <c r="S731" s="5"/>
      <c r="T731" s="5"/>
      <c r="U731" s="5"/>
      <c r="V731" s="5"/>
    </row>
    <row r="732">
      <c r="A732" s="5"/>
      <c r="B732" s="3"/>
      <c r="C732" s="5"/>
      <c r="D732" s="5"/>
      <c r="E732" s="5"/>
      <c r="F732" s="5"/>
      <c r="G732" s="5"/>
      <c r="H732" s="5"/>
      <c r="I732" s="5"/>
      <c r="J732" s="5"/>
      <c r="K732" s="5"/>
      <c r="L732" s="5"/>
      <c r="M732" s="5"/>
      <c r="N732" s="5"/>
      <c r="O732" s="5"/>
      <c r="P732" s="5"/>
      <c r="Q732" s="5"/>
      <c r="R732" s="5"/>
      <c r="S732" s="5"/>
      <c r="T732" s="5"/>
      <c r="U732" s="5"/>
      <c r="V732" s="5"/>
    </row>
    <row r="733">
      <c r="A733" s="5"/>
      <c r="B733" s="3"/>
      <c r="C733" s="5"/>
      <c r="D733" s="5"/>
      <c r="E733" s="5"/>
      <c r="F733" s="5"/>
      <c r="G733" s="5"/>
      <c r="H733" s="5"/>
      <c r="I733" s="5"/>
      <c r="J733" s="5"/>
      <c r="K733" s="5"/>
      <c r="L733" s="5"/>
      <c r="M733" s="5"/>
      <c r="N733" s="5"/>
      <c r="O733" s="5"/>
      <c r="P733" s="5"/>
      <c r="Q733" s="5"/>
      <c r="R733" s="5"/>
      <c r="S733" s="5"/>
      <c r="T733" s="5"/>
      <c r="U733" s="5"/>
      <c r="V733" s="5"/>
    </row>
    <row r="734">
      <c r="A734" s="5"/>
      <c r="B734" s="3"/>
      <c r="C734" s="5"/>
      <c r="D734" s="5"/>
      <c r="E734" s="5"/>
      <c r="F734" s="5"/>
      <c r="G734" s="5"/>
      <c r="H734" s="5"/>
      <c r="I734" s="5"/>
      <c r="J734" s="5"/>
      <c r="K734" s="5"/>
      <c r="L734" s="5"/>
      <c r="M734" s="5"/>
      <c r="N734" s="5"/>
      <c r="O734" s="5"/>
      <c r="P734" s="5"/>
      <c r="Q734" s="5"/>
      <c r="R734" s="5"/>
      <c r="S734" s="5"/>
      <c r="T734" s="5"/>
      <c r="U734" s="5"/>
      <c r="V734" s="5"/>
    </row>
    <row r="735">
      <c r="A735" s="5"/>
      <c r="B735" s="3"/>
      <c r="C735" s="5"/>
      <c r="D735" s="5"/>
      <c r="E735" s="5"/>
      <c r="F735" s="5"/>
      <c r="G735" s="5"/>
      <c r="H735" s="5"/>
      <c r="I735" s="5"/>
      <c r="J735" s="5"/>
      <c r="K735" s="5"/>
      <c r="L735" s="5"/>
      <c r="M735" s="5"/>
      <c r="N735" s="5"/>
      <c r="O735" s="5"/>
      <c r="P735" s="5"/>
      <c r="Q735" s="5"/>
      <c r="R735" s="5"/>
      <c r="S735" s="5"/>
      <c r="T735" s="5"/>
      <c r="U735" s="5"/>
      <c r="V735" s="5"/>
    </row>
    <row r="736">
      <c r="A736" s="5"/>
      <c r="B736" s="3"/>
      <c r="C736" s="5"/>
      <c r="D736" s="5"/>
      <c r="E736" s="5"/>
      <c r="F736" s="5"/>
      <c r="G736" s="5"/>
      <c r="H736" s="5"/>
      <c r="I736" s="5"/>
      <c r="J736" s="5"/>
      <c r="K736" s="5"/>
      <c r="L736" s="5"/>
      <c r="M736" s="5"/>
      <c r="N736" s="5"/>
      <c r="O736" s="5"/>
      <c r="P736" s="5"/>
      <c r="Q736" s="5"/>
      <c r="R736" s="5"/>
      <c r="S736" s="5"/>
      <c r="T736" s="5"/>
      <c r="U736" s="5"/>
      <c r="V736" s="5"/>
    </row>
    <row r="737">
      <c r="A737" s="5"/>
      <c r="B737" s="3"/>
      <c r="C737" s="5"/>
      <c r="D737" s="5"/>
      <c r="E737" s="5"/>
      <c r="F737" s="5"/>
      <c r="G737" s="5"/>
      <c r="H737" s="5"/>
      <c r="I737" s="5"/>
      <c r="J737" s="5"/>
      <c r="K737" s="5"/>
      <c r="L737" s="5"/>
      <c r="M737" s="5"/>
      <c r="N737" s="5"/>
      <c r="O737" s="5"/>
      <c r="P737" s="5"/>
      <c r="Q737" s="5"/>
      <c r="R737" s="5"/>
      <c r="S737" s="5"/>
      <c r="T737" s="5"/>
      <c r="U737" s="5"/>
      <c r="V737" s="5"/>
    </row>
    <row r="738">
      <c r="A738" s="5"/>
      <c r="B738" s="3"/>
      <c r="C738" s="5"/>
      <c r="D738" s="5"/>
      <c r="E738" s="5"/>
      <c r="F738" s="5"/>
      <c r="G738" s="5"/>
      <c r="H738" s="5"/>
      <c r="I738" s="5"/>
      <c r="J738" s="5"/>
      <c r="K738" s="5"/>
      <c r="L738" s="5"/>
      <c r="M738" s="5"/>
      <c r="N738" s="5"/>
      <c r="O738" s="5"/>
      <c r="P738" s="5"/>
      <c r="Q738" s="5"/>
      <c r="R738" s="5"/>
      <c r="S738" s="5"/>
      <c r="T738" s="5"/>
      <c r="U738" s="5"/>
      <c r="V738" s="5"/>
    </row>
    <row r="739">
      <c r="A739" s="5"/>
      <c r="B739" s="3"/>
      <c r="C739" s="5"/>
      <c r="D739" s="5"/>
      <c r="E739" s="5"/>
      <c r="F739" s="5"/>
      <c r="G739" s="5"/>
      <c r="H739" s="5"/>
      <c r="I739" s="5"/>
      <c r="J739" s="5"/>
      <c r="K739" s="5"/>
      <c r="L739" s="5"/>
      <c r="M739" s="5"/>
      <c r="N739" s="5"/>
      <c r="O739" s="5"/>
      <c r="P739" s="5"/>
      <c r="Q739" s="5"/>
      <c r="R739" s="5"/>
      <c r="S739" s="5"/>
      <c r="T739" s="5"/>
      <c r="U739" s="5"/>
      <c r="V739" s="5"/>
    </row>
    <row r="740">
      <c r="A740" s="5"/>
      <c r="B740" s="3"/>
      <c r="C740" s="5"/>
      <c r="D740" s="5"/>
      <c r="E740" s="5"/>
      <c r="F740" s="5"/>
      <c r="G740" s="5"/>
      <c r="H740" s="5"/>
      <c r="I740" s="5"/>
      <c r="J740" s="5"/>
      <c r="K740" s="5"/>
      <c r="L740" s="5"/>
      <c r="M740" s="5"/>
      <c r="N740" s="5"/>
      <c r="O740" s="5"/>
      <c r="P740" s="5"/>
      <c r="Q740" s="5"/>
      <c r="R740" s="5"/>
      <c r="S740" s="5"/>
      <c r="T740" s="5"/>
      <c r="U740" s="5"/>
      <c r="V740" s="5"/>
    </row>
    <row r="741">
      <c r="A741" s="5"/>
      <c r="B741" s="3"/>
      <c r="C741" s="5"/>
      <c r="D741" s="5"/>
      <c r="E741" s="5"/>
      <c r="F741" s="5"/>
      <c r="G741" s="5"/>
      <c r="H741" s="5"/>
      <c r="I741" s="5"/>
      <c r="J741" s="5"/>
      <c r="K741" s="5"/>
      <c r="L741" s="5"/>
      <c r="M741" s="5"/>
      <c r="N741" s="5"/>
      <c r="O741" s="5"/>
      <c r="P741" s="5"/>
      <c r="Q741" s="5"/>
      <c r="R741" s="5"/>
      <c r="S741" s="5"/>
      <c r="T741" s="5"/>
      <c r="U741" s="5"/>
      <c r="V741" s="5"/>
    </row>
    <row r="742">
      <c r="A742" s="5"/>
      <c r="B742" s="3"/>
      <c r="C742" s="5"/>
      <c r="D742" s="5"/>
      <c r="E742" s="5"/>
      <c r="F742" s="5"/>
      <c r="G742" s="5"/>
      <c r="H742" s="5"/>
      <c r="I742" s="5"/>
      <c r="J742" s="5"/>
      <c r="K742" s="5"/>
      <c r="L742" s="5"/>
      <c r="M742" s="5"/>
      <c r="N742" s="5"/>
      <c r="O742" s="5"/>
      <c r="P742" s="5"/>
      <c r="Q742" s="5"/>
      <c r="R742" s="5"/>
      <c r="S742" s="5"/>
      <c r="T742" s="5"/>
      <c r="U742" s="5"/>
      <c r="V742" s="5"/>
    </row>
    <row r="743">
      <c r="A743" s="5"/>
      <c r="B743" s="3"/>
      <c r="C743" s="5"/>
      <c r="D743" s="5"/>
      <c r="E743" s="5"/>
      <c r="F743" s="5"/>
      <c r="G743" s="5"/>
      <c r="H743" s="5"/>
      <c r="I743" s="5"/>
      <c r="J743" s="5"/>
      <c r="K743" s="5"/>
      <c r="L743" s="5"/>
      <c r="M743" s="5"/>
      <c r="N743" s="5"/>
      <c r="O743" s="5"/>
      <c r="P743" s="5"/>
      <c r="Q743" s="5"/>
      <c r="R743" s="5"/>
      <c r="S743" s="5"/>
      <c r="T743" s="5"/>
      <c r="U743" s="5"/>
      <c r="V743" s="5"/>
    </row>
    <row r="744">
      <c r="A744" s="5"/>
      <c r="B744" s="3"/>
      <c r="C744" s="5"/>
      <c r="D744" s="5"/>
      <c r="E744" s="5"/>
      <c r="F744" s="5"/>
      <c r="G744" s="5"/>
      <c r="H744" s="5"/>
      <c r="I744" s="5"/>
      <c r="J744" s="5"/>
      <c r="K744" s="5"/>
      <c r="L744" s="5"/>
      <c r="M744" s="5"/>
      <c r="N744" s="5"/>
      <c r="O744" s="5"/>
      <c r="P744" s="5"/>
      <c r="Q744" s="5"/>
      <c r="R744" s="5"/>
      <c r="S744" s="5"/>
      <c r="T744" s="5"/>
      <c r="U744" s="5"/>
      <c r="V744" s="5"/>
    </row>
    <row r="745">
      <c r="A745" s="5"/>
      <c r="B745" s="3"/>
      <c r="C745" s="5"/>
      <c r="D745" s="5"/>
      <c r="E745" s="5"/>
      <c r="F745" s="5"/>
      <c r="G745" s="5"/>
      <c r="H745" s="5"/>
      <c r="I745" s="5"/>
      <c r="J745" s="5"/>
      <c r="K745" s="5"/>
      <c r="L745" s="5"/>
      <c r="M745" s="5"/>
      <c r="N745" s="5"/>
      <c r="O745" s="5"/>
      <c r="P745" s="5"/>
      <c r="Q745" s="5"/>
      <c r="R745" s="5"/>
      <c r="S745" s="5"/>
      <c r="T745" s="5"/>
      <c r="U745" s="5"/>
      <c r="V745" s="5"/>
    </row>
    <row r="746">
      <c r="A746" s="5"/>
      <c r="B746" s="3"/>
      <c r="C746" s="5"/>
      <c r="D746" s="5"/>
      <c r="E746" s="5"/>
      <c r="F746" s="5"/>
      <c r="G746" s="5"/>
      <c r="H746" s="5"/>
      <c r="I746" s="5"/>
      <c r="J746" s="5"/>
      <c r="K746" s="5"/>
      <c r="L746" s="5"/>
      <c r="M746" s="5"/>
      <c r="N746" s="5"/>
      <c r="O746" s="5"/>
      <c r="P746" s="5"/>
      <c r="Q746" s="5"/>
      <c r="R746" s="5"/>
      <c r="S746" s="5"/>
      <c r="T746" s="5"/>
      <c r="U746" s="5"/>
      <c r="V746" s="5"/>
    </row>
    <row r="747">
      <c r="A747" s="5"/>
      <c r="B747" s="3"/>
      <c r="C747" s="5"/>
      <c r="D747" s="5"/>
      <c r="E747" s="5"/>
      <c r="F747" s="5"/>
      <c r="G747" s="5"/>
      <c r="H747" s="5"/>
      <c r="I747" s="5"/>
      <c r="J747" s="5"/>
      <c r="K747" s="5"/>
      <c r="L747" s="5"/>
      <c r="M747" s="5"/>
      <c r="N747" s="5"/>
      <c r="O747" s="5"/>
      <c r="P747" s="5"/>
      <c r="Q747" s="5"/>
      <c r="R747" s="5"/>
      <c r="S747" s="5"/>
      <c r="T747" s="5"/>
      <c r="U747" s="5"/>
      <c r="V747" s="5"/>
    </row>
    <row r="748">
      <c r="A748" s="5"/>
      <c r="B748" s="3"/>
      <c r="C748" s="5"/>
      <c r="D748" s="5"/>
      <c r="E748" s="5"/>
      <c r="F748" s="5"/>
      <c r="G748" s="5"/>
      <c r="H748" s="5"/>
      <c r="I748" s="5"/>
      <c r="J748" s="5"/>
      <c r="K748" s="5"/>
      <c r="L748" s="5"/>
      <c r="M748" s="5"/>
      <c r="N748" s="5"/>
      <c r="O748" s="5"/>
      <c r="P748" s="5"/>
      <c r="Q748" s="5"/>
      <c r="R748" s="5"/>
      <c r="S748" s="5"/>
      <c r="T748" s="5"/>
      <c r="U748" s="5"/>
      <c r="V748" s="5"/>
    </row>
    <row r="749">
      <c r="A749" s="5"/>
      <c r="B749" s="3"/>
      <c r="C749" s="5"/>
      <c r="D749" s="5"/>
      <c r="E749" s="5"/>
      <c r="F749" s="5"/>
      <c r="G749" s="5"/>
      <c r="H749" s="5"/>
      <c r="I749" s="5"/>
      <c r="J749" s="5"/>
      <c r="K749" s="5"/>
      <c r="L749" s="5"/>
      <c r="M749" s="5"/>
      <c r="N749" s="5"/>
      <c r="O749" s="5"/>
      <c r="P749" s="5"/>
      <c r="Q749" s="5"/>
      <c r="R749" s="5"/>
      <c r="S749" s="5"/>
      <c r="T749" s="5"/>
      <c r="U749" s="5"/>
      <c r="V749" s="5"/>
    </row>
    <row r="750">
      <c r="A750" s="5"/>
      <c r="B750" s="3"/>
      <c r="C750" s="5"/>
      <c r="D750" s="5"/>
      <c r="E750" s="5"/>
      <c r="F750" s="5"/>
      <c r="G750" s="5"/>
      <c r="H750" s="5"/>
      <c r="I750" s="5"/>
      <c r="J750" s="5"/>
      <c r="K750" s="5"/>
      <c r="L750" s="5"/>
      <c r="M750" s="5"/>
      <c r="N750" s="5"/>
      <c r="O750" s="5"/>
      <c r="P750" s="5"/>
      <c r="Q750" s="5"/>
      <c r="R750" s="5"/>
      <c r="S750" s="5"/>
      <c r="T750" s="5"/>
      <c r="U750" s="5"/>
      <c r="V750" s="5"/>
    </row>
    <row r="751">
      <c r="A751" s="5"/>
      <c r="B751" s="3"/>
      <c r="C751" s="5"/>
      <c r="D751" s="5"/>
      <c r="E751" s="5"/>
      <c r="F751" s="5"/>
      <c r="G751" s="5"/>
      <c r="H751" s="5"/>
      <c r="I751" s="5"/>
      <c r="J751" s="5"/>
      <c r="K751" s="5"/>
      <c r="L751" s="5"/>
      <c r="M751" s="5"/>
      <c r="N751" s="5"/>
      <c r="O751" s="5"/>
      <c r="P751" s="5"/>
      <c r="Q751" s="5"/>
      <c r="R751" s="5"/>
      <c r="S751" s="5"/>
      <c r="T751" s="5"/>
      <c r="U751" s="5"/>
      <c r="V751" s="5"/>
    </row>
    <row r="752">
      <c r="A752" s="5"/>
      <c r="B752" s="3"/>
      <c r="C752" s="5"/>
      <c r="D752" s="5"/>
      <c r="E752" s="5"/>
      <c r="F752" s="5"/>
      <c r="G752" s="5"/>
      <c r="H752" s="5"/>
      <c r="I752" s="5"/>
      <c r="J752" s="5"/>
      <c r="K752" s="5"/>
      <c r="L752" s="5"/>
      <c r="M752" s="5"/>
      <c r="N752" s="5"/>
      <c r="O752" s="5"/>
      <c r="P752" s="5"/>
      <c r="Q752" s="5"/>
      <c r="R752" s="5"/>
      <c r="S752" s="5"/>
      <c r="T752" s="5"/>
      <c r="U752" s="5"/>
      <c r="V752" s="5"/>
    </row>
    <row r="753">
      <c r="A753" s="5"/>
      <c r="B753" s="3"/>
      <c r="C753" s="5"/>
      <c r="D753" s="5"/>
      <c r="E753" s="5"/>
      <c r="F753" s="5"/>
      <c r="G753" s="5"/>
      <c r="H753" s="5"/>
      <c r="I753" s="5"/>
      <c r="J753" s="5"/>
      <c r="K753" s="5"/>
      <c r="L753" s="5"/>
      <c r="M753" s="5"/>
      <c r="N753" s="5"/>
      <c r="O753" s="5"/>
      <c r="P753" s="5"/>
      <c r="Q753" s="5"/>
      <c r="R753" s="5"/>
      <c r="S753" s="5"/>
      <c r="T753" s="5"/>
      <c r="U753" s="5"/>
      <c r="V753" s="5"/>
    </row>
    <row r="754">
      <c r="A754" s="5"/>
      <c r="B754" s="3"/>
      <c r="C754" s="5"/>
      <c r="D754" s="5"/>
      <c r="E754" s="5"/>
      <c r="F754" s="5"/>
      <c r="G754" s="5"/>
      <c r="H754" s="5"/>
      <c r="I754" s="5"/>
      <c r="J754" s="5"/>
      <c r="K754" s="5"/>
      <c r="L754" s="5"/>
      <c r="M754" s="5"/>
      <c r="N754" s="5"/>
      <c r="O754" s="5"/>
      <c r="P754" s="5"/>
      <c r="Q754" s="5"/>
      <c r="R754" s="5"/>
      <c r="S754" s="5"/>
      <c r="T754" s="5"/>
      <c r="U754" s="5"/>
      <c r="V754" s="5"/>
    </row>
    <row r="755">
      <c r="A755" s="5"/>
      <c r="B755" s="3"/>
      <c r="C755" s="5"/>
      <c r="D755" s="5"/>
      <c r="E755" s="5"/>
      <c r="F755" s="5"/>
      <c r="G755" s="5"/>
      <c r="H755" s="5"/>
      <c r="I755" s="5"/>
      <c r="J755" s="5"/>
      <c r="K755" s="5"/>
      <c r="L755" s="5"/>
      <c r="M755" s="5"/>
      <c r="N755" s="5"/>
      <c r="O755" s="5"/>
      <c r="P755" s="5"/>
      <c r="Q755" s="5"/>
      <c r="R755" s="5"/>
      <c r="S755" s="5"/>
      <c r="T755" s="5"/>
      <c r="U755" s="5"/>
      <c r="V755" s="5"/>
    </row>
    <row r="756">
      <c r="A756" s="5"/>
      <c r="B756" s="3"/>
      <c r="C756" s="5"/>
      <c r="D756" s="5"/>
      <c r="E756" s="5"/>
      <c r="F756" s="5"/>
      <c r="G756" s="5"/>
      <c r="H756" s="5"/>
      <c r="I756" s="5"/>
      <c r="J756" s="5"/>
      <c r="K756" s="5"/>
      <c r="L756" s="5"/>
      <c r="M756" s="5"/>
      <c r="N756" s="5"/>
      <c r="O756" s="5"/>
      <c r="P756" s="5"/>
      <c r="Q756" s="5"/>
      <c r="R756" s="5"/>
      <c r="S756" s="5"/>
      <c r="T756" s="5"/>
      <c r="U756" s="5"/>
      <c r="V756" s="5"/>
    </row>
    <row r="757">
      <c r="A757" s="5"/>
      <c r="B757" s="3"/>
      <c r="C757" s="5"/>
      <c r="D757" s="5"/>
      <c r="E757" s="5"/>
      <c r="F757" s="5"/>
      <c r="G757" s="5"/>
      <c r="H757" s="5"/>
      <c r="I757" s="5"/>
      <c r="J757" s="5"/>
      <c r="K757" s="5"/>
      <c r="L757" s="5"/>
      <c r="M757" s="5"/>
      <c r="N757" s="5"/>
      <c r="O757" s="5"/>
      <c r="P757" s="5"/>
      <c r="Q757" s="5"/>
      <c r="R757" s="5"/>
      <c r="S757" s="5"/>
      <c r="T757" s="5"/>
      <c r="U757" s="5"/>
      <c r="V757" s="5"/>
    </row>
    <row r="758">
      <c r="A758" s="5"/>
      <c r="B758" s="3"/>
      <c r="C758" s="5"/>
      <c r="D758" s="5"/>
      <c r="E758" s="5"/>
      <c r="F758" s="5"/>
      <c r="G758" s="5"/>
      <c r="H758" s="5"/>
      <c r="I758" s="5"/>
      <c r="J758" s="5"/>
      <c r="K758" s="5"/>
      <c r="L758" s="5"/>
      <c r="M758" s="5"/>
      <c r="N758" s="5"/>
      <c r="O758" s="5"/>
      <c r="P758" s="5"/>
      <c r="Q758" s="5"/>
      <c r="R758" s="5"/>
      <c r="S758" s="5"/>
      <c r="T758" s="5"/>
      <c r="U758" s="5"/>
      <c r="V758" s="5"/>
    </row>
    <row r="759">
      <c r="A759" s="5"/>
      <c r="B759" s="3"/>
      <c r="C759" s="5"/>
      <c r="D759" s="5"/>
      <c r="E759" s="5"/>
      <c r="F759" s="5"/>
      <c r="G759" s="5"/>
      <c r="H759" s="5"/>
      <c r="I759" s="5"/>
      <c r="J759" s="5"/>
      <c r="K759" s="5"/>
      <c r="L759" s="5"/>
      <c r="M759" s="5"/>
      <c r="N759" s="5"/>
      <c r="O759" s="5"/>
      <c r="P759" s="5"/>
      <c r="Q759" s="5"/>
      <c r="R759" s="5"/>
      <c r="S759" s="5"/>
      <c r="T759" s="5"/>
      <c r="U759" s="5"/>
      <c r="V759" s="5"/>
    </row>
    <row r="760">
      <c r="A760" s="5"/>
      <c r="B760" s="3"/>
      <c r="C760" s="5"/>
      <c r="D760" s="5"/>
      <c r="E760" s="5"/>
      <c r="F760" s="5"/>
      <c r="G760" s="5"/>
      <c r="H760" s="5"/>
      <c r="I760" s="5"/>
      <c r="J760" s="5"/>
      <c r="K760" s="5"/>
      <c r="L760" s="5"/>
      <c r="M760" s="5"/>
      <c r="N760" s="5"/>
      <c r="O760" s="5"/>
      <c r="P760" s="5"/>
      <c r="Q760" s="5"/>
      <c r="R760" s="5"/>
      <c r="S760" s="5"/>
      <c r="T760" s="5"/>
      <c r="U760" s="5"/>
      <c r="V760" s="5"/>
    </row>
    <row r="761">
      <c r="A761" s="5"/>
      <c r="B761" s="3"/>
      <c r="C761" s="5"/>
      <c r="D761" s="5"/>
      <c r="E761" s="5"/>
      <c r="F761" s="5"/>
      <c r="G761" s="5"/>
      <c r="H761" s="5"/>
      <c r="I761" s="5"/>
      <c r="J761" s="5"/>
      <c r="K761" s="5"/>
      <c r="L761" s="5"/>
      <c r="M761" s="5"/>
      <c r="N761" s="5"/>
      <c r="O761" s="5"/>
      <c r="P761" s="5"/>
      <c r="Q761" s="5"/>
      <c r="R761" s="5"/>
      <c r="S761" s="5"/>
      <c r="T761" s="5"/>
      <c r="U761" s="5"/>
      <c r="V761" s="5"/>
    </row>
    <row r="762">
      <c r="A762" s="5"/>
      <c r="B762" s="3"/>
      <c r="C762" s="5"/>
      <c r="D762" s="5"/>
      <c r="E762" s="5"/>
      <c r="F762" s="5"/>
      <c r="G762" s="5"/>
      <c r="H762" s="5"/>
      <c r="I762" s="5"/>
      <c r="J762" s="5"/>
      <c r="K762" s="5"/>
      <c r="L762" s="5"/>
      <c r="M762" s="5"/>
      <c r="N762" s="5"/>
      <c r="O762" s="5"/>
      <c r="P762" s="5"/>
      <c r="Q762" s="5"/>
      <c r="R762" s="5"/>
      <c r="S762" s="5"/>
      <c r="T762" s="5"/>
      <c r="U762" s="5"/>
      <c r="V762" s="5"/>
    </row>
    <row r="763">
      <c r="A763" s="5"/>
      <c r="B763" s="3"/>
      <c r="C763" s="5"/>
      <c r="D763" s="5"/>
      <c r="E763" s="5"/>
      <c r="F763" s="5"/>
      <c r="G763" s="5"/>
      <c r="H763" s="5"/>
      <c r="I763" s="5"/>
      <c r="J763" s="5"/>
      <c r="K763" s="5"/>
      <c r="L763" s="5"/>
      <c r="M763" s="5"/>
      <c r="N763" s="5"/>
      <c r="O763" s="5"/>
      <c r="P763" s="5"/>
      <c r="Q763" s="5"/>
      <c r="R763" s="5"/>
      <c r="S763" s="5"/>
      <c r="T763" s="5"/>
      <c r="U763" s="5"/>
      <c r="V763" s="5"/>
    </row>
    <row r="764">
      <c r="A764" s="5"/>
      <c r="B764" s="3"/>
      <c r="C764" s="5"/>
      <c r="D764" s="5"/>
      <c r="E764" s="5"/>
      <c r="F764" s="5"/>
      <c r="G764" s="5"/>
      <c r="H764" s="5"/>
      <c r="I764" s="5"/>
      <c r="J764" s="5"/>
      <c r="K764" s="5"/>
      <c r="L764" s="5"/>
      <c r="M764" s="5"/>
      <c r="N764" s="5"/>
      <c r="O764" s="5"/>
      <c r="P764" s="5"/>
      <c r="Q764" s="5"/>
      <c r="R764" s="5"/>
      <c r="S764" s="5"/>
      <c r="T764" s="5"/>
      <c r="U764" s="5"/>
      <c r="V764" s="5"/>
    </row>
    <row r="765">
      <c r="A765" s="5"/>
      <c r="B765" s="3"/>
      <c r="C765" s="5"/>
      <c r="D765" s="5"/>
      <c r="E765" s="5"/>
      <c r="F765" s="5"/>
      <c r="G765" s="5"/>
      <c r="H765" s="5"/>
      <c r="I765" s="5"/>
      <c r="J765" s="5"/>
      <c r="K765" s="5"/>
      <c r="L765" s="5"/>
      <c r="M765" s="5"/>
      <c r="N765" s="5"/>
      <c r="O765" s="5"/>
      <c r="P765" s="5"/>
      <c r="Q765" s="5"/>
      <c r="R765" s="5"/>
      <c r="S765" s="5"/>
      <c r="T765" s="5"/>
      <c r="U765" s="5"/>
      <c r="V765" s="5"/>
    </row>
    <row r="766">
      <c r="A766" s="5"/>
      <c r="B766" s="3"/>
      <c r="C766" s="5"/>
      <c r="D766" s="5"/>
      <c r="E766" s="5"/>
      <c r="F766" s="5"/>
      <c r="G766" s="5"/>
      <c r="H766" s="5"/>
      <c r="I766" s="5"/>
      <c r="J766" s="5"/>
      <c r="K766" s="5"/>
      <c r="L766" s="5"/>
      <c r="M766" s="5"/>
      <c r="N766" s="5"/>
      <c r="O766" s="5"/>
      <c r="P766" s="5"/>
      <c r="Q766" s="5"/>
      <c r="R766" s="5"/>
      <c r="S766" s="5"/>
      <c r="T766" s="5"/>
      <c r="U766" s="5"/>
      <c r="V766" s="5"/>
    </row>
    <row r="767">
      <c r="A767" s="5"/>
      <c r="B767" s="3"/>
      <c r="C767" s="5"/>
      <c r="D767" s="5"/>
      <c r="E767" s="5"/>
      <c r="F767" s="5"/>
      <c r="G767" s="5"/>
      <c r="H767" s="5"/>
      <c r="I767" s="5"/>
      <c r="J767" s="5"/>
      <c r="K767" s="5"/>
      <c r="L767" s="5"/>
      <c r="M767" s="5"/>
      <c r="N767" s="5"/>
      <c r="O767" s="5"/>
      <c r="P767" s="5"/>
      <c r="Q767" s="5"/>
      <c r="R767" s="5"/>
      <c r="S767" s="5"/>
      <c r="T767" s="5"/>
      <c r="U767" s="5"/>
      <c r="V767" s="5"/>
    </row>
    <row r="768">
      <c r="A768" s="5"/>
      <c r="B768" s="3"/>
      <c r="C768" s="5"/>
      <c r="D768" s="5"/>
      <c r="E768" s="5"/>
      <c r="F768" s="5"/>
      <c r="G768" s="5"/>
      <c r="H768" s="5"/>
      <c r="I768" s="5"/>
      <c r="J768" s="5"/>
      <c r="K768" s="5"/>
      <c r="L768" s="5"/>
      <c r="M768" s="5"/>
      <c r="N768" s="5"/>
      <c r="O768" s="5"/>
      <c r="P768" s="5"/>
      <c r="Q768" s="5"/>
      <c r="R768" s="5"/>
      <c r="S768" s="5"/>
      <c r="T768" s="5"/>
      <c r="U768" s="5"/>
      <c r="V768" s="5"/>
    </row>
    <row r="769">
      <c r="A769" s="5"/>
      <c r="B769" s="3"/>
      <c r="C769" s="5"/>
      <c r="D769" s="5"/>
      <c r="E769" s="5"/>
      <c r="F769" s="5"/>
      <c r="G769" s="5"/>
      <c r="H769" s="5"/>
      <c r="I769" s="5"/>
      <c r="J769" s="5"/>
      <c r="K769" s="5"/>
      <c r="L769" s="5"/>
      <c r="M769" s="5"/>
      <c r="N769" s="5"/>
      <c r="O769" s="5"/>
      <c r="P769" s="5"/>
      <c r="Q769" s="5"/>
      <c r="R769" s="5"/>
      <c r="S769" s="5"/>
      <c r="T769" s="5"/>
      <c r="U769" s="5"/>
      <c r="V769" s="5"/>
    </row>
    <row r="770">
      <c r="A770" s="5"/>
      <c r="B770" s="3"/>
      <c r="C770" s="5"/>
      <c r="D770" s="5"/>
      <c r="E770" s="5"/>
      <c r="F770" s="5"/>
      <c r="G770" s="5"/>
      <c r="H770" s="5"/>
      <c r="I770" s="5"/>
      <c r="J770" s="5"/>
      <c r="K770" s="5"/>
      <c r="L770" s="5"/>
      <c r="M770" s="5"/>
      <c r="N770" s="5"/>
      <c r="O770" s="5"/>
      <c r="P770" s="5"/>
      <c r="Q770" s="5"/>
      <c r="R770" s="5"/>
      <c r="S770" s="5"/>
      <c r="T770" s="5"/>
      <c r="U770" s="5"/>
      <c r="V770" s="5"/>
    </row>
    <row r="771">
      <c r="A771" s="5"/>
      <c r="B771" s="3"/>
      <c r="C771" s="5"/>
      <c r="D771" s="5"/>
      <c r="E771" s="5"/>
      <c r="F771" s="5"/>
      <c r="G771" s="5"/>
      <c r="H771" s="5"/>
      <c r="I771" s="5"/>
      <c r="J771" s="5"/>
      <c r="K771" s="5"/>
      <c r="L771" s="5"/>
      <c r="M771" s="5"/>
      <c r="N771" s="5"/>
      <c r="O771" s="5"/>
      <c r="P771" s="5"/>
      <c r="Q771" s="5"/>
      <c r="R771" s="5"/>
      <c r="S771" s="5"/>
      <c r="T771" s="5"/>
      <c r="U771" s="5"/>
      <c r="V771" s="5"/>
    </row>
    <row r="772">
      <c r="A772" s="5"/>
      <c r="B772" s="3"/>
      <c r="C772" s="5"/>
      <c r="D772" s="5"/>
      <c r="E772" s="5"/>
      <c r="F772" s="5"/>
      <c r="G772" s="5"/>
      <c r="H772" s="5"/>
      <c r="I772" s="5"/>
      <c r="J772" s="5"/>
      <c r="K772" s="5"/>
      <c r="L772" s="5"/>
      <c r="M772" s="5"/>
      <c r="N772" s="5"/>
      <c r="O772" s="5"/>
      <c r="P772" s="5"/>
      <c r="Q772" s="5"/>
      <c r="R772" s="5"/>
      <c r="S772" s="5"/>
      <c r="T772" s="5"/>
      <c r="U772" s="5"/>
      <c r="V772" s="5"/>
    </row>
    <row r="773">
      <c r="A773" s="5"/>
      <c r="B773" s="3"/>
      <c r="C773" s="5"/>
      <c r="D773" s="5"/>
      <c r="E773" s="5"/>
      <c r="F773" s="5"/>
      <c r="G773" s="5"/>
      <c r="H773" s="5"/>
      <c r="I773" s="5"/>
      <c r="J773" s="5"/>
      <c r="K773" s="5"/>
      <c r="L773" s="5"/>
      <c r="M773" s="5"/>
      <c r="N773" s="5"/>
      <c r="O773" s="5"/>
      <c r="P773" s="5"/>
      <c r="Q773" s="5"/>
      <c r="R773" s="5"/>
      <c r="S773" s="5"/>
      <c r="T773" s="5"/>
      <c r="U773" s="5"/>
      <c r="V773" s="5"/>
    </row>
    <row r="774">
      <c r="A774" s="5"/>
      <c r="B774" s="3"/>
      <c r="C774" s="5"/>
      <c r="D774" s="5"/>
      <c r="E774" s="5"/>
      <c r="F774" s="5"/>
      <c r="G774" s="5"/>
      <c r="H774" s="5"/>
      <c r="I774" s="5"/>
      <c r="J774" s="5"/>
      <c r="K774" s="5"/>
      <c r="L774" s="5"/>
      <c r="M774" s="5"/>
      <c r="N774" s="5"/>
      <c r="O774" s="5"/>
      <c r="P774" s="5"/>
      <c r="Q774" s="5"/>
      <c r="R774" s="5"/>
      <c r="S774" s="5"/>
      <c r="T774" s="5"/>
      <c r="U774" s="5"/>
      <c r="V774" s="5"/>
    </row>
    <row r="775">
      <c r="A775" s="5"/>
      <c r="B775" s="3"/>
      <c r="C775" s="5"/>
      <c r="D775" s="5"/>
      <c r="E775" s="5"/>
      <c r="F775" s="5"/>
      <c r="G775" s="5"/>
      <c r="H775" s="5"/>
      <c r="I775" s="5"/>
      <c r="J775" s="5"/>
      <c r="K775" s="5"/>
      <c r="L775" s="5"/>
      <c r="M775" s="5"/>
      <c r="N775" s="5"/>
      <c r="O775" s="5"/>
      <c r="P775" s="5"/>
      <c r="Q775" s="5"/>
      <c r="R775" s="5"/>
      <c r="S775" s="5"/>
      <c r="T775" s="5"/>
      <c r="U775" s="5"/>
      <c r="V775" s="5"/>
    </row>
    <row r="776">
      <c r="A776" s="5"/>
      <c r="B776" s="3"/>
      <c r="C776" s="5"/>
      <c r="D776" s="5"/>
      <c r="E776" s="5"/>
      <c r="F776" s="5"/>
      <c r="G776" s="5"/>
      <c r="H776" s="5"/>
      <c r="I776" s="5"/>
      <c r="J776" s="5"/>
      <c r="K776" s="5"/>
      <c r="L776" s="5"/>
      <c r="M776" s="5"/>
      <c r="N776" s="5"/>
      <c r="O776" s="5"/>
      <c r="P776" s="5"/>
      <c r="Q776" s="5"/>
      <c r="R776" s="5"/>
      <c r="S776" s="5"/>
      <c r="T776" s="5"/>
      <c r="U776" s="5"/>
      <c r="V776" s="5"/>
    </row>
    <row r="777">
      <c r="A777" s="5"/>
      <c r="B777" s="3"/>
      <c r="C777" s="5"/>
      <c r="D777" s="5"/>
      <c r="E777" s="5"/>
      <c r="F777" s="5"/>
      <c r="G777" s="5"/>
      <c r="H777" s="5"/>
      <c r="I777" s="5"/>
      <c r="J777" s="5"/>
      <c r="K777" s="5"/>
      <c r="L777" s="5"/>
      <c r="M777" s="5"/>
      <c r="N777" s="5"/>
      <c r="O777" s="5"/>
      <c r="P777" s="5"/>
      <c r="Q777" s="5"/>
      <c r="R777" s="5"/>
      <c r="S777" s="5"/>
      <c r="T777" s="5"/>
      <c r="U777" s="5"/>
      <c r="V777" s="5"/>
    </row>
    <row r="778">
      <c r="A778" s="5"/>
      <c r="B778" s="3"/>
      <c r="C778" s="5"/>
      <c r="D778" s="5"/>
      <c r="E778" s="5"/>
      <c r="F778" s="5"/>
      <c r="G778" s="5"/>
      <c r="H778" s="5"/>
      <c r="I778" s="5"/>
      <c r="J778" s="5"/>
      <c r="K778" s="5"/>
      <c r="L778" s="5"/>
      <c r="M778" s="5"/>
      <c r="N778" s="5"/>
      <c r="O778" s="5"/>
      <c r="P778" s="5"/>
      <c r="Q778" s="5"/>
      <c r="R778" s="5"/>
      <c r="S778" s="5"/>
      <c r="T778" s="5"/>
      <c r="U778" s="5"/>
      <c r="V778" s="5"/>
    </row>
    <row r="779">
      <c r="A779" s="5"/>
      <c r="B779" s="3"/>
      <c r="C779" s="5"/>
      <c r="D779" s="5"/>
      <c r="E779" s="5"/>
      <c r="F779" s="5"/>
      <c r="G779" s="5"/>
      <c r="H779" s="5"/>
      <c r="I779" s="5"/>
      <c r="J779" s="5"/>
      <c r="K779" s="5"/>
      <c r="L779" s="5"/>
      <c r="M779" s="5"/>
      <c r="N779" s="5"/>
      <c r="O779" s="5"/>
      <c r="P779" s="5"/>
      <c r="Q779" s="5"/>
      <c r="R779" s="5"/>
      <c r="S779" s="5"/>
      <c r="T779" s="5"/>
      <c r="U779" s="5"/>
      <c r="V779" s="5"/>
    </row>
    <row r="780">
      <c r="A780" s="5"/>
      <c r="B780" s="3"/>
      <c r="C780" s="5"/>
      <c r="D780" s="5"/>
      <c r="E780" s="5"/>
      <c r="F780" s="5"/>
      <c r="G780" s="5"/>
      <c r="H780" s="5"/>
      <c r="I780" s="5"/>
      <c r="J780" s="5"/>
      <c r="K780" s="5"/>
      <c r="L780" s="5"/>
      <c r="M780" s="5"/>
      <c r="N780" s="5"/>
      <c r="O780" s="5"/>
      <c r="P780" s="5"/>
      <c r="Q780" s="5"/>
      <c r="R780" s="5"/>
      <c r="S780" s="5"/>
      <c r="T780" s="5"/>
      <c r="U780" s="5"/>
      <c r="V780" s="5"/>
    </row>
    <row r="781">
      <c r="A781" s="5"/>
      <c r="B781" s="3"/>
      <c r="C781" s="5"/>
      <c r="D781" s="5"/>
      <c r="E781" s="5"/>
      <c r="F781" s="5"/>
      <c r="G781" s="5"/>
      <c r="H781" s="5"/>
      <c r="I781" s="5"/>
      <c r="J781" s="5"/>
      <c r="K781" s="5"/>
      <c r="L781" s="5"/>
      <c r="M781" s="5"/>
      <c r="N781" s="5"/>
      <c r="O781" s="5"/>
      <c r="P781" s="5"/>
      <c r="Q781" s="5"/>
      <c r="R781" s="5"/>
      <c r="S781" s="5"/>
      <c r="T781" s="5"/>
      <c r="U781" s="5"/>
      <c r="V781" s="5"/>
    </row>
    <row r="782">
      <c r="A782" s="5"/>
      <c r="B782" s="3"/>
      <c r="C782" s="5"/>
      <c r="D782" s="5"/>
      <c r="E782" s="5"/>
      <c r="F782" s="5"/>
      <c r="G782" s="5"/>
      <c r="H782" s="5"/>
      <c r="I782" s="5"/>
      <c r="J782" s="5"/>
      <c r="K782" s="5"/>
      <c r="L782" s="5"/>
      <c r="M782" s="5"/>
      <c r="N782" s="5"/>
      <c r="O782" s="5"/>
      <c r="P782" s="5"/>
      <c r="Q782" s="5"/>
      <c r="R782" s="5"/>
      <c r="S782" s="5"/>
      <c r="T782" s="5"/>
      <c r="U782" s="5"/>
      <c r="V782" s="5"/>
    </row>
    <row r="783">
      <c r="A783" s="5"/>
      <c r="B783" s="3"/>
      <c r="C783" s="5"/>
      <c r="D783" s="5"/>
      <c r="E783" s="5"/>
      <c r="F783" s="5"/>
      <c r="G783" s="5"/>
      <c r="H783" s="5"/>
      <c r="I783" s="5"/>
      <c r="J783" s="5"/>
      <c r="K783" s="5"/>
      <c r="L783" s="5"/>
      <c r="M783" s="5"/>
      <c r="N783" s="5"/>
      <c r="O783" s="5"/>
      <c r="P783" s="5"/>
      <c r="Q783" s="5"/>
      <c r="R783" s="5"/>
      <c r="S783" s="5"/>
      <c r="T783" s="5"/>
      <c r="U783" s="5"/>
      <c r="V783" s="5"/>
    </row>
    <row r="784">
      <c r="A784" s="5"/>
      <c r="B784" s="3"/>
      <c r="C784" s="5"/>
      <c r="D784" s="5"/>
      <c r="E784" s="5"/>
      <c r="F784" s="5"/>
      <c r="G784" s="5"/>
      <c r="H784" s="5"/>
      <c r="I784" s="5"/>
      <c r="J784" s="5"/>
      <c r="K784" s="5"/>
      <c r="L784" s="5"/>
      <c r="M784" s="5"/>
      <c r="N784" s="5"/>
      <c r="O784" s="5"/>
      <c r="P784" s="5"/>
      <c r="Q784" s="5"/>
      <c r="R784" s="5"/>
      <c r="S784" s="5"/>
      <c r="T784" s="5"/>
      <c r="U784" s="5"/>
      <c r="V784" s="5"/>
    </row>
    <row r="785">
      <c r="A785" s="5"/>
      <c r="B785" s="3"/>
      <c r="C785" s="5"/>
      <c r="D785" s="5"/>
      <c r="E785" s="5"/>
      <c r="F785" s="5"/>
      <c r="G785" s="5"/>
      <c r="H785" s="5"/>
      <c r="I785" s="5"/>
      <c r="J785" s="5"/>
      <c r="K785" s="5"/>
      <c r="L785" s="5"/>
      <c r="M785" s="5"/>
      <c r="N785" s="5"/>
      <c r="O785" s="5"/>
      <c r="P785" s="5"/>
      <c r="Q785" s="5"/>
      <c r="R785" s="5"/>
      <c r="S785" s="5"/>
      <c r="T785" s="5"/>
      <c r="U785" s="5"/>
      <c r="V785" s="5"/>
    </row>
    <row r="786">
      <c r="A786" s="5"/>
      <c r="B786" s="3"/>
      <c r="C786" s="5"/>
      <c r="D786" s="5"/>
      <c r="E786" s="5"/>
      <c r="F786" s="5"/>
      <c r="G786" s="5"/>
      <c r="H786" s="5"/>
      <c r="I786" s="5"/>
      <c r="J786" s="5"/>
      <c r="K786" s="5"/>
      <c r="L786" s="5"/>
      <c r="M786" s="5"/>
      <c r="N786" s="5"/>
      <c r="O786" s="5"/>
      <c r="P786" s="5"/>
      <c r="Q786" s="5"/>
      <c r="R786" s="5"/>
      <c r="S786" s="5"/>
      <c r="T786" s="5"/>
      <c r="U786" s="5"/>
      <c r="V786" s="5"/>
    </row>
    <row r="787">
      <c r="A787" s="5"/>
      <c r="B787" s="3"/>
      <c r="C787" s="5"/>
      <c r="D787" s="5"/>
      <c r="E787" s="5"/>
      <c r="F787" s="5"/>
      <c r="G787" s="5"/>
      <c r="H787" s="5"/>
      <c r="I787" s="5"/>
      <c r="J787" s="5"/>
      <c r="K787" s="5"/>
      <c r="L787" s="5"/>
      <c r="M787" s="5"/>
      <c r="N787" s="5"/>
      <c r="O787" s="5"/>
      <c r="P787" s="5"/>
      <c r="Q787" s="5"/>
      <c r="R787" s="5"/>
      <c r="S787" s="5"/>
      <c r="T787" s="5"/>
      <c r="U787" s="5"/>
      <c r="V787" s="5"/>
    </row>
    <row r="788">
      <c r="A788" s="5"/>
      <c r="B788" s="3"/>
      <c r="C788" s="5"/>
      <c r="D788" s="5"/>
      <c r="E788" s="5"/>
      <c r="F788" s="5"/>
      <c r="G788" s="5"/>
      <c r="H788" s="5"/>
      <c r="I788" s="5"/>
      <c r="J788" s="5"/>
      <c r="K788" s="5"/>
      <c r="L788" s="5"/>
      <c r="M788" s="5"/>
      <c r="N788" s="5"/>
      <c r="O788" s="5"/>
      <c r="P788" s="5"/>
      <c r="Q788" s="5"/>
      <c r="R788" s="5"/>
      <c r="S788" s="5"/>
      <c r="T788" s="5"/>
      <c r="U788" s="5"/>
      <c r="V788" s="5"/>
    </row>
    <row r="789">
      <c r="A789" s="5"/>
      <c r="B789" s="3"/>
      <c r="C789" s="5"/>
      <c r="D789" s="5"/>
      <c r="E789" s="5"/>
      <c r="F789" s="5"/>
      <c r="G789" s="5"/>
      <c r="H789" s="5"/>
      <c r="I789" s="5"/>
      <c r="J789" s="5"/>
      <c r="K789" s="5"/>
      <c r="L789" s="5"/>
      <c r="M789" s="5"/>
      <c r="N789" s="5"/>
      <c r="O789" s="5"/>
      <c r="P789" s="5"/>
      <c r="Q789" s="5"/>
      <c r="R789" s="5"/>
      <c r="S789" s="5"/>
      <c r="T789" s="5"/>
      <c r="U789" s="5"/>
      <c r="V789" s="5"/>
    </row>
    <row r="790">
      <c r="A790" s="5"/>
      <c r="B790" s="3"/>
      <c r="C790" s="5"/>
      <c r="D790" s="5"/>
      <c r="E790" s="5"/>
      <c r="F790" s="5"/>
      <c r="G790" s="5"/>
      <c r="H790" s="5"/>
      <c r="I790" s="5"/>
      <c r="J790" s="5"/>
      <c r="K790" s="5"/>
      <c r="L790" s="5"/>
      <c r="M790" s="5"/>
      <c r="N790" s="5"/>
      <c r="O790" s="5"/>
      <c r="P790" s="5"/>
      <c r="Q790" s="5"/>
      <c r="R790" s="5"/>
      <c r="S790" s="5"/>
      <c r="T790" s="5"/>
      <c r="U790" s="5"/>
      <c r="V790" s="5"/>
    </row>
    <row r="791">
      <c r="A791" s="5"/>
      <c r="B791" s="3"/>
      <c r="C791" s="5"/>
      <c r="D791" s="5"/>
      <c r="E791" s="5"/>
      <c r="F791" s="5"/>
      <c r="G791" s="5"/>
      <c r="H791" s="5"/>
      <c r="I791" s="5"/>
      <c r="J791" s="5"/>
      <c r="K791" s="5"/>
      <c r="L791" s="5"/>
      <c r="M791" s="5"/>
      <c r="N791" s="5"/>
      <c r="O791" s="5"/>
      <c r="P791" s="5"/>
      <c r="Q791" s="5"/>
      <c r="R791" s="5"/>
      <c r="S791" s="5"/>
      <c r="T791" s="5"/>
      <c r="U791" s="5"/>
      <c r="V791" s="5"/>
    </row>
    <row r="792">
      <c r="A792" s="5"/>
      <c r="B792" s="3"/>
      <c r="C792" s="5"/>
      <c r="D792" s="5"/>
      <c r="E792" s="5"/>
      <c r="F792" s="5"/>
      <c r="G792" s="5"/>
      <c r="H792" s="5"/>
      <c r="I792" s="5"/>
      <c r="J792" s="5"/>
      <c r="K792" s="5"/>
      <c r="L792" s="5"/>
      <c r="M792" s="5"/>
      <c r="N792" s="5"/>
      <c r="O792" s="5"/>
      <c r="P792" s="5"/>
      <c r="Q792" s="5"/>
      <c r="R792" s="5"/>
      <c r="S792" s="5"/>
      <c r="T792" s="5"/>
      <c r="U792" s="5"/>
      <c r="V792" s="5"/>
    </row>
    <row r="793">
      <c r="A793" s="5"/>
      <c r="B793" s="3"/>
      <c r="C793" s="5"/>
      <c r="D793" s="5"/>
      <c r="E793" s="5"/>
      <c r="F793" s="5"/>
      <c r="G793" s="5"/>
      <c r="H793" s="5"/>
      <c r="I793" s="5"/>
      <c r="J793" s="5"/>
      <c r="K793" s="5"/>
      <c r="L793" s="5"/>
      <c r="M793" s="5"/>
      <c r="N793" s="5"/>
      <c r="O793" s="5"/>
      <c r="P793" s="5"/>
      <c r="Q793" s="5"/>
      <c r="R793" s="5"/>
      <c r="S793" s="5"/>
      <c r="T793" s="5"/>
      <c r="U793" s="5"/>
      <c r="V793" s="5"/>
    </row>
    <row r="794">
      <c r="A794" s="5"/>
      <c r="B794" s="3"/>
      <c r="C794" s="5"/>
      <c r="D794" s="5"/>
      <c r="E794" s="5"/>
      <c r="F794" s="5"/>
      <c r="G794" s="5"/>
      <c r="H794" s="5"/>
      <c r="I794" s="5"/>
      <c r="J794" s="5"/>
      <c r="K794" s="5"/>
      <c r="L794" s="5"/>
      <c r="M794" s="5"/>
      <c r="N794" s="5"/>
      <c r="O794" s="5"/>
      <c r="P794" s="5"/>
      <c r="Q794" s="5"/>
      <c r="R794" s="5"/>
      <c r="S794" s="5"/>
      <c r="T794" s="5"/>
      <c r="U794" s="5"/>
      <c r="V794" s="5"/>
    </row>
    <row r="795">
      <c r="A795" s="5"/>
      <c r="B795" s="3"/>
      <c r="C795" s="5"/>
      <c r="D795" s="5"/>
      <c r="E795" s="5"/>
      <c r="F795" s="5"/>
      <c r="G795" s="5"/>
      <c r="H795" s="5"/>
      <c r="I795" s="5"/>
      <c r="J795" s="5"/>
      <c r="K795" s="5"/>
      <c r="L795" s="5"/>
      <c r="M795" s="5"/>
      <c r="N795" s="5"/>
      <c r="O795" s="5"/>
      <c r="P795" s="5"/>
      <c r="Q795" s="5"/>
      <c r="R795" s="5"/>
      <c r="S795" s="5"/>
      <c r="T795" s="5"/>
      <c r="U795" s="5"/>
      <c r="V795" s="5"/>
    </row>
    <row r="796">
      <c r="A796" s="5"/>
      <c r="B796" s="3"/>
      <c r="C796" s="5"/>
      <c r="D796" s="5"/>
      <c r="E796" s="5"/>
      <c r="F796" s="5"/>
      <c r="G796" s="5"/>
      <c r="H796" s="5"/>
      <c r="I796" s="5"/>
      <c r="J796" s="5"/>
      <c r="K796" s="5"/>
      <c r="L796" s="5"/>
      <c r="M796" s="5"/>
      <c r="N796" s="5"/>
      <c r="O796" s="5"/>
      <c r="P796" s="5"/>
      <c r="Q796" s="5"/>
      <c r="R796" s="5"/>
      <c r="S796" s="5"/>
      <c r="T796" s="5"/>
      <c r="U796" s="5"/>
      <c r="V796" s="5"/>
    </row>
    <row r="797">
      <c r="A797" s="5"/>
      <c r="B797" s="3"/>
      <c r="C797" s="5"/>
      <c r="D797" s="5"/>
      <c r="E797" s="5"/>
      <c r="F797" s="5"/>
      <c r="G797" s="5"/>
      <c r="H797" s="5"/>
      <c r="I797" s="5"/>
      <c r="J797" s="5"/>
      <c r="K797" s="5"/>
      <c r="L797" s="5"/>
      <c r="M797" s="5"/>
      <c r="N797" s="5"/>
      <c r="O797" s="5"/>
      <c r="P797" s="5"/>
      <c r="Q797" s="5"/>
      <c r="R797" s="5"/>
      <c r="S797" s="5"/>
      <c r="T797" s="5"/>
      <c r="U797" s="5"/>
      <c r="V797" s="5"/>
    </row>
    <row r="798">
      <c r="A798" s="5"/>
      <c r="B798" s="3"/>
      <c r="C798" s="5"/>
      <c r="D798" s="5"/>
      <c r="E798" s="5"/>
      <c r="F798" s="5"/>
      <c r="G798" s="5"/>
      <c r="H798" s="5"/>
      <c r="I798" s="5"/>
      <c r="J798" s="5"/>
      <c r="K798" s="5"/>
      <c r="L798" s="5"/>
      <c r="M798" s="5"/>
      <c r="N798" s="5"/>
      <c r="O798" s="5"/>
      <c r="P798" s="5"/>
      <c r="Q798" s="5"/>
      <c r="R798" s="5"/>
      <c r="S798" s="5"/>
      <c r="T798" s="5"/>
      <c r="U798" s="5"/>
      <c r="V798" s="5"/>
    </row>
    <row r="799">
      <c r="A799" s="5"/>
      <c r="B799" s="3"/>
      <c r="C799" s="5"/>
      <c r="D799" s="5"/>
      <c r="E799" s="5"/>
      <c r="F799" s="5"/>
      <c r="G799" s="5"/>
      <c r="H799" s="5"/>
      <c r="I799" s="5"/>
      <c r="J799" s="5"/>
      <c r="K799" s="5"/>
      <c r="L799" s="5"/>
      <c r="M799" s="5"/>
      <c r="N799" s="5"/>
      <c r="O799" s="5"/>
      <c r="P799" s="5"/>
      <c r="Q799" s="5"/>
      <c r="R799" s="5"/>
      <c r="S799" s="5"/>
      <c r="T799" s="5"/>
      <c r="U799" s="5"/>
      <c r="V799" s="5"/>
    </row>
    <row r="800">
      <c r="A800" s="5"/>
      <c r="B800" s="3"/>
      <c r="C800" s="5"/>
      <c r="D800" s="5"/>
      <c r="E800" s="5"/>
      <c r="F800" s="5"/>
      <c r="G800" s="5"/>
      <c r="H800" s="5"/>
      <c r="I800" s="5"/>
      <c r="J800" s="5"/>
      <c r="K800" s="5"/>
      <c r="L800" s="5"/>
      <c r="M800" s="5"/>
      <c r="N800" s="5"/>
      <c r="O800" s="5"/>
      <c r="P800" s="5"/>
      <c r="Q800" s="5"/>
      <c r="R800" s="5"/>
      <c r="S800" s="5"/>
      <c r="T800" s="5"/>
      <c r="U800" s="5"/>
      <c r="V800" s="5"/>
    </row>
    <row r="801">
      <c r="A801" s="5"/>
      <c r="B801" s="3"/>
      <c r="C801" s="5"/>
      <c r="D801" s="5"/>
      <c r="E801" s="5"/>
      <c r="F801" s="5"/>
      <c r="G801" s="5"/>
      <c r="H801" s="5"/>
      <c r="I801" s="5"/>
      <c r="J801" s="5"/>
      <c r="K801" s="5"/>
      <c r="L801" s="5"/>
      <c r="M801" s="5"/>
      <c r="N801" s="5"/>
      <c r="O801" s="5"/>
      <c r="P801" s="5"/>
      <c r="Q801" s="5"/>
      <c r="R801" s="5"/>
      <c r="S801" s="5"/>
      <c r="T801" s="5"/>
      <c r="U801" s="5"/>
      <c r="V801" s="5"/>
    </row>
    <row r="802">
      <c r="A802" s="5"/>
      <c r="B802" s="3"/>
      <c r="C802" s="5"/>
      <c r="D802" s="5"/>
      <c r="E802" s="5"/>
      <c r="F802" s="5"/>
      <c r="G802" s="5"/>
      <c r="H802" s="5"/>
      <c r="I802" s="5"/>
      <c r="J802" s="5"/>
      <c r="K802" s="5"/>
      <c r="L802" s="5"/>
      <c r="M802" s="5"/>
      <c r="N802" s="5"/>
      <c r="O802" s="5"/>
      <c r="P802" s="5"/>
      <c r="Q802" s="5"/>
      <c r="R802" s="5"/>
      <c r="S802" s="5"/>
      <c r="T802" s="5"/>
      <c r="U802" s="5"/>
      <c r="V802" s="5"/>
    </row>
    <row r="803">
      <c r="A803" s="5"/>
      <c r="B803" s="3"/>
      <c r="C803" s="5"/>
      <c r="D803" s="5"/>
      <c r="E803" s="5"/>
      <c r="F803" s="5"/>
      <c r="G803" s="5"/>
      <c r="H803" s="5"/>
      <c r="I803" s="5"/>
      <c r="J803" s="5"/>
      <c r="K803" s="5"/>
      <c r="L803" s="5"/>
      <c r="M803" s="5"/>
      <c r="N803" s="5"/>
      <c r="O803" s="5"/>
      <c r="P803" s="5"/>
      <c r="Q803" s="5"/>
      <c r="R803" s="5"/>
      <c r="S803" s="5"/>
      <c r="T803" s="5"/>
      <c r="U803" s="5"/>
      <c r="V803" s="5"/>
    </row>
    <row r="804">
      <c r="A804" s="5"/>
      <c r="B804" s="3"/>
      <c r="C804" s="5"/>
      <c r="D804" s="5"/>
      <c r="E804" s="5"/>
      <c r="F804" s="5"/>
      <c r="G804" s="5"/>
      <c r="H804" s="5"/>
      <c r="I804" s="5"/>
      <c r="J804" s="5"/>
      <c r="K804" s="5"/>
      <c r="L804" s="5"/>
      <c r="M804" s="5"/>
      <c r="N804" s="5"/>
      <c r="O804" s="5"/>
      <c r="P804" s="5"/>
      <c r="Q804" s="5"/>
      <c r="R804" s="5"/>
      <c r="S804" s="5"/>
      <c r="T804" s="5"/>
      <c r="U804" s="5"/>
      <c r="V804" s="5"/>
    </row>
    <row r="805">
      <c r="A805" s="5"/>
      <c r="B805" s="3"/>
      <c r="C805" s="5"/>
      <c r="D805" s="5"/>
      <c r="E805" s="5"/>
      <c r="F805" s="5"/>
      <c r="G805" s="5"/>
      <c r="H805" s="5"/>
      <c r="I805" s="5"/>
      <c r="J805" s="5"/>
      <c r="K805" s="5"/>
      <c r="L805" s="5"/>
      <c r="M805" s="5"/>
      <c r="N805" s="5"/>
      <c r="O805" s="5"/>
      <c r="P805" s="5"/>
      <c r="Q805" s="5"/>
      <c r="R805" s="5"/>
      <c r="S805" s="5"/>
      <c r="T805" s="5"/>
      <c r="U805" s="5"/>
      <c r="V805" s="5"/>
    </row>
    <row r="806">
      <c r="A806" s="5"/>
      <c r="B806" s="3"/>
      <c r="C806" s="5"/>
      <c r="D806" s="5"/>
      <c r="E806" s="5"/>
      <c r="F806" s="5"/>
      <c r="G806" s="5"/>
      <c r="H806" s="5"/>
      <c r="I806" s="5"/>
      <c r="J806" s="5"/>
      <c r="K806" s="5"/>
      <c r="L806" s="5"/>
      <c r="M806" s="5"/>
      <c r="N806" s="5"/>
      <c r="O806" s="5"/>
      <c r="P806" s="5"/>
      <c r="Q806" s="5"/>
      <c r="R806" s="5"/>
      <c r="S806" s="5"/>
      <c r="T806" s="5"/>
      <c r="U806" s="5"/>
      <c r="V806" s="5"/>
    </row>
    <row r="807">
      <c r="A807" s="5"/>
      <c r="B807" s="3"/>
      <c r="C807" s="5"/>
      <c r="D807" s="5"/>
      <c r="E807" s="5"/>
      <c r="F807" s="5"/>
      <c r="G807" s="5"/>
      <c r="H807" s="5"/>
      <c r="I807" s="5"/>
      <c r="J807" s="5"/>
      <c r="K807" s="5"/>
      <c r="L807" s="5"/>
      <c r="M807" s="5"/>
      <c r="N807" s="5"/>
      <c r="O807" s="5"/>
      <c r="P807" s="5"/>
      <c r="Q807" s="5"/>
      <c r="R807" s="5"/>
      <c r="S807" s="5"/>
      <c r="T807" s="5"/>
      <c r="U807" s="5"/>
      <c r="V807" s="5"/>
    </row>
    <row r="808">
      <c r="A808" s="5"/>
      <c r="B808" s="3"/>
      <c r="C808" s="5"/>
      <c r="D808" s="5"/>
      <c r="E808" s="5"/>
      <c r="F808" s="5"/>
      <c r="G808" s="5"/>
      <c r="H808" s="5"/>
      <c r="I808" s="5"/>
      <c r="J808" s="5"/>
      <c r="K808" s="5"/>
      <c r="L808" s="5"/>
      <c r="M808" s="5"/>
      <c r="N808" s="5"/>
      <c r="O808" s="5"/>
      <c r="P808" s="5"/>
      <c r="Q808" s="5"/>
      <c r="R808" s="5"/>
      <c r="S808" s="5"/>
      <c r="T808" s="5"/>
      <c r="U808" s="5"/>
      <c r="V808" s="5"/>
    </row>
    <row r="809">
      <c r="A809" s="5"/>
      <c r="B809" s="3"/>
      <c r="C809" s="5"/>
      <c r="D809" s="5"/>
      <c r="E809" s="5"/>
      <c r="F809" s="5"/>
      <c r="G809" s="5"/>
      <c r="H809" s="5"/>
      <c r="I809" s="5"/>
      <c r="J809" s="5"/>
      <c r="K809" s="5"/>
      <c r="L809" s="5"/>
      <c r="M809" s="5"/>
      <c r="N809" s="5"/>
      <c r="O809" s="5"/>
      <c r="P809" s="5"/>
      <c r="Q809" s="5"/>
      <c r="R809" s="5"/>
      <c r="S809" s="5"/>
      <c r="T809" s="5"/>
      <c r="U809" s="5"/>
      <c r="V809" s="5"/>
    </row>
    <row r="810">
      <c r="A810" s="5"/>
      <c r="B810" s="3"/>
      <c r="C810" s="5"/>
      <c r="D810" s="5"/>
      <c r="E810" s="5"/>
      <c r="F810" s="5"/>
      <c r="G810" s="5"/>
      <c r="H810" s="5"/>
      <c r="I810" s="5"/>
      <c r="J810" s="5"/>
      <c r="K810" s="5"/>
      <c r="L810" s="5"/>
      <c r="M810" s="5"/>
      <c r="N810" s="5"/>
      <c r="O810" s="5"/>
      <c r="P810" s="5"/>
      <c r="Q810" s="5"/>
      <c r="R810" s="5"/>
      <c r="S810" s="5"/>
      <c r="T810" s="5"/>
      <c r="U810" s="5"/>
      <c r="V810" s="5"/>
    </row>
    <row r="811">
      <c r="A811" s="5"/>
      <c r="B811" s="3"/>
      <c r="C811" s="5"/>
      <c r="D811" s="5"/>
      <c r="E811" s="5"/>
      <c r="F811" s="5"/>
      <c r="G811" s="5"/>
      <c r="H811" s="5"/>
      <c r="I811" s="5"/>
      <c r="J811" s="5"/>
      <c r="K811" s="5"/>
      <c r="L811" s="5"/>
      <c r="M811" s="5"/>
      <c r="N811" s="5"/>
      <c r="O811" s="5"/>
      <c r="P811" s="5"/>
      <c r="Q811" s="5"/>
      <c r="R811" s="5"/>
      <c r="S811" s="5"/>
      <c r="T811" s="5"/>
      <c r="U811" s="5"/>
      <c r="V811" s="5"/>
    </row>
    <row r="812">
      <c r="A812" s="5"/>
      <c r="B812" s="3"/>
      <c r="C812" s="5"/>
      <c r="D812" s="5"/>
      <c r="E812" s="5"/>
      <c r="F812" s="5"/>
      <c r="G812" s="5"/>
      <c r="H812" s="5"/>
      <c r="I812" s="5"/>
      <c r="J812" s="5"/>
      <c r="K812" s="5"/>
      <c r="L812" s="5"/>
      <c r="M812" s="5"/>
      <c r="N812" s="5"/>
      <c r="O812" s="5"/>
      <c r="P812" s="5"/>
      <c r="Q812" s="5"/>
      <c r="R812" s="5"/>
      <c r="S812" s="5"/>
      <c r="T812" s="5"/>
      <c r="U812" s="5"/>
      <c r="V812" s="5"/>
    </row>
    <row r="813">
      <c r="A813" s="5"/>
      <c r="B813" s="3"/>
      <c r="C813" s="5"/>
      <c r="D813" s="5"/>
      <c r="E813" s="5"/>
      <c r="F813" s="5"/>
      <c r="G813" s="5"/>
      <c r="H813" s="5"/>
      <c r="I813" s="5"/>
      <c r="J813" s="5"/>
      <c r="K813" s="5"/>
      <c r="L813" s="5"/>
      <c r="M813" s="5"/>
      <c r="N813" s="5"/>
      <c r="O813" s="5"/>
      <c r="P813" s="5"/>
      <c r="Q813" s="5"/>
      <c r="R813" s="5"/>
      <c r="S813" s="5"/>
      <c r="T813" s="5"/>
      <c r="U813" s="5"/>
      <c r="V813" s="5"/>
    </row>
    <row r="814">
      <c r="A814" s="5"/>
      <c r="B814" s="3"/>
      <c r="C814" s="5"/>
      <c r="D814" s="5"/>
      <c r="E814" s="5"/>
      <c r="F814" s="5"/>
      <c r="G814" s="5"/>
      <c r="H814" s="5"/>
      <c r="I814" s="5"/>
      <c r="J814" s="5"/>
      <c r="K814" s="5"/>
      <c r="L814" s="5"/>
      <c r="M814" s="5"/>
      <c r="N814" s="5"/>
      <c r="O814" s="5"/>
      <c r="P814" s="5"/>
      <c r="Q814" s="5"/>
      <c r="R814" s="5"/>
      <c r="S814" s="5"/>
      <c r="T814" s="5"/>
      <c r="U814" s="5"/>
      <c r="V814" s="5"/>
    </row>
    <row r="815">
      <c r="A815" s="5"/>
      <c r="B815" s="3"/>
      <c r="C815" s="5"/>
      <c r="D815" s="5"/>
      <c r="E815" s="5"/>
      <c r="F815" s="5"/>
      <c r="G815" s="5"/>
      <c r="H815" s="5"/>
      <c r="I815" s="5"/>
      <c r="J815" s="5"/>
      <c r="K815" s="5"/>
      <c r="L815" s="5"/>
      <c r="M815" s="5"/>
      <c r="N815" s="5"/>
      <c r="O815" s="5"/>
      <c r="P815" s="5"/>
      <c r="Q815" s="5"/>
      <c r="R815" s="5"/>
      <c r="S815" s="5"/>
      <c r="T815" s="5"/>
      <c r="U815" s="5"/>
      <c r="V815" s="5"/>
    </row>
    <row r="816">
      <c r="A816" s="5"/>
      <c r="B816" s="3"/>
      <c r="C816" s="5"/>
      <c r="D816" s="5"/>
      <c r="E816" s="5"/>
      <c r="F816" s="5"/>
      <c r="G816" s="5"/>
      <c r="H816" s="5"/>
      <c r="I816" s="5"/>
      <c r="J816" s="5"/>
      <c r="K816" s="5"/>
      <c r="L816" s="5"/>
      <c r="M816" s="5"/>
      <c r="N816" s="5"/>
      <c r="O816" s="5"/>
      <c r="P816" s="5"/>
      <c r="Q816" s="5"/>
      <c r="R816" s="5"/>
      <c r="S816" s="5"/>
      <c r="T816" s="5"/>
      <c r="U816" s="5"/>
      <c r="V816" s="5"/>
    </row>
    <row r="817">
      <c r="A817" s="5"/>
      <c r="B817" s="3"/>
      <c r="C817" s="5"/>
      <c r="D817" s="5"/>
      <c r="E817" s="5"/>
      <c r="F817" s="5"/>
      <c r="G817" s="5"/>
      <c r="H817" s="5"/>
      <c r="I817" s="5"/>
      <c r="J817" s="5"/>
      <c r="K817" s="5"/>
      <c r="L817" s="5"/>
      <c r="M817" s="5"/>
      <c r="N817" s="5"/>
      <c r="O817" s="5"/>
      <c r="P817" s="5"/>
      <c r="Q817" s="5"/>
      <c r="R817" s="5"/>
      <c r="S817" s="5"/>
      <c r="T817" s="5"/>
      <c r="U817" s="5"/>
      <c r="V817" s="5"/>
    </row>
    <row r="818">
      <c r="A818" s="5"/>
      <c r="B818" s="3"/>
      <c r="C818" s="5"/>
      <c r="D818" s="5"/>
      <c r="E818" s="5"/>
      <c r="F818" s="5"/>
      <c r="G818" s="5"/>
      <c r="H818" s="5"/>
      <c r="I818" s="5"/>
      <c r="J818" s="5"/>
      <c r="K818" s="5"/>
      <c r="L818" s="5"/>
      <c r="M818" s="5"/>
      <c r="N818" s="5"/>
      <c r="O818" s="5"/>
      <c r="P818" s="5"/>
      <c r="Q818" s="5"/>
      <c r="R818" s="5"/>
      <c r="S818" s="5"/>
      <c r="T818" s="5"/>
      <c r="U818" s="5"/>
      <c r="V818" s="5"/>
    </row>
    <row r="819">
      <c r="A819" s="5"/>
      <c r="B819" s="3"/>
      <c r="C819" s="5"/>
      <c r="D819" s="5"/>
      <c r="E819" s="5"/>
      <c r="F819" s="5"/>
      <c r="G819" s="5"/>
      <c r="H819" s="5"/>
      <c r="I819" s="5"/>
      <c r="J819" s="5"/>
      <c r="K819" s="5"/>
      <c r="L819" s="5"/>
      <c r="M819" s="5"/>
      <c r="N819" s="5"/>
      <c r="O819" s="5"/>
      <c r="P819" s="5"/>
      <c r="Q819" s="5"/>
      <c r="R819" s="5"/>
      <c r="S819" s="5"/>
      <c r="T819" s="5"/>
      <c r="U819" s="5"/>
      <c r="V819" s="5"/>
    </row>
    <row r="820">
      <c r="A820" s="5"/>
      <c r="B820" s="3"/>
      <c r="C820" s="5"/>
      <c r="D820" s="5"/>
      <c r="E820" s="5"/>
      <c r="F820" s="5"/>
      <c r="G820" s="5"/>
      <c r="H820" s="5"/>
      <c r="I820" s="5"/>
      <c r="J820" s="5"/>
      <c r="K820" s="5"/>
      <c r="L820" s="5"/>
      <c r="M820" s="5"/>
      <c r="N820" s="5"/>
      <c r="O820" s="5"/>
      <c r="P820" s="5"/>
      <c r="Q820" s="5"/>
      <c r="R820" s="5"/>
      <c r="S820" s="5"/>
      <c r="T820" s="5"/>
      <c r="U820" s="5"/>
      <c r="V820" s="5"/>
    </row>
    <row r="821">
      <c r="A821" s="5"/>
      <c r="B821" s="3"/>
      <c r="C821" s="5"/>
      <c r="D821" s="5"/>
      <c r="E821" s="5"/>
      <c r="F821" s="5"/>
      <c r="G821" s="5"/>
      <c r="H821" s="5"/>
      <c r="I821" s="5"/>
      <c r="J821" s="5"/>
      <c r="K821" s="5"/>
      <c r="L821" s="5"/>
      <c r="M821" s="5"/>
      <c r="N821" s="5"/>
      <c r="O821" s="5"/>
      <c r="P821" s="5"/>
      <c r="Q821" s="5"/>
      <c r="R821" s="5"/>
      <c r="S821" s="5"/>
      <c r="T821" s="5"/>
      <c r="U821" s="5"/>
      <c r="V821" s="5"/>
    </row>
    <row r="822">
      <c r="A822" s="5"/>
      <c r="B822" s="3"/>
      <c r="C822" s="5"/>
      <c r="D822" s="5"/>
      <c r="E822" s="5"/>
      <c r="F822" s="5"/>
      <c r="G822" s="5"/>
      <c r="H822" s="5"/>
      <c r="I822" s="5"/>
      <c r="J822" s="5"/>
      <c r="K822" s="5"/>
      <c r="L822" s="5"/>
      <c r="M822" s="5"/>
      <c r="N822" s="5"/>
      <c r="O822" s="5"/>
      <c r="P822" s="5"/>
      <c r="Q822" s="5"/>
      <c r="R822" s="5"/>
      <c r="S822" s="5"/>
      <c r="T822" s="5"/>
      <c r="U822" s="5"/>
      <c r="V822" s="5"/>
    </row>
    <row r="823">
      <c r="A823" s="5"/>
      <c r="B823" s="3"/>
      <c r="C823" s="5"/>
      <c r="D823" s="5"/>
      <c r="E823" s="5"/>
      <c r="F823" s="5"/>
      <c r="G823" s="5"/>
      <c r="H823" s="5"/>
      <c r="I823" s="5"/>
      <c r="J823" s="5"/>
      <c r="K823" s="5"/>
      <c r="L823" s="5"/>
      <c r="M823" s="5"/>
      <c r="N823" s="5"/>
      <c r="O823" s="5"/>
      <c r="P823" s="5"/>
      <c r="Q823" s="5"/>
      <c r="R823" s="5"/>
      <c r="S823" s="5"/>
      <c r="T823" s="5"/>
      <c r="U823" s="5"/>
      <c r="V823" s="5"/>
    </row>
    <row r="824">
      <c r="A824" s="5"/>
      <c r="B824" s="3"/>
      <c r="C824" s="5"/>
      <c r="D824" s="5"/>
      <c r="E824" s="5"/>
      <c r="F824" s="5"/>
      <c r="G824" s="5"/>
      <c r="H824" s="5"/>
      <c r="I824" s="5"/>
      <c r="J824" s="5"/>
      <c r="K824" s="5"/>
      <c r="L824" s="5"/>
      <c r="M824" s="5"/>
      <c r="N824" s="5"/>
      <c r="O824" s="5"/>
      <c r="P824" s="5"/>
      <c r="Q824" s="5"/>
      <c r="R824" s="5"/>
      <c r="S824" s="5"/>
      <c r="T824" s="5"/>
      <c r="U824" s="5"/>
      <c r="V824" s="5"/>
    </row>
    <row r="825">
      <c r="A825" s="5"/>
      <c r="B825" s="3"/>
      <c r="C825" s="5"/>
      <c r="D825" s="5"/>
      <c r="E825" s="5"/>
      <c r="F825" s="5"/>
      <c r="G825" s="5"/>
      <c r="H825" s="5"/>
      <c r="I825" s="5"/>
      <c r="J825" s="5"/>
      <c r="K825" s="5"/>
      <c r="L825" s="5"/>
      <c r="M825" s="5"/>
      <c r="N825" s="5"/>
      <c r="O825" s="5"/>
      <c r="P825" s="5"/>
      <c r="Q825" s="5"/>
      <c r="R825" s="5"/>
      <c r="S825" s="5"/>
      <c r="T825" s="5"/>
      <c r="U825" s="5"/>
      <c r="V825" s="5"/>
    </row>
    <row r="826">
      <c r="A826" s="5"/>
      <c r="B826" s="3"/>
      <c r="C826" s="5"/>
      <c r="D826" s="5"/>
      <c r="E826" s="5"/>
      <c r="F826" s="5"/>
      <c r="G826" s="5"/>
      <c r="H826" s="5"/>
      <c r="I826" s="5"/>
      <c r="J826" s="5"/>
      <c r="K826" s="5"/>
      <c r="L826" s="5"/>
      <c r="M826" s="5"/>
      <c r="N826" s="5"/>
      <c r="O826" s="5"/>
      <c r="P826" s="5"/>
      <c r="Q826" s="5"/>
      <c r="R826" s="5"/>
      <c r="S826" s="5"/>
      <c r="T826" s="5"/>
      <c r="U826" s="5"/>
      <c r="V826" s="5"/>
    </row>
    <row r="827">
      <c r="A827" s="5"/>
      <c r="B827" s="3"/>
      <c r="C827" s="5"/>
      <c r="D827" s="5"/>
      <c r="E827" s="5"/>
      <c r="F827" s="5"/>
      <c r="G827" s="5"/>
      <c r="H827" s="5"/>
      <c r="I827" s="5"/>
      <c r="J827" s="5"/>
      <c r="K827" s="5"/>
      <c r="L827" s="5"/>
      <c r="M827" s="5"/>
      <c r="N827" s="5"/>
      <c r="O827" s="5"/>
      <c r="P827" s="5"/>
      <c r="Q827" s="5"/>
      <c r="R827" s="5"/>
      <c r="S827" s="5"/>
      <c r="T827" s="5"/>
      <c r="U827" s="5"/>
      <c r="V827" s="5"/>
    </row>
    <row r="828">
      <c r="A828" s="5"/>
      <c r="B828" s="3"/>
      <c r="C828" s="5"/>
      <c r="D828" s="5"/>
      <c r="E828" s="5"/>
      <c r="F828" s="5"/>
      <c r="G828" s="5"/>
      <c r="H828" s="5"/>
      <c r="I828" s="5"/>
      <c r="J828" s="5"/>
      <c r="K828" s="5"/>
      <c r="L828" s="5"/>
      <c r="M828" s="5"/>
      <c r="N828" s="5"/>
      <c r="O828" s="5"/>
      <c r="P828" s="5"/>
      <c r="Q828" s="5"/>
      <c r="R828" s="5"/>
      <c r="S828" s="5"/>
      <c r="T828" s="5"/>
      <c r="U828" s="5"/>
      <c r="V828" s="5"/>
    </row>
    <row r="829">
      <c r="A829" s="5"/>
      <c r="B829" s="3"/>
      <c r="C829" s="5"/>
      <c r="D829" s="5"/>
      <c r="E829" s="5"/>
      <c r="F829" s="5"/>
      <c r="G829" s="5"/>
      <c r="H829" s="5"/>
      <c r="I829" s="5"/>
      <c r="J829" s="5"/>
      <c r="K829" s="5"/>
      <c r="L829" s="5"/>
      <c r="M829" s="5"/>
      <c r="N829" s="5"/>
      <c r="O829" s="5"/>
      <c r="P829" s="5"/>
      <c r="Q829" s="5"/>
      <c r="R829" s="5"/>
      <c r="S829" s="5"/>
      <c r="T829" s="5"/>
      <c r="U829" s="5"/>
      <c r="V829" s="5"/>
    </row>
    <row r="830">
      <c r="A830" s="5"/>
      <c r="B830" s="3"/>
      <c r="C830" s="5"/>
      <c r="D830" s="5"/>
      <c r="E830" s="5"/>
      <c r="F830" s="5"/>
      <c r="G830" s="5"/>
      <c r="H830" s="5"/>
      <c r="I830" s="5"/>
      <c r="J830" s="5"/>
      <c r="K830" s="5"/>
      <c r="L830" s="5"/>
      <c r="M830" s="5"/>
      <c r="N830" s="5"/>
      <c r="O830" s="5"/>
      <c r="P830" s="5"/>
      <c r="Q830" s="5"/>
      <c r="R830" s="5"/>
      <c r="S830" s="5"/>
      <c r="T830" s="5"/>
      <c r="U830" s="5"/>
      <c r="V830" s="5"/>
    </row>
    <row r="831">
      <c r="A831" s="5"/>
      <c r="B831" s="3"/>
      <c r="C831" s="5"/>
      <c r="D831" s="5"/>
      <c r="E831" s="5"/>
      <c r="F831" s="5"/>
      <c r="G831" s="5"/>
      <c r="H831" s="5"/>
      <c r="I831" s="5"/>
      <c r="J831" s="5"/>
      <c r="K831" s="5"/>
      <c r="L831" s="5"/>
      <c r="M831" s="5"/>
      <c r="N831" s="5"/>
      <c r="O831" s="5"/>
      <c r="P831" s="5"/>
      <c r="Q831" s="5"/>
      <c r="R831" s="5"/>
      <c r="S831" s="5"/>
      <c r="T831" s="5"/>
      <c r="U831" s="5"/>
      <c r="V831" s="5"/>
    </row>
    <row r="832">
      <c r="A832" s="5"/>
      <c r="B832" s="3"/>
      <c r="C832" s="5"/>
      <c r="D832" s="5"/>
      <c r="E832" s="5"/>
      <c r="F832" s="5"/>
      <c r="G832" s="5"/>
      <c r="H832" s="5"/>
      <c r="I832" s="5"/>
      <c r="J832" s="5"/>
      <c r="K832" s="5"/>
      <c r="L832" s="5"/>
      <c r="M832" s="5"/>
      <c r="N832" s="5"/>
      <c r="O832" s="5"/>
      <c r="P832" s="5"/>
      <c r="Q832" s="5"/>
      <c r="R832" s="5"/>
      <c r="S832" s="5"/>
      <c r="T832" s="5"/>
      <c r="U832" s="5"/>
      <c r="V832" s="5"/>
    </row>
    <row r="833">
      <c r="A833" s="5"/>
      <c r="B833" s="3"/>
      <c r="C833" s="5"/>
      <c r="D833" s="5"/>
      <c r="E833" s="5"/>
      <c r="F833" s="5"/>
      <c r="G833" s="5"/>
      <c r="H833" s="5"/>
      <c r="I833" s="5"/>
      <c r="J833" s="5"/>
      <c r="K833" s="5"/>
      <c r="L833" s="5"/>
      <c r="M833" s="5"/>
      <c r="N833" s="5"/>
      <c r="O833" s="5"/>
      <c r="P833" s="5"/>
      <c r="Q833" s="5"/>
      <c r="R833" s="5"/>
      <c r="S833" s="5"/>
      <c r="T833" s="5"/>
      <c r="U833" s="5"/>
      <c r="V833" s="5"/>
    </row>
    <row r="834">
      <c r="A834" s="5"/>
      <c r="B834" s="3"/>
      <c r="C834" s="5"/>
      <c r="D834" s="5"/>
      <c r="E834" s="5"/>
      <c r="F834" s="5"/>
      <c r="G834" s="5"/>
      <c r="H834" s="5"/>
      <c r="I834" s="5"/>
      <c r="J834" s="5"/>
      <c r="K834" s="5"/>
      <c r="L834" s="5"/>
      <c r="M834" s="5"/>
      <c r="N834" s="5"/>
      <c r="O834" s="5"/>
      <c r="P834" s="5"/>
      <c r="Q834" s="5"/>
      <c r="R834" s="5"/>
      <c r="S834" s="5"/>
      <c r="T834" s="5"/>
      <c r="U834" s="5"/>
      <c r="V834" s="5"/>
    </row>
    <row r="835">
      <c r="A835" s="5"/>
      <c r="B835" s="3"/>
      <c r="C835" s="5"/>
      <c r="D835" s="5"/>
      <c r="E835" s="5"/>
      <c r="F835" s="5"/>
      <c r="G835" s="5"/>
      <c r="H835" s="5"/>
      <c r="I835" s="5"/>
      <c r="J835" s="5"/>
      <c r="K835" s="5"/>
      <c r="L835" s="5"/>
      <c r="M835" s="5"/>
      <c r="N835" s="5"/>
      <c r="O835" s="5"/>
      <c r="P835" s="5"/>
      <c r="Q835" s="5"/>
      <c r="R835" s="5"/>
      <c r="S835" s="5"/>
      <c r="T835" s="5"/>
      <c r="U835" s="5"/>
      <c r="V835" s="5"/>
    </row>
    <row r="836">
      <c r="A836" s="5"/>
      <c r="B836" s="3"/>
      <c r="C836" s="5"/>
      <c r="D836" s="5"/>
      <c r="E836" s="5"/>
      <c r="F836" s="5"/>
      <c r="G836" s="5"/>
      <c r="H836" s="5"/>
      <c r="I836" s="5"/>
      <c r="J836" s="5"/>
      <c r="K836" s="5"/>
      <c r="L836" s="5"/>
      <c r="M836" s="5"/>
      <c r="N836" s="5"/>
      <c r="O836" s="5"/>
      <c r="P836" s="5"/>
      <c r="Q836" s="5"/>
      <c r="R836" s="5"/>
      <c r="S836" s="5"/>
      <c r="T836" s="5"/>
      <c r="U836" s="5"/>
      <c r="V836" s="5"/>
    </row>
    <row r="837">
      <c r="A837" s="5"/>
      <c r="B837" s="3"/>
      <c r="C837" s="5"/>
      <c r="D837" s="5"/>
      <c r="E837" s="5"/>
      <c r="F837" s="5"/>
      <c r="G837" s="5"/>
      <c r="H837" s="5"/>
      <c r="I837" s="5"/>
      <c r="J837" s="5"/>
      <c r="K837" s="5"/>
      <c r="L837" s="5"/>
      <c r="M837" s="5"/>
      <c r="N837" s="5"/>
      <c r="O837" s="5"/>
      <c r="P837" s="5"/>
      <c r="Q837" s="5"/>
      <c r="R837" s="5"/>
      <c r="S837" s="5"/>
      <c r="T837" s="5"/>
      <c r="U837" s="5"/>
      <c r="V837" s="5"/>
    </row>
    <row r="838">
      <c r="A838" s="5"/>
      <c r="B838" s="3"/>
      <c r="C838" s="5"/>
      <c r="D838" s="5"/>
      <c r="E838" s="5"/>
      <c r="F838" s="5"/>
      <c r="G838" s="5"/>
      <c r="H838" s="5"/>
      <c r="I838" s="5"/>
      <c r="J838" s="5"/>
      <c r="K838" s="5"/>
      <c r="L838" s="5"/>
      <c r="M838" s="5"/>
      <c r="N838" s="5"/>
      <c r="O838" s="5"/>
      <c r="P838" s="5"/>
      <c r="Q838" s="5"/>
      <c r="R838" s="5"/>
      <c r="S838" s="5"/>
      <c r="T838" s="5"/>
      <c r="U838" s="5"/>
      <c r="V838" s="5"/>
    </row>
    <row r="839">
      <c r="A839" s="5"/>
      <c r="B839" s="3"/>
      <c r="C839" s="5"/>
      <c r="D839" s="5"/>
      <c r="E839" s="5"/>
      <c r="F839" s="5"/>
      <c r="G839" s="5"/>
      <c r="H839" s="5"/>
      <c r="I839" s="5"/>
      <c r="J839" s="5"/>
      <c r="K839" s="5"/>
      <c r="L839" s="5"/>
      <c r="M839" s="5"/>
      <c r="N839" s="5"/>
      <c r="O839" s="5"/>
      <c r="P839" s="5"/>
      <c r="Q839" s="5"/>
      <c r="R839" s="5"/>
      <c r="S839" s="5"/>
      <c r="T839" s="5"/>
      <c r="U839" s="5"/>
      <c r="V839" s="5"/>
    </row>
    <row r="840">
      <c r="A840" s="5"/>
      <c r="B840" s="3"/>
      <c r="C840" s="5"/>
      <c r="D840" s="5"/>
      <c r="E840" s="5"/>
      <c r="F840" s="5"/>
      <c r="G840" s="5"/>
      <c r="H840" s="5"/>
      <c r="I840" s="5"/>
      <c r="J840" s="5"/>
      <c r="K840" s="5"/>
      <c r="L840" s="5"/>
      <c r="M840" s="5"/>
      <c r="N840" s="5"/>
      <c r="O840" s="5"/>
      <c r="P840" s="5"/>
      <c r="Q840" s="5"/>
      <c r="R840" s="5"/>
      <c r="S840" s="5"/>
      <c r="T840" s="5"/>
      <c r="U840" s="5"/>
      <c r="V840" s="5"/>
    </row>
    <row r="841">
      <c r="A841" s="5"/>
      <c r="B841" s="3"/>
      <c r="C841" s="5"/>
      <c r="D841" s="5"/>
      <c r="E841" s="5"/>
      <c r="F841" s="5"/>
      <c r="G841" s="5"/>
      <c r="H841" s="5"/>
      <c r="I841" s="5"/>
      <c r="J841" s="5"/>
      <c r="K841" s="5"/>
      <c r="L841" s="5"/>
      <c r="M841" s="5"/>
      <c r="N841" s="5"/>
      <c r="O841" s="5"/>
      <c r="P841" s="5"/>
      <c r="Q841" s="5"/>
      <c r="R841" s="5"/>
      <c r="S841" s="5"/>
      <c r="T841" s="5"/>
      <c r="U841" s="5"/>
      <c r="V841" s="5"/>
    </row>
    <row r="842">
      <c r="A842" s="5"/>
      <c r="B842" s="3"/>
      <c r="C842" s="5"/>
      <c r="D842" s="5"/>
      <c r="E842" s="5"/>
      <c r="F842" s="5"/>
      <c r="G842" s="5"/>
      <c r="H842" s="5"/>
      <c r="I842" s="5"/>
      <c r="J842" s="5"/>
      <c r="K842" s="5"/>
      <c r="L842" s="5"/>
      <c r="M842" s="5"/>
      <c r="N842" s="5"/>
      <c r="O842" s="5"/>
      <c r="P842" s="5"/>
      <c r="Q842" s="5"/>
      <c r="R842" s="5"/>
      <c r="S842" s="5"/>
      <c r="T842" s="5"/>
      <c r="U842" s="5"/>
      <c r="V842" s="5"/>
    </row>
    <row r="843">
      <c r="A843" s="5"/>
      <c r="B843" s="3"/>
      <c r="C843" s="5"/>
      <c r="D843" s="5"/>
      <c r="E843" s="5"/>
      <c r="F843" s="5"/>
      <c r="G843" s="5"/>
      <c r="H843" s="5"/>
      <c r="I843" s="5"/>
      <c r="J843" s="5"/>
      <c r="K843" s="5"/>
      <c r="L843" s="5"/>
      <c r="M843" s="5"/>
      <c r="N843" s="5"/>
      <c r="O843" s="5"/>
      <c r="P843" s="5"/>
      <c r="Q843" s="5"/>
      <c r="R843" s="5"/>
      <c r="S843" s="5"/>
      <c r="T843" s="5"/>
      <c r="U843" s="5"/>
      <c r="V843" s="5"/>
    </row>
    <row r="844">
      <c r="A844" s="5"/>
      <c r="B844" s="3"/>
      <c r="C844" s="5"/>
      <c r="D844" s="5"/>
      <c r="E844" s="5"/>
      <c r="F844" s="5"/>
      <c r="G844" s="5"/>
      <c r="H844" s="5"/>
      <c r="I844" s="5"/>
      <c r="J844" s="5"/>
      <c r="K844" s="5"/>
      <c r="L844" s="5"/>
      <c r="M844" s="5"/>
      <c r="N844" s="5"/>
      <c r="O844" s="5"/>
      <c r="P844" s="5"/>
      <c r="Q844" s="5"/>
      <c r="R844" s="5"/>
      <c r="S844" s="5"/>
      <c r="T844" s="5"/>
      <c r="U844" s="5"/>
      <c r="V844" s="5"/>
    </row>
    <row r="845">
      <c r="A845" s="5"/>
      <c r="B845" s="3"/>
      <c r="C845" s="5"/>
      <c r="D845" s="5"/>
      <c r="E845" s="5"/>
      <c r="F845" s="5"/>
      <c r="G845" s="5"/>
      <c r="H845" s="5"/>
      <c r="I845" s="5"/>
      <c r="J845" s="5"/>
      <c r="K845" s="5"/>
      <c r="L845" s="5"/>
      <c r="M845" s="5"/>
      <c r="N845" s="5"/>
      <c r="O845" s="5"/>
      <c r="P845" s="5"/>
      <c r="Q845" s="5"/>
      <c r="R845" s="5"/>
      <c r="S845" s="5"/>
      <c r="T845" s="5"/>
      <c r="U845" s="5"/>
      <c r="V845" s="5"/>
    </row>
    <row r="846">
      <c r="A846" s="5"/>
      <c r="B846" s="3"/>
      <c r="C846" s="5"/>
      <c r="D846" s="5"/>
      <c r="E846" s="5"/>
      <c r="F846" s="5"/>
      <c r="G846" s="5"/>
      <c r="H846" s="5"/>
      <c r="I846" s="5"/>
      <c r="J846" s="5"/>
      <c r="K846" s="5"/>
      <c r="L846" s="5"/>
      <c r="M846" s="5"/>
      <c r="N846" s="5"/>
      <c r="O846" s="5"/>
      <c r="P846" s="5"/>
      <c r="Q846" s="5"/>
      <c r="R846" s="5"/>
      <c r="S846" s="5"/>
      <c r="T846" s="5"/>
      <c r="U846" s="5"/>
      <c r="V846" s="5"/>
    </row>
    <row r="847">
      <c r="A847" s="5"/>
      <c r="B847" s="3"/>
      <c r="C847" s="5"/>
      <c r="D847" s="5"/>
      <c r="E847" s="5"/>
      <c r="F847" s="5"/>
      <c r="G847" s="5"/>
      <c r="H847" s="5"/>
      <c r="I847" s="5"/>
      <c r="J847" s="5"/>
      <c r="K847" s="5"/>
      <c r="L847" s="5"/>
      <c r="M847" s="5"/>
      <c r="N847" s="5"/>
      <c r="O847" s="5"/>
      <c r="P847" s="5"/>
      <c r="Q847" s="5"/>
      <c r="R847" s="5"/>
      <c r="S847" s="5"/>
      <c r="T847" s="5"/>
      <c r="U847" s="5"/>
      <c r="V847" s="5"/>
    </row>
    <row r="848">
      <c r="A848" s="5"/>
      <c r="B848" s="3"/>
      <c r="C848" s="5"/>
      <c r="D848" s="5"/>
      <c r="E848" s="5"/>
      <c r="F848" s="5"/>
      <c r="G848" s="5"/>
      <c r="H848" s="5"/>
      <c r="I848" s="5"/>
      <c r="J848" s="5"/>
      <c r="K848" s="5"/>
      <c r="L848" s="5"/>
      <c r="M848" s="5"/>
      <c r="N848" s="5"/>
      <c r="O848" s="5"/>
      <c r="P848" s="5"/>
      <c r="Q848" s="5"/>
      <c r="R848" s="5"/>
      <c r="S848" s="5"/>
      <c r="T848" s="5"/>
      <c r="U848" s="5"/>
      <c r="V848" s="5"/>
    </row>
    <row r="849">
      <c r="A849" s="5"/>
      <c r="B849" s="3"/>
      <c r="C849" s="5"/>
      <c r="D849" s="5"/>
      <c r="E849" s="5"/>
      <c r="F849" s="5"/>
      <c r="G849" s="5"/>
      <c r="H849" s="5"/>
      <c r="I849" s="5"/>
      <c r="J849" s="5"/>
      <c r="K849" s="5"/>
      <c r="L849" s="5"/>
      <c r="M849" s="5"/>
      <c r="N849" s="5"/>
      <c r="O849" s="5"/>
      <c r="P849" s="5"/>
      <c r="Q849" s="5"/>
      <c r="R849" s="5"/>
      <c r="S849" s="5"/>
      <c r="T849" s="5"/>
      <c r="U849" s="5"/>
      <c r="V849" s="5"/>
    </row>
    <row r="850">
      <c r="A850" s="5"/>
      <c r="B850" s="3"/>
      <c r="C850" s="5"/>
      <c r="D850" s="5"/>
      <c r="E850" s="5"/>
      <c r="F850" s="5"/>
      <c r="G850" s="5"/>
      <c r="H850" s="5"/>
      <c r="I850" s="5"/>
      <c r="J850" s="5"/>
      <c r="K850" s="5"/>
      <c r="L850" s="5"/>
      <c r="M850" s="5"/>
      <c r="N850" s="5"/>
      <c r="O850" s="5"/>
      <c r="P850" s="5"/>
      <c r="Q850" s="5"/>
      <c r="R850" s="5"/>
      <c r="S850" s="5"/>
      <c r="T850" s="5"/>
      <c r="U850" s="5"/>
      <c r="V850" s="5"/>
    </row>
    <row r="851">
      <c r="A851" s="5"/>
      <c r="B851" s="3"/>
      <c r="C851" s="5"/>
      <c r="D851" s="5"/>
      <c r="E851" s="5"/>
      <c r="F851" s="5"/>
      <c r="G851" s="5"/>
      <c r="H851" s="5"/>
      <c r="I851" s="5"/>
      <c r="J851" s="5"/>
      <c r="K851" s="5"/>
      <c r="L851" s="5"/>
      <c r="M851" s="5"/>
      <c r="N851" s="5"/>
      <c r="O851" s="5"/>
      <c r="P851" s="5"/>
      <c r="Q851" s="5"/>
      <c r="R851" s="5"/>
      <c r="S851" s="5"/>
      <c r="T851" s="5"/>
      <c r="U851" s="5"/>
      <c r="V851" s="5"/>
    </row>
    <row r="852">
      <c r="A852" s="5"/>
      <c r="B852" s="3"/>
      <c r="C852" s="5"/>
      <c r="D852" s="5"/>
      <c r="E852" s="5"/>
      <c r="F852" s="5"/>
      <c r="G852" s="5"/>
      <c r="H852" s="5"/>
      <c r="I852" s="5"/>
      <c r="J852" s="5"/>
      <c r="K852" s="5"/>
      <c r="L852" s="5"/>
      <c r="M852" s="5"/>
      <c r="N852" s="5"/>
      <c r="O852" s="5"/>
      <c r="P852" s="5"/>
      <c r="Q852" s="5"/>
      <c r="R852" s="5"/>
      <c r="S852" s="5"/>
      <c r="T852" s="5"/>
      <c r="U852" s="5"/>
      <c r="V852" s="5"/>
    </row>
    <row r="853">
      <c r="A853" s="5"/>
      <c r="B853" s="3"/>
      <c r="C853" s="5"/>
      <c r="D853" s="5"/>
      <c r="E853" s="5"/>
      <c r="F853" s="5"/>
      <c r="G853" s="5"/>
      <c r="H853" s="5"/>
      <c r="I853" s="5"/>
      <c r="J853" s="5"/>
      <c r="K853" s="5"/>
      <c r="L853" s="5"/>
      <c r="M853" s="5"/>
      <c r="N853" s="5"/>
      <c r="O853" s="5"/>
      <c r="P853" s="5"/>
      <c r="Q853" s="5"/>
      <c r="R853" s="5"/>
      <c r="S853" s="5"/>
      <c r="T853" s="5"/>
      <c r="U853" s="5"/>
      <c r="V853" s="5"/>
    </row>
    <row r="854">
      <c r="A854" s="5"/>
      <c r="B854" s="3"/>
      <c r="C854" s="5"/>
      <c r="D854" s="5"/>
      <c r="E854" s="5"/>
      <c r="F854" s="5"/>
      <c r="G854" s="5"/>
      <c r="H854" s="5"/>
      <c r="I854" s="5"/>
      <c r="J854" s="5"/>
      <c r="K854" s="5"/>
      <c r="L854" s="5"/>
      <c r="M854" s="5"/>
      <c r="N854" s="5"/>
      <c r="O854" s="5"/>
      <c r="P854" s="5"/>
      <c r="Q854" s="5"/>
      <c r="R854" s="5"/>
      <c r="S854" s="5"/>
      <c r="T854" s="5"/>
      <c r="U854" s="5"/>
      <c r="V854" s="5"/>
    </row>
    <row r="855">
      <c r="A855" s="5"/>
      <c r="B855" s="3"/>
      <c r="C855" s="5"/>
      <c r="D855" s="5"/>
      <c r="E855" s="5"/>
      <c r="F855" s="5"/>
      <c r="G855" s="5"/>
      <c r="H855" s="5"/>
      <c r="I855" s="5"/>
      <c r="J855" s="5"/>
      <c r="K855" s="5"/>
      <c r="L855" s="5"/>
      <c r="M855" s="5"/>
      <c r="N855" s="5"/>
      <c r="O855" s="5"/>
      <c r="P855" s="5"/>
      <c r="Q855" s="5"/>
      <c r="R855" s="5"/>
      <c r="S855" s="5"/>
      <c r="T855" s="5"/>
      <c r="U855" s="5"/>
      <c r="V855" s="5"/>
    </row>
    <row r="856">
      <c r="A856" s="5"/>
      <c r="B856" s="3"/>
      <c r="C856" s="5"/>
      <c r="D856" s="5"/>
      <c r="E856" s="5"/>
      <c r="F856" s="5"/>
      <c r="G856" s="5"/>
      <c r="H856" s="5"/>
      <c r="I856" s="5"/>
      <c r="J856" s="5"/>
      <c r="K856" s="5"/>
      <c r="L856" s="5"/>
      <c r="M856" s="5"/>
      <c r="N856" s="5"/>
      <c r="O856" s="5"/>
      <c r="P856" s="5"/>
      <c r="Q856" s="5"/>
      <c r="R856" s="5"/>
      <c r="S856" s="5"/>
      <c r="T856" s="5"/>
      <c r="U856" s="5"/>
      <c r="V856" s="5"/>
    </row>
    <row r="857">
      <c r="A857" s="5"/>
      <c r="B857" s="3"/>
      <c r="C857" s="5"/>
      <c r="D857" s="5"/>
      <c r="E857" s="5"/>
      <c r="F857" s="5"/>
      <c r="G857" s="5"/>
      <c r="H857" s="5"/>
      <c r="I857" s="5"/>
      <c r="J857" s="5"/>
      <c r="K857" s="5"/>
      <c r="L857" s="5"/>
      <c r="M857" s="5"/>
      <c r="N857" s="5"/>
      <c r="O857" s="5"/>
      <c r="P857" s="5"/>
      <c r="Q857" s="5"/>
      <c r="R857" s="5"/>
      <c r="S857" s="5"/>
      <c r="T857" s="5"/>
      <c r="U857" s="5"/>
      <c r="V857" s="5"/>
    </row>
    <row r="858">
      <c r="A858" s="5"/>
      <c r="B858" s="3"/>
      <c r="C858" s="5"/>
      <c r="D858" s="5"/>
      <c r="E858" s="5"/>
      <c r="F858" s="5"/>
      <c r="G858" s="5"/>
      <c r="H858" s="5"/>
      <c r="I858" s="5"/>
      <c r="J858" s="5"/>
      <c r="K858" s="5"/>
      <c r="L858" s="5"/>
      <c r="M858" s="5"/>
      <c r="N858" s="5"/>
      <c r="O858" s="5"/>
      <c r="P858" s="5"/>
      <c r="Q858" s="5"/>
      <c r="R858" s="5"/>
      <c r="S858" s="5"/>
      <c r="T858" s="5"/>
      <c r="U858" s="5"/>
      <c r="V858" s="5"/>
    </row>
    <row r="859">
      <c r="A859" s="5"/>
      <c r="B859" s="3"/>
      <c r="C859" s="5"/>
      <c r="D859" s="5"/>
      <c r="E859" s="5"/>
      <c r="F859" s="5"/>
      <c r="G859" s="5"/>
      <c r="H859" s="5"/>
      <c r="I859" s="5"/>
      <c r="J859" s="5"/>
      <c r="K859" s="5"/>
      <c r="L859" s="5"/>
      <c r="M859" s="5"/>
      <c r="N859" s="5"/>
      <c r="O859" s="5"/>
      <c r="P859" s="5"/>
      <c r="Q859" s="5"/>
      <c r="R859" s="5"/>
      <c r="S859" s="5"/>
      <c r="T859" s="5"/>
      <c r="U859" s="5"/>
      <c r="V859" s="5"/>
    </row>
    <row r="860">
      <c r="A860" s="5"/>
      <c r="B860" s="3"/>
      <c r="C860" s="5"/>
      <c r="D860" s="5"/>
      <c r="E860" s="5"/>
      <c r="F860" s="5"/>
      <c r="G860" s="5"/>
      <c r="H860" s="5"/>
      <c r="I860" s="5"/>
      <c r="J860" s="5"/>
      <c r="K860" s="5"/>
      <c r="L860" s="5"/>
      <c r="M860" s="5"/>
      <c r="N860" s="5"/>
      <c r="O860" s="5"/>
      <c r="P860" s="5"/>
      <c r="Q860" s="5"/>
      <c r="R860" s="5"/>
      <c r="S860" s="5"/>
      <c r="T860" s="5"/>
      <c r="U860" s="5"/>
      <c r="V860" s="5"/>
    </row>
    <row r="861">
      <c r="A861" s="5"/>
      <c r="B861" s="3"/>
      <c r="C861" s="5"/>
      <c r="D861" s="5"/>
      <c r="E861" s="5"/>
      <c r="F861" s="5"/>
      <c r="G861" s="5"/>
      <c r="H861" s="5"/>
      <c r="I861" s="5"/>
      <c r="J861" s="5"/>
      <c r="K861" s="5"/>
      <c r="L861" s="5"/>
      <c r="M861" s="5"/>
      <c r="N861" s="5"/>
      <c r="O861" s="5"/>
      <c r="P861" s="5"/>
      <c r="Q861" s="5"/>
      <c r="R861" s="5"/>
      <c r="S861" s="5"/>
      <c r="T861" s="5"/>
      <c r="U861" s="5"/>
      <c r="V861" s="5"/>
    </row>
    <row r="862">
      <c r="A862" s="5"/>
      <c r="B862" s="3"/>
      <c r="C862" s="5"/>
      <c r="D862" s="5"/>
      <c r="E862" s="5"/>
      <c r="F862" s="5"/>
      <c r="G862" s="5"/>
      <c r="H862" s="5"/>
      <c r="I862" s="5"/>
      <c r="J862" s="5"/>
      <c r="K862" s="5"/>
      <c r="L862" s="5"/>
      <c r="M862" s="5"/>
      <c r="N862" s="5"/>
      <c r="O862" s="5"/>
      <c r="P862" s="5"/>
      <c r="Q862" s="5"/>
      <c r="R862" s="5"/>
      <c r="S862" s="5"/>
      <c r="T862" s="5"/>
      <c r="U862" s="5"/>
      <c r="V862" s="5"/>
    </row>
    <row r="863">
      <c r="A863" s="5"/>
      <c r="B863" s="3"/>
      <c r="C863" s="5"/>
      <c r="D863" s="5"/>
      <c r="E863" s="5"/>
      <c r="F863" s="5"/>
      <c r="G863" s="5"/>
      <c r="H863" s="5"/>
      <c r="I863" s="5"/>
      <c r="J863" s="5"/>
      <c r="K863" s="5"/>
      <c r="L863" s="5"/>
      <c r="M863" s="5"/>
      <c r="N863" s="5"/>
      <c r="O863" s="5"/>
      <c r="P863" s="5"/>
      <c r="Q863" s="5"/>
      <c r="R863" s="5"/>
      <c r="S863" s="5"/>
      <c r="T863" s="5"/>
      <c r="U863" s="5"/>
      <c r="V863" s="5"/>
    </row>
    <row r="864">
      <c r="A864" s="5"/>
      <c r="B864" s="3"/>
      <c r="C864" s="5"/>
      <c r="D864" s="5"/>
      <c r="E864" s="5"/>
      <c r="F864" s="5"/>
      <c r="G864" s="5"/>
      <c r="H864" s="5"/>
      <c r="I864" s="5"/>
      <c r="J864" s="5"/>
      <c r="K864" s="5"/>
      <c r="L864" s="5"/>
      <c r="M864" s="5"/>
      <c r="N864" s="5"/>
      <c r="O864" s="5"/>
      <c r="P864" s="5"/>
      <c r="Q864" s="5"/>
      <c r="R864" s="5"/>
      <c r="S864" s="5"/>
      <c r="T864" s="5"/>
      <c r="U864" s="5"/>
      <c r="V864" s="5"/>
    </row>
    <row r="865">
      <c r="A865" s="5"/>
      <c r="B865" s="3"/>
      <c r="C865" s="5"/>
      <c r="D865" s="5"/>
      <c r="E865" s="5"/>
      <c r="F865" s="5"/>
      <c r="G865" s="5"/>
      <c r="H865" s="5"/>
      <c r="I865" s="5"/>
      <c r="J865" s="5"/>
      <c r="K865" s="5"/>
      <c r="L865" s="5"/>
      <c r="M865" s="5"/>
      <c r="N865" s="5"/>
      <c r="O865" s="5"/>
      <c r="P865" s="5"/>
      <c r="Q865" s="5"/>
      <c r="R865" s="5"/>
      <c r="S865" s="5"/>
      <c r="T865" s="5"/>
      <c r="U865" s="5"/>
      <c r="V865" s="5"/>
    </row>
    <row r="866">
      <c r="A866" s="5"/>
      <c r="B866" s="3"/>
      <c r="C866" s="5"/>
      <c r="D866" s="5"/>
      <c r="E866" s="5"/>
      <c r="F866" s="5"/>
      <c r="G866" s="5"/>
      <c r="H866" s="5"/>
      <c r="I866" s="5"/>
      <c r="J866" s="5"/>
      <c r="K866" s="5"/>
      <c r="L866" s="5"/>
      <c r="M866" s="5"/>
      <c r="N866" s="5"/>
      <c r="O866" s="5"/>
      <c r="P866" s="5"/>
      <c r="Q866" s="5"/>
      <c r="R866" s="5"/>
      <c r="S866" s="5"/>
      <c r="T866" s="5"/>
      <c r="U866" s="5"/>
      <c r="V866" s="5"/>
    </row>
    <row r="867">
      <c r="A867" s="5"/>
      <c r="B867" s="3"/>
      <c r="C867" s="5"/>
      <c r="D867" s="5"/>
      <c r="E867" s="5"/>
      <c r="F867" s="5"/>
      <c r="G867" s="5"/>
      <c r="H867" s="5"/>
      <c r="I867" s="5"/>
      <c r="J867" s="5"/>
      <c r="K867" s="5"/>
      <c r="L867" s="5"/>
      <c r="M867" s="5"/>
      <c r="N867" s="5"/>
      <c r="O867" s="5"/>
      <c r="P867" s="5"/>
      <c r="Q867" s="5"/>
      <c r="R867" s="5"/>
      <c r="S867" s="5"/>
      <c r="T867" s="5"/>
      <c r="U867" s="5"/>
      <c r="V867" s="5"/>
    </row>
    <row r="868">
      <c r="A868" s="5"/>
      <c r="B868" s="3"/>
      <c r="C868" s="5"/>
      <c r="D868" s="5"/>
      <c r="E868" s="5"/>
      <c r="F868" s="5"/>
      <c r="G868" s="5"/>
      <c r="H868" s="5"/>
      <c r="I868" s="5"/>
      <c r="J868" s="5"/>
      <c r="K868" s="5"/>
      <c r="L868" s="5"/>
      <c r="M868" s="5"/>
      <c r="N868" s="5"/>
      <c r="O868" s="5"/>
      <c r="P868" s="5"/>
      <c r="Q868" s="5"/>
      <c r="R868" s="5"/>
      <c r="S868" s="5"/>
      <c r="T868" s="5"/>
      <c r="U868" s="5"/>
      <c r="V868" s="5"/>
    </row>
    <row r="869">
      <c r="A869" s="5"/>
      <c r="B869" s="3"/>
      <c r="C869" s="5"/>
      <c r="D869" s="5"/>
      <c r="E869" s="5"/>
      <c r="F869" s="5"/>
      <c r="G869" s="5"/>
      <c r="H869" s="5"/>
      <c r="I869" s="5"/>
      <c r="J869" s="5"/>
      <c r="K869" s="5"/>
      <c r="L869" s="5"/>
      <c r="M869" s="5"/>
      <c r="N869" s="5"/>
      <c r="O869" s="5"/>
      <c r="P869" s="5"/>
      <c r="Q869" s="5"/>
      <c r="R869" s="5"/>
      <c r="S869" s="5"/>
      <c r="T869" s="5"/>
      <c r="U869" s="5"/>
      <c r="V869" s="5"/>
    </row>
    <row r="870">
      <c r="A870" s="5"/>
      <c r="B870" s="3"/>
      <c r="C870" s="5"/>
      <c r="D870" s="5"/>
      <c r="E870" s="5"/>
      <c r="F870" s="5"/>
      <c r="G870" s="5"/>
      <c r="H870" s="5"/>
      <c r="I870" s="5"/>
      <c r="J870" s="5"/>
      <c r="K870" s="5"/>
      <c r="L870" s="5"/>
      <c r="M870" s="5"/>
      <c r="N870" s="5"/>
      <c r="O870" s="5"/>
      <c r="P870" s="5"/>
      <c r="Q870" s="5"/>
      <c r="R870" s="5"/>
      <c r="S870" s="5"/>
      <c r="T870" s="5"/>
      <c r="U870" s="5"/>
      <c r="V870" s="5"/>
    </row>
    <row r="871">
      <c r="A871" s="5"/>
      <c r="B871" s="3"/>
      <c r="C871" s="5"/>
      <c r="D871" s="5"/>
      <c r="E871" s="5"/>
      <c r="F871" s="5"/>
      <c r="G871" s="5"/>
      <c r="H871" s="5"/>
      <c r="I871" s="5"/>
      <c r="J871" s="5"/>
      <c r="K871" s="5"/>
      <c r="L871" s="5"/>
      <c r="M871" s="5"/>
      <c r="N871" s="5"/>
      <c r="O871" s="5"/>
      <c r="P871" s="5"/>
      <c r="Q871" s="5"/>
      <c r="R871" s="5"/>
      <c r="S871" s="5"/>
      <c r="T871" s="5"/>
      <c r="U871" s="5"/>
      <c r="V871" s="5"/>
    </row>
    <row r="872">
      <c r="A872" s="5"/>
      <c r="B872" s="3"/>
      <c r="C872" s="5"/>
      <c r="D872" s="5"/>
      <c r="E872" s="5"/>
      <c r="F872" s="5"/>
      <c r="G872" s="5"/>
      <c r="H872" s="5"/>
      <c r="I872" s="5"/>
      <c r="J872" s="5"/>
      <c r="K872" s="5"/>
      <c r="L872" s="5"/>
      <c r="M872" s="5"/>
      <c r="N872" s="5"/>
      <c r="O872" s="5"/>
      <c r="P872" s="5"/>
      <c r="Q872" s="5"/>
      <c r="R872" s="5"/>
      <c r="S872" s="5"/>
      <c r="T872" s="5"/>
      <c r="U872" s="5"/>
      <c r="V872" s="5"/>
    </row>
    <row r="873">
      <c r="A873" s="5"/>
      <c r="B873" s="3"/>
      <c r="C873" s="5"/>
      <c r="D873" s="5"/>
      <c r="E873" s="5"/>
      <c r="F873" s="5"/>
      <c r="G873" s="5"/>
      <c r="H873" s="5"/>
      <c r="I873" s="5"/>
      <c r="J873" s="5"/>
      <c r="K873" s="5"/>
      <c r="L873" s="5"/>
      <c r="M873" s="5"/>
      <c r="N873" s="5"/>
      <c r="O873" s="5"/>
      <c r="P873" s="5"/>
      <c r="Q873" s="5"/>
      <c r="R873" s="5"/>
      <c r="S873" s="5"/>
      <c r="T873" s="5"/>
      <c r="U873" s="5"/>
      <c r="V873" s="5"/>
    </row>
    <row r="874">
      <c r="A874" s="5"/>
      <c r="B874" s="3"/>
      <c r="C874" s="5"/>
      <c r="D874" s="5"/>
      <c r="E874" s="5"/>
      <c r="F874" s="5"/>
      <c r="G874" s="5"/>
      <c r="H874" s="5"/>
      <c r="I874" s="5"/>
      <c r="J874" s="5"/>
      <c r="K874" s="5"/>
      <c r="L874" s="5"/>
      <c r="M874" s="5"/>
      <c r="N874" s="5"/>
      <c r="O874" s="5"/>
      <c r="P874" s="5"/>
      <c r="Q874" s="5"/>
      <c r="R874" s="5"/>
      <c r="S874" s="5"/>
      <c r="T874" s="5"/>
      <c r="U874" s="5"/>
      <c r="V874" s="5"/>
    </row>
    <row r="875">
      <c r="A875" s="5"/>
      <c r="B875" s="3"/>
      <c r="C875" s="5"/>
      <c r="D875" s="5"/>
      <c r="E875" s="5"/>
      <c r="F875" s="5"/>
      <c r="G875" s="5"/>
      <c r="H875" s="5"/>
      <c r="I875" s="5"/>
      <c r="J875" s="5"/>
      <c r="K875" s="5"/>
      <c r="L875" s="5"/>
      <c r="M875" s="5"/>
      <c r="N875" s="5"/>
      <c r="O875" s="5"/>
      <c r="P875" s="5"/>
      <c r="Q875" s="5"/>
      <c r="R875" s="5"/>
      <c r="S875" s="5"/>
      <c r="T875" s="5"/>
      <c r="U875" s="5"/>
      <c r="V875" s="5"/>
    </row>
    <row r="876">
      <c r="A876" s="5"/>
      <c r="B876" s="3"/>
      <c r="C876" s="5"/>
      <c r="D876" s="5"/>
      <c r="E876" s="5"/>
      <c r="F876" s="5"/>
      <c r="G876" s="5"/>
      <c r="H876" s="5"/>
      <c r="I876" s="5"/>
      <c r="J876" s="5"/>
      <c r="K876" s="5"/>
      <c r="L876" s="5"/>
      <c r="M876" s="5"/>
      <c r="N876" s="5"/>
      <c r="O876" s="5"/>
      <c r="P876" s="5"/>
      <c r="Q876" s="5"/>
      <c r="R876" s="5"/>
      <c r="S876" s="5"/>
      <c r="T876" s="5"/>
      <c r="U876" s="5"/>
      <c r="V876" s="5"/>
    </row>
    <row r="877">
      <c r="A877" s="5"/>
      <c r="B877" s="3"/>
      <c r="C877" s="5"/>
      <c r="D877" s="5"/>
      <c r="E877" s="5"/>
      <c r="F877" s="5"/>
      <c r="G877" s="5"/>
      <c r="H877" s="5"/>
      <c r="I877" s="5"/>
      <c r="J877" s="5"/>
      <c r="K877" s="5"/>
      <c r="L877" s="5"/>
      <c r="M877" s="5"/>
      <c r="N877" s="5"/>
      <c r="O877" s="5"/>
      <c r="P877" s="5"/>
      <c r="Q877" s="5"/>
      <c r="R877" s="5"/>
      <c r="S877" s="5"/>
      <c r="T877" s="5"/>
      <c r="U877" s="5"/>
      <c r="V877" s="5"/>
    </row>
    <row r="878">
      <c r="A878" s="5"/>
      <c r="B878" s="3"/>
      <c r="C878" s="5"/>
      <c r="D878" s="5"/>
      <c r="E878" s="5"/>
      <c r="F878" s="5"/>
      <c r="G878" s="5"/>
      <c r="H878" s="5"/>
      <c r="I878" s="5"/>
      <c r="J878" s="5"/>
      <c r="K878" s="5"/>
      <c r="L878" s="5"/>
      <c r="M878" s="5"/>
      <c r="N878" s="5"/>
      <c r="O878" s="5"/>
      <c r="P878" s="5"/>
      <c r="Q878" s="5"/>
      <c r="R878" s="5"/>
      <c r="S878" s="5"/>
      <c r="T878" s="5"/>
      <c r="U878" s="5"/>
      <c r="V878" s="5"/>
    </row>
    <row r="879">
      <c r="A879" s="5"/>
      <c r="B879" s="3"/>
      <c r="C879" s="5"/>
      <c r="D879" s="5"/>
      <c r="E879" s="5"/>
      <c r="F879" s="5"/>
      <c r="G879" s="5"/>
      <c r="H879" s="5"/>
      <c r="I879" s="5"/>
      <c r="J879" s="5"/>
      <c r="K879" s="5"/>
      <c r="L879" s="5"/>
      <c r="M879" s="5"/>
      <c r="N879" s="5"/>
      <c r="O879" s="5"/>
      <c r="P879" s="5"/>
      <c r="Q879" s="5"/>
      <c r="R879" s="5"/>
      <c r="S879" s="5"/>
      <c r="T879" s="5"/>
      <c r="U879" s="5"/>
      <c r="V879" s="5"/>
    </row>
    <row r="880">
      <c r="A880" s="5"/>
      <c r="B880" s="3"/>
      <c r="C880" s="5"/>
      <c r="D880" s="5"/>
      <c r="E880" s="5"/>
      <c r="F880" s="5"/>
      <c r="G880" s="5"/>
      <c r="H880" s="5"/>
      <c r="I880" s="5"/>
      <c r="J880" s="5"/>
      <c r="K880" s="5"/>
      <c r="L880" s="5"/>
      <c r="M880" s="5"/>
      <c r="N880" s="5"/>
      <c r="O880" s="5"/>
      <c r="P880" s="5"/>
      <c r="Q880" s="5"/>
      <c r="R880" s="5"/>
      <c r="S880" s="5"/>
      <c r="T880" s="5"/>
      <c r="U880" s="5"/>
      <c r="V880" s="5"/>
    </row>
    <row r="881">
      <c r="A881" s="5"/>
      <c r="B881" s="3"/>
      <c r="C881" s="5"/>
      <c r="D881" s="5"/>
      <c r="E881" s="5"/>
      <c r="F881" s="5"/>
      <c r="G881" s="5"/>
      <c r="H881" s="5"/>
      <c r="I881" s="5"/>
      <c r="J881" s="5"/>
      <c r="K881" s="5"/>
      <c r="L881" s="5"/>
      <c r="M881" s="5"/>
      <c r="N881" s="5"/>
      <c r="O881" s="5"/>
      <c r="P881" s="5"/>
      <c r="Q881" s="5"/>
      <c r="R881" s="5"/>
      <c r="S881" s="5"/>
      <c r="T881" s="5"/>
      <c r="U881" s="5"/>
      <c r="V881" s="5"/>
    </row>
    <row r="882">
      <c r="A882" s="5"/>
      <c r="B882" s="3"/>
      <c r="C882" s="5"/>
      <c r="D882" s="5"/>
      <c r="E882" s="5"/>
      <c r="F882" s="5"/>
      <c r="G882" s="5"/>
      <c r="H882" s="5"/>
      <c r="I882" s="5"/>
      <c r="J882" s="5"/>
      <c r="K882" s="5"/>
      <c r="L882" s="5"/>
      <c r="M882" s="5"/>
      <c r="N882" s="5"/>
      <c r="O882" s="5"/>
      <c r="P882" s="5"/>
      <c r="Q882" s="5"/>
      <c r="R882" s="5"/>
      <c r="S882" s="5"/>
      <c r="T882" s="5"/>
      <c r="U882" s="5"/>
      <c r="V882" s="5"/>
    </row>
    <row r="883">
      <c r="A883" s="5"/>
      <c r="B883" s="3"/>
      <c r="C883" s="5"/>
      <c r="D883" s="5"/>
      <c r="E883" s="5"/>
      <c r="F883" s="5"/>
      <c r="G883" s="5"/>
      <c r="H883" s="5"/>
      <c r="I883" s="5"/>
      <c r="J883" s="5"/>
      <c r="K883" s="5"/>
      <c r="L883" s="5"/>
      <c r="M883" s="5"/>
      <c r="N883" s="5"/>
      <c r="O883" s="5"/>
      <c r="P883" s="5"/>
      <c r="Q883" s="5"/>
      <c r="R883" s="5"/>
      <c r="S883" s="5"/>
      <c r="T883" s="5"/>
      <c r="U883" s="5"/>
      <c r="V883" s="5"/>
    </row>
    <row r="884">
      <c r="A884" s="5"/>
      <c r="B884" s="3"/>
      <c r="C884" s="5"/>
      <c r="D884" s="5"/>
      <c r="E884" s="5"/>
      <c r="F884" s="5"/>
      <c r="G884" s="5"/>
      <c r="H884" s="5"/>
      <c r="I884" s="5"/>
      <c r="J884" s="5"/>
      <c r="K884" s="5"/>
      <c r="L884" s="5"/>
      <c r="M884" s="5"/>
      <c r="N884" s="5"/>
      <c r="O884" s="5"/>
      <c r="P884" s="5"/>
      <c r="Q884" s="5"/>
      <c r="R884" s="5"/>
      <c r="S884" s="5"/>
      <c r="T884" s="5"/>
      <c r="U884" s="5"/>
      <c r="V884" s="5"/>
    </row>
    <row r="885">
      <c r="A885" s="5"/>
      <c r="B885" s="3"/>
      <c r="C885" s="5"/>
      <c r="D885" s="5"/>
      <c r="E885" s="5"/>
      <c r="F885" s="5"/>
      <c r="G885" s="5"/>
      <c r="H885" s="5"/>
      <c r="I885" s="5"/>
      <c r="J885" s="5"/>
      <c r="K885" s="5"/>
      <c r="L885" s="5"/>
      <c r="M885" s="5"/>
      <c r="N885" s="5"/>
      <c r="O885" s="5"/>
      <c r="P885" s="5"/>
      <c r="Q885" s="5"/>
      <c r="R885" s="5"/>
      <c r="S885" s="5"/>
      <c r="T885" s="5"/>
      <c r="U885" s="5"/>
      <c r="V885" s="5"/>
    </row>
    <row r="886">
      <c r="A886" s="5"/>
      <c r="B886" s="3"/>
      <c r="C886" s="5"/>
      <c r="D886" s="5"/>
      <c r="E886" s="5"/>
      <c r="F886" s="5"/>
      <c r="G886" s="5"/>
      <c r="H886" s="5"/>
      <c r="I886" s="5"/>
      <c r="J886" s="5"/>
      <c r="K886" s="5"/>
      <c r="L886" s="5"/>
      <c r="M886" s="5"/>
      <c r="N886" s="5"/>
      <c r="O886" s="5"/>
      <c r="P886" s="5"/>
      <c r="Q886" s="5"/>
      <c r="R886" s="5"/>
      <c r="S886" s="5"/>
      <c r="T886" s="5"/>
      <c r="U886" s="5"/>
      <c r="V886" s="5"/>
    </row>
    <row r="887">
      <c r="A887" s="5"/>
      <c r="B887" s="3"/>
      <c r="C887" s="5"/>
      <c r="D887" s="5"/>
      <c r="E887" s="5"/>
      <c r="F887" s="5"/>
      <c r="G887" s="5"/>
      <c r="H887" s="5"/>
      <c r="I887" s="5"/>
      <c r="J887" s="5"/>
      <c r="K887" s="5"/>
      <c r="L887" s="5"/>
      <c r="M887" s="5"/>
      <c r="N887" s="5"/>
      <c r="O887" s="5"/>
      <c r="P887" s="5"/>
      <c r="Q887" s="5"/>
      <c r="R887" s="5"/>
      <c r="S887" s="5"/>
      <c r="T887" s="5"/>
      <c r="U887" s="5"/>
      <c r="V887" s="5"/>
    </row>
    <row r="888">
      <c r="A888" s="5"/>
      <c r="B888" s="3"/>
      <c r="C888" s="5"/>
      <c r="D888" s="5"/>
      <c r="E888" s="5"/>
      <c r="F888" s="5"/>
      <c r="G888" s="5"/>
      <c r="H888" s="5"/>
      <c r="I888" s="5"/>
      <c r="J888" s="5"/>
      <c r="K888" s="5"/>
      <c r="L888" s="5"/>
      <c r="M888" s="5"/>
      <c r="N888" s="5"/>
      <c r="O888" s="5"/>
      <c r="P888" s="5"/>
      <c r="Q888" s="5"/>
      <c r="R888" s="5"/>
      <c r="S888" s="5"/>
      <c r="T888" s="5"/>
      <c r="U888" s="5"/>
      <c r="V888" s="5"/>
    </row>
    <row r="889">
      <c r="A889" s="5"/>
      <c r="B889" s="3"/>
      <c r="C889" s="5"/>
      <c r="D889" s="5"/>
      <c r="E889" s="5"/>
      <c r="F889" s="5"/>
      <c r="G889" s="5"/>
      <c r="H889" s="5"/>
      <c r="I889" s="5"/>
      <c r="J889" s="5"/>
      <c r="K889" s="5"/>
      <c r="L889" s="5"/>
      <c r="M889" s="5"/>
      <c r="N889" s="5"/>
      <c r="O889" s="5"/>
      <c r="P889" s="5"/>
      <c r="Q889" s="5"/>
      <c r="R889" s="5"/>
      <c r="S889" s="5"/>
      <c r="T889" s="5"/>
      <c r="U889" s="5"/>
      <c r="V889" s="5"/>
    </row>
    <row r="890">
      <c r="A890" s="5"/>
      <c r="B890" s="3"/>
      <c r="C890" s="5"/>
      <c r="D890" s="5"/>
      <c r="E890" s="5"/>
      <c r="F890" s="5"/>
      <c r="G890" s="5"/>
      <c r="H890" s="5"/>
      <c r="I890" s="5"/>
      <c r="J890" s="5"/>
      <c r="K890" s="5"/>
      <c r="L890" s="5"/>
      <c r="M890" s="5"/>
      <c r="N890" s="5"/>
      <c r="O890" s="5"/>
      <c r="P890" s="5"/>
      <c r="Q890" s="5"/>
      <c r="R890" s="5"/>
      <c r="S890" s="5"/>
      <c r="T890" s="5"/>
      <c r="U890" s="5"/>
      <c r="V890" s="5"/>
    </row>
    <row r="891">
      <c r="A891" s="5"/>
      <c r="B891" s="3"/>
      <c r="C891" s="5"/>
      <c r="D891" s="5"/>
      <c r="E891" s="5"/>
      <c r="F891" s="5"/>
      <c r="G891" s="5"/>
      <c r="H891" s="5"/>
      <c r="I891" s="5"/>
      <c r="J891" s="5"/>
      <c r="K891" s="5"/>
      <c r="L891" s="5"/>
      <c r="M891" s="5"/>
      <c r="N891" s="5"/>
      <c r="O891" s="5"/>
      <c r="P891" s="5"/>
      <c r="Q891" s="5"/>
      <c r="R891" s="5"/>
      <c r="S891" s="5"/>
      <c r="T891" s="5"/>
      <c r="U891" s="5"/>
      <c r="V891" s="5"/>
    </row>
    <row r="892">
      <c r="A892" s="5"/>
      <c r="B892" s="3"/>
      <c r="C892" s="5"/>
      <c r="D892" s="5"/>
      <c r="E892" s="5"/>
      <c r="F892" s="5"/>
      <c r="G892" s="5"/>
      <c r="H892" s="5"/>
      <c r="I892" s="5"/>
      <c r="J892" s="5"/>
      <c r="K892" s="5"/>
      <c r="L892" s="5"/>
      <c r="M892" s="5"/>
      <c r="N892" s="5"/>
      <c r="O892" s="5"/>
      <c r="P892" s="5"/>
      <c r="Q892" s="5"/>
      <c r="R892" s="5"/>
      <c r="S892" s="5"/>
      <c r="T892" s="5"/>
      <c r="U892" s="5"/>
      <c r="V892" s="5"/>
    </row>
    <row r="893">
      <c r="A893" s="5"/>
      <c r="B893" s="3"/>
      <c r="C893" s="5"/>
      <c r="D893" s="5"/>
      <c r="E893" s="5"/>
      <c r="F893" s="5"/>
      <c r="G893" s="5"/>
      <c r="H893" s="5"/>
      <c r="I893" s="5"/>
      <c r="J893" s="5"/>
      <c r="K893" s="5"/>
      <c r="L893" s="5"/>
      <c r="M893" s="5"/>
      <c r="N893" s="5"/>
      <c r="O893" s="5"/>
      <c r="P893" s="5"/>
      <c r="Q893" s="5"/>
      <c r="R893" s="5"/>
      <c r="S893" s="5"/>
      <c r="T893" s="5"/>
      <c r="U893" s="5"/>
      <c r="V893" s="5"/>
    </row>
    <row r="894">
      <c r="A894" s="5"/>
      <c r="B894" s="3"/>
      <c r="C894" s="5"/>
      <c r="D894" s="5"/>
      <c r="E894" s="5"/>
      <c r="F894" s="5"/>
      <c r="G894" s="5"/>
      <c r="H894" s="5"/>
      <c r="I894" s="5"/>
      <c r="J894" s="5"/>
      <c r="K894" s="5"/>
      <c r="L894" s="5"/>
      <c r="M894" s="5"/>
      <c r="N894" s="5"/>
      <c r="O894" s="5"/>
      <c r="P894" s="5"/>
      <c r="Q894" s="5"/>
      <c r="R894" s="5"/>
      <c r="S894" s="5"/>
      <c r="T894" s="5"/>
      <c r="U894" s="5"/>
      <c r="V894" s="5"/>
    </row>
    <row r="895">
      <c r="A895" s="5"/>
      <c r="B895" s="3"/>
      <c r="C895" s="5"/>
      <c r="D895" s="5"/>
      <c r="E895" s="5"/>
      <c r="F895" s="5"/>
      <c r="G895" s="5"/>
      <c r="H895" s="5"/>
      <c r="I895" s="5"/>
      <c r="J895" s="5"/>
      <c r="K895" s="5"/>
      <c r="L895" s="5"/>
      <c r="M895" s="5"/>
      <c r="N895" s="5"/>
      <c r="O895" s="5"/>
      <c r="P895" s="5"/>
      <c r="Q895" s="5"/>
      <c r="R895" s="5"/>
      <c r="S895" s="5"/>
      <c r="T895" s="5"/>
      <c r="U895" s="5"/>
      <c r="V895" s="5"/>
    </row>
    <row r="896">
      <c r="A896" s="5"/>
      <c r="B896" s="3"/>
      <c r="C896" s="5"/>
      <c r="D896" s="5"/>
      <c r="E896" s="5"/>
      <c r="F896" s="5"/>
      <c r="G896" s="5"/>
      <c r="H896" s="5"/>
      <c r="I896" s="5"/>
      <c r="J896" s="5"/>
      <c r="K896" s="5"/>
      <c r="L896" s="5"/>
      <c r="M896" s="5"/>
      <c r="N896" s="5"/>
      <c r="O896" s="5"/>
      <c r="P896" s="5"/>
      <c r="Q896" s="5"/>
      <c r="R896" s="5"/>
      <c r="S896" s="5"/>
      <c r="T896" s="5"/>
      <c r="U896" s="5"/>
      <c r="V896" s="5"/>
    </row>
    <row r="897">
      <c r="A897" s="5"/>
      <c r="B897" s="3"/>
      <c r="C897" s="5"/>
      <c r="D897" s="5"/>
      <c r="E897" s="5"/>
      <c r="F897" s="5"/>
      <c r="G897" s="5"/>
      <c r="H897" s="5"/>
      <c r="I897" s="5"/>
      <c r="J897" s="5"/>
      <c r="K897" s="5"/>
      <c r="L897" s="5"/>
      <c r="M897" s="5"/>
      <c r="N897" s="5"/>
      <c r="O897" s="5"/>
      <c r="P897" s="5"/>
      <c r="Q897" s="5"/>
      <c r="R897" s="5"/>
      <c r="S897" s="5"/>
      <c r="T897" s="5"/>
      <c r="U897" s="5"/>
      <c r="V897" s="5"/>
    </row>
    <row r="898">
      <c r="A898" s="5"/>
      <c r="B898" s="3"/>
      <c r="C898" s="5"/>
      <c r="D898" s="5"/>
      <c r="E898" s="5"/>
      <c r="F898" s="5"/>
      <c r="G898" s="5"/>
      <c r="H898" s="5"/>
      <c r="I898" s="5"/>
      <c r="J898" s="5"/>
      <c r="K898" s="5"/>
      <c r="L898" s="5"/>
      <c r="M898" s="5"/>
      <c r="N898" s="5"/>
      <c r="O898" s="5"/>
      <c r="P898" s="5"/>
      <c r="Q898" s="5"/>
      <c r="R898" s="5"/>
      <c r="S898" s="5"/>
      <c r="T898" s="5"/>
      <c r="U898" s="5"/>
      <c r="V898" s="5"/>
    </row>
    <row r="899">
      <c r="A899" s="5"/>
      <c r="B899" s="3"/>
      <c r="C899" s="5"/>
      <c r="D899" s="5"/>
      <c r="E899" s="5"/>
      <c r="F899" s="5"/>
      <c r="G899" s="5"/>
      <c r="H899" s="5"/>
      <c r="I899" s="5"/>
      <c r="J899" s="5"/>
      <c r="K899" s="5"/>
      <c r="L899" s="5"/>
      <c r="M899" s="5"/>
      <c r="N899" s="5"/>
      <c r="O899" s="5"/>
      <c r="P899" s="5"/>
      <c r="Q899" s="5"/>
      <c r="R899" s="5"/>
      <c r="S899" s="5"/>
      <c r="T899" s="5"/>
      <c r="U899" s="5"/>
      <c r="V899" s="5"/>
    </row>
    <row r="900">
      <c r="A900" s="5"/>
      <c r="B900" s="3"/>
      <c r="C900" s="5"/>
      <c r="D900" s="5"/>
      <c r="E900" s="5"/>
      <c r="F900" s="5"/>
      <c r="G900" s="5"/>
      <c r="H900" s="5"/>
      <c r="I900" s="5"/>
      <c r="J900" s="5"/>
      <c r="K900" s="5"/>
      <c r="L900" s="5"/>
      <c r="M900" s="5"/>
      <c r="N900" s="5"/>
      <c r="O900" s="5"/>
      <c r="P900" s="5"/>
      <c r="Q900" s="5"/>
      <c r="R900" s="5"/>
      <c r="S900" s="5"/>
      <c r="T900" s="5"/>
      <c r="U900" s="5"/>
      <c r="V900" s="5"/>
    </row>
    <row r="901">
      <c r="A901" s="5"/>
      <c r="B901" s="3"/>
      <c r="C901" s="5"/>
      <c r="D901" s="5"/>
      <c r="E901" s="5"/>
      <c r="F901" s="5"/>
      <c r="G901" s="5"/>
      <c r="H901" s="5"/>
      <c r="I901" s="5"/>
      <c r="J901" s="5"/>
      <c r="K901" s="5"/>
      <c r="L901" s="5"/>
      <c r="M901" s="5"/>
      <c r="N901" s="5"/>
      <c r="O901" s="5"/>
      <c r="P901" s="5"/>
      <c r="Q901" s="5"/>
      <c r="R901" s="5"/>
      <c r="S901" s="5"/>
      <c r="T901" s="5"/>
      <c r="U901" s="5"/>
      <c r="V901" s="5"/>
    </row>
    <row r="902">
      <c r="A902" s="5"/>
      <c r="B902" s="3"/>
      <c r="C902" s="5"/>
      <c r="D902" s="5"/>
      <c r="E902" s="5"/>
      <c r="F902" s="5"/>
      <c r="G902" s="5"/>
      <c r="H902" s="5"/>
      <c r="I902" s="5"/>
      <c r="J902" s="5"/>
      <c r="K902" s="5"/>
      <c r="L902" s="5"/>
      <c r="M902" s="5"/>
      <c r="N902" s="5"/>
      <c r="O902" s="5"/>
      <c r="P902" s="5"/>
      <c r="Q902" s="5"/>
      <c r="R902" s="5"/>
      <c r="S902" s="5"/>
      <c r="T902" s="5"/>
      <c r="U902" s="5"/>
      <c r="V902" s="5"/>
    </row>
    <row r="903">
      <c r="A903" s="5"/>
      <c r="B903" s="3"/>
      <c r="C903" s="5"/>
      <c r="D903" s="5"/>
      <c r="E903" s="5"/>
      <c r="F903" s="5"/>
      <c r="G903" s="5"/>
      <c r="H903" s="5"/>
      <c r="I903" s="5"/>
      <c r="J903" s="5"/>
      <c r="K903" s="5"/>
      <c r="L903" s="5"/>
      <c r="M903" s="5"/>
      <c r="N903" s="5"/>
      <c r="O903" s="5"/>
      <c r="P903" s="5"/>
      <c r="Q903" s="5"/>
      <c r="R903" s="5"/>
      <c r="S903" s="5"/>
      <c r="T903" s="5"/>
      <c r="U903" s="5"/>
      <c r="V903" s="5"/>
    </row>
    <row r="904">
      <c r="A904" s="5"/>
      <c r="B904" s="3"/>
      <c r="C904" s="5"/>
      <c r="D904" s="5"/>
      <c r="E904" s="5"/>
      <c r="F904" s="5"/>
      <c r="G904" s="5"/>
      <c r="H904" s="5"/>
      <c r="I904" s="5"/>
      <c r="J904" s="5"/>
      <c r="K904" s="5"/>
      <c r="L904" s="5"/>
      <c r="M904" s="5"/>
      <c r="N904" s="5"/>
      <c r="O904" s="5"/>
      <c r="P904" s="5"/>
      <c r="Q904" s="5"/>
      <c r="R904" s="5"/>
      <c r="S904" s="5"/>
      <c r="T904" s="5"/>
      <c r="U904" s="5"/>
      <c r="V904" s="5"/>
    </row>
    <row r="905">
      <c r="A905" s="5"/>
      <c r="B905" s="3"/>
      <c r="C905" s="5"/>
      <c r="D905" s="5"/>
      <c r="E905" s="5"/>
      <c r="F905" s="5"/>
      <c r="G905" s="5"/>
      <c r="H905" s="5"/>
      <c r="I905" s="5"/>
      <c r="J905" s="5"/>
      <c r="K905" s="5"/>
      <c r="L905" s="5"/>
      <c r="M905" s="5"/>
      <c r="N905" s="5"/>
      <c r="O905" s="5"/>
      <c r="P905" s="5"/>
      <c r="Q905" s="5"/>
      <c r="R905" s="5"/>
      <c r="S905" s="5"/>
      <c r="T905" s="5"/>
      <c r="U905" s="5"/>
      <c r="V905" s="5"/>
    </row>
    <row r="906">
      <c r="A906" s="5"/>
      <c r="B906" s="3"/>
      <c r="C906" s="5"/>
      <c r="D906" s="5"/>
      <c r="E906" s="5"/>
      <c r="F906" s="5"/>
      <c r="G906" s="5"/>
      <c r="H906" s="5"/>
      <c r="I906" s="5"/>
      <c r="J906" s="5"/>
      <c r="K906" s="5"/>
      <c r="L906" s="5"/>
      <c r="M906" s="5"/>
      <c r="N906" s="5"/>
      <c r="O906" s="5"/>
      <c r="P906" s="5"/>
      <c r="Q906" s="5"/>
      <c r="R906" s="5"/>
      <c r="S906" s="5"/>
      <c r="T906" s="5"/>
      <c r="U906" s="5"/>
      <c r="V906" s="5"/>
    </row>
    <row r="907">
      <c r="A907" s="5"/>
      <c r="B907" s="3"/>
      <c r="C907" s="5"/>
      <c r="D907" s="5"/>
      <c r="E907" s="5"/>
      <c r="F907" s="5"/>
      <c r="G907" s="5"/>
      <c r="H907" s="5"/>
      <c r="I907" s="5"/>
      <c r="J907" s="5"/>
      <c r="K907" s="5"/>
      <c r="L907" s="5"/>
      <c r="M907" s="5"/>
      <c r="N907" s="5"/>
      <c r="O907" s="5"/>
      <c r="P907" s="5"/>
      <c r="Q907" s="5"/>
      <c r="R907" s="5"/>
      <c r="S907" s="5"/>
      <c r="T907" s="5"/>
      <c r="U907" s="5"/>
      <c r="V907" s="5"/>
    </row>
    <row r="908">
      <c r="A908" s="5"/>
      <c r="B908" s="3"/>
      <c r="C908" s="5"/>
      <c r="D908" s="5"/>
      <c r="E908" s="5"/>
      <c r="F908" s="5"/>
      <c r="G908" s="5"/>
      <c r="H908" s="5"/>
      <c r="I908" s="5"/>
      <c r="J908" s="5"/>
      <c r="K908" s="5"/>
      <c r="L908" s="5"/>
      <c r="M908" s="5"/>
      <c r="N908" s="5"/>
      <c r="O908" s="5"/>
      <c r="P908" s="5"/>
      <c r="Q908" s="5"/>
      <c r="R908" s="5"/>
      <c r="S908" s="5"/>
      <c r="T908" s="5"/>
      <c r="U908" s="5"/>
      <c r="V908" s="5"/>
    </row>
    <row r="909">
      <c r="A909" s="5"/>
      <c r="B909" s="3"/>
      <c r="C909" s="5"/>
      <c r="D909" s="5"/>
      <c r="E909" s="5"/>
      <c r="F909" s="5"/>
      <c r="G909" s="5"/>
      <c r="H909" s="5"/>
      <c r="I909" s="5"/>
      <c r="J909" s="5"/>
      <c r="K909" s="5"/>
      <c r="L909" s="5"/>
      <c r="M909" s="5"/>
      <c r="N909" s="5"/>
      <c r="O909" s="5"/>
      <c r="P909" s="5"/>
      <c r="Q909" s="5"/>
      <c r="R909" s="5"/>
      <c r="S909" s="5"/>
      <c r="T909" s="5"/>
      <c r="U909" s="5"/>
      <c r="V909" s="5"/>
    </row>
    <row r="910">
      <c r="A910" s="5"/>
      <c r="B910" s="3"/>
      <c r="C910" s="5"/>
      <c r="D910" s="5"/>
      <c r="E910" s="5"/>
      <c r="F910" s="5"/>
      <c r="G910" s="5"/>
      <c r="H910" s="5"/>
      <c r="I910" s="5"/>
      <c r="J910" s="5"/>
      <c r="K910" s="5"/>
      <c r="L910" s="5"/>
      <c r="M910" s="5"/>
      <c r="N910" s="5"/>
      <c r="O910" s="5"/>
      <c r="P910" s="5"/>
      <c r="Q910" s="5"/>
      <c r="R910" s="5"/>
      <c r="S910" s="5"/>
      <c r="T910" s="5"/>
      <c r="U910" s="5"/>
      <c r="V910" s="5"/>
    </row>
    <row r="911">
      <c r="A911" s="5"/>
      <c r="B911" s="3"/>
      <c r="C911" s="5"/>
      <c r="D911" s="5"/>
      <c r="E911" s="5"/>
      <c r="F911" s="5"/>
      <c r="G911" s="5"/>
      <c r="H911" s="5"/>
      <c r="I911" s="5"/>
      <c r="J911" s="5"/>
      <c r="K911" s="5"/>
      <c r="L911" s="5"/>
      <c r="M911" s="5"/>
      <c r="N911" s="5"/>
      <c r="O911" s="5"/>
      <c r="P911" s="5"/>
      <c r="Q911" s="5"/>
      <c r="R911" s="5"/>
      <c r="S911" s="5"/>
      <c r="T911" s="5"/>
      <c r="U911" s="5"/>
      <c r="V911" s="5"/>
    </row>
    <row r="912">
      <c r="A912" s="5"/>
      <c r="B912" s="3"/>
      <c r="C912" s="5"/>
      <c r="D912" s="5"/>
      <c r="E912" s="5"/>
      <c r="F912" s="5"/>
      <c r="G912" s="5"/>
      <c r="H912" s="5"/>
      <c r="I912" s="5"/>
      <c r="J912" s="5"/>
      <c r="K912" s="5"/>
      <c r="L912" s="5"/>
      <c r="M912" s="5"/>
      <c r="N912" s="5"/>
      <c r="O912" s="5"/>
      <c r="P912" s="5"/>
      <c r="Q912" s="5"/>
      <c r="R912" s="5"/>
      <c r="S912" s="5"/>
      <c r="T912" s="5"/>
      <c r="U912" s="5"/>
      <c r="V912" s="5"/>
    </row>
    <row r="913">
      <c r="A913" s="5"/>
      <c r="B913" s="3"/>
      <c r="C913" s="5"/>
      <c r="D913" s="5"/>
      <c r="E913" s="5"/>
      <c r="F913" s="5"/>
      <c r="G913" s="5"/>
      <c r="H913" s="5"/>
      <c r="I913" s="5"/>
      <c r="J913" s="5"/>
      <c r="K913" s="5"/>
      <c r="L913" s="5"/>
      <c r="M913" s="5"/>
      <c r="N913" s="5"/>
      <c r="O913" s="5"/>
      <c r="P913" s="5"/>
      <c r="Q913" s="5"/>
      <c r="R913" s="5"/>
      <c r="S913" s="5"/>
      <c r="T913" s="5"/>
      <c r="U913" s="5"/>
      <c r="V913" s="5"/>
    </row>
    <row r="914">
      <c r="A914" s="5"/>
      <c r="B914" s="3"/>
      <c r="C914" s="5"/>
      <c r="D914" s="5"/>
      <c r="E914" s="5"/>
      <c r="F914" s="5"/>
      <c r="G914" s="5"/>
      <c r="H914" s="5"/>
      <c r="I914" s="5"/>
      <c r="J914" s="5"/>
      <c r="K914" s="5"/>
      <c r="L914" s="5"/>
      <c r="M914" s="5"/>
      <c r="N914" s="5"/>
      <c r="O914" s="5"/>
      <c r="P914" s="5"/>
      <c r="Q914" s="5"/>
      <c r="R914" s="5"/>
      <c r="S914" s="5"/>
      <c r="T914" s="5"/>
      <c r="U914" s="5"/>
      <c r="V914" s="5"/>
    </row>
    <row r="915">
      <c r="A915" s="5"/>
      <c r="B915" s="3"/>
      <c r="C915" s="5"/>
      <c r="D915" s="5"/>
      <c r="E915" s="5"/>
      <c r="F915" s="5"/>
      <c r="G915" s="5"/>
      <c r="H915" s="5"/>
      <c r="I915" s="5"/>
      <c r="J915" s="5"/>
      <c r="K915" s="5"/>
      <c r="L915" s="5"/>
      <c r="M915" s="5"/>
      <c r="N915" s="5"/>
      <c r="O915" s="5"/>
      <c r="P915" s="5"/>
      <c r="Q915" s="5"/>
      <c r="R915" s="5"/>
      <c r="S915" s="5"/>
      <c r="T915" s="5"/>
      <c r="U915" s="5"/>
      <c r="V915" s="5"/>
    </row>
    <row r="916">
      <c r="A916" s="5"/>
      <c r="B916" s="3"/>
      <c r="C916" s="5"/>
      <c r="D916" s="5"/>
      <c r="E916" s="5"/>
      <c r="F916" s="5"/>
      <c r="G916" s="5"/>
      <c r="H916" s="5"/>
      <c r="I916" s="5"/>
      <c r="J916" s="5"/>
      <c r="K916" s="5"/>
      <c r="L916" s="5"/>
      <c r="M916" s="5"/>
      <c r="N916" s="5"/>
      <c r="O916" s="5"/>
      <c r="P916" s="5"/>
      <c r="Q916" s="5"/>
      <c r="R916" s="5"/>
      <c r="S916" s="5"/>
      <c r="T916" s="5"/>
      <c r="U916" s="5"/>
      <c r="V916" s="5"/>
    </row>
    <row r="917">
      <c r="A917" s="5"/>
      <c r="B917" s="3"/>
      <c r="C917" s="5"/>
      <c r="D917" s="5"/>
      <c r="E917" s="5"/>
      <c r="F917" s="5"/>
      <c r="G917" s="5"/>
      <c r="H917" s="5"/>
      <c r="I917" s="5"/>
      <c r="J917" s="5"/>
      <c r="K917" s="5"/>
      <c r="L917" s="5"/>
      <c r="M917" s="5"/>
      <c r="N917" s="5"/>
      <c r="O917" s="5"/>
      <c r="P917" s="5"/>
      <c r="Q917" s="5"/>
      <c r="R917" s="5"/>
      <c r="S917" s="5"/>
      <c r="T917" s="5"/>
      <c r="U917" s="5"/>
      <c r="V917" s="5"/>
    </row>
    <row r="918">
      <c r="A918" s="5"/>
      <c r="B918" s="3"/>
      <c r="C918" s="5"/>
      <c r="D918" s="5"/>
      <c r="E918" s="5"/>
      <c r="F918" s="5"/>
      <c r="G918" s="5"/>
      <c r="H918" s="5"/>
      <c r="I918" s="5"/>
      <c r="J918" s="5"/>
      <c r="K918" s="5"/>
      <c r="L918" s="5"/>
      <c r="M918" s="5"/>
      <c r="N918" s="5"/>
      <c r="O918" s="5"/>
      <c r="P918" s="5"/>
      <c r="Q918" s="5"/>
      <c r="R918" s="5"/>
      <c r="S918" s="5"/>
      <c r="T918" s="5"/>
      <c r="U918" s="5"/>
      <c r="V918" s="5"/>
    </row>
    <row r="919">
      <c r="A919" s="5"/>
      <c r="B919" s="3"/>
      <c r="C919" s="5"/>
      <c r="D919" s="5"/>
      <c r="E919" s="5"/>
      <c r="F919" s="5"/>
      <c r="G919" s="5"/>
      <c r="H919" s="5"/>
      <c r="I919" s="5"/>
      <c r="J919" s="5"/>
      <c r="K919" s="5"/>
      <c r="L919" s="5"/>
      <c r="M919" s="5"/>
      <c r="N919" s="5"/>
      <c r="O919" s="5"/>
      <c r="P919" s="5"/>
      <c r="Q919" s="5"/>
      <c r="R919" s="5"/>
      <c r="S919" s="5"/>
      <c r="T919" s="5"/>
      <c r="U919" s="5"/>
      <c r="V919" s="5"/>
    </row>
    <row r="920">
      <c r="A920" s="5"/>
      <c r="B920" s="3"/>
      <c r="C920" s="5"/>
      <c r="D920" s="5"/>
      <c r="E920" s="5"/>
      <c r="F920" s="5"/>
      <c r="G920" s="5"/>
      <c r="H920" s="5"/>
      <c r="I920" s="5"/>
      <c r="J920" s="5"/>
      <c r="K920" s="5"/>
      <c r="L920" s="5"/>
      <c r="M920" s="5"/>
      <c r="N920" s="5"/>
      <c r="O920" s="5"/>
      <c r="P920" s="5"/>
      <c r="Q920" s="5"/>
      <c r="R920" s="5"/>
      <c r="S920" s="5"/>
      <c r="T920" s="5"/>
      <c r="U920" s="5"/>
      <c r="V920" s="5"/>
    </row>
    <row r="921">
      <c r="A921" s="5"/>
      <c r="B921" s="3"/>
      <c r="C921" s="5"/>
      <c r="D921" s="5"/>
      <c r="E921" s="5"/>
      <c r="F921" s="5"/>
      <c r="G921" s="5"/>
      <c r="H921" s="5"/>
      <c r="I921" s="5"/>
      <c r="J921" s="5"/>
      <c r="K921" s="5"/>
      <c r="L921" s="5"/>
      <c r="M921" s="5"/>
      <c r="N921" s="5"/>
      <c r="O921" s="5"/>
      <c r="P921" s="5"/>
      <c r="Q921" s="5"/>
      <c r="R921" s="5"/>
      <c r="S921" s="5"/>
      <c r="T921" s="5"/>
      <c r="U921" s="5"/>
      <c r="V921" s="5"/>
    </row>
    <row r="922">
      <c r="A922" s="5"/>
      <c r="B922" s="3"/>
      <c r="C922" s="5"/>
      <c r="D922" s="5"/>
      <c r="E922" s="5"/>
      <c r="F922" s="5"/>
      <c r="G922" s="5"/>
      <c r="H922" s="5"/>
      <c r="I922" s="5"/>
      <c r="J922" s="5"/>
      <c r="K922" s="5"/>
      <c r="L922" s="5"/>
      <c r="M922" s="5"/>
      <c r="N922" s="5"/>
      <c r="O922" s="5"/>
      <c r="P922" s="5"/>
      <c r="Q922" s="5"/>
      <c r="R922" s="5"/>
      <c r="S922" s="5"/>
      <c r="T922" s="5"/>
      <c r="U922" s="5"/>
      <c r="V922" s="5"/>
    </row>
    <row r="923">
      <c r="A923" s="5"/>
      <c r="B923" s="3"/>
      <c r="C923" s="5"/>
      <c r="D923" s="5"/>
      <c r="E923" s="5"/>
      <c r="F923" s="5"/>
      <c r="G923" s="5"/>
      <c r="H923" s="5"/>
      <c r="I923" s="5"/>
      <c r="J923" s="5"/>
      <c r="K923" s="5"/>
      <c r="L923" s="5"/>
      <c r="M923" s="5"/>
      <c r="N923" s="5"/>
      <c r="O923" s="5"/>
      <c r="P923" s="5"/>
      <c r="Q923" s="5"/>
      <c r="R923" s="5"/>
      <c r="S923" s="5"/>
      <c r="T923" s="5"/>
      <c r="U923" s="5"/>
      <c r="V923" s="5"/>
    </row>
    <row r="924">
      <c r="A924" s="5"/>
      <c r="B924" s="3"/>
      <c r="C924" s="5"/>
      <c r="D924" s="5"/>
      <c r="E924" s="5"/>
      <c r="F924" s="5"/>
      <c r="G924" s="5"/>
      <c r="H924" s="5"/>
      <c r="I924" s="5"/>
      <c r="J924" s="5"/>
      <c r="K924" s="5"/>
      <c r="L924" s="5"/>
      <c r="M924" s="5"/>
      <c r="N924" s="5"/>
      <c r="O924" s="5"/>
      <c r="P924" s="5"/>
      <c r="Q924" s="5"/>
      <c r="R924" s="5"/>
      <c r="S924" s="5"/>
      <c r="T924" s="5"/>
      <c r="U924" s="5"/>
      <c r="V924" s="5"/>
    </row>
    <row r="925">
      <c r="A925" s="5"/>
      <c r="B925" s="3"/>
      <c r="C925" s="5"/>
      <c r="D925" s="5"/>
      <c r="E925" s="5"/>
      <c r="F925" s="5"/>
      <c r="G925" s="5"/>
      <c r="H925" s="5"/>
      <c r="I925" s="5"/>
      <c r="J925" s="5"/>
      <c r="K925" s="5"/>
      <c r="L925" s="5"/>
      <c r="M925" s="5"/>
      <c r="N925" s="5"/>
      <c r="O925" s="5"/>
      <c r="P925" s="5"/>
      <c r="Q925" s="5"/>
      <c r="R925" s="5"/>
      <c r="S925" s="5"/>
      <c r="T925" s="5"/>
      <c r="U925" s="5"/>
      <c r="V925" s="5"/>
    </row>
    <row r="926">
      <c r="A926" s="5"/>
      <c r="B926" s="3"/>
      <c r="C926" s="5"/>
      <c r="D926" s="5"/>
      <c r="E926" s="5"/>
      <c r="F926" s="5"/>
      <c r="G926" s="5"/>
      <c r="H926" s="5"/>
      <c r="I926" s="5"/>
      <c r="J926" s="5"/>
      <c r="K926" s="5"/>
      <c r="L926" s="5"/>
      <c r="M926" s="5"/>
      <c r="N926" s="5"/>
      <c r="O926" s="5"/>
      <c r="P926" s="5"/>
      <c r="Q926" s="5"/>
      <c r="R926" s="5"/>
      <c r="S926" s="5"/>
      <c r="T926" s="5"/>
      <c r="U926" s="5"/>
      <c r="V926" s="5"/>
    </row>
    <row r="927">
      <c r="A927" s="5"/>
      <c r="B927" s="3"/>
      <c r="C927" s="5"/>
      <c r="D927" s="5"/>
      <c r="E927" s="5"/>
      <c r="F927" s="5"/>
      <c r="G927" s="5"/>
      <c r="H927" s="5"/>
      <c r="I927" s="5"/>
      <c r="J927" s="5"/>
      <c r="K927" s="5"/>
      <c r="L927" s="5"/>
      <c r="M927" s="5"/>
      <c r="N927" s="5"/>
      <c r="O927" s="5"/>
      <c r="P927" s="5"/>
      <c r="Q927" s="5"/>
      <c r="R927" s="5"/>
      <c r="S927" s="5"/>
      <c r="T927" s="5"/>
      <c r="U927" s="5"/>
      <c r="V927" s="5"/>
    </row>
    <row r="928">
      <c r="A928" s="5"/>
      <c r="B928" s="3"/>
      <c r="C928" s="5"/>
      <c r="D928" s="5"/>
      <c r="E928" s="5"/>
      <c r="F928" s="5"/>
      <c r="G928" s="5"/>
      <c r="H928" s="5"/>
      <c r="I928" s="5"/>
      <c r="J928" s="5"/>
      <c r="K928" s="5"/>
      <c r="L928" s="5"/>
      <c r="M928" s="5"/>
      <c r="N928" s="5"/>
      <c r="O928" s="5"/>
      <c r="P928" s="5"/>
      <c r="Q928" s="5"/>
      <c r="R928" s="5"/>
      <c r="S928" s="5"/>
      <c r="T928" s="5"/>
      <c r="U928" s="5"/>
      <c r="V928" s="5"/>
    </row>
    <row r="929">
      <c r="A929" s="5"/>
      <c r="B929" s="3"/>
      <c r="C929" s="5"/>
      <c r="D929" s="5"/>
      <c r="E929" s="5"/>
      <c r="F929" s="5"/>
      <c r="G929" s="5"/>
      <c r="H929" s="5"/>
      <c r="I929" s="5"/>
      <c r="J929" s="5"/>
      <c r="K929" s="5"/>
      <c r="L929" s="5"/>
      <c r="M929" s="5"/>
      <c r="N929" s="5"/>
      <c r="O929" s="5"/>
      <c r="P929" s="5"/>
      <c r="Q929" s="5"/>
      <c r="R929" s="5"/>
      <c r="S929" s="5"/>
      <c r="T929" s="5"/>
      <c r="U929" s="5"/>
      <c r="V929" s="5"/>
    </row>
    <row r="930">
      <c r="A930" s="5"/>
      <c r="B930" s="3"/>
      <c r="C930" s="5"/>
      <c r="D930" s="5"/>
      <c r="E930" s="5"/>
      <c r="F930" s="5"/>
      <c r="G930" s="5"/>
      <c r="H930" s="5"/>
      <c r="I930" s="5"/>
      <c r="J930" s="5"/>
      <c r="K930" s="5"/>
      <c r="L930" s="5"/>
      <c r="M930" s="5"/>
      <c r="N930" s="5"/>
      <c r="O930" s="5"/>
      <c r="P930" s="5"/>
      <c r="Q930" s="5"/>
      <c r="R930" s="5"/>
      <c r="S930" s="5"/>
      <c r="T930" s="5"/>
      <c r="U930" s="5"/>
      <c r="V930" s="5"/>
    </row>
    <row r="931">
      <c r="A931" s="5"/>
      <c r="B931" s="3"/>
      <c r="C931" s="5"/>
      <c r="D931" s="5"/>
      <c r="E931" s="5"/>
      <c r="F931" s="5"/>
      <c r="G931" s="5"/>
      <c r="H931" s="5"/>
      <c r="I931" s="5"/>
      <c r="J931" s="5"/>
      <c r="K931" s="5"/>
      <c r="L931" s="5"/>
      <c r="M931" s="5"/>
      <c r="N931" s="5"/>
      <c r="O931" s="5"/>
      <c r="P931" s="5"/>
      <c r="Q931" s="5"/>
      <c r="R931" s="5"/>
      <c r="S931" s="5"/>
      <c r="T931" s="5"/>
      <c r="U931" s="5"/>
      <c r="V931" s="5"/>
    </row>
    <row r="932">
      <c r="A932" s="5"/>
      <c r="B932" s="3"/>
      <c r="C932" s="5"/>
      <c r="D932" s="5"/>
      <c r="E932" s="5"/>
      <c r="F932" s="5"/>
      <c r="G932" s="5"/>
      <c r="H932" s="5"/>
      <c r="I932" s="5"/>
      <c r="J932" s="5"/>
      <c r="K932" s="5"/>
      <c r="L932" s="5"/>
      <c r="M932" s="5"/>
      <c r="N932" s="5"/>
      <c r="O932" s="5"/>
      <c r="P932" s="5"/>
      <c r="Q932" s="5"/>
      <c r="R932" s="5"/>
      <c r="S932" s="5"/>
      <c r="T932" s="5"/>
      <c r="U932" s="5"/>
      <c r="V932" s="5"/>
    </row>
    <row r="933">
      <c r="A933" s="5"/>
      <c r="B933" s="3"/>
      <c r="C933" s="5"/>
      <c r="D933" s="5"/>
      <c r="E933" s="5"/>
      <c r="F933" s="5"/>
      <c r="G933" s="5"/>
      <c r="H933" s="5"/>
      <c r="I933" s="5"/>
      <c r="J933" s="5"/>
      <c r="K933" s="5"/>
      <c r="L933" s="5"/>
      <c r="M933" s="5"/>
      <c r="N933" s="5"/>
      <c r="O933" s="5"/>
      <c r="P933" s="5"/>
      <c r="Q933" s="5"/>
      <c r="R933" s="5"/>
      <c r="S933" s="5"/>
      <c r="T933" s="5"/>
      <c r="U933" s="5"/>
      <c r="V933" s="5"/>
    </row>
    <row r="934">
      <c r="A934" s="5"/>
      <c r="B934" s="3"/>
      <c r="C934" s="5"/>
      <c r="D934" s="5"/>
      <c r="E934" s="5"/>
      <c r="F934" s="5"/>
      <c r="G934" s="5"/>
      <c r="H934" s="5"/>
      <c r="I934" s="5"/>
      <c r="J934" s="5"/>
      <c r="K934" s="5"/>
      <c r="L934" s="5"/>
      <c r="M934" s="5"/>
      <c r="N934" s="5"/>
      <c r="O934" s="5"/>
      <c r="P934" s="5"/>
      <c r="Q934" s="5"/>
      <c r="R934" s="5"/>
      <c r="S934" s="5"/>
      <c r="T934" s="5"/>
      <c r="U934" s="5"/>
      <c r="V934" s="5"/>
    </row>
    <row r="935">
      <c r="A935" s="5"/>
      <c r="B935" s="3"/>
      <c r="C935" s="5"/>
      <c r="D935" s="5"/>
      <c r="E935" s="5"/>
      <c r="F935" s="5"/>
      <c r="G935" s="5"/>
      <c r="H935" s="5"/>
      <c r="I935" s="5"/>
      <c r="J935" s="5"/>
      <c r="K935" s="5"/>
      <c r="L935" s="5"/>
      <c r="M935" s="5"/>
      <c r="N935" s="5"/>
      <c r="O935" s="5"/>
      <c r="P935" s="5"/>
      <c r="Q935" s="5"/>
      <c r="R935" s="5"/>
      <c r="S935" s="5"/>
      <c r="T935" s="5"/>
      <c r="U935" s="5"/>
      <c r="V935" s="5"/>
    </row>
    <row r="936">
      <c r="A936" s="5"/>
      <c r="B936" s="3"/>
      <c r="C936" s="5"/>
      <c r="D936" s="5"/>
      <c r="E936" s="5"/>
      <c r="F936" s="5"/>
      <c r="G936" s="5"/>
      <c r="H936" s="5"/>
      <c r="I936" s="5"/>
      <c r="J936" s="5"/>
      <c r="K936" s="5"/>
      <c r="L936" s="5"/>
      <c r="M936" s="5"/>
      <c r="N936" s="5"/>
      <c r="O936" s="5"/>
      <c r="P936" s="5"/>
      <c r="Q936" s="5"/>
      <c r="R936" s="5"/>
      <c r="S936" s="5"/>
      <c r="T936" s="5"/>
      <c r="U936" s="5"/>
      <c r="V936" s="5"/>
    </row>
    <row r="937">
      <c r="A937" s="5"/>
      <c r="B937" s="3"/>
      <c r="C937" s="5"/>
      <c r="D937" s="5"/>
      <c r="E937" s="5"/>
      <c r="F937" s="5"/>
      <c r="G937" s="5"/>
      <c r="H937" s="5"/>
      <c r="I937" s="5"/>
      <c r="J937" s="5"/>
      <c r="K937" s="5"/>
      <c r="L937" s="5"/>
      <c r="M937" s="5"/>
      <c r="N937" s="5"/>
      <c r="O937" s="5"/>
      <c r="P937" s="5"/>
      <c r="Q937" s="5"/>
      <c r="R937" s="5"/>
      <c r="S937" s="5"/>
      <c r="T937" s="5"/>
      <c r="U937" s="5"/>
      <c r="V937" s="5"/>
    </row>
    <row r="938">
      <c r="A938" s="5"/>
      <c r="B938" s="3"/>
      <c r="C938" s="5"/>
      <c r="D938" s="5"/>
      <c r="E938" s="5"/>
      <c r="F938" s="5"/>
      <c r="G938" s="5"/>
      <c r="H938" s="5"/>
      <c r="I938" s="5"/>
      <c r="J938" s="5"/>
      <c r="K938" s="5"/>
      <c r="L938" s="5"/>
      <c r="M938" s="5"/>
      <c r="N938" s="5"/>
      <c r="O938" s="5"/>
      <c r="P938" s="5"/>
      <c r="Q938" s="5"/>
      <c r="R938" s="5"/>
      <c r="S938" s="5"/>
      <c r="T938" s="5"/>
      <c r="U938" s="5"/>
      <c r="V938" s="5"/>
    </row>
    <row r="939">
      <c r="A939" s="5"/>
      <c r="B939" s="3"/>
      <c r="C939" s="5"/>
      <c r="D939" s="5"/>
      <c r="E939" s="5"/>
      <c r="F939" s="5"/>
      <c r="G939" s="5"/>
      <c r="H939" s="5"/>
      <c r="I939" s="5"/>
      <c r="J939" s="5"/>
      <c r="K939" s="5"/>
      <c r="L939" s="5"/>
      <c r="M939" s="5"/>
      <c r="N939" s="5"/>
      <c r="O939" s="5"/>
      <c r="P939" s="5"/>
      <c r="Q939" s="5"/>
      <c r="R939" s="5"/>
      <c r="S939" s="5"/>
      <c r="T939" s="5"/>
      <c r="U939" s="5"/>
      <c r="V939" s="5"/>
    </row>
    <row r="940">
      <c r="A940" s="5"/>
      <c r="B940" s="3"/>
      <c r="C940" s="5"/>
      <c r="D940" s="5"/>
      <c r="E940" s="5"/>
      <c r="F940" s="5"/>
      <c r="G940" s="5"/>
      <c r="H940" s="5"/>
      <c r="I940" s="5"/>
      <c r="J940" s="5"/>
      <c r="K940" s="5"/>
      <c r="L940" s="5"/>
      <c r="M940" s="5"/>
      <c r="N940" s="5"/>
      <c r="O940" s="5"/>
      <c r="P940" s="5"/>
      <c r="Q940" s="5"/>
      <c r="R940" s="5"/>
      <c r="S940" s="5"/>
      <c r="T940" s="5"/>
      <c r="U940" s="5"/>
      <c r="V940" s="5"/>
    </row>
    <row r="941">
      <c r="A941" s="5"/>
      <c r="B941" s="3"/>
      <c r="C941" s="5"/>
      <c r="D941" s="5"/>
      <c r="E941" s="5"/>
      <c r="F941" s="5"/>
      <c r="G941" s="5"/>
      <c r="H941" s="5"/>
      <c r="I941" s="5"/>
      <c r="J941" s="5"/>
      <c r="K941" s="5"/>
      <c r="L941" s="5"/>
      <c r="M941" s="5"/>
      <c r="N941" s="5"/>
      <c r="O941" s="5"/>
      <c r="P941" s="5"/>
      <c r="Q941" s="5"/>
      <c r="R941" s="5"/>
      <c r="S941" s="5"/>
      <c r="T941" s="5"/>
      <c r="U941" s="5"/>
      <c r="V941" s="5"/>
    </row>
    <row r="942">
      <c r="A942" s="5"/>
      <c r="B942" s="3"/>
      <c r="C942" s="5"/>
      <c r="D942" s="5"/>
      <c r="E942" s="5"/>
      <c r="F942" s="5"/>
      <c r="G942" s="5"/>
      <c r="H942" s="5"/>
      <c r="I942" s="5"/>
      <c r="J942" s="5"/>
      <c r="K942" s="5"/>
      <c r="L942" s="5"/>
      <c r="M942" s="5"/>
      <c r="N942" s="5"/>
      <c r="O942" s="5"/>
      <c r="P942" s="5"/>
      <c r="Q942" s="5"/>
      <c r="R942" s="5"/>
      <c r="S942" s="5"/>
      <c r="T942" s="5"/>
      <c r="U942" s="5"/>
      <c r="V942" s="5"/>
    </row>
    <row r="943">
      <c r="A943" s="5"/>
      <c r="B943" s="3"/>
      <c r="C943" s="5"/>
      <c r="D943" s="5"/>
      <c r="E943" s="5"/>
      <c r="F943" s="5"/>
      <c r="G943" s="5"/>
      <c r="H943" s="5"/>
      <c r="I943" s="5"/>
      <c r="J943" s="5"/>
      <c r="K943" s="5"/>
      <c r="L943" s="5"/>
      <c r="M943" s="5"/>
      <c r="N943" s="5"/>
      <c r="O943" s="5"/>
      <c r="P943" s="5"/>
      <c r="Q943" s="5"/>
      <c r="R943" s="5"/>
      <c r="S943" s="5"/>
      <c r="T943" s="5"/>
      <c r="U943" s="5"/>
      <c r="V943" s="5"/>
    </row>
    <row r="944">
      <c r="A944" s="5"/>
      <c r="B944" s="3"/>
      <c r="C944" s="5"/>
      <c r="D944" s="5"/>
      <c r="E944" s="5"/>
      <c r="F944" s="5"/>
      <c r="G944" s="5"/>
      <c r="H944" s="5"/>
      <c r="I944" s="5"/>
      <c r="J944" s="5"/>
      <c r="K944" s="5"/>
      <c r="L944" s="5"/>
      <c r="M944" s="5"/>
      <c r="N944" s="5"/>
      <c r="O944" s="5"/>
      <c r="P944" s="5"/>
      <c r="Q944" s="5"/>
      <c r="R944" s="5"/>
      <c r="S944" s="5"/>
      <c r="T944" s="5"/>
      <c r="U944" s="5"/>
      <c r="V944" s="5"/>
    </row>
    <row r="945">
      <c r="A945" s="5"/>
      <c r="B945" s="3"/>
      <c r="C945" s="5"/>
      <c r="D945" s="5"/>
      <c r="E945" s="5"/>
      <c r="F945" s="5"/>
      <c r="G945" s="5"/>
      <c r="H945" s="5"/>
      <c r="I945" s="5"/>
      <c r="J945" s="5"/>
      <c r="K945" s="5"/>
      <c r="L945" s="5"/>
      <c r="M945" s="5"/>
      <c r="N945" s="5"/>
      <c r="O945" s="5"/>
      <c r="P945" s="5"/>
      <c r="Q945" s="5"/>
      <c r="R945" s="5"/>
      <c r="S945" s="5"/>
      <c r="T945" s="5"/>
      <c r="U945" s="5"/>
      <c r="V945" s="5"/>
    </row>
    <row r="946">
      <c r="A946" s="5"/>
      <c r="B946" s="3"/>
      <c r="C946" s="5"/>
      <c r="D946" s="5"/>
      <c r="E946" s="5"/>
      <c r="F946" s="5"/>
      <c r="G946" s="5"/>
      <c r="H946" s="5"/>
      <c r="I946" s="5"/>
      <c r="J946" s="5"/>
      <c r="K946" s="5"/>
      <c r="L946" s="5"/>
      <c r="M946" s="5"/>
      <c r="N946" s="5"/>
      <c r="O946" s="5"/>
      <c r="P946" s="5"/>
      <c r="Q946" s="5"/>
      <c r="R946" s="5"/>
      <c r="S946" s="5"/>
      <c r="T946" s="5"/>
      <c r="U946" s="5"/>
      <c r="V946" s="5"/>
    </row>
    <row r="947">
      <c r="A947" s="5"/>
      <c r="B947" s="3"/>
      <c r="C947" s="5"/>
      <c r="D947" s="5"/>
      <c r="E947" s="5"/>
      <c r="F947" s="5"/>
      <c r="G947" s="5"/>
      <c r="H947" s="5"/>
      <c r="I947" s="5"/>
      <c r="J947" s="5"/>
      <c r="K947" s="5"/>
      <c r="L947" s="5"/>
      <c r="M947" s="5"/>
      <c r="N947" s="5"/>
      <c r="O947" s="5"/>
      <c r="P947" s="5"/>
      <c r="Q947" s="5"/>
      <c r="R947" s="5"/>
      <c r="S947" s="5"/>
      <c r="T947" s="5"/>
      <c r="U947" s="5"/>
      <c r="V947" s="5"/>
    </row>
    <row r="948">
      <c r="A948" s="5"/>
      <c r="B948" s="3"/>
      <c r="C948" s="5"/>
      <c r="D948" s="5"/>
      <c r="E948" s="5"/>
      <c r="F948" s="5"/>
      <c r="G948" s="5"/>
      <c r="H948" s="5"/>
      <c r="I948" s="5"/>
      <c r="J948" s="5"/>
      <c r="K948" s="5"/>
      <c r="L948" s="5"/>
      <c r="M948" s="5"/>
      <c r="N948" s="5"/>
      <c r="O948" s="5"/>
      <c r="P948" s="5"/>
      <c r="Q948" s="5"/>
      <c r="R948" s="5"/>
      <c r="S948" s="5"/>
      <c r="T948" s="5"/>
      <c r="U948" s="5"/>
      <c r="V948" s="5"/>
    </row>
    <row r="949">
      <c r="A949" s="5"/>
      <c r="B949" s="3"/>
      <c r="C949" s="5"/>
      <c r="D949" s="5"/>
      <c r="E949" s="5"/>
      <c r="F949" s="5"/>
      <c r="G949" s="5"/>
      <c r="H949" s="5"/>
      <c r="I949" s="5"/>
      <c r="J949" s="5"/>
      <c r="K949" s="5"/>
      <c r="L949" s="5"/>
      <c r="M949" s="5"/>
      <c r="N949" s="5"/>
      <c r="O949" s="5"/>
      <c r="P949" s="5"/>
      <c r="Q949" s="5"/>
      <c r="R949" s="5"/>
      <c r="S949" s="5"/>
      <c r="T949" s="5"/>
      <c r="U949" s="5"/>
      <c r="V949" s="5"/>
    </row>
    <row r="950">
      <c r="A950" s="5"/>
      <c r="B950" s="3"/>
      <c r="C950" s="5"/>
      <c r="D950" s="5"/>
      <c r="E950" s="5"/>
      <c r="F950" s="5"/>
      <c r="G950" s="5"/>
      <c r="H950" s="5"/>
      <c r="I950" s="5"/>
      <c r="J950" s="5"/>
      <c r="K950" s="5"/>
      <c r="L950" s="5"/>
      <c r="M950" s="5"/>
      <c r="N950" s="5"/>
      <c r="O950" s="5"/>
      <c r="P950" s="5"/>
      <c r="Q950" s="5"/>
      <c r="R950" s="5"/>
      <c r="S950" s="5"/>
      <c r="T950" s="5"/>
      <c r="U950" s="5"/>
      <c r="V950" s="5"/>
    </row>
    <row r="951">
      <c r="A951" s="5"/>
      <c r="B951" s="3"/>
      <c r="C951" s="5"/>
      <c r="D951" s="5"/>
      <c r="E951" s="5"/>
      <c r="F951" s="5"/>
      <c r="G951" s="5"/>
      <c r="H951" s="5"/>
      <c r="I951" s="5"/>
      <c r="J951" s="5"/>
      <c r="K951" s="5"/>
      <c r="L951" s="5"/>
      <c r="M951" s="5"/>
      <c r="N951" s="5"/>
      <c r="O951" s="5"/>
      <c r="P951" s="5"/>
      <c r="Q951" s="5"/>
      <c r="R951" s="5"/>
      <c r="S951" s="5"/>
      <c r="T951" s="5"/>
      <c r="U951" s="5"/>
      <c r="V951" s="5"/>
    </row>
    <row r="952">
      <c r="A952" s="5"/>
      <c r="B952" s="3"/>
      <c r="C952" s="5"/>
      <c r="D952" s="5"/>
      <c r="E952" s="5"/>
      <c r="F952" s="5"/>
      <c r="G952" s="5"/>
      <c r="H952" s="5"/>
      <c r="I952" s="5"/>
      <c r="J952" s="5"/>
      <c r="K952" s="5"/>
      <c r="L952" s="5"/>
      <c r="M952" s="5"/>
      <c r="N952" s="5"/>
      <c r="O952" s="5"/>
      <c r="P952" s="5"/>
      <c r="Q952" s="5"/>
      <c r="R952" s="5"/>
      <c r="S952" s="5"/>
      <c r="T952" s="5"/>
      <c r="U952" s="5"/>
      <c r="V952" s="5"/>
    </row>
    <row r="953">
      <c r="A953" s="5"/>
      <c r="B953" s="3"/>
      <c r="C953" s="5"/>
      <c r="D953" s="5"/>
      <c r="E953" s="5"/>
      <c r="F953" s="5"/>
      <c r="G953" s="5"/>
      <c r="H953" s="5"/>
      <c r="I953" s="5"/>
      <c r="J953" s="5"/>
      <c r="K953" s="5"/>
      <c r="L953" s="5"/>
      <c r="M953" s="5"/>
      <c r="N953" s="5"/>
      <c r="O953" s="5"/>
      <c r="P953" s="5"/>
      <c r="Q953" s="5"/>
      <c r="R953" s="5"/>
      <c r="S953" s="5"/>
      <c r="T953" s="5"/>
      <c r="U953" s="5"/>
      <c r="V953" s="5"/>
    </row>
    <row r="954">
      <c r="A954" s="5"/>
      <c r="B954" s="3"/>
      <c r="C954" s="5"/>
      <c r="D954" s="5"/>
      <c r="E954" s="5"/>
      <c r="F954" s="5"/>
      <c r="G954" s="5"/>
      <c r="H954" s="5"/>
      <c r="I954" s="5"/>
      <c r="J954" s="5"/>
      <c r="K954" s="5"/>
      <c r="L954" s="5"/>
      <c r="M954" s="5"/>
      <c r="N954" s="5"/>
      <c r="O954" s="5"/>
      <c r="P954" s="5"/>
      <c r="Q954" s="5"/>
      <c r="R954" s="5"/>
      <c r="S954" s="5"/>
      <c r="T954" s="5"/>
      <c r="U954" s="5"/>
      <c r="V954" s="5"/>
    </row>
    <row r="955">
      <c r="A955" s="5"/>
      <c r="B955" s="3"/>
      <c r="C955" s="5"/>
      <c r="D955" s="5"/>
      <c r="E955" s="5"/>
      <c r="F955" s="5"/>
      <c r="G955" s="5"/>
      <c r="H955" s="5"/>
      <c r="I955" s="5"/>
      <c r="J955" s="5"/>
      <c r="K955" s="5"/>
      <c r="L955" s="5"/>
      <c r="M955" s="5"/>
      <c r="N955" s="5"/>
      <c r="O955" s="5"/>
      <c r="P955" s="5"/>
      <c r="Q955" s="5"/>
      <c r="R955" s="5"/>
      <c r="S955" s="5"/>
      <c r="T955" s="5"/>
      <c r="U955" s="5"/>
      <c r="V955" s="5"/>
    </row>
    <row r="956">
      <c r="A956" s="5"/>
      <c r="B956" s="3"/>
      <c r="C956" s="5"/>
      <c r="D956" s="5"/>
      <c r="E956" s="5"/>
      <c r="F956" s="5"/>
      <c r="G956" s="5"/>
      <c r="H956" s="5"/>
      <c r="I956" s="5"/>
      <c r="J956" s="5"/>
      <c r="K956" s="5"/>
      <c r="L956" s="5"/>
      <c r="M956" s="5"/>
      <c r="N956" s="5"/>
      <c r="O956" s="5"/>
      <c r="P956" s="5"/>
      <c r="Q956" s="5"/>
      <c r="R956" s="5"/>
      <c r="S956" s="5"/>
      <c r="T956" s="5"/>
      <c r="U956" s="5"/>
      <c r="V956" s="5"/>
    </row>
    <row r="957">
      <c r="A957" s="5"/>
      <c r="B957" s="3"/>
      <c r="C957" s="5"/>
      <c r="D957" s="5"/>
      <c r="E957" s="5"/>
      <c r="F957" s="5"/>
      <c r="G957" s="5"/>
      <c r="H957" s="5"/>
      <c r="I957" s="5"/>
      <c r="J957" s="5"/>
      <c r="K957" s="5"/>
      <c r="L957" s="5"/>
      <c r="M957" s="5"/>
      <c r="N957" s="5"/>
      <c r="O957" s="5"/>
      <c r="P957" s="5"/>
      <c r="Q957" s="5"/>
      <c r="R957" s="5"/>
      <c r="S957" s="5"/>
      <c r="T957" s="5"/>
      <c r="U957" s="5"/>
      <c r="V957" s="5"/>
    </row>
    <row r="958">
      <c r="A958" s="5"/>
      <c r="B958" s="3"/>
      <c r="C958" s="5"/>
      <c r="D958" s="5"/>
      <c r="E958" s="5"/>
      <c r="F958" s="5"/>
      <c r="G958" s="5"/>
      <c r="H958" s="5"/>
      <c r="I958" s="5"/>
      <c r="J958" s="5"/>
      <c r="K958" s="5"/>
      <c r="L958" s="5"/>
      <c r="M958" s="5"/>
      <c r="N958" s="5"/>
      <c r="O958" s="5"/>
      <c r="P958" s="5"/>
      <c r="Q958" s="5"/>
      <c r="R958" s="5"/>
      <c r="S958" s="5"/>
      <c r="T958" s="5"/>
      <c r="U958" s="5"/>
      <c r="V958" s="5"/>
    </row>
    <row r="959">
      <c r="A959" s="5"/>
      <c r="B959" s="3"/>
      <c r="C959" s="5"/>
      <c r="D959" s="5"/>
      <c r="E959" s="5"/>
      <c r="F959" s="5"/>
      <c r="G959" s="5"/>
      <c r="H959" s="5"/>
      <c r="I959" s="5"/>
      <c r="J959" s="5"/>
      <c r="K959" s="5"/>
      <c r="L959" s="5"/>
      <c r="M959" s="5"/>
      <c r="N959" s="5"/>
      <c r="O959" s="5"/>
      <c r="P959" s="5"/>
      <c r="Q959" s="5"/>
      <c r="R959" s="5"/>
      <c r="S959" s="5"/>
      <c r="T959" s="5"/>
      <c r="U959" s="5"/>
      <c r="V959" s="5"/>
    </row>
    <row r="960">
      <c r="A960" s="5"/>
      <c r="B960" s="3"/>
      <c r="C960" s="5"/>
      <c r="D960" s="5"/>
      <c r="E960" s="5"/>
      <c r="F960" s="5"/>
      <c r="G960" s="5"/>
      <c r="H960" s="5"/>
      <c r="I960" s="5"/>
      <c r="J960" s="5"/>
      <c r="K960" s="5"/>
      <c r="L960" s="5"/>
      <c r="M960" s="5"/>
      <c r="N960" s="5"/>
      <c r="O960" s="5"/>
      <c r="P960" s="5"/>
      <c r="Q960" s="5"/>
      <c r="R960" s="5"/>
      <c r="S960" s="5"/>
      <c r="T960" s="5"/>
      <c r="U960" s="5"/>
      <c r="V960" s="5"/>
    </row>
    <row r="961">
      <c r="A961" s="5"/>
      <c r="B961" s="3"/>
      <c r="C961" s="5"/>
      <c r="D961" s="5"/>
      <c r="E961" s="5"/>
      <c r="F961" s="5"/>
      <c r="G961" s="5"/>
      <c r="H961" s="5"/>
      <c r="I961" s="5"/>
      <c r="J961" s="5"/>
      <c r="K961" s="5"/>
      <c r="L961" s="5"/>
      <c r="M961" s="5"/>
      <c r="N961" s="5"/>
      <c r="O961" s="5"/>
      <c r="P961" s="5"/>
      <c r="Q961" s="5"/>
      <c r="R961" s="5"/>
      <c r="S961" s="5"/>
      <c r="T961" s="5"/>
      <c r="U961" s="5"/>
      <c r="V961" s="5"/>
    </row>
    <row r="962">
      <c r="A962" s="5"/>
      <c r="B962" s="3"/>
      <c r="C962" s="5"/>
      <c r="D962" s="5"/>
      <c r="E962" s="5"/>
      <c r="F962" s="5"/>
      <c r="G962" s="5"/>
      <c r="H962" s="5"/>
      <c r="I962" s="5"/>
      <c r="J962" s="5"/>
      <c r="K962" s="5"/>
      <c r="L962" s="5"/>
      <c r="M962" s="5"/>
      <c r="N962" s="5"/>
      <c r="O962" s="5"/>
      <c r="P962" s="5"/>
      <c r="Q962" s="5"/>
      <c r="R962" s="5"/>
      <c r="S962" s="5"/>
      <c r="T962" s="5"/>
      <c r="U962" s="5"/>
      <c r="V962" s="5"/>
    </row>
    <row r="963">
      <c r="A963" s="5"/>
      <c r="B963" s="3"/>
      <c r="C963" s="5"/>
      <c r="D963" s="5"/>
      <c r="E963" s="5"/>
      <c r="F963" s="5"/>
      <c r="G963" s="5"/>
      <c r="H963" s="5"/>
      <c r="I963" s="5"/>
      <c r="J963" s="5"/>
      <c r="K963" s="5"/>
      <c r="L963" s="5"/>
      <c r="M963" s="5"/>
      <c r="N963" s="5"/>
      <c r="O963" s="5"/>
      <c r="P963" s="5"/>
      <c r="Q963" s="5"/>
      <c r="R963" s="5"/>
      <c r="S963" s="5"/>
      <c r="T963" s="5"/>
      <c r="U963" s="5"/>
      <c r="V963" s="5"/>
    </row>
    <row r="964">
      <c r="A964" s="5"/>
      <c r="B964" s="3"/>
      <c r="C964" s="5"/>
      <c r="D964" s="5"/>
      <c r="E964" s="5"/>
      <c r="F964" s="5"/>
      <c r="G964" s="5"/>
      <c r="H964" s="5"/>
      <c r="I964" s="5"/>
      <c r="J964" s="5"/>
      <c r="K964" s="5"/>
      <c r="L964" s="5"/>
      <c r="M964" s="5"/>
      <c r="N964" s="5"/>
      <c r="O964" s="5"/>
      <c r="P964" s="5"/>
      <c r="Q964" s="5"/>
      <c r="R964" s="5"/>
      <c r="S964" s="5"/>
      <c r="T964" s="5"/>
      <c r="U964" s="5"/>
      <c r="V964" s="5"/>
    </row>
    <row r="965">
      <c r="A965" s="5"/>
      <c r="B965" s="3"/>
      <c r="C965" s="5"/>
      <c r="D965" s="5"/>
      <c r="E965" s="5"/>
      <c r="F965" s="5"/>
      <c r="G965" s="5"/>
      <c r="H965" s="5"/>
      <c r="I965" s="5"/>
      <c r="J965" s="5"/>
      <c r="K965" s="5"/>
      <c r="L965" s="5"/>
      <c r="M965" s="5"/>
      <c r="N965" s="5"/>
      <c r="O965" s="5"/>
      <c r="P965" s="5"/>
      <c r="Q965" s="5"/>
      <c r="R965" s="5"/>
      <c r="S965" s="5"/>
      <c r="T965" s="5"/>
      <c r="U965" s="5"/>
      <c r="V965" s="5"/>
    </row>
    <row r="966">
      <c r="A966" s="5"/>
      <c r="B966" s="3"/>
      <c r="C966" s="5"/>
      <c r="D966" s="5"/>
      <c r="E966" s="5"/>
      <c r="F966" s="5"/>
      <c r="G966" s="5"/>
      <c r="H966" s="5"/>
      <c r="I966" s="5"/>
      <c r="J966" s="5"/>
      <c r="K966" s="5"/>
      <c r="L966" s="5"/>
      <c r="M966" s="5"/>
      <c r="N966" s="5"/>
      <c r="O966" s="5"/>
      <c r="P966" s="5"/>
      <c r="Q966" s="5"/>
      <c r="R966" s="5"/>
      <c r="S966" s="5"/>
      <c r="T966" s="5"/>
      <c r="U966" s="5"/>
      <c r="V966" s="5"/>
    </row>
    <row r="967">
      <c r="A967" s="5"/>
      <c r="B967" s="3"/>
      <c r="C967" s="5"/>
      <c r="D967" s="5"/>
      <c r="E967" s="5"/>
      <c r="F967" s="5"/>
      <c r="G967" s="5"/>
      <c r="H967" s="5"/>
      <c r="I967" s="5"/>
      <c r="J967" s="5"/>
      <c r="K967" s="5"/>
      <c r="L967" s="5"/>
      <c r="M967" s="5"/>
      <c r="N967" s="5"/>
      <c r="O967" s="5"/>
      <c r="P967" s="5"/>
      <c r="Q967" s="5"/>
      <c r="R967" s="5"/>
      <c r="S967" s="5"/>
      <c r="T967" s="5"/>
      <c r="U967" s="5"/>
      <c r="V967" s="5"/>
    </row>
    <row r="968">
      <c r="A968" s="5"/>
      <c r="B968" s="3"/>
      <c r="C968" s="5"/>
      <c r="D968" s="5"/>
      <c r="E968" s="5"/>
      <c r="F968" s="5"/>
      <c r="G968" s="5"/>
      <c r="H968" s="5"/>
      <c r="I968" s="5"/>
      <c r="J968" s="5"/>
      <c r="K968" s="5"/>
      <c r="L968" s="5"/>
      <c r="M968" s="5"/>
      <c r="N968" s="5"/>
      <c r="O968" s="5"/>
      <c r="P968" s="5"/>
      <c r="Q968" s="5"/>
      <c r="R968" s="5"/>
      <c r="S968" s="5"/>
      <c r="T968" s="5"/>
      <c r="U968" s="5"/>
      <c r="V968" s="5"/>
    </row>
    <row r="969">
      <c r="A969" s="5"/>
      <c r="B969" s="3"/>
      <c r="C969" s="5"/>
      <c r="D969" s="5"/>
      <c r="E969" s="5"/>
      <c r="F969" s="5"/>
      <c r="G969" s="5"/>
      <c r="H969" s="5"/>
      <c r="I969" s="5"/>
      <c r="J969" s="5"/>
      <c r="K969" s="5"/>
      <c r="L969" s="5"/>
      <c r="M969" s="5"/>
      <c r="N969" s="5"/>
      <c r="O969" s="5"/>
      <c r="P969" s="5"/>
      <c r="Q969" s="5"/>
      <c r="R969" s="5"/>
      <c r="S969" s="5"/>
      <c r="T969" s="5"/>
      <c r="U969" s="5"/>
      <c r="V969" s="5"/>
    </row>
    <row r="970">
      <c r="A970" s="5"/>
      <c r="B970" s="3"/>
      <c r="C970" s="5"/>
      <c r="D970" s="5"/>
      <c r="E970" s="5"/>
      <c r="F970" s="5"/>
      <c r="G970" s="5"/>
      <c r="H970" s="5"/>
      <c r="I970" s="5"/>
      <c r="J970" s="5"/>
      <c r="K970" s="5"/>
      <c r="L970" s="5"/>
      <c r="M970" s="5"/>
      <c r="N970" s="5"/>
      <c r="O970" s="5"/>
      <c r="P970" s="5"/>
      <c r="Q970" s="5"/>
      <c r="R970" s="5"/>
      <c r="S970" s="5"/>
      <c r="T970" s="5"/>
      <c r="U970" s="5"/>
      <c r="V970" s="5"/>
    </row>
    <row r="971">
      <c r="A971" s="5"/>
      <c r="B971" s="3"/>
      <c r="C971" s="5"/>
      <c r="D971" s="5"/>
      <c r="E971" s="5"/>
      <c r="F971" s="5"/>
      <c r="G971" s="5"/>
      <c r="H971" s="5"/>
      <c r="I971" s="5"/>
      <c r="J971" s="5"/>
      <c r="K971" s="5"/>
      <c r="L971" s="5"/>
      <c r="M971" s="5"/>
      <c r="N971" s="5"/>
      <c r="O971" s="5"/>
      <c r="P971" s="5"/>
      <c r="Q971" s="5"/>
      <c r="R971" s="5"/>
      <c r="S971" s="5"/>
      <c r="T971" s="5"/>
      <c r="U971" s="5"/>
      <c r="V971" s="5"/>
    </row>
    <row r="972">
      <c r="A972" s="5"/>
      <c r="B972" s="3"/>
      <c r="C972" s="5"/>
      <c r="D972" s="5"/>
      <c r="E972" s="5"/>
      <c r="F972" s="5"/>
      <c r="G972" s="5"/>
      <c r="H972" s="5"/>
      <c r="I972" s="5"/>
      <c r="J972" s="5"/>
      <c r="K972" s="5"/>
      <c r="L972" s="5"/>
      <c r="M972" s="5"/>
      <c r="N972" s="5"/>
      <c r="O972" s="5"/>
      <c r="P972" s="5"/>
      <c r="Q972" s="5"/>
      <c r="R972" s="5"/>
      <c r="S972" s="5"/>
      <c r="T972" s="5"/>
      <c r="U972" s="5"/>
      <c r="V972" s="5"/>
    </row>
    <row r="973">
      <c r="A973" s="5"/>
      <c r="B973" s="3"/>
      <c r="C973" s="5"/>
      <c r="D973" s="5"/>
      <c r="E973" s="5"/>
      <c r="F973" s="5"/>
      <c r="G973" s="5"/>
      <c r="H973" s="5"/>
      <c r="I973" s="5"/>
      <c r="J973" s="5"/>
      <c r="K973" s="5"/>
      <c r="L973" s="5"/>
      <c r="M973" s="5"/>
      <c r="N973" s="5"/>
      <c r="O973" s="5"/>
      <c r="P973" s="5"/>
      <c r="Q973" s="5"/>
      <c r="R973" s="5"/>
      <c r="S973" s="5"/>
      <c r="T973" s="5"/>
      <c r="U973" s="5"/>
      <c r="V973" s="5"/>
    </row>
    <row r="974">
      <c r="A974" s="5"/>
      <c r="B974" s="3"/>
      <c r="C974" s="5"/>
      <c r="D974" s="5"/>
      <c r="E974" s="5"/>
      <c r="F974" s="5"/>
      <c r="G974" s="5"/>
      <c r="H974" s="5"/>
      <c r="I974" s="5"/>
      <c r="J974" s="5"/>
      <c r="K974" s="5"/>
      <c r="L974" s="5"/>
      <c r="M974" s="5"/>
      <c r="N974" s="5"/>
      <c r="O974" s="5"/>
      <c r="P974" s="5"/>
      <c r="Q974" s="5"/>
      <c r="R974" s="5"/>
      <c r="S974" s="5"/>
      <c r="T974" s="5"/>
      <c r="U974" s="5"/>
      <c r="V974" s="5"/>
    </row>
    <row r="975">
      <c r="A975" s="5"/>
      <c r="B975" s="3"/>
      <c r="C975" s="5"/>
      <c r="D975" s="5"/>
      <c r="E975" s="5"/>
      <c r="F975" s="5"/>
      <c r="G975" s="5"/>
      <c r="H975" s="5"/>
      <c r="I975" s="5"/>
      <c r="J975" s="5"/>
      <c r="K975" s="5"/>
      <c r="L975" s="5"/>
      <c r="M975" s="5"/>
      <c r="N975" s="5"/>
      <c r="O975" s="5"/>
      <c r="P975" s="5"/>
      <c r="Q975" s="5"/>
      <c r="R975" s="5"/>
      <c r="S975" s="5"/>
      <c r="T975" s="5"/>
      <c r="U975" s="5"/>
      <c r="V975" s="5"/>
    </row>
    <row r="976">
      <c r="A976" s="5"/>
      <c r="B976" s="3"/>
      <c r="C976" s="5"/>
      <c r="D976" s="5"/>
      <c r="E976" s="5"/>
      <c r="F976" s="5"/>
      <c r="G976" s="5"/>
      <c r="H976" s="5"/>
      <c r="I976" s="5"/>
      <c r="J976" s="5"/>
      <c r="K976" s="5"/>
      <c r="L976" s="5"/>
      <c r="M976" s="5"/>
      <c r="N976" s="5"/>
      <c r="O976" s="5"/>
      <c r="P976" s="5"/>
      <c r="Q976" s="5"/>
      <c r="R976" s="5"/>
      <c r="S976" s="5"/>
      <c r="T976" s="5"/>
      <c r="U976" s="5"/>
      <c r="V976" s="5"/>
    </row>
    <row r="977">
      <c r="A977" s="5"/>
      <c r="B977" s="3"/>
      <c r="C977" s="5"/>
      <c r="D977" s="5"/>
      <c r="E977" s="5"/>
      <c r="F977" s="5"/>
      <c r="G977" s="5"/>
      <c r="H977" s="5"/>
      <c r="I977" s="5"/>
      <c r="J977" s="5"/>
      <c r="K977" s="5"/>
      <c r="L977" s="5"/>
      <c r="M977" s="5"/>
      <c r="N977" s="5"/>
      <c r="O977" s="5"/>
      <c r="P977" s="5"/>
      <c r="Q977" s="5"/>
      <c r="R977" s="5"/>
      <c r="S977" s="5"/>
      <c r="T977" s="5"/>
      <c r="U977" s="5"/>
      <c r="V977" s="5"/>
    </row>
    <row r="978">
      <c r="A978" s="5"/>
      <c r="B978" s="3"/>
      <c r="C978" s="5"/>
      <c r="D978" s="5"/>
      <c r="E978" s="5"/>
      <c r="F978" s="5"/>
      <c r="G978" s="5"/>
      <c r="H978" s="5"/>
      <c r="I978" s="5"/>
      <c r="J978" s="5"/>
      <c r="K978" s="5"/>
      <c r="L978" s="5"/>
      <c r="M978" s="5"/>
      <c r="N978" s="5"/>
      <c r="O978" s="5"/>
      <c r="P978" s="5"/>
      <c r="Q978" s="5"/>
      <c r="R978" s="5"/>
      <c r="S978" s="5"/>
      <c r="T978" s="5"/>
      <c r="U978" s="5"/>
      <c r="V978" s="5"/>
    </row>
    <row r="979">
      <c r="A979" s="5"/>
      <c r="B979" s="3"/>
      <c r="C979" s="5"/>
      <c r="D979" s="5"/>
      <c r="E979" s="5"/>
      <c r="F979" s="5"/>
      <c r="G979" s="5"/>
      <c r="H979" s="5"/>
      <c r="I979" s="5"/>
      <c r="J979" s="5"/>
      <c r="K979" s="5"/>
      <c r="L979" s="5"/>
      <c r="M979" s="5"/>
      <c r="N979" s="5"/>
      <c r="O979" s="5"/>
      <c r="P979" s="5"/>
      <c r="Q979" s="5"/>
      <c r="R979" s="5"/>
      <c r="S979" s="5"/>
      <c r="T979" s="5"/>
      <c r="U979" s="5"/>
      <c r="V979" s="5"/>
    </row>
    <row r="980">
      <c r="A980" s="5"/>
      <c r="B980" s="3"/>
      <c r="C980" s="5"/>
      <c r="D980" s="5"/>
      <c r="E980" s="5"/>
      <c r="F980" s="5"/>
      <c r="G980" s="5"/>
      <c r="H980" s="5"/>
      <c r="I980" s="5"/>
      <c r="J980" s="5"/>
      <c r="K980" s="5"/>
      <c r="L980" s="5"/>
      <c r="M980" s="5"/>
      <c r="N980" s="5"/>
      <c r="O980" s="5"/>
      <c r="P980" s="5"/>
      <c r="Q980" s="5"/>
      <c r="R980" s="5"/>
      <c r="S980" s="5"/>
      <c r="T980" s="5"/>
      <c r="U980" s="5"/>
      <c r="V980" s="5"/>
    </row>
    <row r="981">
      <c r="A981" s="5"/>
      <c r="B981" s="3"/>
      <c r="C981" s="5"/>
      <c r="D981" s="5"/>
      <c r="E981" s="5"/>
      <c r="F981" s="5"/>
      <c r="G981" s="5"/>
      <c r="H981" s="5"/>
      <c r="I981" s="5"/>
      <c r="J981" s="5"/>
      <c r="K981" s="5"/>
      <c r="L981" s="5"/>
      <c r="M981" s="5"/>
      <c r="N981" s="5"/>
      <c r="O981" s="5"/>
      <c r="P981" s="5"/>
      <c r="Q981" s="5"/>
      <c r="R981" s="5"/>
      <c r="S981" s="5"/>
      <c r="T981" s="5"/>
      <c r="U981" s="5"/>
      <c r="V981" s="5"/>
    </row>
    <row r="982">
      <c r="A982" s="5"/>
      <c r="B982" s="3"/>
      <c r="C982" s="5"/>
      <c r="D982" s="5"/>
      <c r="E982" s="5"/>
      <c r="F982" s="5"/>
      <c r="G982" s="5"/>
      <c r="H982" s="5"/>
      <c r="I982" s="5"/>
      <c r="J982" s="5"/>
      <c r="K982" s="5"/>
      <c r="L982" s="5"/>
      <c r="M982" s="5"/>
      <c r="N982" s="5"/>
      <c r="O982" s="5"/>
      <c r="P982" s="5"/>
      <c r="Q982" s="5"/>
      <c r="R982" s="5"/>
      <c r="S982" s="5"/>
      <c r="T982" s="5"/>
      <c r="U982" s="5"/>
      <c r="V982" s="5"/>
    </row>
    <row r="983">
      <c r="A983" s="5"/>
      <c r="B983" s="3"/>
      <c r="C983" s="5"/>
      <c r="D983" s="5"/>
      <c r="E983" s="5"/>
      <c r="F983" s="5"/>
      <c r="G983" s="5"/>
      <c r="H983" s="5"/>
      <c r="I983" s="5"/>
      <c r="J983" s="5"/>
      <c r="K983" s="5"/>
      <c r="L983" s="5"/>
      <c r="M983" s="5"/>
      <c r="N983" s="5"/>
      <c r="O983" s="5"/>
      <c r="P983" s="5"/>
      <c r="Q983" s="5"/>
      <c r="R983" s="5"/>
      <c r="S983" s="5"/>
      <c r="T983" s="5"/>
      <c r="U983" s="5"/>
      <c r="V983" s="5"/>
    </row>
    <row r="984">
      <c r="A984" s="5"/>
      <c r="B984" s="3"/>
      <c r="C984" s="5"/>
      <c r="D984" s="5"/>
      <c r="E984" s="5"/>
      <c r="F984" s="5"/>
      <c r="G984" s="5"/>
      <c r="H984" s="5"/>
      <c r="I984" s="5"/>
      <c r="J984" s="5"/>
      <c r="K984" s="5"/>
      <c r="L984" s="5"/>
      <c r="M984" s="5"/>
      <c r="N984" s="5"/>
      <c r="O984" s="5"/>
      <c r="P984" s="5"/>
      <c r="Q984" s="5"/>
      <c r="R984" s="5"/>
      <c r="S984" s="5"/>
      <c r="T984" s="5"/>
      <c r="U984" s="5"/>
      <c r="V984" s="5"/>
    </row>
    <row r="985">
      <c r="A985" s="5"/>
      <c r="B985" s="3"/>
      <c r="C985" s="5"/>
      <c r="D985" s="5"/>
      <c r="E985" s="5"/>
      <c r="F985" s="5"/>
      <c r="G985" s="5"/>
      <c r="H985" s="5"/>
      <c r="I985" s="5"/>
      <c r="J985" s="5"/>
      <c r="K985" s="5"/>
      <c r="L985" s="5"/>
      <c r="M985" s="5"/>
      <c r="N985" s="5"/>
      <c r="O985" s="5"/>
      <c r="P985" s="5"/>
      <c r="Q985" s="5"/>
      <c r="R985" s="5"/>
      <c r="S985" s="5"/>
      <c r="T985" s="5"/>
      <c r="U985" s="5"/>
      <c r="V985" s="5"/>
    </row>
    <row r="986">
      <c r="A986" s="5"/>
      <c r="B986" s="3"/>
      <c r="C986" s="5"/>
      <c r="D986" s="5"/>
      <c r="E986" s="5"/>
      <c r="F986" s="5"/>
      <c r="G986" s="5"/>
      <c r="H986" s="5"/>
      <c r="I986" s="5"/>
      <c r="J986" s="5"/>
      <c r="K986" s="5"/>
      <c r="L986" s="5"/>
      <c r="M986" s="5"/>
      <c r="N986" s="5"/>
      <c r="O986" s="5"/>
      <c r="P986" s="5"/>
      <c r="Q986" s="5"/>
      <c r="R986" s="5"/>
      <c r="S986" s="5"/>
      <c r="T986" s="5"/>
      <c r="U986" s="5"/>
      <c r="V986" s="5"/>
    </row>
    <row r="987">
      <c r="A987" s="5"/>
      <c r="B987" s="3"/>
      <c r="C987" s="5"/>
      <c r="D987" s="5"/>
      <c r="E987" s="5"/>
      <c r="F987" s="5"/>
      <c r="G987" s="5"/>
      <c r="H987" s="5"/>
      <c r="I987" s="5"/>
      <c r="J987" s="5"/>
      <c r="K987" s="5"/>
      <c r="L987" s="5"/>
      <c r="M987" s="5"/>
      <c r="N987" s="5"/>
      <c r="O987" s="5"/>
      <c r="P987" s="5"/>
      <c r="Q987" s="5"/>
      <c r="R987" s="5"/>
      <c r="S987" s="5"/>
      <c r="T987" s="5"/>
      <c r="U987" s="5"/>
      <c r="V987" s="5"/>
    </row>
    <row r="988">
      <c r="A988" s="5"/>
      <c r="B988" s="3"/>
      <c r="C988" s="5"/>
      <c r="D988" s="5"/>
      <c r="E988" s="5"/>
      <c r="F988" s="5"/>
      <c r="G988" s="5"/>
      <c r="H988" s="5"/>
      <c r="I988" s="5"/>
      <c r="J988" s="5"/>
      <c r="K988" s="5"/>
      <c r="L988" s="5"/>
      <c r="M988" s="5"/>
      <c r="N988" s="5"/>
      <c r="O988" s="5"/>
      <c r="P988" s="5"/>
      <c r="Q988" s="5"/>
      <c r="R988" s="5"/>
      <c r="S988" s="5"/>
      <c r="T988" s="5"/>
      <c r="U988" s="5"/>
      <c r="V988" s="5"/>
    </row>
    <row r="989">
      <c r="A989" s="5"/>
      <c r="B989" s="3"/>
      <c r="C989" s="5"/>
      <c r="D989" s="5"/>
      <c r="E989" s="5"/>
      <c r="F989" s="5"/>
      <c r="G989" s="5"/>
      <c r="H989" s="5"/>
      <c r="I989" s="5"/>
      <c r="J989" s="5"/>
      <c r="K989" s="5"/>
      <c r="L989" s="5"/>
      <c r="M989" s="5"/>
      <c r="N989" s="5"/>
      <c r="O989" s="5"/>
      <c r="P989" s="5"/>
      <c r="Q989" s="5"/>
      <c r="R989" s="5"/>
      <c r="S989" s="5"/>
      <c r="T989" s="5"/>
      <c r="U989" s="5"/>
      <c r="V989" s="5"/>
    </row>
    <row r="990">
      <c r="A990" s="5"/>
      <c r="B990" s="3"/>
      <c r="C990" s="5"/>
      <c r="D990" s="5"/>
      <c r="E990" s="5"/>
      <c r="F990" s="5"/>
      <c r="G990" s="5"/>
      <c r="H990" s="5"/>
      <c r="I990" s="5"/>
      <c r="J990" s="5"/>
      <c r="K990" s="5"/>
      <c r="L990" s="5"/>
      <c r="M990" s="5"/>
      <c r="N990" s="5"/>
      <c r="O990" s="5"/>
      <c r="P990" s="5"/>
      <c r="Q990" s="5"/>
      <c r="R990" s="5"/>
      <c r="S990" s="5"/>
      <c r="T990" s="5"/>
      <c r="U990" s="5"/>
      <c r="V990" s="5"/>
    </row>
    <row r="991">
      <c r="A991" s="5"/>
      <c r="B991" s="3"/>
      <c r="C991" s="5"/>
      <c r="D991" s="5"/>
      <c r="E991" s="5"/>
      <c r="F991" s="5"/>
      <c r="G991" s="5"/>
      <c r="H991" s="5"/>
      <c r="I991" s="5"/>
      <c r="J991" s="5"/>
      <c r="K991" s="5"/>
      <c r="L991" s="5"/>
      <c r="M991" s="5"/>
      <c r="N991" s="5"/>
      <c r="O991" s="5"/>
      <c r="P991" s="5"/>
      <c r="Q991" s="5"/>
      <c r="R991" s="5"/>
      <c r="S991" s="5"/>
      <c r="T991" s="5"/>
      <c r="U991" s="5"/>
      <c r="V991" s="5"/>
    </row>
    <row r="992">
      <c r="A992" s="5"/>
      <c r="B992" s="3"/>
      <c r="C992" s="5"/>
      <c r="D992" s="5"/>
      <c r="E992" s="5"/>
      <c r="F992" s="5"/>
      <c r="G992" s="5"/>
      <c r="H992" s="5"/>
      <c r="I992" s="5"/>
      <c r="J992" s="5"/>
      <c r="K992" s="5"/>
      <c r="L992" s="5"/>
      <c r="M992" s="5"/>
      <c r="N992" s="5"/>
      <c r="O992" s="5"/>
      <c r="P992" s="5"/>
      <c r="Q992" s="5"/>
      <c r="R992" s="5"/>
      <c r="S992" s="5"/>
      <c r="T992" s="5"/>
      <c r="U992" s="5"/>
      <c r="V992" s="5"/>
    </row>
    <row r="993">
      <c r="A993" s="5"/>
      <c r="B993" s="3"/>
      <c r="C993" s="5"/>
      <c r="D993" s="5"/>
      <c r="E993" s="5"/>
      <c r="F993" s="5"/>
      <c r="G993" s="5"/>
      <c r="H993" s="5"/>
      <c r="I993" s="5"/>
      <c r="J993" s="5"/>
      <c r="K993" s="5"/>
      <c r="L993" s="5"/>
      <c r="M993" s="5"/>
      <c r="N993" s="5"/>
      <c r="O993" s="5"/>
      <c r="P993" s="5"/>
      <c r="Q993" s="5"/>
      <c r="R993" s="5"/>
      <c r="S993" s="5"/>
      <c r="T993" s="5"/>
      <c r="U993" s="5"/>
      <c r="V993" s="5"/>
    </row>
    <row r="994">
      <c r="C994" s="5"/>
      <c r="N994" s="5"/>
      <c r="O994" s="5"/>
      <c r="P994" s="5"/>
      <c r="Q994" s="5"/>
      <c r="R994" s="5"/>
      <c r="S994" s="5"/>
      <c r="T994" s="5"/>
      <c r="U994" s="5"/>
      <c r="V994" s="5"/>
    </row>
    <row r="995">
      <c r="C995" s="5"/>
      <c r="N995" s="5"/>
      <c r="O995" s="5"/>
      <c r="P995" s="5"/>
      <c r="Q995" s="5"/>
      <c r="R995" s="5"/>
      <c r="S995" s="5"/>
      <c r="T995" s="5"/>
      <c r="U995" s="5"/>
      <c r="V995" s="5"/>
    </row>
  </sheetData>
  <conditionalFormatting sqref="A135:H201">
    <cfRule type="expression" dxfId="0" priority="1">
      <formula>$H135="Anti-establishment"</formula>
    </cfRule>
  </conditionalFormatting>
  <conditionalFormatting sqref="A136:H201">
    <cfRule type="expression" dxfId="1" priority="2">
      <formula>$H136="Post-truth"</formula>
    </cfRule>
  </conditionalFormatting>
  <conditionalFormatting sqref="A134:H201">
    <cfRule type="expression" dxfId="2" priority="3">
      <formula>$H134="Techno-optimism"</formula>
    </cfRule>
  </conditionalFormatting>
  <conditionalFormatting sqref="A135:H201">
    <cfRule type="expression" dxfId="3" priority="4">
      <formula>$H135="Ideology-claims"</formula>
    </cfRule>
  </conditionalFormatting>
  <hyperlinks>
    <hyperlink r:id="rId1" ref="F11"/>
    <hyperlink r:id="rId2" ref="B12"/>
    <hyperlink r:id="rId3" ref="F12"/>
    <hyperlink r:id="rId4" ref="B13"/>
    <hyperlink r:id="rId5" ref="F13"/>
    <hyperlink r:id="rId6" ref="B14"/>
    <hyperlink r:id="rId7" ref="F14"/>
    <hyperlink r:id="rId8" ref="B32"/>
    <hyperlink r:id="rId9" ref="B34"/>
    <hyperlink r:id="rId10" ref="B59"/>
    <hyperlink r:id="rId11" ref="B84"/>
    <hyperlink r:id="rId12" ref="B86"/>
    <hyperlink r:id="rId13" ref="B88"/>
    <hyperlink r:id="rId14" ref="B91"/>
    <hyperlink r:id="rId15" ref="B92"/>
    <hyperlink r:id="rId16" ref="B93"/>
    <hyperlink r:id="rId17" ref="B139"/>
    <hyperlink r:id="rId18" ref="B142"/>
    <hyperlink r:id="rId19" ref="B155"/>
    <hyperlink r:id="rId20" ref="B156"/>
    <hyperlink r:id="rId21" ref="B157"/>
    <hyperlink r:id="rId22" ref="B158"/>
    <hyperlink r:id="rId23" ref="B159"/>
    <hyperlink r:id="rId24" ref="B162"/>
    <hyperlink r:id="rId25" ref="B163"/>
    <hyperlink r:id="rId26" ref="B171"/>
  </hyperlinks>
  <drawing r:id="rId27"/>
</worksheet>
</file>