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C:\Users\viha2\OneDrive\Desktop\New folder\"/>
    </mc:Choice>
  </mc:AlternateContent>
  <xr:revisionPtr revIDLastSave="0" documentId="13_ncr:1_{2C00DF13-6071-4C4B-AEC1-06DE288F9AAA}" xr6:coauthVersionLast="47" xr6:coauthVersionMax="47" xr10:uidLastSave="{00000000-0000-0000-0000-000000000000}"/>
  <bookViews>
    <workbookView xWindow="-96" yWindow="-96" windowWidth="23232" windowHeight="12432" activeTab="2" xr2:uid="{B98EBAE6-6248-42BA-9831-9975F9711E6B}"/>
  </bookViews>
  <sheets>
    <sheet name="Datasheet" sheetId="1" r:id="rId1"/>
    <sheet name="Pivot Table" sheetId="3" r:id="rId2"/>
    <sheet name="Dashboard " sheetId="2" r:id="rId3"/>
  </sheets>
  <definedNames>
    <definedName name="Slicer_Dept">#N/A</definedName>
    <definedName name="Slicer_Gender">#N/A</definedName>
  </definedNames>
  <calcPr calcId="191029"/>
  <pivotCaches>
    <pivotCache cacheId="2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0" i="1" l="1"/>
  <c r="G40" i="1"/>
  <c r="D40" i="1"/>
  <c r="L39" i="1"/>
  <c r="G39" i="1"/>
  <c r="D39" i="1"/>
  <c r="L38" i="1"/>
  <c r="G38" i="1"/>
  <c r="D38" i="1"/>
  <c r="L37" i="1"/>
  <c r="G37" i="1"/>
  <c r="D37" i="1"/>
  <c r="L36" i="1"/>
  <c r="G36" i="1"/>
  <c r="D36" i="1"/>
  <c r="L35" i="1"/>
  <c r="G35" i="1"/>
  <c r="D35" i="1"/>
  <c r="L34" i="1"/>
  <c r="G34" i="1"/>
  <c r="D34" i="1"/>
  <c r="L33" i="1"/>
  <c r="G33" i="1"/>
  <c r="D33" i="1"/>
  <c r="L32" i="1"/>
  <c r="G32" i="1"/>
  <c r="D32" i="1"/>
  <c r="L31" i="1"/>
  <c r="G31" i="1"/>
  <c r="D31" i="1"/>
  <c r="L30" i="1"/>
  <c r="G30" i="1"/>
  <c r="D30" i="1"/>
  <c r="L29" i="1"/>
  <c r="G29" i="1"/>
  <c r="D29" i="1"/>
  <c r="L28" i="1"/>
  <c r="G28" i="1"/>
  <c r="D28" i="1"/>
  <c r="L27" i="1"/>
  <c r="G27" i="1"/>
  <c r="D27" i="1"/>
  <c r="L26" i="1"/>
  <c r="G26" i="1"/>
  <c r="D26" i="1"/>
  <c r="L25" i="1"/>
  <c r="G25" i="1"/>
  <c r="D25" i="1"/>
  <c r="L24" i="1"/>
  <c r="G24" i="1"/>
  <c r="D24" i="1"/>
  <c r="L23" i="1"/>
  <c r="G23" i="1"/>
  <c r="D23" i="1"/>
  <c r="L22" i="1"/>
  <c r="G22" i="1"/>
  <c r="D22" i="1"/>
  <c r="L21" i="1"/>
  <c r="G21" i="1"/>
  <c r="D21" i="1"/>
  <c r="L20" i="1"/>
  <c r="G20" i="1"/>
  <c r="D20" i="1"/>
  <c r="L19" i="1"/>
  <c r="G19" i="1"/>
  <c r="D19" i="1"/>
  <c r="L18" i="1"/>
  <c r="G18" i="1"/>
  <c r="D18" i="1"/>
  <c r="L17" i="1"/>
  <c r="G17" i="1"/>
  <c r="D17" i="1"/>
  <c r="L16" i="1"/>
  <c r="G16" i="1"/>
  <c r="D16" i="1"/>
  <c r="L15" i="1"/>
  <c r="G15" i="1"/>
  <c r="D15" i="1"/>
  <c r="L14" i="1"/>
  <c r="G14" i="1"/>
  <c r="D14" i="1"/>
  <c r="L13" i="1"/>
  <c r="G13" i="1"/>
  <c r="D13" i="1"/>
  <c r="L12" i="1"/>
  <c r="G12" i="1"/>
  <c r="D12" i="1"/>
  <c r="L11" i="1"/>
  <c r="G11" i="1"/>
  <c r="D11" i="1"/>
  <c r="L10" i="1"/>
  <c r="G10" i="1"/>
  <c r="D10" i="1"/>
  <c r="L9" i="1"/>
  <c r="G9" i="1"/>
  <c r="D9" i="1"/>
  <c r="L8" i="1"/>
  <c r="G8" i="1"/>
  <c r="D8" i="1"/>
  <c r="L7" i="1"/>
  <c r="G7" i="1"/>
  <c r="D7" i="1"/>
  <c r="L6" i="1"/>
  <c r="G6" i="1"/>
  <c r="D6" i="1"/>
  <c r="L5" i="1"/>
  <c r="G5" i="1"/>
  <c r="D5" i="1"/>
  <c r="L4" i="1"/>
  <c r="G4" i="1"/>
  <c r="D4" i="1"/>
  <c r="L3" i="1"/>
  <c r="G3" i="1"/>
  <c r="D3" i="1"/>
  <c r="L2" i="1"/>
  <c r="G2" i="1"/>
  <c r="D2" i="1"/>
  <c r="J3" i="2"/>
  <c r="H3" i="2"/>
  <c r="F3" i="2"/>
  <c r="D3" i="2"/>
  <c r="B3" i="2"/>
</calcChain>
</file>

<file path=xl/sharedStrings.xml><?xml version="1.0" encoding="utf-8"?>
<sst xmlns="http://schemas.openxmlformats.org/spreadsheetml/2006/main" count="200" uniqueCount="84">
  <si>
    <t>Dept</t>
  </si>
  <si>
    <t>Name</t>
  </si>
  <si>
    <t>Date Join</t>
  </si>
  <si>
    <t>Tenure</t>
  </si>
  <si>
    <t>Gender</t>
  </si>
  <si>
    <t>Birth date</t>
  </si>
  <si>
    <t>Age</t>
  </si>
  <si>
    <t>Join Date</t>
  </si>
  <si>
    <t>Job Level</t>
  </si>
  <si>
    <t>Job Level Mid point</t>
  </si>
  <si>
    <t>Salary</t>
  </si>
  <si>
    <t>Compa-Ratio</t>
  </si>
  <si>
    <t>Rating</t>
  </si>
  <si>
    <t>HR</t>
  </si>
  <si>
    <t>Sophia</t>
  </si>
  <si>
    <t>Female</t>
  </si>
  <si>
    <t>JL3</t>
  </si>
  <si>
    <t>Finance</t>
  </si>
  <si>
    <t>Fabian</t>
  </si>
  <si>
    <t>Male</t>
  </si>
  <si>
    <t>JL2</t>
  </si>
  <si>
    <t>Grace</t>
  </si>
  <si>
    <t>JL1</t>
  </si>
  <si>
    <t>Ash</t>
  </si>
  <si>
    <t>Debi</t>
  </si>
  <si>
    <t>Peter</t>
  </si>
  <si>
    <t>IT</t>
  </si>
  <si>
    <t>Adeline</t>
  </si>
  <si>
    <t>Han</t>
  </si>
  <si>
    <t>Gabriel</t>
  </si>
  <si>
    <t>Hannah</t>
  </si>
  <si>
    <t>Luma</t>
  </si>
  <si>
    <t>Amelia</t>
  </si>
  <si>
    <t>Mary</t>
  </si>
  <si>
    <t xml:space="preserve">KERK </t>
  </si>
  <si>
    <t>Evelyn</t>
  </si>
  <si>
    <t>Emma</t>
  </si>
  <si>
    <t>Geraldine</t>
  </si>
  <si>
    <t>Lisa</t>
  </si>
  <si>
    <t>Zoey</t>
  </si>
  <si>
    <t>Jocelyn</t>
  </si>
  <si>
    <t>Anthony</t>
  </si>
  <si>
    <t>Clark</t>
  </si>
  <si>
    <t>Stella</t>
  </si>
  <si>
    <t>John</t>
  </si>
  <si>
    <t>Isabella</t>
  </si>
  <si>
    <t>Charlie</t>
  </si>
  <si>
    <t>Lily</t>
  </si>
  <si>
    <t>Elsa</t>
  </si>
  <si>
    <t>Emily</t>
  </si>
  <si>
    <t>Tim</t>
  </si>
  <si>
    <t>Laura</t>
  </si>
  <si>
    <t>Phyllis</t>
  </si>
  <si>
    <t>Leia</t>
  </si>
  <si>
    <t>Charlotte</t>
  </si>
  <si>
    <t>Clara</t>
  </si>
  <si>
    <t>Janet</t>
  </si>
  <si>
    <t xml:space="preserve">Kelly </t>
  </si>
  <si>
    <t>Amber</t>
  </si>
  <si>
    <t>Mia</t>
  </si>
  <si>
    <t>Interactive HR Dashboard</t>
  </si>
  <si>
    <t>Grand Total</t>
  </si>
  <si>
    <t>20-29</t>
  </si>
  <si>
    <t>30-39</t>
  </si>
  <si>
    <t>40-49</t>
  </si>
  <si>
    <t>50-59</t>
  </si>
  <si>
    <t>60-70</t>
  </si>
  <si>
    <t>Headcount</t>
  </si>
  <si>
    <t>No. of Staff</t>
  </si>
  <si>
    <t xml:space="preserve">% of staff </t>
  </si>
  <si>
    <t>0-4</t>
  </si>
  <si>
    <t>5-9</t>
  </si>
  <si>
    <t>10-14</t>
  </si>
  <si>
    <t>15-19</t>
  </si>
  <si>
    <t>20-25</t>
  </si>
  <si>
    <t>Average of Compa-Ratio</t>
  </si>
  <si>
    <t>Count of Name</t>
  </si>
  <si>
    <t>Average Age</t>
  </si>
  <si>
    <t>Average of Age</t>
  </si>
  <si>
    <t>Avg Rating</t>
  </si>
  <si>
    <t>Average of Rating</t>
  </si>
  <si>
    <t>Total Salary</t>
  </si>
  <si>
    <t>Sum of Salary</t>
  </si>
  <si>
    <t>Avg Compa-Ratio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</si>
</sst>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5" formatCode="#,##0.0"/>
    <numFmt numFmtId="166" formatCode="dd\ mmm\ yyyy"/>
    <numFmt numFmtId="168" formatCode="_-* #,##0_-;\-* #,##0_-;_-* &quot;-&quot;??_-;_-@_-"/>
    <numFmt numFmtId="174" formatCode="&quot;$&quot;#,##0"/>
  </numFmts>
  <fonts count="9" x14ac:knownFonts="1">
    <font>
      <sz val="11"/>
      <color theme="1"/>
      <name val="Aptos Narrow"/>
      <family val="2"/>
      <scheme val="minor"/>
    </font>
    <font>
      <sz val="11"/>
      <color theme="1"/>
      <name val="Aptos Narrow"/>
      <family val="2"/>
      <scheme val="minor"/>
    </font>
    <font>
      <b/>
      <sz val="11"/>
      <color theme="1"/>
      <name val="Aptos Narrow"/>
      <family val="2"/>
      <scheme val="minor"/>
    </font>
    <font>
      <sz val="10"/>
      <name val="Arial"/>
      <family val="2"/>
    </font>
    <font>
      <b/>
      <sz val="10"/>
      <name val="Arial"/>
      <family val="2"/>
    </font>
    <font>
      <sz val="10"/>
      <color rgb="FF000000"/>
      <name val="Aptos Narrow"/>
      <family val="2"/>
      <scheme val="minor"/>
    </font>
    <font>
      <sz val="10"/>
      <color theme="1"/>
      <name val="Arial"/>
      <family val="2"/>
    </font>
    <font>
      <b/>
      <sz val="11"/>
      <color theme="1"/>
      <name val="Times New Roman"/>
      <family val="1"/>
    </font>
    <font>
      <b/>
      <sz val="20"/>
      <color theme="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92D050"/>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0" fontId="5" fillId="0" borderId="0"/>
  </cellStyleXfs>
  <cellXfs count="45">
    <xf numFmtId="0" fontId="0" fillId="0" borderId="0" xfId="0"/>
    <xf numFmtId="0" fontId="3" fillId="3" borderId="1" xfId="0" applyFont="1" applyFill="1" applyBorder="1" applyAlignment="1">
      <alignment vertical="top" wrapText="1"/>
    </xf>
    <xf numFmtId="0" fontId="3" fillId="4" borderId="1" xfId="0" applyFont="1" applyFill="1" applyBorder="1" applyAlignment="1">
      <alignment vertical="top" wrapText="1"/>
    </xf>
    <xf numFmtId="14" fontId="6" fillId="4" borderId="1" xfId="4" applyNumberFormat="1" applyFont="1" applyFill="1" applyBorder="1" applyAlignment="1">
      <alignment horizontal="right" vertical="top"/>
    </xf>
    <xf numFmtId="165" fontId="3" fillId="3" borderId="1" xfId="2" applyNumberFormat="1" applyFont="1" applyFill="1" applyBorder="1" applyAlignment="1">
      <alignment horizontal="left" vertical="top" wrapText="1"/>
    </xf>
    <xf numFmtId="14" fontId="6" fillId="3" borderId="1" xfId="4" applyNumberFormat="1" applyFont="1" applyFill="1" applyBorder="1" applyAlignment="1">
      <alignment horizontal="right" vertical="top"/>
    </xf>
    <xf numFmtId="166" fontId="3" fillId="4" borderId="1" xfId="0" applyNumberFormat="1" applyFont="1" applyFill="1" applyBorder="1" applyAlignment="1">
      <alignment vertical="top" wrapText="1"/>
    </xf>
    <xf numFmtId="0" fontId="3" fillId="4" borderId="1" xfId="0" applyFont="1" applyFill="1" applyBorder="1" applyAlignment="1">
      <alignment horizontal="center" vertical="top" wrapText="1"/>
    </xf>
    <xf numFmtId="168" fontId="3" fillId="4" borderId="1" xfId="1" applyNumberFormat="1" applyFont="1" applyFill="1" applyBorder="1" applyAlignment="1">
      <alignment vertical="top" wrapText="1"/>
    </xf>
    <xf numFmtId="2" fontId="3" fillId="4" borderId="1" xfId="0" applyNumberFormat="1" applyFont="1" applyFill="1" applyBorder="1" applyAlignment="1">
      <alignment vertical="top" wrapText="1"/>
    </xf>
    <xf numFmtId="166" fontId="3" fillId="3" borderId="1" xfId="0" applyNumberFormat="1" applyFont="1" applyFill="1" applyBorder="1" applyAlignment="1">
      <alignment vertical="top" wrapText="1"/>
    </xf>
    <xf numFmtId="0" fontId="3" fillId="3" borderId="1" xfId="0" applyFont="1" applyFill="1" applyBorder="1" applyAlignment="1">
      <alignment horizontal="center" vertical="top" wrapText="1"/>
    </xf>
    <xf numFmtId="168" fontId="3" fillId="3" borderId="1" xfId="1" applyNumberFormat="1" applyFont="1" applyFill="1" applyBorder="1" applyAlignment="1">
      <alignment vertical="top" wrapText="1"/>
    </xf>
    <xf numFmtId="2" fontId="3" fillId="3" borderId="1" xfId="0" applyNumberFormat="1" applyFont="1" applyFill="1" applyBorder="1" applyAlignment="1">
      <alignment vertical="top" wrapText="1"/>
    </xf>
    <xf numFmtId="0" fontId="0" fillId="3" borderId="0" xfId="0" applyFill="1"/>
    <xf numFmtId="0" fontId="0" fillId="5" borderId="0" xfId="0" applyFill="1"/>
    <xf numFmtId="0" fontId="0" fillId="5" borderId="0" xfId="0" applyFill="1" applyAlignment="1">
      <alignment horizontal="center"/>
    </xf>
    <xf numFmtId="0" fontId="0" fillId="6" borderId="0" xfId="0" applyFill="1" applyAlignment="1">
      <alignment horizontal="center"/>
    </xf>
    <xf numFmtId="0" fontId="8" fillId="6" borderId="0" xfId="0" applyFont="1" applyFill="1" applyAlignment="1">
      <alignment horizontal="center"/>
    </xf>
    <xf numFmtId="0" fontId="3" fillId="3" borderId="2" xfId="0" applyFont="1" applyFill="1" applyBorder="1" applyAlignment="1">
      <alignment vertical="top" wrapText="1"/>
    </xf>
    <xf numFmtId="0" fontId="4" fillId="2" borderId="3" xfId="3" applyFont="1" applyFill="1" applyBorder="1" applyAlignment="1">
      <alignment horizontal="center" vertical="center"/>
    </xf>
    <xf numFmtId="0" fontId="4" fillId="2" borderId="4" xfId="3" applyFont="1" applyFill="1" applyBorder="1" applyAlignment="1">
      <alignment horizontal="center" vertical="center"/>
    </xf>
    <xf numFmtId="0" fontId="3" fillId="3" borderId="5" xfId="0" applyFont="1" applyFill="1" applyBorder="1" applyAlignment="1">
      <alignment vertical="top" wrapText="1"/>
    </xf>
    <xf numFmtId="0" fontId="3" fillId="4" borderId="6" xfId="0" applyFont="1" applyFill="1" applyBorder="1" applyAlignment="1">
      <alignment vertical="top" wrapText="1"/>
    </xf>
    <xf numFmtId="14" fontId="6" fillId="4" borderId="6" xfId="4" applyNumberFormat="1" applyFont="1" applyFill="1" applyBorder="1" applyAlignment="1">
      <alignment horizontal="right" vertical="top"/>
    </xf>
    <xf numFmtId="165" fontId="3" fillId="3" borderId="6" xfId="2" applyNumberFormat="1" applyFont="1" applyFill="1" applyBorder="1" applyAlignment="1">
      <alignment horizontal="left" vertical="top" wrapText="1"/>
    </xf>
    <xf numFmtId="14" fontId="6" fillId="3" borderId="6" xfId="4" applyNumberFormat="1" applyFont="1" applyFill="1" applyBorder="1" applyAlignment="1">
      <alignment horizontal="right" vertical="top"/>
    </xf>
    <xf numFmtId="166" fontId="3" fillId="4" borderId="6" xfId="0" applyNumberFormat="1" applyFont="1" applyFill="1" applyBorder="1" applyAlignment="1">
      <alignment vertical="top" wrapText="1"/>
    </xf>
    <xf numFmtId="0" fontId="3" fillId="4" borderId="6" xfId="0" applyFont="1" applyFill="1" applyBorder="1" applyAlignment="1">
      <alignment horizontal="center" vertical="top" wrapText="1"/>
    </xf>
    <xf numFmtId="168" fontId="3" fillId="4" borderId="6" xfId="1" applyNumberFormat="1" applyFont="1" applyFill="1" applyBorder="1" applyAlignment="1">
      <alignment vertical="top" wrapText="1"/>
    </xf>
    <xf numFmtId="2" fontId="3" fillId="4" borderId="6" xfId="0" applyNumberFormat="1" applyFont="1" applyFill="1" applyBorder="1" applyAlignment="1">
      <alignment vertical="top" wrapText="1"/>
    </xf>
    <xf numFmtId="0" fontId="0" fillId="0" borderId="0" xfId="0" pivotButton="1"/>
    <xf numFmtId="165" fontId="0" fillId="0" borderId="0" xfId="0" applyNumberFormat="1" applyAlignment="1">
      <alignment horizontal="left"/>
    </xf>
    <xf numFmtId="0" fontId="0" fillId="0" borderId="0" xfId="0" applyNumberFormat="1"/>
    <xf numFmtId="0" fontId="0" fillId="0" borderId="0" xfId="0" applyAlignment="1">
      <alignment horizontal="left"/>
    </xf>
    <xf numFmtId="9" fontId="0" fillId="0" borderId="0" xfId="0" applyNumberFormat="1"/>
    <xf numFmtId="2" fontId="0" fillId="0" borderId="0" xfId="0" applyNumberFormat="1"/>
    <xf numFmtId="0" fontId="0" fillId="6" borderId="7" xfId="0" applyFill="1" applyBorder="1" applyAlignment="1">
      <alignment horizontal="center"/>
    </xf>
    <xf numFmtId="4" fontId="0" fillId="0" borderId="0" xfId="0" applyNumberFormat="1"/>
    <xf numFmtId="1" fontId="0" fillId="6" borderId="7" xfId="0" applyNumberFormat="1" applyFill="1" applyBorder="1" applyAlignment="1">
      <alignment horizontal="center"/>
    </xf>
    <xf numFmtId="2" fontId="0" fillId="6" borderId="7" xfId="0" applyNumberFormat="1" applyFill="1" applyBorder="1" applyAlignment="1">
      <alignment horizontal="center"/>
    </xf>
    <xf numFmtId="168" fontId="0" fillId="0" borderId="0" xfId="0" applyNumberFormat="1"/>
    <xf numFmtId="174" fontId="0" fillId="6" borderId="7" xfId="0" applyNumberFormat="1" applyFill="1" applyBorder="1" applyAlignment="1">
      <alignment horizontal="center"/>
    </xf>
    <xf numFmtId="0" fontId="7" fillId="5" borderId="0" xfId="0" applyFont="1" applyFill="1" applyAlignment="1">
      <alignment horizontal="center"/>
    </xf>
    <xf numFmtId="0" fontId="2" fillId="5" borderId="0" xfId="0" applyFont="1" applyFill="1" applyAlignment="1">
      <alignment horizontal="center"/>
    </xf>
  </cellXfs>
  <cellStyles count="5">
    <cellStyle name="Comma" xfId="1" builtinId="3"/>
    <cellStyle name="Currency" xfId="2" builtinId="4"/>
    <cellStyle name="Normal" xfId="0" builtinId="0"/>
    <cellStyle name="Normal 2" xfId="4" xr:uid="{C2062C86-8C65-4A09-955A-360B637B236B}"/>
    <cellStyle name="Normal 3" xfId="3" xr:uid="{2D538A7B-4D70-4D74-A09A-ACD834F842FD}"/>
  </cellStyles>
  <dxfs count="17">
    <dxf>
      <font>
        <b/>
        <i val="0"/>
        <strike val="0"/>
        <condense val="0"/>
        <extend val="0"/>
        <outline val="0"/>
        <shadow val="0"/>
        <u val="none"/>
        <vertAlign val="baseline"/>
        <sz val="10"/>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theme="4" tint="0.79998168889431442"/>
          <bgColor theme="0"/>
        </patternFill>
      </fill>
      <alignment horizontal="center"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theme="4" tint="0.79998168889431442"/>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numFmt numFmtId="168" formatCode="_-* #,##0_-;\-* #,##0_-;_-* &quot;-&quot;??_-;_-@_-"/>
      <fill>
        <patternFill patternType="solid">
          <fgColor theme="4" tint="0.79998168889431442"/>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numFmt numFmtId="168" formatCode="_-* #,##0_-;\-* #,##0_-;_-* &quot;-&quot;??_-;_-@_-"/>
      <fill>
        <patternFill patternType="solid">
          <fgColor theme="4" tint="0.79998168889431442"/>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fill>
        <patternFill patternType="solid">
          <fgColor theme="4" tint="0.79998168889431442"/>
          <bgColor theme="0"/>
        </patternFill>
      </fill>
      <alignment horizontal="center"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numFmt numFmtId="166" formatCode="dd\ mmm\ yyyy"/>
      <fill>
        <patternFill patternType="solid">
          <fgColor theme="4" tint="0.79998168889431442"/>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numFmt numFmtId="19" formatCode="m/d/yyyy"/>
      <fill>
        <patternFill patternType="solid">
          <fgColor indexed="64"/>
          <bgColor theme="0"/>
        </patternFill>
      </fill>
      <alignment horizontal="right" vertical="top" textRotation="0" wrapText="0"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numFmt numFmtId="19" formatCode="m/d/yyyy"/>
      <fill>
        <patternFill patternType="solid">
          <fgColor indexed="64"/>
          <bgColor theme="0"/>
        </patternFill>
      </fill>
      <alignment horizontal="right" vertical="top" textRotation="0" wrapText="0"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numFmt numFmtId="165" formatCode="#,##0.0"/>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numFmt numFmtId="19" formatCode="m/d/yyyy"/>
      <fill>
        <patternFill patternType="solid">
          <fgColor theme="4" tint="0.79998168889431442"/>
          <bgColor theme="0"/>
        </patternFill>
      </fill>
      <alignment horizontal="right" vertical="top" textRotation="0" wrapText="0"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fill>
        <patternFill patternType="solid">
          <fgColor theme="4" tint="0.79998168889431442"/>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theme="4" tint="0.3999755851924192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right/>
        <top style="thin">
          <color indexed="64"/>
        </top>
        <bottom style="thin">
          <color theme="4" tint="0.39997558519241921"/>
        </bottom>
        <vertical/>
        <horizontal/>
      </border>
    </dxf>
    <dxf>
      <border outline="0">
        <top style="thin">
          <color indexed="64"/>
        </top>
      </border>
    </dxf>
    <dxf>
      <border outline="0">
        <bottom style="thin">
          <color theme="4" tint="0.39997558519241921"/>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Dashboard.xlsx]Dashboard !PivotTableAge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'!$D$6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'!$C$7:$C$12</c:f>
              <c:strCache>
                <c:ptCount val="5"/>
                <c:pt idx="0">
                  <c:v>20-29</c:v>
                </c:pt>
                <c:pt idx="1">
                  <c:v>30-39</c:v>
                </c:pt>
                <c:pt idx="2">
                  <c:v>40-49</c:v>
                </c:pt>
                <c:pt idx="3">
                  <c:v>50-59</c:v>
                </c:pt>
                <c:pt idx="4">
                  <c:v>60-70</c:v>
                </c:pt>
              </c:strCache>
            </c:strRef>
          </c:cat>
          <c:val>
            <c:numRef>
              <c:f>'Dashboard '!$D$7:$D$12</c:f>
              <c:numCache>
                <c:formatCode>General</c:formatCode>
                <c:ptCount val="5"/>
                <c:pt idx="0">
                  <c:v>1</c:v>
                </c:pt>
                <c:pt idx="1">
                  <c:v>15</c:v>
                </c:pt>
                <c:pt idx="2">
                  <c:v>12</c:v>
                </c:pt>
                <c:pt idx="3">
                  <c:v>10</c:v>
                </c:pt>
                <c:pt idx="4">
                  <c:v>1</c:v>
                </c:pt>
              </c:numCache>
            </c:numRef>
          </c:val>
          <c:extLst>
            <c:ext xmlns:c16="http://schemas.microsoft.com/office/drawing/2014/chart" uri="{C3380CC4-5D6E-409C-BE32-E72D297353CC}">
              <c16:uniqueId val="{00000000-5AAB-4520-BFF4-1CFEE4C1243C}"/>
            </c:ext>
          </c:extLst>
        </c:ser>
        <c:dLbls>
          <c:dLblPos val="inEnd"/>
          <c:showLegendKey val="0"/>
          <c:showVal val="1"/>
          <c:showCatName val="0"/>
          <c:showSerName val="0"/>
          <c:showPercent val="0"/>
          <c:showBubbleSize val="0"/>
        </c:dLbls>
        <c:gapWidth val="100"/>
        <c:overlap val="-27"/>
        <c:axId val="1073323056"/>
        <c:axId val="1073320656"/>
      </c:barChart>
      <c:catAx>
        <c:axId val="107332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20656"/>
        <c:crosses val="autoZero"/>
        <c:auto val="1"/>
        <c:lblAlgn val="ctr"/>
        <c:lblOffset val="100"/>
        <c:noMultiLvlLbl val="0"/>
      </c:catAx>
      <c:valAx>
        <c:axId val="107332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2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Dashboard.xlsx]Dashboard !PivotTableRating</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'!$I$6</c:f>
              <c:strCache>
                <c:ptCount val="1"/>
                <c:pt idx="0">
                  <c:v>No. of Staff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'!$H$7:$H$12</c:f>
              <c:strCache>
                <c:ptCount val="5"/>
                <c:pt idx="0">
                  <c:v>1</c:v>
                </c:pt>
                <c:pt idx="1">
                  <c:v>2</c:v>
                </c:pt>
                <c:pt idx="2">
                  <c:v>3</c:v>
                </c:pt>
                <c:pt idx="3">
                  <c:v>4</c:v>
                </c:pt>
                <c:pt idx="4">
                  <c:v>5</c:v>
                </c:pt>
              </c:strCache>
            </c:strRef>
          </c:cat>
          <c:val>
            <c:numRef>
              <c:f>'Dashboard '!$I$7:$I$12</c:f>
              <c:numCache>
                <c:formatCode>General</c:formatCode>
                <c:ptCount val="5"/>
                <c:pt idx="0">
                  <c:v>3</c:v>
                </c:pt>
                <c:pt idx="1">
                  <c:v>3</c:v>
                </c:pt>
                <c:pt idx="2">
                  <c:v>18</c:v>
                </c:pt>
                <c:pt idx="3">
                  <c:v>12</c:v>
                </c:pt>
                <c:pt idx="4">
                  <c:v>3</c:v>
                </c:pt>
              </c:numCache>
            </c:numRef>
          </c:val>
          <c:extLst>
            <c:ext xmlns:c16="http://schemas.microsoft.com/office/drawing/2014/chart" uri="{C3380CC4-5D6E-409C-BE32-E72D297353CC}">
              <c16:uniqueId val="{00000000-B815-4B3C-8CD6-944E9184BD05}"/>
            </c:ext>
          </c:extLst>
        </c:ser>
        <c:dLbls>
          <c:dLblPos val="inEnd"/>
          <c:showLegendKey val="0"/>
          <c:showVal val="1"/>
          <c:showCatName val="0"/>
          <c:showSerName val="0"/>
          <c:showPercent val="0"/>
          <c:showBubbleSize val="0"/>
        </c:dLbls>
        <c:gapWidth val="100"/>
        <c:overlap val="-27"/>
        <c:axId val="1076266480"/>
        <c:axId val="1076264560"/>
      </c:barChart>
      <c:lineChart>
        <c:grouping val="standard"/>
        <c:varyColors val="0"/>
        <c:ser>
          <c:idx val="1"/>
          <c:order val="1"/>
          <c:tx>
            <c:strRef>
              <c:f>'Dashboard '!$J$6</c:f>
              <c:strCache>
                <c:ptCount val="1"/>
                <c:pt idx="0">
                  <c:v>% of staff </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'!$H$7:$H$12</c:f>
              <c:strCache>
                <c:ptCount val="5"/>
                <c:pt idx="0">
                  <c:v>1</c:v>
                </c:pt>
                <c:pt idx="1">
                  <c:v>2</c:v>
                </c:pt>
                <c:pt idx="2">
                  <c:v>3</c:v>
                </c:pt>
                <c:pt idx="3">
                  <c:v>4</c:v>
                </c:pt>
                <c:pt idx="4">
                  <c:v>5</c:v>
                </c:pt>
              </c:strCache>
            </c:strRef>
          </c:cat>
          <c:val>
            <c:numRef>
              <c:f>'Dashboard '!$J$7:$J$12</c:f>
              <c:numCache>
                <c:formatCode>0%</c:formatCode>
                <c:ptCount val="5"/>
                <c:pt idx="0">
                  <c:v>2.3809523809523808E-2</c:v>
                </c:pt>
                <c:pt idx="1">
                  <c:v>4.7619047619047616E-2</c:v>
                </c:pt>
                <c:pt idx="2">
                  <c:v>0.42857142857142855</c:v>
                </c:pt>
                <c:pt idx="3">
                  <c:v>0.38095238095238093</c:v>
                </c:pt>
                <c:pt idx="4">
                  <c:v>0.11904761904761904</c:v>
                </c:pt>
              </c:numCache>
            </c:numRef>
          </c:val>
          <c:smooth val="0"/>
          <c:extLst>
            <c:ext xmlns:c16="http://schemas.microsoft.com/office/drawing/2014/chart" uri="{C3380CC4-5D6E-409C-BE32-E72D297353CC}">
              <c16:uniqueId val="{00000001-B815-4B3C-8CD6-944E9184BD05}"/>
            </c:ext>
          </c:extLst>
        </c:ser>
        <c:dLbls>
          <c:showLegendKey val="0"/>
          <c:showVal val="1"/>
          <c:showCatName val="0"/>
          <c:showSerName val="0"/>
          <c:showPercent val="0"/>
          <c:showBubbleSize val="0"/>
        </c:dLbls>
        <c:marker val="1"/>
        <c:smooth val="0"/>
        <c:axId val="1000751247"/>
        <c:axId val="1000753167"/>
      </c:lineChart>
      <c:catAx>
        <c:axId val="107626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64560"/>
        <c:crosses val="autoZero"/>
        <c:auto val="1"/>
        <c:lblAlgn val="ctr"/>
        <c:lblOffset val="100"/>
        <c:noMultiLvlLbl val="0"/>
      </c:catAx>
      <c:valAx>
        <c:axId val="107626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66480"/>
        <c:crosses val="autoZero"/>
        <c:crossBetween val="between"/>
      </c:valAx>
      <c:valAx>
        <c:axId val="10007531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51247"/>
        <c:crosses val="max"/>
        <c:crossBetween val="between"/>
      </c:valAx>
      <c:catAx>
        <c:axId val="1000751247"/>
        <c:scaling>
          <c:orientation val="minMax"/>
        </c:scaling>
        <c:delete val="1"/>
        <c:axPos val="b"/>
        <c:numFmt formatCode="General" sourceLinked="1"/>
        <c:majorTickMark val="out"/>
        <c:minorTickMark val="none"/>
        <c:tickLblPos val="nextTo"/>
        <c:crossAx val="1000753167"/>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Dashboard.xlsx]Dashboard !PivotTableTenure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Compa-Ratio</a:t>
            </a:r>
            <a:r>
              <a:rPr lang="en-US" baseline="0"/>
              <a:t> by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'!$N$6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'!$M$7:$M$12</c:f>
              <c:strCache>
                <c:ptCount val="5"/>
                <c:pt idx="0">
                  <c:v>0-4</c:v>
                </c:pt>
                <c:pt idx="1">
                  <c:v>5-9</c:v>
                </c:pt>
                <c:pt idx="2">
                  <c:v>10-14</c:v>
                </c:pt>
                <c:pt idx="3">
                  <c:v>15-19</c:v>
                </c:pt>
                <c:pt idx="4">
                  <c:v>20-25</c:v>
                </c:pt>
              </c:strCache>
            </c:strRef>
          </c:cat>
          <c:val>
            <c:numRef>
              <c:f>'Dashboard '!$N$7:$N$12</c:f>
              <c:numCache>
                <c:formatCode>0.00</c:formatCode>
                <c:ptCount val="5"/>
                <c:pt idx="0">
                  <c:v>1.0291645919928871</c:v>
                </c:pt>
                <c:pt idx="1">
                  <c:v>1.0021880212299952</c:v>
                </c:pt>
                <c:pt idx="2">
                  <c:v>0.95301400166890782</c:v>
                </c:pt>
                <c:pt idx="3">
                  <c:v>0.94243061745924916</c:v>
                </c:pt>
                <c:pt idx="4">
                  <c:v>0.90799719040707949</c:v>
                </c:pt>
              </c:numCache>
            </c:numRef>
          </c:val>
          <c:extLst>
            <c:ext xmlns:c16="http://schemas.microsoft.com/office/drawing/2014/chart" uri="{C3380CC4-5D6E-409C-BE32-E72D297353CC}">
              <c16:uniqueId val="{00000000-63A1-46C7-8436-782840F26C18}"/>
            </c:ext>
          </c:extLst>
        </c:ser>
        <c:dLbls>
          <c:dLblPos val="inEnd"/>
          <c:showLegendKey val="0"/>
          <c:showVal val="1"/>
          <c:showCatName val="0"/>
          <c:showSerName val="0"/>
          <c:showPercent val="0"/>
          <c:showBubbleSize val="0"/>
        </c:dLbls>
        <c:gapWidth val="100"/>
        <c:overlap val="-27"/>
        <c:axId val="1111514208"/>
        <c:axId val="1111511808"/>
      </c:barChart>
      <c:catAx>
        <c:axId val="111151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511808"/>
        <c:crosses val="autoZero"/>
        <c:auto val="1"/>
        <c:lblAlgn val="ctr"/>
        <c:lblOffset val="100"/>
        <c:noMultiLvlLbl val="0"/>
      </c:catAx>
      <c:valAx>
        <c:axId val="1111511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51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605790</xdr:colOff>
      <xdr:row>13</xdr:row>
      <xdr:rowOff>76200</xdr:rowOff>
    </xdr:from>
    <xdr:to>
      <xdr:col>5</xdr:col>
      <xdr:colOff>28575</xdr:colOff>
      <xdr:row>25</xdr:row>
      <xdr:rowOff>952</xdr:rowOff>
    </xdr:to>
    <xdr:graphicFrame macro="">
      <xdr:nvGraphicFramePr>
        <xdr:cNvPr id="2" name="Chart 1">
          <a:extLst>
            <a:ext uri="{FF2B5EF4-FFF2-40B4-BE49-F238E27FC236}">
              <a16:creationId xmlns:a16="http://schemas.microsoft.com/office/drawing/2014/main" id="{F43A541E-B832-027F-09CD-58731E018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549592</xdr:colOff>
      <xdr:row>13</xdr:row>
      <xdr:rowOff>59055</xdr:rowOff>
    </xdr:from>
    <xdr:to>
      <xdr:col>11</xdr:col>
      <xdr:colOff>102870</xdr:colOff>
      <xdr:row>24</xdr:row>
      <xdr:rowOff>172401</xdr:rowOff>
    </xdr:to>
    <xdr:graphicFrame macro="">
      <xdr:nvGraphicFramePr>
        <xdr:cNvPr id="3" name="Chart 2">
          <a:extLst>
            <a:ext uri="{FF2B5EF4-FFF2-40B4-BE49-F238E27FC236}">
              <a16:creationId xmlns:a16="http://schemas.microsoft.com/office/drawing/2014/main" id="{55819BA3-8EBF-1289-964B-C4AF0848E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440055</xdr:colOff>
      <xdr:row>12</xdr:row>
      <xdr:rowOff>152401</xdr:rowOff>
    </xdr:from>
    <xdr:to>
      <xdr:col>14</xdr:col>
      <xdr:colOff>76200</xdr:colOff>
      <xdr:row>24</xdr:row>
      <xdr:rowOff>172403</xdr:rowOff>
    </xdr:to>
    <xdr:graphicFrame macro="">
      <xdr:nvGraphicFramePr>
        <xdr:cNvPr id="4" name="Chart 3">
          <a:extLst>
            <a:ext uri="{FF2B5EF4-FFF2-40B4-BE49-F238E27FC236}">
              <a16:creationId xmlns:a16="http://schemas.microsoft.com/office/drawing/2014/main" id="{049992C5-16A3-5393-A99F-6D12CB6ED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152400</xdr:colOff>
      <xdr:row>4</xdr:row>
      <xdr:rowOff>163830</xdr:rowOff>
    </xdr:from>
    <xdr:to>
      <xdr:col>16</xdr:col>
      <xdr:colOff>592455</xdr:colOff>
      <xdr:row>9</xdr:row>
      <xdr:rowOff>171450</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C4757CB2-2F23-9663-6915-7B712568B50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940540" y="1040130"/>
              <a:ext cx="1659255"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161925</xdr:colOff>
      <xdr:row>11</xdr:row>
      <xdr:rowOff>28576</xdr:rowOff>
    </xdr:from>
    <xdr:to>
      <xdr:col>16</xdr:col>
      <xdr:colOff>592455</xdr:colOff>
      <xdr:row>17</xdr:row>
      <xdr:rowOff>57150</xdr:rowOff>
    </xdr:to>
    <mc:AlternateContent xmlns:mc="http://schemas.openxmlformats.org/markup-compatibility/2006">
      <mc:Choice xmlns:a14="http://schemas.microsoft.com/office/drawing/2010/main" Requires="a14">
        <xdr:graphicFrame macro="">
          <xdr:nvGraphicFramePr>
            <xdr:cNvPr id="6" name="Dept">
              <a:extLst>
                <a:ext uri="{FF2B5EF4-FFF2-40B4-BE49-F238E27FC236}">
                  <a16:creationId xmlns:a16="http://schemas.microsoft.com/office/drawing/2014/main" id="{280F1986-8341-A090-6787-BF5FF0BDD379}"/>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11950065" y="2185036"/>
              <a:ext cx="1649730" cy="11258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ha Mashruwala" refreshedDate="45637.756399421298" createdVersion="8" refreshedVersion="8" minRefreshableVersion="3" recordCount="39" xr:uid="{39233DF2-1423-4EB2-B8D2-1232559A307D}">
  <cacheSource type="worksheet">
    <worksheetSource name="Datasheet"/>
  </cacheSource>
  <cacheFields count="13">
    <cacheField name="Dept" numFmtId="0">
      <sharedItems count="3">
        <s v="HR"/>
        <s v="Finance"/>
        <s v="IT"/>
      </sharedItems>
    </cacheField>
    <cacheField name="Name" numFmtId="0">
      <sharedItems/>
    </cacheField>
    <cacheField name="Date Join" numFmtId="14">
      <sharedItems containsSemiMixedTypes="0" containsNonDate="0" containsDate="1" containsString="0" minDate="2000-06-26T00:00:00" maxDate="2023-07-25T00:00:00"/>
    </cacheField>
    <cacheField name="Tenure" numFmtId="165">
      <sharedItems containsSemiMixedTypes="0" containsString="0" containsNumber="1" containsInteger="1" minValue="0" maxValue="23" count="18">
        <n v="0"/>
        <n v="1"/>
        <n v="2"/>
        <n v="3"/>
        <n v="4"/>
        <n v="5"/>
        <n v="6"/>
        <n v="8"/>
        <n v="9"/>
        <n v="10"/>
        <n v="11"/>
        <n v="12"/>
        <n v="13"/>
        <n v="16"/>
        <n v="17"/>
        <n v="18"/>
        <n v="20"/>
        <n v="23"/>
      </sharedItems>
      <fieldGroup base="3">
        <rangePr autoStart="0" autoEnd="0" startNum="0" endNum="25" groupInterval="5"/>
        <groupItems count="7">
          <s v="&lt;0"/>
          <s v="0-4"/>
          <s v="5-9"/>
          <s v="10-14"/>
          <s v="15-19"/>
          <s v="20-25"/>
          <s v="&gt;25"/>
        </groupItems>
      </fieldGroup>
    </cacheField>
    <cacheField name="Gender" numFmtId="14">
      <sharedItems containsNonDate="0" count="2">
        <s v="Female"/>
        <s v="Male"/>
      </sharedItems>
    </cacheField>
    <cacheField name="Birth date" numFmtId="14">
      <sharedItems containsSemiMixedTypes="0" containsNonDate="0" containsDate="1" containsString="0" minDate="1963-12-13T00:00:00" maxDate="1995-02-15T00:00:00"/>
    </cacheField>
    <cacheField name="Age" numFmtId="165">
      <sharedItems containsSemiMixedTypes="0" containsString="0" containsNumber="1" containsInteger="1" minValue="29" maxValue="60" count="22">
        <n v="40"/>
        <n v="30"/>
        <n v="39"/>
        <n v="29"/>
        <n v="54"/>
        <n v="36"/>
        <n v="33"/>
        <n v="52"/>
        <n v="50"/>
        <n v="38"/>
        <n v="60"/>
        <n v="48"/>
        <n v="42"/>
        <n v="58"/>
        <n v="35"/>
        <n v="46"/>
        <n v="49"/>
        <n v="43"/>
        <n v="59"/>
        <n v="51"/>
        <n v="47"/>
        <n v="41"/>
      </sharedItems>
      <fieldGroup base="6">
        <rangePr autoStart="0" autoEnd="0" startNum="20" endNum="70" groupInterval="10"/>
        <groupItems count="7">
          <s v="&lt;20"/>
          <s v="20-29"/>
          <s v="30-39"/>
          <s v="40-49"/>
          <s v="50-59"/>
          <s v="60-70"/>
          <s v="&gt;70"/>
        </groupItems>
      </fieldGroup>
    </cacheField>
    <cacheField name="Join Date" numFmtId="166">
      <sharedItems containsSemiMixedTypes="0" containsNonDate="0" containsDate="1" containsString="0" minDate="2000-06-26T00:00:00" maxDate="2023-07-25T00:00:00"/>
    </cacheField>
    <cacheField name="Job Level" numFmtId="0">
      <sharedItems/>
    </cacheField>
    <cacheField name="Job Level Mid point" numFmtId="168">
      <sharedItems containsSemiMixedTypes="0" containsString="0" containsNumber="1" containsInteger="1" minValue="4994" maxValue="7651"/>
    </cacheField>
    <cacheField name="Salary" numFmtId="168">
      <sharedItems containsSemiMixedTypes="0" containsString="0" containsNumber="1" containsInteger="1" minValue="4073" maxValue="9777"/>
    </cacheField>
    <cacheField name="Compa-Ratio" numFmtId="2">
      <sharedItems containsSemiMixedTypes="0" containsString="0" containsNumber="1" minValue="0.80002614037380737" maxValue="1.2778721735720822"/>
    </cacheField>
    <cacheField name="Rating" numFmtId="0">
      <sharedItems containsSemiMixedTypes="0" containsString="0" containsNumber="1" containsInteger="1" minValue="1" maxValue="5" count="5">
        <n v="4"/>
        <n v="2"/>
        <n v="5"/>
        <n v="3"/>
        <n v="1"/>
      </sharedItems>
    </cacheField>
  </cacheFields>
  <extLst>
    <ext xmlns:x14="http://schemas.microsoft.com/office/spreadsheetml/2009/9/main" uri="{725AE2AE-9491-48be-B2B4-4EB974FC3084}">
      <x14:pivotCacheDefinition pivotCacheId="1563421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s v="Sophia"/>
    <d v="2023-06-01T00:00:00"/>
    <x v="0"/>
    <x v="0"/>
    <d v="1983-11-28T00:00:00"/>
    <x v="0"/>
    <d v="2023-06-01T00:00:00"/>
    <s v="JL3"/>
    <n v="7651"/>
    <n v="9200"/>
    <n v="1.2024571951378904"/>
    <x v="0"/>
  </r>
  <r>
    <x v="1"/>
    <s v="Fabian"/>
    <d v="2023-07-24T00:00:00"/>
    <x v="0"/>
    <x v="1"/>
    <d v="1994-03-13T00:00:00"/>
    <x v="1"/>
    <d v="2023-07-24T00:00:00"/>
    <s v="JL2"/>
    <n v="6183"/>
    <n v="7500"/>
    <n v="1.2130033964095099"/>
    <x v="1"/>
  </r>
  <r>
    <x v="1"/>
    <s v="Grace"/>
    <d v="2022-05-23T00:00:00"/>
    <x v="1"/>
    <x v="0"/>
    <d v="1984-11-17T00:00:00"/>
    <x v="2"/>
    <d v="2022-05-23T00:00:00"/>
    <s v="JL1"/>
    <n v="4994"/>
    <n v="5200"/>
    <n v="1.0412494993992791"/>
    <x v="2"/>
  </r>
  <r>
    <x v="1"/>
    <s v="Ash"/>
    <d v="2022-08-01T00:00:00"/>
    <x v="1"/>
    <x v="1"/>
    <d v="1995-02-14T00:00:00"/>
    <x v="3"/>
    <d v="2022-08-01T00:00:00"/>
    <s v="JL1"/>
    <n v="4994"/>
    <n v="5200"/>
    <n v="1.0412494993992791"/>
    <x v="3"/>
  </r>
  <r>
    <x v="1"/>
    <s v="Debi"/>
    <d v="2022-03-16T00:00:00"/>
    <x v="2"/>
    <x v="0"/>
    <d v="1970-04-18T00:00:00"/>
    <x v="4"/>
    <d v="2022-03-16T00:00:00"/>
    <s v="JL2"/>
    <n v="6183"/>
    <n v="5204"/>
    <n v="0.84166262332201192"/>
    <x v="0"/>
  </r>
  <r>
    <x v="1"/>
    <s v="Peter"/>
    <d v="2022-01-01T00:00:00"/>
    <x v="2"/>
    <x v="1"/>
    <d v="1988-04-07T00:00:00"/>
    <x v="5"/>
    <d v="2022-01-01T00:00:00"/>
    <s v="JL2"/>
    <n v="6183"/>
    <n v="5880"/>
    <n v="0.95099466278505584"/>
    <x v="3"/>
  </r>
  <r>
    <x v="2"/>
    <s v="Adeline"/>
    <d v="2021-02-22T00:00:00"/>
    <x v="3"/>
    <x v="0"/>
    <d v="1991-04-21T00:00:00"/>
    <x v="6"/>
    <d v="2021-02-22T00:00:00"/>
    <s v="JL1"/>
    <n v="4994"/>
    <n v="4943"/>
    <n v="0.98978774529435321"/>
    <x v="0"/>
  </r>
  <r>
    <x v="1"/>
    <s v="Han"/>
    <d v="2020-07-29T00:00:00"/>
    <x v="3"/>
    <x v="1"/>
    <d v="1972-02-27T00:00:00"/>
    <x v="7"/>
    <d v="2020-07-29T00:00:00"/>
    <s v="JL1"/>
    <n v="4994"/>
    <n v="4073"/>
    <n v="0.81557869443331998"/>
    <x v="4"/>
  </r>
  <r>
    <x v="1"/>
    <s v="Gabriel"/>
    <d v="2021-02-01T00:00:00"/>
    <x v="3"/>
    <x v="1"/>
    <d v="1987-05-22T00:00:00"/>
    <x v="5"/>
    <d v="2021-02-01T00:00:00"/>
    <s v="JL2"/>
    <n v="6183"/>
    <n v="5078"/>
    <n v="0.82128416626233225"/>
    <x v="3"/>
  </r>
  <r>
    <x v="0"/>
    <s v="Hannah"/>
    <d v="2019-11-11T00:00:00"/>
    <x v="4"/>
    <x v="0"/>
    <d v="1987-06-10T00:00:00"/>
    <x v="5"/>
    <d v="2019-11-11T00:00:00"/>
    <s v="JL1"/>
    <n v="4994"/>
    <n v="5000"/>
    <n v="1.0012014417300761"/>
    <x v="4"/>
  </r>
  <r>
    <x v="0"/>
    <s v="Luma"/>
    <d v="2019-10-02T00:00:00"/>
    <x v="4"/>
    <x v="0"/>
    <d v="1973-07-18T00:00:00"/>
    <x v="8"/>
    <d v="2019-10-02T00:00:00"/>
    <s v="JL2"/>
    <n v="6183"/>
    <n v="7479"/>
    <n v="1.2096069868995634"/>
    <x v="3"/>
  </r>
  <r>
    <x v="0"/>
    <s v="Amelia"/>
    <d v="2020-02-03T00:00:00"/>
    <x v="4"/>
    <x v="0"/>
    <d v="1985-09-25T00:00:00"/>
    <x v="9"/>
    <d v="2020-02-03T00:00:00"/>
    <s v="JL3"/>
    <n v="7651"/>
    <n v="7250"/>
    <n v="0.94758855051627233"/>
    <x v="0"/>
  </r>
  <r>
    <x v="0"/>
    <s v="Mary"/>
    <d v="2019-11-18T00:00:00"/>
    <x v="4"/>
    <x v="0"/>
    <d v="1963-12-13T00:00:00"/>
    <x v="10"/>
    <d v="2019-11-18T00:00:00"/>
    <s v="JL3"/>
    <n v="7651"/>
    <n v="9268"/>
    <n v="1.211344922232388"/>
    <x v="2"/>
  </r>
  <r>
    <x v="2"/>
    <s v="KERK "/>
    <d v="2020-03-16T00:00:00"/>
    <x v="4"/>
    <x v="0"/>
    <d v="1985-07-27T00:00:00"/>
    <x v="9"/>
    <d v="2020-03-16T00:00:00"/>
    <s v="JL2"/>
    <n v="6183"/>
    <n v="6298"/>
    <n v="1.0185993854116124"/>
    <x v="0"/>
  </r>
  <r>
    <x v="2"/>
    <s v="Evelyn"/>
    <d v="2019-06-24T00:00:00"/>
    <x v="4"/>
    <x v="0"/>
    <d v="1975-11-23T00:00:00"/>
    <x v="11"/>
    <d v="2019-06-24T00:00:00"/>
    <s v="JL3"/>
    <n v="7651"/>
    <n v="9713"/>
    <n v="1.2695072539537315"/>
    <x v="0"/>
  </r>
  <r>
    <x v="1"/>
    <s v="Emma"/>
    <d v="2020-03-18T00:00:00"/>
    <x v="4"/>
    <x v="0"/>
    <d v="1981-05-25T00:00:00"/>
    <x v="12"/>
    <d v="2020-03-18T00:00:00"/>
    <s v="JL3"/>
    <n v="7651"/>
    <n v="6821"/>
    <n v="0.89151744869951643"/>
    <x v="3"/>
  </r>
  <r>
    <x v="2"/>
    <s v="Geraldine"/>
    <d v="2018-05-21T00:00:00"/>
    <x v="5"/>
    <x v="0"/>
    <d v="1985-08-06T00:00:00"/>
    <x v="9"/>
    <d v="2018-05-21T00:00:00"/>
    <s v="JL2"/>
    <n v="6183"/>
    <n v="6319"/>
    <n v="1.021995794921559"/>
    <x v="2"/>
  </r>
  <r>
    <x v="0"/>
    <s v="Lisa"/>
    <d v="2017-06-01T00:00:00"/>
    <x v="6"/>
    <x v="0"/>
    <d v="1966-01-11T00:00:00"/>
    <x v="13"/>
    <d v="2017-06-01T00:00:00"/>
    <s v="JL1"/>
    <n v="4994"/>
    <n v="5187"/>
    <n v="1.0386463756507809"/>
    <x v="0"/>
  </r>
  <r>
    <x v="2"/>
    <s v="Zoey"/>
    <d v="2017-08-01T00:00:00"/>
    <x v="6"/>
    <x v="0"/>
    <d v="1988-09-18T00:00:00"/>
    <x v="14"/>
    <d v="2017-08-01T00:00:00"/>
    <s v="JL2"/>
    <n v="6183"/>
    <n v="6108"/>
    <n v="0.98786996603590493"/>
    <x v="0"/>
  </r>
  <r>
    <x v="1"/>
    <s v="Jocelyn"/>
    <d v="2017-08-21T00:00:00"/>
    <x v="6"/>
    <x v="0"/>
    <d v="1976-01-03T00:00:00"/>
    <x v="11"/>
    <d v="2017-08-21T00:00:00"/>
    <s v="JL2"/>
    <n v="6183"/>
    <n v="7418"/>
    <n v="1.1997412259420992"/>
    <x v="3"/>
  </r>
  <r>
    <x v="1"/>
    <s v="Anthony"/>
    <d v="2017-12-29T00:00:00"/>
    <x v="6"/>
    <x v="1"/>
    <d v="1985-11-25T00:00:00"/>
    <x v="9"/>
    <d v="2017-12-29T00:00:00"/>
    <s v="JL2"/>
    <n v="6183"/>
    <n v="5161"/>
    <n v="0.83470807051593077"/>
    <x v="3"/>
  </r>
  <r>
    <x v="1"/>
    <s v="Clark"/>
    <d v="2018-01-15T00:00:00"/>
    <x v="6"/>
    <x v="1"/>
    <d v="1989-03-11T00:00:00"/>
    <x v="14"/>
    <d v="2018-01-15T00:00:00"/>
    <s v="JL2"/>
    <n v="6183"/>
    <n v="5002"/>
    <n v="0.80899239851204918"/>
    <x v="0"/>
  </r>
  <r>
    <x v="1"/>
    <s v="Stella"/>
    <d v="2015-11-16T00:00:00"/>
    <x v="7"/>
    <x v="0"/>
    <d v="1978-01-30T00:00:00"/>
    <x v="15"/>
    <d v="2015-11-16T00:00:00"/>
    <s v="JL3"/>
    <n v="7651"/>
    <n v="8374"/>
    <n v="1.0944974513135537"/>
    <x v="0"/>
  </r>
  <r>
    <x v="1"/>
    <s v="John"/>
    <d v="2014-10-28T00:00:00"/>
    <x v="8"/>
    <x v="1"/>
    <d v="1974-11-20T00:00:00"/>
    <x v="16"/>
    <d v="2014-10-28T00:00:00"/>
    <s v="JL2"/>
    <n v="6183"/>
    <n v="6375"/>
    <n v="1.0310528869480835"/>
    <x v="3"/>
  </r>
  <r>
    <x v="0"/>
    <s v="Isabella"/>
    <d v="2013-08-01T00:00:00"/>
    <x v="9"/>
    <x v="0"/>
    <d v="1984-04-24T00:00:00"/>
    <x v="0"/>
    <d v="2013-08-01T00:00:00"/>
    <s v="JL2"/>
    <n v="6183"/>
    <n v="5550"/>
    <n v="0.89762251334303733"/>
    <x v="3"/>
  </r>
  <r>
    <x v="0"/>
    <s v="Charlie"/>
    <d v="2013-09-09T00:00:00"/>
    <x v="9"/>
    <x v="1"/>
    <d v="1985-06-14T00:00:00"/>
    <x v="9"/>
    <d v="2013-09-09T00:00:00"/>
    <s v="JL2"/>
    <n v="6183"/>
    <n v="5895"/>
    <n v="0.95342066957787486"/>
    <x v="0"/>
  </r>
  <r>
    <x v="2"/>
    <s v="Lily"/>
    <d v="2014-03-18T00:00:00"/>
    <x v="9"/>
    <x v="0"/>
    <d v="1981-03-31T00:00:00"/>
    <x v="17"/>
    <d v="2014-03-18T00:00:00"/>
    <s v="JL2"/>
    <n v="6183"/>
    <n v="5313"/>
    <n v="0.8592916060164969"/>
    <x v="4"/>
  </r>
  <r>
    <x v="0"/>
    <s v="Elsa"/>
    <d v="2013-01-22T00:00:00"/>
    <x v="10"/>
    <x v="0"/>
    <d v="1988-11-09T00:00:00"/>
    <x v="14"/>
    <d v="2013-01-22T00:00:00"/>
    <s v="JL1"/>
    <n v="4994"/>
    <n v="4465"/>
    <n v="0.89407288746495794"/>
    <x v="3"/>
  </r>
  <r>
    <x v="0"/>
    <s v="Emily"/>
    <d v="2012-06-25T00:00:00"/>
    <x v="10"/>
    <x v="0"/>
    <d v="1984-03-20T00:00:00"/>
    <x v="0"/>
    <d v="2012-06-25T00:00:00"/>
    <s v="JL3"/>
    <n v="7651"/>
    <n v="6360"/>
    <n v="0.83126388707358512"/>
    <x v="0"/>
  </r>
  <r>
    <x v="1"/>
    <s v="Tim"/>
    <d v="2011-07-15T00:00:00"/>
    <x v="11"/>
    <x v="1"/>
    <d v="1964-09-07T00:00:00"/>
    <x v="18"/>
    <d v="2011-07-15T00:00:00"/>
    <s v="JL3"/>
    <n v="7651"/>
    <n v="9777"/>
    <n v="1.2778721735720822"/>
    <x v="3"/>
  </r>
  <r>
    <x v="0"/>
    <s v="Laura"/>
    <d v="2010-12-01T00:00:00"/>
    <x v="12"/>
    <x v="0"/>
    <d v="1972-10-18T00:00:00"/>
    <x v="19"/>
    <d v="2010-12-01T00:00:00"/>
    <s v="JL1"/>
    <n v="4994"/>
    <n v="5410"/>
    <n v="1.0832999599519424"/>
    <x v="1"/>
  </r>
  <r>
    <x v="2"/>
    <s v="Phyllis"/>
    <d v="2010-05-24T00:00:00"/>
    <x v="12"/>
    <x v="0"/>
    <d v="1985-01-25T00:00:00"/>
    <x v="2"/>
    <d v="2010-05-24T00:00:00"/>
    <s v="JL2"/>
    <n v="6183"/>
    <n v="5115"/>
    <n v="0.82726831635128584"/>
    <x v="3"/>
  </r>
  <r>
    <x v="0"/>
    <s v="Leia"/>
    <d v="2008-01-28T00:00:00"/>
    <x v="13"/>
    <x v="0"/>
    <d v="1976-06-12T00:00:00"/>
    <x v="20"/>
    <d v="2008-01-28T00:00:00"/>
    <s v="JL1"/>
    <n v="4994"/>
    <n v="5620"/>
    <n v="1.1253504205046054"/>
    <x v="3"/>
  </r>
  <r>
    <x v="2"/>
    <s v="Charlotte"/>
    <d v="2007-06-11T00:00:00"/>
    <x v="13"/>
    <x v="0"/>
    <d v="1982-11-10T00:00:00"/>
    <x v="21"/>
    <d v="2007-06-11T00:00:00"/>
    <s v="JL3"/>
    <n v="7651"/>
    <n v="6121"/>
    <n v="0.80002614037380737"/>
    <x v="3"/>
  </r>
  <r>
    <x v="0"/>
    <s v="Clara"/>
    <d v="2006-10-09T00:00:00"/>
    <x v="14"/>
    <x v="0"/>
    <d v="1972-05-17T00:00:00"/>
    <x v="19"/>
    <d v="2006-10-09T00:00:00"/>
    <s v="JL2"/>
    <n v="6183"/>
    <n v="5500"/>
    <n v="0.88953582403364062"/>
    <x v="3"/>
  </r>
  <r>
    <x v="2"/>
    <s v="Janet"/>
    <d v="2007-02-13T00:00:00"/>
    <x v="14"/>
    <x v="0"/>
    <d v="1973-09-01T00:00:00"/>
    <x v="8"/>
    <d v="2007-02-13T00:00:00"/>
    <s v="JL2"/>
    <n v="6183"/>
    <n v="6001"/>
    <n v="0.97056445091379584"/>
    <x v="3"/>
  </r>
  <r>
    <x v="2"/>
    <s v="Kelly "/>
    <d v="2006-02-02T00:00:00"/>
    <x v="15"/>
    <x v="0"/>
    <d v="1972-01-11T00:00:00"/>
    <x v="7"/>
    <d v="2006-02-02T00:00:00"/>
    <s v="JL3"/>
    <n v="7651"/>
    <n v="7090"/>
    <n v="0.92667625147039601"/>
    <x v="1"/>
  </r>
  <r>
    <x v="2"/>
    <s v="Amber"/>
    <d v="2003-07-01T00:00:00"/>
    <x v="16"/>
    <x v="0"/>
    <d v="1975-05-27T00:00:00"/>
    <x v="11"/>
    <d v="2003-07-01T00:00:00"/>
    <s v="JL1"/>
    <n v="4994"/>
    <n v="4500"/>
    <n v="0.90108129755706845"/>
    <x v="3"/>
  </r>
  <r>
    <x v="0"/>
    <s v="Mia"/>
    <d v="2000-06-26T00:00:00"/>
    <x v="17"/>
    <x v="0"/>
    <d v="1969-12-04T00:00:00"/>
    <x v="4"/>
    <d v="2000-06-26T00:00:00"/>
    <s v="JL3"/>
    <n v="7651"/>
    <n v="7000"/>
    <n v="0.9149130832570905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10B34B-7D0D-4BF9-9CB2-C397A00F0F10}" name="PivotTableCompa-Ratio"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3">
    <pivotField showAll="0">
      <items count="4">
        <item x="1"/>
        <item x="0"/>
        <item x="2"/>
        <item t="default"/>
      </items>
    </pivotField>
    <pivotField showAll="0"/>
    <pivotField numFmtId="14" showAll="0"/>
    <pivotField numFmtId="165" showAll="0"/>
    <pivotField showAll="0">
      <items count="3">
        <item x="0"/>
        <item x="1"/>
        <item t="default"/>
      </items>
    </pivotField>
    <pivotField numFmtId="14" showAll="0"/>
    <pivotField numFmtId="165" showAll="0"/>
    <pivotField numFmtId="166" showAll="0"/>
    <pivotField showAll="0"/>
    <pivotField numFmtId="168" showAll="0"/>
    <pivotField numFmtId="168" showAll="0"/>
    <pivotField dataField="1" numFmtId="2" showAll="0"/>
    <pivotField showAll="0"/>
  </pivotFields>
  <rowItems count="1">
    <i/>
  </rowItems>
  <colItems count="1">
    <i/>
  </colItems>
  <dataFields count="1">
    <dataField name="Average of Compa-Ratio" fld="11"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1728E7-ABC0-4ED1-8281-E626B166393F}" name="PivotTableTotal Salary"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13">
    <pivotField showAll="0">
      <items count="4">
        <item x="1"/>
        <item x="0"/>
        <item x="2"/>
        <item t="default"/>
      </items>
    </pivotField>
    <pivotField showAll="0"/>
    <pivotField numFmtId="14" showAll="0"/>
    <pivotField numFmtId="165" showAll="0"/>
    <pivotField showAll="0">
      <items count="3">
        <item x="0"/>
        <item x="1"/>
        <item t="default"/>
      </items>
    </pivotField>
    <pivotField numFmtId="14" showAll="0"/>
    <pivotField numFmtId="165" showAll="0"/>
    <pivotField numFmtId="166" showAll="0"/>
    <pivotField showAll="0"/>
    <pivotField numFmtId="168" showAll="0"/>
    <pivotField dataField="1" numFmtId="168" showAll="0"/>
    <pivotField numFmtId="2" showAll="0"/>
    <pivotField showAll="0"/>
  </pivotFields>
  <rowItems count="1">
    <i/>
  </rowItems>
  <colItems count="1">
    <i/>
  </colItems>
  <dataFields count="1">
    <dataField name="Sum of Salary" fld="10" baseField="0"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894C8F-7A68-4085-848A-66CE247A4731}" name="PivotTableRating"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13">
    <pivotField showAll="0">
      <items count="4">
        <item x="1"/>
        <item x="0"/>
        <item x="2"/>
        <item t="default"/>
      </items>
    </pivotField>
    <pivotField showAll="0"/>
    <pivotField numFmtId="14" showAll="0"/>
    <pivotField numFmtId="165" showAll="0"/>
    <pivotField showAll="0">
      <items count="3">
        <item x="0"/>
        <item x="1"/>
        <item t="default"/>
      </items>
    </pivotField>
    <pivotField numFmtId="14" showAll="0"/>
    <pivotField numFmtId="165" showAll="0"/>
    <pivotField numFmtId="166" showAll="0"/>
    <pivotField showAll="0"/>
    <pivotField numFmtId="168" showAll="0"/>
    <pivotField numFmtId="168" showAll="0"/>
    <pivotField numFmtId="2" showAll="0"/>
    <pivotField dataField="1" showAll="0"/>
  </pivotFields>
  <rowItems count="1">
    <i/>
  </rowItems>
  <colItems count="1">
    <i/>
  </colItems>
  <dataFields count="1">
    <dataField name="Average of Rating"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4175C2-11C1-43AB-B87E-7A74F9491192}" name="PivotTableAge"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3">
    <pivotField showAll="0">
      <items count="4">
        <item x="1"/>
        <item x="0"/>
        <item x="2"/>
        <item t="default"/>
      </items>
    </pivotField>
    <pivotField showAll="0"/>
    <pivotField numFmtId="14" showAll="0"/>
    <pivotField numFmtId="165" showAll="0"/>
    <pivotField showAll="0">
      <items count="3">
        <item x="0"/>
        <item x="1"/>
        <item t="default"/>
      </items>
    </pivotField>
    <pivotField numFmtId="14" showAll="0"/>
    <pivotField dataField="1" numFmtId="165" showAll="0"/>
    <pivotField numFmtId="166" showAll="0"/>
    <pivotField showAll="0"/>
    <pivotField numFmtId="168" showAll="0"/>
    <pivotField numFmtId="168" showAll="0"/>
    <pivotField numFmtId="2" showAll="0"/>
    <pivotField showAll="0"/>
  </pivotFields>
  <rowItems count="1">
    <i/>
  </rowItems>
  <colItems count="1">
    <i/>
  </colItems>
  <dataFields count="1">
    <dataField name="Average of Age" fld="6" subtotal="average"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D2A4DA-644A-44DF-84E3-5124AB2B8A91}" name="PivotTableHeadCount"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items count="4">
        <item x="1"/>
        <item x="0"/>
        <item x="2"/>
        <item t="default"/>
      </items>
    </pivotField>
    <pivotField dataField="1" showAll="0"/>
    <pivotField numFmtId="14" showAll="0"/>
    <pivotField numFmtId="165" showAll="0"/>
    <pivotField showAll="0">
      <items count="3">
        <item x="0"/>
        <item x="1"/>
        <item t="default"/>
      </items>
    </pivotField>
    <pivotField numFmtId="14" showAll="0"/>
    <pivotField numFmtId="165" showAll="0"/>
    <pivotField numFmtId="166" showAll="0"/>
    <pivotField showAll="0"/>
    <pivotField numFmtId="168" showAll="0"/>
    <pivotField numFmtId="168" showAll="0"/>
    <pivotField numFmtId="2" showAll="0"/>
    <pivotField showAll="0"/>
  </pivotFields>
  <rowItems count="1">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140A67-0125-47AD-9CF3-2A3A07B0E36B}" name="PivotTableTenure"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Tenure">
  <location ref="M6:N12" firstHeaderRow="1" firstDataRow="1" firstDataCol="1"/>
  <pivotFields count="13">
    <pivotField showAll="0">
      <items count="4">
        <item x="1"/>
        <item x="0"/>
        <item x="2"/>
        <item t="default"/>
      </items>
    </pivotField>
    <pivotField showAll="0"/>
    <pivotField numFmtId="14" showAll="0"/>
    <pivotField axis="axisRow" numFmtId="165" showAll="0">
      <items count="8">
        <item x="0"/>
        <item x="1"/>
        <item x="2"/>
        <item x="3"/>
        <item x="4"/>
        <item x="5"/>
        <item x="6"/>
        <item t="default"/>
      </items>
    </pivotField>
    <pivotField showAll="0">
      <items count="3">
        <item x="0"/>
        <item x="1"/>
        <item t="default"/>
      </items>
    </pivotField>
    <pivotField numFmtId="14" showAll="0"/>
    <pivotField numFmtId="165" showAll="0"/>
    <pivotField numFmtId="166" showAll="0"/>
    <pivotField showAll="0"/>
    <pivotField numFmtId="168" showAll="0"/>
    <pivotField numFmtId="168" showAll="0"/>
    <pivotField dataField="1" numFmtId="2" showAll="0"/>
    <pivotField showAll="0"/>
  </pivotFields>
  <rowFields count="1">
    <field x="3"/>
  </rowFields>
  <rowItems count="6">
    <i>
      <x v="1"/>
    </i>
    <i>
      <x v="2"/>
    </i>
    <i>
      <x v="3"/>
    </i>
    <i>
      <x v="4"/>
    </i>
    <i>
      <x v="5"/>
    </i>
    <i t="grand">
      <x/>
    </i>
  </rowItems>
  <colItems count="1">
    <i/>
  </colItems>
  <dataFields count="1">
    <dataField name="Average of Compa-Ratio" fld="11" subtotal="average" baseField="3" baseItem="2" numFmtId="2"/>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E7A6EA-EC01-4535-A191-D31A4693122D}" name="PivotTableRating"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Rating">
  <location ref="H6:J12" firstHeaderRow="0" firstDataRow="1" firstDataCol="1"/>
  <pivotFields count="13">
    <pivotField showAll="0">
      <items count="4">
        <item x="1"/>
        <item x="0"/>
        <item x="2"/>
        <item t="default"/>
      </items>
    </pivotField>
    <pivotField showAll="0"/>
    <pivotField numFmtId="14" showAll="0"/>
    <pivotField numFmtId="165" showAll="0">
      <items count="8">
        <item x="0"/>
        <item x="1"/>
        <item x="2"/>
        <item x="3"/>
        <item x="4"/>
        <item x="5"/>
        <item x="6"/>
        <item t="default"/>
      </items>
    </pivotField>
    <pivotField showAll="0">
      <items count="3">
        <item x="0"/>
        <item x="1"/>
        <item t="default"/>
      </items>
    </pivotField>
    <pivotField numFmtId="14" showAll="0"/>
    <pivotField numFmtId="165" showAll="0"/>
    <pivotField numFmtId="166" showAll="0"/>
    <pivotField showAll="0"/>
    <pivotField numFmtId="168" showAll="0"/>
    <pivotField numFmtId="168" showAll="0"/>
    <pivotField numFmtId="2" showAll="0"/>
    <pivotField axis="axisRow" dataField="1" showAll="0">
      <items count="6">
        <item x="4"/>
        <item x="1"/>
        <item x="3"/>
        <item x="0"/>
        <item x="2"/>
        <item t="default"/>
      </items>
    </pivotField>
  </pivotFields>
  <rowFields count="1">
    <field x="12"/>
  </rowFields>
  <rowItems count="6">
    <i>
      <x/>
    </i>
    <i>
      <x v="1"/>
    </i>
    <i>
      <x v="2"/>
    </i>
    <i>
      <x v="3"/>
    </i>
    <i>
      <x v="4"/>
    </i>
    <i t="grand">
      <x/>
    </i>
  </rowItems>
  <colFields count="1">
    <field x="-2"/>
  </colFields>
  <colItems count="2">
    <i>
      <x/>
    </i>
    <i i="1">
      <x v="1"/>
    </i>
  </colItems>
  <dataFields count="2">
    <dataField name="No. of Staff" fld="12" subtotal="count" baseField="12" baseItem="0"/>
    <dataField name="% of staff " fld="12" showDataAs="percentOfTotal" baseField="12" baseItem="0" numFmtId="9"/>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26D06F-C0FA-4A60-89A9-F511B7A7B05C}" name="PivotTableAge"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location ref="C6:D12" firstHeaderRow="1" firstDataRow="1" firstDataCol="1"/>
  <pivotFields count="13">
    <pivotField showAll="0">
      <items count="4">
        <item x="1"/>
        <item x="0"/>
        <item x="2"/>
        <item t="default"/>
      </items>
    </pivotField>
    <pivotField showAll="0"/>
    <pivotField numFmtId="14" showAll="0"/>
    <pivotField numFmtId="165" showAll="0">
      <items count="8">
        <item x="0"/>
        <item x="1"/>
        <item x="2"/>
        <item x="3"/>
        <item x="4"/>
        <item x="5"/>
        <item x="6"/>
        <item t="default"/>
      </items>
    </pivotField>
    <pivotField showAll="0">
      <items count="3">
        <item x="0"/>
        <item x="1"/>
        <item t="default"/>
      </items>
    </pivotField>
    <pivotField numFmtId="14" showAll="0"/>
    <pivotField axis="axisRow" dataField="1" numFmtId="165" showAll="0">
      <items count="8">
        <item x="0"/>
        <item x="1"/>
        <item x="2"/>
        <item x="3"/>
        <item x="4"/>
        <item x="5"/>
        <item x="6"/>
        <item t="default"/>
      </items>
    </pivotField>
    <pivotField numFmtId="166" showAll="0"/>
    <pivotField showAll="0"/>
    <pivotField numFmtId="168" showAll="0"/>
    <pivotField numFmtId="168" showAll="0"/>
    <pivotField numFmtId="2" showAll="0"/>
    <pivotField showAll="0"/>
  </pivotFields>
  <rowFields count="1">
    <field x="6"/>
  </rowFields>
  <rowItems count="6">
    <i>
      <x v="1"/>
    </i>
    <i>
      <x v="2"/>
    </i>
    <i>
      <x v="3"/>
    </i>
    <i>
      <x v="4"/>
    </i>
    <i>
      <x v="5"/>
    </i>
    <i t="grand">
      <x/>
    </i>
  </rowItems>
  <colItems count="1">
    <i/>
  </colItems>
  <dataFields count="1">
    <dataField name="Headcount" fld="6" subtotal="count" baseField="6"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9BF2BAF-59A2-4C07-A03A-1B6096CD305C}" sourceName="Gender">
  <pivotTables>
    <pivotTable tabId="2" name="PivotTableAge"/>
    <pivotTable tabId="2" name="PivotTableRating"/>
    <pivotTable tabId="2" name="PivotTableTenure"/>
    <pivotTable tabId="3" name="PivotTableAge"/>
    <pivotTable tabId="3" name="PivotTableCompa-Ratio"/>
    <pivotTable tabId="3" name="PivotTableHeadCount"/>
    <pivotTable tabId="3" name="PivotTableRating"/>
    <pivotTable tabId="3" name="PivotTableTotal Salary"/>
  </pivotTables>
  <data>
    <tabular pivotCacheId="15634217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167E9C22-7BD9-4759-96C5-CEC9AA01AAD5}" sourceName="Dept">
  <pivotTables>
    <pivotTable tabId="2" name="PivotTableRating"/>
    <pivotTable tabId="2" name="PivotTableAge"/>
    <pivotTable tabId="2" name="PivotTableTenure"/>
    <pivotTable tabId="3" name="PivotTableAge"/>
    <pivotTable tabId="3" name="PivotTableCompa-Ratio"/>
    <pivotTable tabId="3" name="PivotTableHeadCount"/>
    <pivotTable tabId="3" name="PivotTableRating"/>
    <pivotTable tabId="3" name="PivotTableTotal Salary"/>
  </pivotTables>
  <data>
    <tabular pivotCacheId="1563421739">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A8D5E2-C48E-4D01-A484-B11ED41E8DDC}" cache="Slicer_Gender" caption="Gender" rowHeight="247650"/>
  <slicer name="Dept" xr10:uid="{E54906C3-43B2-4DF4-B983-C04F8E13FA36}" cache="Slicer_Dept" caption="Dep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583716-A4C3-44BF-AF3B-7A3E1FF87D68}" name="Datasheet" displayName="Datasheet" ref="A1:M40" totalsRowShown="0" headerRowDxfId="0" headerRowBorderDxfId="15" tableBorderDxfId="16" totalsRowBorderDxfId="14" headerRowCellStyle="Normal 3">
  <autoFilter ref="A1:M40" xr:uid="{00583716-A4C3-44BF-AF3B-7A3E1FF87D68}"/>
  <tableColumns count="13">
    <tableColumn id="1" xr3:uid="{3F91B564-02D0-46C4-8F69-4EADA97ED300}" name="Dept" dataDxfId="13"/>
    <tableColumn id="2" xr3:uid="{653CFC20-A888-4387-8E42-7F2D2DBA40FF}" name="Name" dataDxfId="12"/>
    <tableColumn id="3" xr3:uid="{A743BF28-B4A6-4D64-B126-652646FD2648}" name="Date Join" dataDxfId="11" dataCellStyle="Normal 2"/>
    <tableColumn id="4" xr3:uid="{F45F0175-C079-4DE8-9183-3DA921EE88BA}" name="Tenure" dataDxfId="10" dataCellStyle="Currency">
      <calculatedColumnFormula>DATEDIF(C2,DATE(2024,4,24),"y")</calculatedColumnFormula>
    </tableColumn>
    <tableColumn id="5" xr3:uid="{B2ECFE5E-35D2-42CF-B24B-352883D11C5C}" name="Gender" dataDxfId="9" dataCellStyle="Normal 2"/>
    <tableColumn id="6" xr3:uid="{43A7CCB3-CF20-4BC2-BFAE-1E61AB3FB42E}" name="Birth date" dataDxfId="8" dataCellStyle="Normal 2"/>
    <tableColumn id="7" xr3:uid="{20B5F39B-73B3-41F3-B415-23CCFC57498B}" name="Age" dataDxfId="7" dataCellStyle="Currency">
      <calculatedColumnFormula>DATEDIF(F2,DATE(2024,4,24),"y")</calculatedColumnFormula>
    </tableColumn>
    <tableColumn id="8" xr3:uid="{EE2BC304-A348-4436-801C-E749421E1FEA}" name="Join Date" dataDxfId="6"/>
    <tableColumn id="9" xr3:uid="{7AB86CC7-4812-4C63-B7A3-885B03F21623}" name="Job Level" dataDxfId="5"/>
    <tableColumn id="10" xr3:uid="{47A23A5C-DE4C-4A1C-B362-9280E8E48DC9}" name="Job Level Mid point" dataDxfId="4" dataCellStyle="Comma"/>
    <tableColumn id="11" xr3:uid="{94D31639-5BF4-468F-83D9-D718E2B27A8D}" name="Salary" dataDxfId="3" dataCellStyle="Comma"/>
    <tableColumn id="12" xr3:uid="{3E34D99B-BC67-486D-BFD3-8BA2F92EB3AF}" name="Compa-Ratio" dataDxfId="2">
      <calculatedColumnFormula>K2/J2</calculatedColumnFormula>
    </tableColumn>
    <tableColumn id="13" xr3:uid="{384DA301-54A5-47A6-A9E3-7BB1A58F19A4}" name="Ratin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9CEC-5246-4CBA-B514-4E6A09D7A744}">
  <dimension ref="A1:M40"/>
  <sheetViews>
    <sheetView topLeftCell="A2" workbookViewId="0">
      <selection activeCell="C15" sqref="C15"/>
    </sheetView>
  </sheetViews>
  <sheetFormatPr defaultRowHeight="14.4" x14ac:dyDescent="0.3"/>
  <cols>
    <col min="3" max="3" width="12.6640625" customWidth="1"/>
    <col min="4" max="4" width="9.21875" customWidth="1"/>
    <col min="5" max="5" width="9.44140625" customWidth="1"/>
    <col min="6" max="6" width="11.77734375" customWidth="1"/>
    <col min="8" max="8" width="11.6640625" customWidth="1"/>
    <col min="9" max="9" width="11.5546875" customWidth="1"/>
    <col min="10" max="10" width="20.33203125" customWidth="1"/>
    <col min="12" max="12" width="14.33203125" customWidth="1"/>
  </cols>
  <sheetData>
    <row r="1" spans="1:13" x14ac:dyDescent="0.3">
      <c r="A1" s="20" t="s">
        <v>0</v>
      </c>
      <c r="B1" s="21" t="s">
        <v>1</v>
      </c>
      <c r="C1" s="21" t="s">
        <v>2</v>
      </c>
      <c r="D1" s="21" t="s">
        <v>3</v>
      </c>
      <c r="E1" s="21" t="s">
        <v>4</v>
      </c>
      <c r="F1" s="21" t="s">
        <v>5</v>
      </c>
      <c r="G1" s="21" t="s">
        <v>6</v>
      </c>
      <c r="H1" s="21" t="s">
        <v>7</v>
      </c>
      <c r="I1" s="21" t="s">
        <v>8</v>
      </c>
      <c r="J1" s="21" t="s">
        <v>9</v>
      </c>
      <c r="K1" s="21" t="s">
        <v>10</v>
      </c>
      <c r="L1" s="21" t="s">
        <v>11</v>
      </c>
      <c r="M1" s="21" t="s">
        <v>12</v>
      </c>
    </row>
    <row r="2" spans="1:13" x14ac:dyDescent="0.3">
      <c r="A2" s="19" t="s">
        <v>13</v>
      </c>
      <c r="B2" s="2" t="s">
        <v>14</v>
      </c>
      <c r="C2" s="3">
        <v>45078</v>
      </c>
      <c r="D2" s="4">
        <f t="shared" ref="D2:D40" si="0">DATEDIF(C2,DATE(2024,4,24),"y")</f>
        <v>0</v>
      </c>
      <c r="E2" s="5" t="s">
        <v>15</v>
      </c>
      <c r="F2" s="5">
        <v>30648</v>
      </c>
      <c r="G2" s="4">
        <f t="shared" ref="G2:G40" si="1">DATEDIF(F2,DATE(2024,4,24),"y")</f>
        <v>40</v>
      </c>
      <c r="H2" s="6">
        <v>45078</v>
      </c>
      <c r="I2" s="7" t="s">
        <v>16</v>
      </c>
      <c r="J2" s="8">
        <v>7651</v>
      </c>
      <c r="K2" s="8">
        <v>9200</v>
      </c>
      <c r="L2" s="9">
        <f>K2/J2</f>
        <v>1.2024571951378904</v>
      </c>
      <c r="M2" s="7">
        <v>4</v>
      </c>
    </row>
    <row r="3" spans="1:13" x14ac:dyDescent="0.3">
      <c r="A3" s="19" t="s">
        <v>17</v>
      </c>
      <c r="B3" s="1" t="s">
        <v>18</v>
      </c>
      <c r="C3" s="5">
        <v>45131</v>
      </c>
      <c r="D3" s="4">
        <f t="shared" si="0"/>
        <v>0</v>
      </c>
      <c r="E3" s="5" t="s">
        <v>19</v>
      </c>
      <c r="F3" s="5">
        <v>34406</v>
      </c>
      <c r="G3" s="4">
        <f t="shared" si="1"/>
        <v>30</v>
      </c>
      <c r="H3" s="10">
        <v>45131</v>
      </c>
      <c r="I3" s="11" t="s">
        <v>20</v>
      </c>
      <c r="J3" s="12">
        <v>6183</v>
      </c>
      <c r="K3" s="12">
        <v>7500</v>
      </c>
      <c r="L3" s="13">
        <f t="shared" ref="L3:L40" si="2">K3/J3</f>
        <v>1.2130033964095099</v>
      </c>
      <c r="M3" s="11">
        <v>2</v>
      </c>
    </row>
    <row r="4" spans="1:13" x14ac:dyDescent="0.3">
      <c r="A4" s="19" t="s">
        <v>17</v>
      </c>
      <c r="B4" s="2" t="s">
        <v>21</v>
      </c>
      <c r="C4" s="3">
        <v>44704</v>
      </c>
      <c r="D4" s="4">
        <f t="shared" si="0"/>
        <v>1</v>
      </c>
      <c r="E4" s="5" t="s">
        <v>15</v>
      </c>
      <c r="F4" s="5">
        <v>31003</v>
      </c>
      <c r="G4" s="4">
        <f t="shared" si="1"/>
        <v>39</v>
      </c>
      <c r="H4" s="6">
        <v>44704</v>
      </c>
      <c r="I4" s="7" t="s">
        <v>22</v>
      </c>
      <c r="J4" s="8">
        <v>4994</v>
      </c>
      <c r="K4" s="8">
        <v>5200</v>
      </c>
      <c r="L4" s="9">
        <f t="shared" si="2"/>
        <v>1.0412494993992791</v>
      </c>
      <c r="M4" s="7">
        <v>5</v>
      </c>
    </row>
    <row r="5" spans="1:13" x14ac:dyDescent="0.3">
      <c r="A5" s="19" t="s">
        <v>17</v>
      </c>
      <c r="B5" s="1" t="s">
        <v>23</v>
      </c>
      <c r="C5" s="5">
        <v>44774</v>
      </c>
      <c r="D5" s="4">
        <f t="shared" si="0"/>
        <v>1</v>
      </c>
      <c r="E5" s="5" t="s">
        <v>19</v>
      </c>
      <c r="F5" s="5">
        <v>34744</v>
      </c>
      <c r="G5" s="4">
        <f t="shared" si="1"/>
        <v>29</v>
      </c>
      <c r="H5" s="10">
        <v>44774</v>
      </c>
      <c r="I5" s="11" t="s">
        <v>22</v>
      </c>
      <c r="J5" s="12">
        <v>4994</v>
      </c>
      <c r="K5" s="12">
        <v>5200</v>
      </c>
      <c r="L5" s="13">
        <f t="shared" si="2"/>
        <v>1.0412494993992791</v>
      </c>
      <c r="M5" s="11">
        <v>3</v>
      </c>
    </row>
    <row r="6" spans="1:13" x14ac:dyDescent="0.3">
      <c r="A6" s="19" t="s">
        <v>17</v>
      </c>
      <c r="B6" s="2" t="s">
        <v>24</v>
      </c>
      <c r="C6" s="3">
        <v>44636</v>
      </c>
      <c r="D6" s="4">
        <f t="shared" si="0"/>
        <v>2</v>
      </c>
      <c r="E6" s="5" t="s">
        <v>15</v>
      </c>
      <c r="F6" s="5">
        <v>25676</v>
      </c>
      <c r="G6" s="4">
        <f t="shared" si="1"/>
        <v>54</v>
      </c>
      <c r="H6" s="6">
        <v>44636</v>
      </c>
      <c r="I6" s="7" t="s">
        <v>20</v>
      </c>
      <c r="J6" s="8">
        <v>6183</v>
      </c>
      <c r="K6" s="8">
        <v>5204</v>
      </c>
      <c r="L6" s="9">
        <f t="shared" si="2"/>
        <v>0.84166262332201192</v>
      </c>
      <c r="M6" s="7">
        <v>4</v>
      </c>
    </row>
    <row r="7" spans="1:13" x14ac:dyDescent="0.3">
      <c r="A7" s="19" t="s">
        <v>17</v>
      </c>
      <c r="B7" s="1" t="s">
        <v>25</v>
      </c>
      <c r="C7" s="5">
        <v>44562</v>
      </c>
      <c r="D7" s="4">
        <f t="shared" si="0"/>
        <v>2</v>
      </c>
      <c r="E7" s="5" t="s">
        <v>19</v>
      </c>
      <c r="F7" s="5">
        <v>32240</v>
      </c>
      <c r="G7" s="4">
        <f t="shared" si="1"/>
        <v>36</v>
      </c>
      <c r="H7" s="10">
        <v>44562</v>
      </c>
      <c r="I7" s="11" t="s">
        <v>20</v>
      </c>
      <c r="J7" s="12">
        <v>6183</v>
      </c>
      <c r="K7" s="12">
        <v>5880</v>
      </c>
      <c r="L7" s="13">
        <f t="shared" si="2"/>
        <v>0.95099466278505584</v>
      </c>
      <c r="M7" s="11">
        <v>3</v>
      </c>
    </row>
    <row r="8" spans="1:13" x14ac:dyDescent="0.3">
      <c r="A8" s="19" t="s">
        <v>26</v>
      </c>
      <c r="B8" s="2" t="s">
        <v>27</v>
      </c>
      <c r="C8" s="3">
        <v>44249</v>
      </c>
      <c r="D8" s="4">
        <f t="shared" si="0"/>
        <v>3</v>
      </c>
      <c r="E8" s="5" t="s">
        <v>15</v>
      </c>
      <c r="F8" s="5">
        <v>33349</v>
      </c>
      <c r="G8" s="4">
        <f t="shared" si="1"/>
        <v>33</v>
      </c>
      <c r="H8" s="6">
        <v>44249</v>
      </c>
      <c r="I8" s="7" t="s">
        <v>22</v>
      </c>
      <c r="J8" s="8">
        <v>4994</v>
      </c>
      <c r="K8" s="8">
        <v>4943</v>
      </c>
      <c r="L8" s="9">
        <f t="shared" si="2"/>
        <v>0.98978774529435321</v>
      </c>
      <c r="M8" s="7">
        <v>4</v>
      </c>
    </row>
    <row r="9" spans="1:13" x14ac:dyDescent="0.3">
      <c r="A9" s="19" t="s">
        <v>17</v>
      </c>
      <c r="B9" s="1" t="s">
        <v>28</v>
      </c>
      <c r="C9" s="5">
        <v>44041</v>
      </c>
      <c r="D9" s="4">
        <f t="shared" si="0"/>
        <v>3</v>
      </c>
      <c r="E9" s="5" t="s">
        <v>19</v>
      </c>
      <c r="F9" s="5">
        <v>26356</v>
      </c>
      <c r="G9" s="4">
        <f t="shared" si="1"/>
        <v>52</v>
      </c>
      <c r="H9" s="10">
        <v>44041</v>
      </c>
      <c r="I9" s="11" t="s">
        <v>22</v>
      </c>
      <c r="J9" s="12">
        <v>4994</v>
      </c>
      <c r="K9" s="12">
        <v>4073</v>
      </c>
      <c r="L9" s="13">
        <f t="shared" si="2"/>
        <v>0.81557869443331998</v>
      </c>
      <c r="M9" s="11">
        <v>1</v>
      </c>
    </row>
    <row r="10" spans="1:13" x14ac:dyDescent="0.3">
      <c r="A10" s="19" t="s">
        <v>17</v>
      </c>
      <c r="B10" s="2" t="s">
        <v>29</v>
      </c>
      <c r="C10" s="3">
        <v>44228</v>
      </c>
      <c r="D10" s="4">
        <f t="shared" si="0"/>
        <v>3</v>
      </c>
      <c r="E10" s="5" t="s">
        <v>19</v>
      </c>
      <c r="F10" s="5">
        <v>31919</v>
      </c>
      <c r="G10" s="4">
        <f t="shared" si="1"/>
        <v>36</v>
      </c>
      <c r="H10" s="6">
        <v>44228</v>
      </c>
      <c r="I10" s="7" t="s">
        <v>20</v>
      </c>
      <c r="J10" s="8">
        <v>6183</v>
      </c>
      <c r="K10" s="8">
        <v>5078</v>
      </c>
      <c r="L10" s="9">
        <f t="shared" si="2"/>
        <v>0.82128416626233225</v>
      </c>
      <c r="M10" s="7">
        <v>3</v>
      </c>
    </row>
    <row r="11" spans="1:13" x14ac:dyDescent="0.3">
      <c r="A11" s="19" t="s">
        <v>13</v>
      </c>
      <c r="B11" s="1" t="s">
        <v>30</v>
      </c>
      <c r="C11" s="5">
        <v>43780</v>
      </c>
      <c r="D11" s="4">
        <f t="shared" si="0"/>
        <v>4</v>
      </c>
      <c r="E11" s="5" t="s">
        <v>15</v>
      </c>
      <c r="F11" s="5">
        <v>31938</v>
      </c>
      <c r="G11" s="4">
        <f t="shared" si="1"/>
        <v>36</v>
      </c>
      <c r="H11" s="10">
        <v>43780</v>
      </c>
      <c r="I11" s="11" t="s">
        <v>22</v>
      </c>
      <c r="J11" s="12">
        <v>4994</v>
      </c>
      <c r="K11" s="12">
        <v>5000</v>
      </c>
      <c r="L11" s="13">
        <f t="shared" si="2"/>
        <v>1.0012014417300761</v>
      </c>
      <c r="M11" s="11">
        <v>1</v>
      </c>
    </row>
    <row r="12" spans="1:13" x14ac:dyDescent="0.3">
      <c r="A12" s="19" t="s">
        <v>13</v>
      </c>
      <c r="B12" s="2" t="s">
        <v>31</v>
      </c>
      <c r="C12" s="3">
        <v>43740</v>
      </c>
      <c r="D12" s="4">
        <f t="shared" si="0"/>
        <v>4</v>
      </c>
      <c r="E12" s="5" t="s">
        <v>15</v>
      </c>
      <c r="F12" s="5">
        <v>26863</v>
      </c>
      <c r="G12" s="4">
        <f t="shared" si="1"/>
        <v>50</v>
      </c>
      <c r="H12" s="6">
        <v>43740</v>
      </c>
      <c r="I12" s="7" t="s">
        <v>20</v>
      </c>
      <c r="J12" s="8">
        <v>6183</v>
      </c>
      <c r="K12" s="8">
        <v>7479</v>
      </c>
      <c r="L12" s="9">
        <f t="shared" si="2"/>
        <v>1.2096069868995634</v>
      </c>
      <c r="M12" s="7">
        <v>3</v>
      </c>
    </row>
    <row r="13" spans="1:13" x14ac:dyDescent="0.3">
      <c r="A13" s="19" t="s">
        <v>13</v>
      </c>
      <c r="B13" s="1" t="s">
        <v>32</v>
      </c>
      <c r="C13" s="5">
        <v>43864</v>
      </c>
      <c r="D13" s="4">
        <f t="shared" si="0"/>
        <v>4</v>
      </c>
      <c r="E13" s="5" t="s">
        <v>15</v>
      </c>
      <c r="F13" s="5">
        <v>31315</v>
      </c>
      <c r="G13" s="4">
        <f t="shared" si="1"/>
        <v>38</v>
      </c>
      <c r="H13" s="10">
        <v>43864</v>
      </c>
      <c r="I13" s="11" t="s">
        <v>16</v>
      </c>
      <c r="J13" s="12">
        <v>7651</v>
      </c>
      <c r="K13" s="12">
        <v>7250</v>
      </c>
      <c r="L13" s="13">
        <f t="shared" si="2"/>
        <v>0.94758855051627233</v>
      </c>
      <c r="M13" s="11">
        <v>4</v>
      </c>
    </row>
    <row r="14" spans="1:13" x14ac:dyDescent="0.3">
      <c r="A14" s="19" t="s">
        <v>13</v>
      </c>
      <c r="B14" s="2" t="s">
        <v>33</v>
      </c>
      <c r="C14" s="3">
        <v>43787</v>
      </c>
      <c r="D14" s="4">
        <f t="shared" si="0"/>
        <v>4</v>
      </c>
      <c r="E14" s="5" t="s">
        <v>15</v>
      </c>
      <c r="F14" s="5">
        <v>23358</v>
      </c>
      <c r="G14" s="4">
        <f t="shared" si="1"/>
        <v>60</v>
      </c>
      <c r="H14" s="6">
        <v>43787</v>
      </c>
      <c r="I14" s="7" t="s">
        <v>16</v>
      </c>
      <c r="J14" s="8">
        <v>7651</v>
      </c>
      <c r="K14" s="8">
        <v>9268</v>
      </c>
      <c r="L14" s="9">
        <f t="shared" si="2"/>
        <v>1.211344922232388</v>
      </c>
      <c r="M14" s="7">
        <v>5</v>
      </c>
    </row>
    <row r="15" spans="1:13" x14ac:dyDescent="0.3">
      <c r="A15" s="19" t="s">
        <v>26</v>
      </c>
      <c r="B15" s="1" t="s">
        <v>34</v>
      </c>
      <c r="C15" s="5">
        <v>43906</v>
      </c>
      <c r="D15" s="4">
        <f t="shared" si="0"/>
        <v>4</v>
      </c>
      <c r="E15" s="5" t="s">
        <v>15</v>
      </c>
      <c r="F15" s="5">
        <v>31255</v>
      </c>
      <c r="G15" s="4">
        <f t="shared" si="1"/>
        <v>38</v>
      </c>
      <c r="H15" s="10">
        <v>43906</v>
      </c>
      <c r="I15" s="11" t="s">
        <v>20</v>
      </c>
      <c r="J15" s="12">
        <v>6183</v>
      </c>
      <c r="K15" s="12">
        <v>6298</v>
      </c>
      <c r="L15" s="13">
        <f t="shared" si="2"/>
        <v>1.0185993854116124</v>
      </c>
      <c r="M15" s="11">
        <v>4</v>
      </c>
    </row>
    <row r="16" spans="1:13" x14ac:dyDescent="0.3">
      <c r="A16" s="19" t="s">
        <v>26</v>
      </c>
      <c r="B16" s="2" t="s">
        <v>35</v>
      </c>
      <c r="C16" s="3">
        <v>43640</v>
      </c>
      <c r="D16" s="4">
        <f t="shared" si="0"/>
        <v>4</v>
      </c>
      <c r="E16" s="5" t="s">
        <v>15</v>
      </c>
      <c r="F16" s="5">
        <v>27721</v>
      </c>
      <c r="G16" s="4">
        <f t="shared" si="1"/>
        <v>48</v>
      </c>
      <c r="H16" s="6">
        <v>43640</v>
      </c>
      <c r="I16" s="7" t="s">
        <v>16</v>
      </c>
      <c r="J16" s="8">
        <v>7651</v>
      </c>
      <c r="K16" s="8">
        <v>9713</v>
      </c>
      <c r="L16" s="9">
        <f t="shared" si="2"/>
        <v>1.2695072539537315</v>
      </c>
      <c r="M16" s="7">
        <v>4</v>
      </c>
    </row>
    <row r="17" spans="1:13" x14ac:dyDescent="0.3">
      <c r="A17" s="19" t="s">
        <v>17</v>
      </c>
      <c r="B17" s="1" t="s">
        <v>36</v>
      </c>
      <c r="C17" s="5">
        <v>43908</v>
      </c>
      <c r="D17" s="4">
        <f t="shared" si="0"/>
        <v>4</v>
      </c>
      <c r="E17" s="5" t="s">
        <v>15</v>
      </c>
      <c r="F17" s="5">
        <v>29731</v>
      </c>
      <c r="G17" s="4">
        <f t="shared" si="1"/>
        <v>42</v>
      </c>
      <c r="H17" s="10">
        <v>43908</v>
      </c>
      <c r="I17" s="11" t="s">
        <v>16</v>
      </c>
      <c r="J17" s="12">
        <v>7651</v>
      </c>
      <c r="K17" s="12">
        <v>6821</v>
      </c>
      <c r="L17" s="13">
        <f t="shared" si="2"/>
        <v>0.89151744869951643</v>
      </c>
      <c r="M17" s="11">
        <v>3</v>
      </c>
    </row>
    <row r="18" spans="1:13" x14ac:dyDescent="0.3">
      <c r="A18" s="19" t="s">
        <v>26</v>
      </c>
      <c r="B18" s="2" t="s">
        <v>37</v>
      </c>
      <c r="C18" s="3">
        <v>43241</v>
      </c>
      <c r="D18" s="4">
        <f t="shared" si="0"/>
        <v>5</v>
      </c>
      <c r="E18" s="5" t="s">
        <v>15</v>
      </c>
      <c r="F18" s="5">
        <v>31265</v>
      </c>
      <c r="G18" s="4">
        <f t="shared" si="1"/>
        <v>38</v>
      </c>
      <c r="H18" s="6">
        <v>43241</v>
      </c>
      <c r="I18" s="7" t="s">
        <v>20</v>
      </c>
      <c r="J18" s="8">
        <v>6183</v>
      </c>
      <c r="K18" s="8">
        <v>6319</v>
      </c>
      <c r="L18" s="9">
        <f t="shared" si="2"/>
        <v>1.021995794921559</v>
      </c>
      <c r="M18" s="7">
        <v>5</v>
      </c>
    </row>
    <row r="19" spans="1:13" x14ac:dyDescent="0.3">
      <c r="A19" s="19" t="s">
        <v>13</v>
      </c>
      <c r="B19" s="1" t="s">
        <v>38</v>
      </c>
      <c r="C19" s="5">
        <v>42887</v>
      </c>
      <c r="D19" s="4">
        <f t="shared" si="0"/>
        <v>6</v>
      </c>
      <c r="E19" s="5" t="s">
        <v>15</v>
      </c>
      <c r="F19" s="5">
        <v>24118</v>
      </c>
      <c r="G19" s="4">
        <f t="shared" si="1"/>
        <v>58</v>
      </c>
      <c r="H19" s="10">
        <v>42887</v>
      </c>
      <c r="I19" s="11" t="s">
        <v>22</v>
      </c>
      <c r="J19" s="12">
        <v>4994</v>
      </c>
      <c r="K19" s="12">
        <v>5187</v>
      </c>
      <c r="L19" s="13">
        <f t="shared" si="2"/>
        <v>1.0386463756507809</v>
      </c>
      <c r="M19" s="11">
        <v>4</v>
      </c>
    </row>
    <row r="20" spans="1:13" x14ac:dyDescent="0.3">
      <c r="A20" s="19" t="s">
        <v>26</v>
      </c>
      <c r="B20" s="2" t="s">
        <v>39</v>
      </c>
      <c r="C20" s="3">
        <v>42948</v>
      </c>
      <c r="D20" s="4">
        <f t="shared" si="0"/>
        <v>6</v>
      </c>
      <c r="E20" s="5" t="s">
        <v>15</v>
      </c>
      <c r="F20" s="5">
        <v>32404</v>
      </c>
      <c r="G20" s="4">
        <f t="shared" si="1"/>
        <v>35</v>
      </c>
      <c r="H20" s="6">
        <v>42948</v>
      </c>
      <c r="I20" s="7" t="s">
        <v>20</v>
      </c>
      <c r="J20" s="8">
        <v>6183</v>
      </c>
      <c r="K20" s="8">
        <v>6108</v>
      </c>
      <c r="L20" s="9">
        <f t="shared" si="2"/>
        <v>0.98786996603590493</v>
      </c>
      <c r="M20" s="7">
        <v>4</v>
      </c>
    </row>
    <row r="21" spans="1:13" x14ac:dyDescent="0.3">
      <c r="A21" s="19" t="s">
        <v>17</v>
      </c>
      <c r="B21" s="1" t="s">
        <v>40</v>
      </c>
      <c r="C21" s="5">
        <v>42968</v>
      </c>
      <c r="D21" s="4">
        <f t="shared" si="0"/>
        <v>6</v>
      </c>
      <c r="E21" s="5" t="s">
        <v>15</v>
      </c>
      <c r="F21" s="5">
        <v>27762</v>
      </c>
      <c r="G21" s="4">
        <f t="shared" si="1"/>
        <v>48</v>
      </c>
      <c r="H21" s="10">
        <v>42968</v>
      </c>
      <c r="I21" s="11" t="s">
        <v>20</v>
      </c>
      <c r="J21" s="12">
        <v>6183</v>
      </c>
      <c r="K21" s="12">
        <v>7418</v>
      </c>
      <c r="L21" s="13">
        <f t="shared" si="2"/>
        <v>1.1997412259420992</v>
      </c>
      <c r="M21" s="11">
        <v>3</v>
      </c>
    </row>
    <row r="22" spans="1:13" x14ac:dyDescent="0.3">
      <c r="A22" s="19" t="s">
        <v>17</v>
      </c>
      <c r="B22" s="2" t="s">
        <v>41</v>
      </c>
      <c r="C22" s="3">
        <v>43098</v>
      </c>
      <c r="D22" s="4">
        <f t="shared" si="0"/>
        <v>6</v>
      </c>
      <c r="E22" s="5" t="s">
        <v>19</v>
      </c>
      <c r="F22" s="5">
        <v>31376</v>
      </c>
      <c r="G22" s="4">
        <f t="shared" si="1"/>
        <v>38</v>
      </c>
      <c r="H22" s="6">
        <v>43098</v>
      </c>
      <c r="I22" s="7" t="s">
        <v>20</v>
      </c>
      <c r="J22" s="8">
        <v>6183</v>
      </c>
      <c r="K22" s="8">
        <v>5161</v>
      </c>
      <c r="L22" s="9">
        <f t="shared" si="2"/>
        <v>0.83470807051593077</v>
      </c>
      <c r="M22" s="7">
        <v>3</v>
      </c>
    </row>
    <row r="23" spans="1:13" x14ac:dyDescent="0.3">
      <c r="A23" s="19" t="s">
        <v>17</v>
      </c>
      <c r="B23" s="1" t="s">
        <v>42</v>
      </c>
      <c r="C23" s="5">
        <v>43115</v>
      </c>
      <c r="D23" s="4">
        <f t="shared" si="0"/>
        <v>6</v>
      </c>
      <c r="E23" s="5" t="s">
        <v>19</v>
      </c>
      <c r="F23" s="5">
        <v>32578</v>
      </c>
      <c r="G23" s="4">
        <f t="shared" si="1"/>
        <v>35</v>
      </c>
      <c r="H23" s="10">
        <v>43115</v>
      </c>
      <c r="I23" s="11" t="s">
        <v>20</v>
      </c>
      <c r="J23" s="12">
        <v>6183</v>
      </c>
      <c r="K23" s="12">
        <v>5002</v>
      </c>
      <c r="L23" s="13">
        <f t="shared" si="2"/>
        <v>0.80899239851204918</v>
      </c>
      <c r="M23" s="11">
        <v>4</v>
      </c>
    </row>
    <row r="24" spans="1:13" x14ac:dyDescent="0.3">
      <c r="A24" s="19" t="s">
        <v>17</v>
      </c>
      <c r="B24" s="2" t="s">
        <v>43</v>
      </c>
      <c r="C24" s="3">
        <v>42324</v>
      </c>
      <c r="D24" s="4">
        <f t="shared" si="0"/>
        <v>8</v>
      </c>
      <c r="E24" s="5" t="s">
        <v>15</v>
      </c>
      <c r="F24" s="5">
        <v>28520</v>
      </c>
      <c r="G24" s="4">
        <f t="shared" si="1"/>
        <v>46</v>
      </c>
      <c r="H24" s="6">
        <v>42324</v>
      </c>
      <c r="I24" s="7" t="s">
        <v>16</v>
      </c>
      <c r="J24" s="8">
        <v>7651</v>
      </c>
      <c r="K24" s="8">
        <v>8374</v>
      </c>
      <c r="L24" s="9">
        <f t="shared" si="2"/>
        <v>1.0944974513135537</v>
      </c>
      <c r="M24" s="7">
        <v>4</v>
      </c>
    </row>
    <row r="25" spans="1:13" x14ac:dyDescent="0.3">
      <c r="A25" s="19" t="s">
        <v>17</v>
      </c>
      <c r="B25" s="1" t="s">
        <v>44</v>
      </c>
      <c r="C25" s="5">
        <v>41940</v>
      </c>
      <c r="D25" s="4">
        <f t="shared" si="0"/>
        <v>9</v>
      </c>
      <c r="E25" s="5" t="s">
        <v>19</v>
      </c>
      <c r="F25" s="5">
        <v>27353</v>
      </c>
      <c r="G25" s="4">
        <f t="shared" si="1"/>
        <v>49</v>
      </c>
      <c r="H25" s="10">
        <v>41940</v>
      </c>
      <c r="I25" s="11" t="s">
        <v>20</v>
      </c>
      <c r="J25" s="12">
        <v>6183</v>
      </c>
      <c r="K25" s="12">
        <v>6375</v>
      </c>
      <c r="L25" s="13">
        <f t="shared" si="2"/>
        <v>1.0310528869480835</v>
      </c>
      <c r="M25" s="11">
        <v>3</v>
      </c>
    </row>
    <row r="26" spans="1:13" x14ac:dyDescent="0.3">
      <c r="A26" s="19" t="s">
        <v>13</v>
      </c>
      <c r="B26" s="2" t="s">
        <v>45</v>
      </c>
      <c r="C26" s="3">
        <v>41487</v>
      </c>
      <c r="D26" s="4">
        <f t="shared" si="0"/>
        <v>10</v>
      </c>
      <c r="E26" s="5" t="s">
        <v>15</v>
      </c>
      <c r="F26" s="5">
        <v>30796</v>
      </c>
      <c r="G26" s="4">
        <f t="shared" si="1"/>
        <v>40</v>
      </c>
      <c r="H26" s="6">
        <v>41487</v>
      </c>
      <c r="I26" s="7" t="s">
        <v>20</v>
      </c>
      <c r="J26" s="8">
        <v>6183</v>
      </c>
      <c r="K26" s="8">
        <v>5550</v>
      </c>
      <c r="L26" s="9">
        <f t="shared" si="2"/>
        <v>0.89762251334303733</v>
      </c>
      <c r="M26" s="7">
        <v>3</v>
      </c>
    </row>
    <row r="27" spans="1:13" x14ac:dyDescent="0.3">
      <c r="A27" s="19" t="s">
        <v>13</v>
      </c>
      <c r="B27" s="1" t="s">
        <v>46</v>
      </c>
      <c r="C27" s="5">
        <v>41526</v>
      </c>
      <c r="D27" s="4">
        <f t="shared" si="0"/>
        <v>10</v>
      </c>
      <c r="E27" s="5" t="s">
        <v>19</v>
      </c>
      <c r="F27" s="5">
        <v>31212</v>
      </c>
      <c r="G27" s="4">
        <f t="shared" si="1"/>
        <v>38</v>
      </c>
      <c r="H27" s="10">
        <v>41526</v>
      </c>
      <c r="I27" s="11" t="s">
        <v>20</v>
      </c>
      <c r="J27" s="12">
        <v>6183</v>
      </c>
      <c r="K27" s="12">
        <v>5895</v>
      </c>
      <c r="L27" s="13">
        <f t="shared" si="2"/>
        <v>0.95342066957787486</v>
      </c>
      <c r="M27" s="11">
        <v>4</v>
      </c>
    </row>
    <row r="28" spans="1:13" x14ac:dyDescent="0.3">
      <c r="A28" s="19" t="s">
        <v>26</v>
      </c>
      <c r="B28" s="2" t="s">
        <v>47</v>
      </c>
      <c r="C28" s="3">
        <v>41716</v>
      </c>
      <c r="D28" s="4">
        <f t="shared" si="0"/>
        <v>10</v>
      </c>
      <c r="E28" s="5" t="s">
        <v>15</v>
      </c>
      <c r="F28" s="5">
        <v>29676</v>
      </c>
      <c r="G28" s="4">
        <f t="shared" si="1"/>
        <v>43</v>
      </c>
      <c r="H28" s="6">
        <v>41716</v>
      </c>
      <c r="I28" s="7" t="s">
        <v>20</v>
      </c>
      <c r="J28" s="8">
        <v>6183</v>
      </c>
      <c r="K28" s="8">
        <v>5313</v>
      </c>
      <c r="L28" s="9">
        <f t="shared" si="2"/>
        <v>0.8592916060164969</v>
      </c>
      <c r="M28" s="7">
        <v>1</v>
      </c>
    </row>
    <row r="29" spans="1:13" x14ac:dyDescent="0.3">
      <c r="A29" s="19" t="s">
        <v>13</v>
      </c>
      <c r="B29" s="1" t="s">
        <v>48</v>
      </c>
      <c r="C29" s="5">
        <v>41296</v>
      </c>
      <c r="D29" s="4">
        <f t="shared" si="0"/>
        <v>11</v>
      </c>
      <c r="E29" s="5" t="s">
        <v>15</v>
      </c>
      <c r="F29" s="5">
        <v>32456</v>
      </c>
      <c r="G29" s="4">
        <f t="shared" si="1"/>
        <v>35</v>
      </c>
      <c r="H29" s="10">
        <v>41296</v>
      </c>
      <c r="I29" s="11" t="s">
        <v>22</v>
      </c>
      <c r="J29" s="12">
        <v>4994</v>
      </c>
      <c r="K29" s="12">
        <v>4465</v>
      </c>
      <c r="L29" s="13">
        <f t="shared" si="2"/>
        <v>0.89407288746495794</v>
      </c>
      <c r="M29" s="11">
        <v>3</v>
      </c>
    </row>
    <row r="30" spans="1:13" x14ac:dyDescent="0.3">
      <c r="A30" s="19" t="s">
        <v>13</v>
      </c>
      <c r="B30" s="2" t="s">
        <v>49</v>
      </c>
      <c r="C30" s="3">
        <v>41085</v>
      </c>
      <c r="D30" s="4">
        <f t="shared" si="0"/>
        <v>11</v>
      </c>
      <c r="E30" s="5" t="s">
        <v>15</v>
      </c>
      <c r="F30" s="5">
        <v>30761</v>
      </c>
      <c r="G30" s="4">
        <f t="shared" si="1"/>
        <v>40</v>
      </c>
      <c r="H30" s="6">
        <v>41085</v>
      </c>
      <c r="I30" s="7" t="s">
        <v>16</v>
      </c>
      <c r="J30" s="8">
        <v>7651</v>
      </c>
      <c r="K30" s="8">
        <v>6360</v>
      </c>
      <c r="L30" s="9">
        <f t="shared" si="2"/>
        <v>0.83126388707358512</v>
      </c>
      <c r="M30" s="7">
        <v>4</v>
      </c>
    </row>
    <row r="31" spans="1:13" x14ac:dyDescent="0.3">
      <c r="A31" s="19" t="s">
        <v>17</v>
      </c>
      <c r="B31" s="1" t="s">
        <v>50</v>
      </c>
      <c r="C31" s="5">
        <v>40739</v>
      </c>
      <c r="D31" s="4">
        <f t="shared" si="0"/>
        <v>12</v>
      </c>
      <c r="E31" s="5" t="s">
        <v>19</v>
      </c>
      <c r="F31" s="5">
        <v>23627</v>
      </c>
      <c r="G31" s="4">
        <f t="shared" si="1"/>
        <v>59</v>
      </c>
      <c r="H31" s="10">
        <v>40739</v>
      </c>
      <c r="I31" s="11" t="s">
        <v>16</v>
      </c>
      <c r="J31" s="12">
        <v>7651</v>
      </c>
      <c r="K31" s="12">
        <v>9777</v>
      </c>
      <c r="L31" s="13">
        <f t="shared" si="2"/>
        <v>1.2778721735720822</v>
      </c>
      <c r="M31" s="11">
        <v>3</v>
      </c>
    </row>
    <row r="32" spans="1:13" x14ac:dyDescent="0.3">
      <c r="A32" s="19" t="s">
        <v>13</v>
      </c>
      <c r="B32" s="2" t="s">
        <v>51</v>
      </c>
      <c r="C32" s="3">
        <v>40513</v>
      </c>
      <c r="D32" s="4">
        <f t="shared" si="0"/>
        <v>13</v>
      </c>
      <c r="E32" s="5" t="s">
        <v>15</v>
      </c>
      <c r="F32" s="5">
        <v>26590</v>
      </c>
      <c r="G32" s="4">
        <f t="shared" si="1"/>
        <v>51</v>
      </c>
      <c r="H32" s="6">
        <v>40513</v>
      </c>
      <c r="I32" s="7" t="s">
        <v>22</v>
      </c>
      <c r="J32" s="8">
        <v>4994</v>
      </c>
      <c r="K32" s="8">
        <v>5410</v>
      </c>
      <c r="L32" s="9">
        <f t="shared" si="2"/>
        <v>1.0832999599519424</v>
      </c>
      <c r="M32" s="7">
        <v>2</v>
      </c>
    </row>
    <row r="33" spans="1:13" x14ac:dyDescent="0.3">
      <c r="A33" s="19" t="s">
        <v>26</v>
      </c>
      <c r="B33" s="1" t="s">
        <v>52</v>
      </c>
      <c r="C33" s="5">
        <v>40322</v>
      </c>
      <c r="D33" s="4">
        <f t="shared" si="0"/>
        <v>13</v>
      </c>
      <c r="E33" s="5" t="s">
        <v>15</v>
      </c>
      <c r="F33" s="5">
        <v>31072</v>
      </c>
      <c r="G33" s="4">
        <f t="shared" si="1"/>
        <v>39</v>
      </c>
      <c r="H33" s="10">
        <v>40322</v>
      </c>
      <c r="I33" s="11" t="s">
        <v>20</v>
      </c>
      <c r="J33" s="12">
        <v>6183</v>
      </c>
      <c r="K33" s="12">
        <v>5115</v>
      </c>
      <c r="L33" s="13">
        <f t="shared" si="2"/>
        <v>0.82726831635128584</v>
      </c>
      <c r="M33" s="11">
        <v>3</v>
      </c>
    </row>
    <row r="34" spans="1:13" x14ac:dyDescent="0.3">
      <c r="A34" s="19" t="s">
        <v>13</v>
      </c>
      <c r="B34" s="2" t="s">
        <v>53</v>
      </c>
      <c r="C34" s="3">
        <v>39475</v>
      </c>
      <c r="D34" s="4">
        <f t="shared" si="0"/>
        <v>16</v>
      </c>
      <c r="E34" s="5" t="s">
        <v>15</v>
      </c>
      <c r="F34" s="5">
        <v>27923</v>
      </c>
      <c r="G34" s="4">
        <f t="shared" si="1"/>
        <v>47</v>
      </c>
      <c r="H34" s="6">
        <v>39475</v>
      </c>
      <c r="I34" s="7" t="s">
        <v>22</v>
      </c>
      <c r="J34" s="8">
        <v>4994</v>
      </c>
      <c r="K34" s="8">
        <v>5620</v>
      </c>
      <c r="L34" s="9">
        <f t="shared" si="2"/>
        <v>1.1253504205046054</v>
      </c>
      <c r="M34" s="7">
        <v>3</v>
      </c>
    </row>
    <row r="35" spans="1:13" x14ac:dyDescent="0.3">
      <c r="A35" s="19" t="s">
        <v>26</v>
      </c>
      <c r="B35" s="1" t="s">
        <v>54</v>
      </c>
      <c r="C35" s="5">
        <v>39244</v>
      </c>
      <c r="D35" s="4">
        <f t="shared" si="0"/>
        <v>16</v>
      </c>
      <c r="E35" s="5" t="s">
        <v>15</v>
      </c>
      <c r="F35" s="5">
        <v>30265</v>
      </c>
      <c r="G35" s="4">
        <f t="shared" si="1"/>
        <v>41</v>
      </c>
      <c r="H35" s="10">
        <v>39244</v>
      </c>
      <c r="I35" s="11" t="s">
        <v>16</v>
      </c>
      <c r="J35" s="12">
        <v>7651</v>
      </c>
      <c r="K35" s="12">
        <v>6121</v>
      </c>
      <c r="L35" s="13">
        <f t="shared" si="2"/>
        <v>0.80002614037380737</v>
      </c>
      <c r="M35" s="11">
        <v>3</v>
      </c>
    </row>
    <row r="36" spans="1:13" x14ac:dyDescent="0.3">
      <c r="A36" s="19" t="s">
        <v>13</v>
      </c>
      <c r="B36" s="2" t="s">
        <v>55</v>
      </c>
      <c r="C36" s="3">
        <v>38999</v>
      </c>
      <c r="D36" s="4">
        <f t="shared" si="0"/>
        <v>17</v>
      </c>
      <c r="E36" s="5" t="s">
        <v>15</v>
      </c>
      <c r="F36" s="5">
        <v>26436</v>
      </c>
      <c r="G36" s="4">
        <f t="shared" si="1"/>
        <v>51</v>
      </c>
      <c r="H36" s="6">
        <v>38999</v>
      </c>
      <c r="I36" s="7" t="s">
        <v>20</v>
      </c>
      <c r="J36" s="8">
        <v>6183</v>
      </c>
      <c r="K36" s="8">
        <v>5500</v>
      </c>
      <c r="L36" s="9">
        <f t="shared" si="2"/>
        <v>0.88953582403364062</v>
      </c>
      <c r="M36" s="7">
        <v>3</v>
      </c>
    </row>
    <row r="37" spans="1:13" x14ac:dyDescent="0.3">
      <c r="A37" s="19" t="s">
        <v>26</v>
      </c>
      <c r="B37" s="1" t="s">
        <v>56</v>
      </c>
      <c r="C37" s="5">
        <v>39126</v>
      </c>
      <c r="D37" s="4">
        <f t="shared" si="0"/>
        <v>17</v>
      </c>
      <c r="E37" s="5" t="s">
        <v>15</v>
      </c>
      <c r="F37" s="5">
        <v>26908</v>
      </c>
      <c r="G37" s="4">
        <f t="shared" si="1"/>
        <v>50</v>
      </c>
      <c r="H37" s="10">
        <v>39126</v>
      </c>
      <c r="I37" s="11" t="s">
        <v>20</v>
      </c>
      <c r="J37" s="12">
        <v>6183</v>
      </c>
      <c r="K37" s="12">
        <v>6001</v>
      </c>
      <c r="L37" s="13">
        <f t="shared" si="2"/>
        <v>0.97056445091379584</v>
      </c>
      <c r="M37" s="11">
        <v>3</v>
      </c>
    </row>
    <row r="38" spans="1:13" x14ac:dyDescent="0.3">
      <c r="A38" s="19" t="s">
        <v>26</v>
      </c>
      <c r="B38" s="2" t="s">
        <v>57</v>
      </c>
      <c r="C38" s="3">
        <v>38750</v>
      </c>
      <c r="D38" s="4">
        <f t="shared" si="0"/>
        <v>18</v>
      </c>
      <c r="E38" s="5" t="s">
        <v>15</v>
      </c>
      <c r="F38" s="5">
        <v>26309</v>
      </c>
      <c r="G38" s="4">
        <f t="shared" si="1"/>
        <v>52</v>
      </c>
      <c r="H38" s="6">
        <v>38750</v>
      </c>
      <c r="I38" s="7" t="s">
        <v>16</v>
      </c>
      <c r="J38" s="8">
        <v>7651</v>
      </c>
      <c r="K38" s="8">
        <v>7090</v>
      </c>
      <c r="L38" s="9">
        <f t="shared" si="2"/>
        <v>0.92667625147039601</v>
      </c>
      <c r="M38" s="7">
        <v>2</v>
      </c>
    </row>
    <row r="39" spans="1:13" x14ac:dyDescent="0.3">
      <c r="A39" s="19" t="s">
        <v>26</v>
      </c>
      <c r="B39" s="1" t="s">
        <v>58</v>
      </c>
      <c r="C39" s="5">
        <v>37803</v>
      </c>
      <c r="D39" s="4">
        <f t="shared" si="0"/>
        <v>20</v>
      </c>
      <c r="E39" s="5" t="s">
        <v>15</v>
      </c>
      <c r="F39" s="5">
        <v>27541</v>
      </c>
      <c r="G39" s="4">
        <f t="shared" si="1"/>
        <v>48</v>
      </c>
      <c r="H39" s="10">
        <v>37803</v>
      </c>
      <c r="I39" s="11" t="s">
        <v>22</v>
      </c>
      <c r="J39" s="12">
        <v>4994</v>
      </c>
      <c r="K39" s="12">
        <v>4500</v>
      </c>
      <c r="L39" s="13">
        <f t="shared" si="2"/>
        <v>0.90108129755706845</v>
      </c>
      <c r="M39" s="11">
        <v>3</v>
      </c>
    </row>
    <row r="40" spans="1:13" x14ac:dyDescent="0.3">
      <c r="A40" s="22" t="s">
        <v>13</v>
      </c>
      <c r="B40" s="23" t="s">
        <v>59</v>
      </c>
      <c r="C40" s="24">
        <v>36703</v>
      </c>
      <c r="D40" s="25">
        <f t="shared" si="0"/>
        <v>23</v>
      </c>
      <c r="E40" s="26" t="s">
        <v>15</v>
      </c>
      <c r="F40" s="26">
        <v>25541</v>
      </c>
      <c r="G40" s="25">
        <f t="shared" si="1"/>
        <v>54</v>
      </c>
      <c r="H40" s="27">
        <v>36703</v>
      </c>
      <c r="I40" s="28" t="s">
        <v>16</v>
      </c>
      <c r="J40" s="29">
        <v>7651</v>
      </c>
      <c r="K40" s="29">
        <v>7000</v>
      </c>
      <c r="L40" s="30">
        <f t="shared" si="2"/>
        <v>0.91491308325709053</v>
      </c>
      <c r="M40" s="28">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03CE8-7F5D-4895-9696-36F8806257EA}">
  <dimension ref="A3:A16"/>
  <sheetViews>
    <sheetView workbookViewId="0">
      <selection activeCell="A15" sqref="A15"/>
    </sheetView>
  </sheetViews>
  <sheetFormatPr defaultRowHeight="14.4" x14ac:dyDescent="0.3"/>
  <cols>
    <col min="1" max="1" width="12.88671875" bestFit="1" customWidth="1"/>
  </cols>
  <sheetData>
    <row r="3" spans="1:1" x14ac:dyDescent="0.3">
      <c r="A3" t="s">
        <v>76</v>
      </c>
    </row>
    <row r="4" spans="1:1" x14ac:dyDescent="0.3">
      <c r="A4" s="33">
        <v>39</v>
      </c>
    </row>
    <row r="6" spans="1:1" x14ac:dyDescent="0.3">
      <c r="A6" t="s">
        <v>78</v>
      </c>
    </row>
    <row r="7" spans="1:1" x14ac:dyDescent="0.3">
      <c r="A7" s="38">
        <v>43.487179487179489</v>
      </c>
    </row>
    <row r="9" spans="1:1" x14ac:dyDescent="0.3">
      <c r="A9" t="s">
        <v>80</v>
      </c>
    </row>
    <row r="10" spans="1:1" x14ac:dyDescent="0.3">
      <c r="A10" s="33">
        <v>3.2307692307692308</v>
      </c>
    </row>
    <row r="12" spans="1:1" x14ac:dyDescent="0.3">
      <c r="A12" t="s">
        <v>82</v>
      </c>
    </row>
    <row r="13" spans="1:1" x14ac:dyDescent="0.3">
      <c r="A13" s="41">
        <v>243768</v>
      </c>
    </row>
    <row r="15" spans="1:1" x14ac:dyDescent="0.3">
      <c r="A15" t="s">
        <v>75</v>
      </c>
    </row>
    <row r="16" spans="1:1" x14ac:dyDescent="0.3">
      <c r="A16" s="36">
        <v>0.99067684931250832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81BA-1F99-49C8-98DF-CDD0EFFE3340}">
  <dimension ref="B1:Q25"/>
  <sheetViews>
    <sheetView showGridLines="0" tabSelected="1" workbookViewId="0">
      <selection activeCell="A2" sqref="A2:XFD2"/>
    </sheetView>
  </sheetViews>
  <sheetFormatPr defaultRowHeight="14.4" x14ac:dyDescent="0.3"/>
  <cols>
    <col min="1" max="1" width="8.88671875" style="15"/>
    <col min="2" max="2" width="14.44140625" style="15" customWidth="1"/>
    <col min="3" max="3" width="11" style="15" bestFit="1" customWidth="1"/>
    <col min="4" max="4" width="14.44140625" style="15" customWidth="1"/>
    <col min="5" max="5" width="8.88671875" style="15"/>
    <col min="6" max="6" width="14.44140625" style="15" customWidth="1"/>
    <col min="7" max="7" width="8.88671875" style="15"/>
    <col min="8" max="8" width="14.44140625" style="15" customWidth="1"/>
    <col min="9" max="9" width="10.77734375" style="15" bestFit="1" customWidth="1"/>
    <col min="10" max="10" width="14.44140625" style="15" customWidth="1"/>
    <col min="11" max="12" width="8.88671875" style="15"/>
    <col min="13" max="13" width="11" style="15" bestFit="1" customWidth="1"/>
    <col min="14" max="14" width="22.44140625" style="15" bestFit="1" customWidth="1"/>
    <col min="15" max="16384" width="8.88671875" style="15"/>
  </cols>
  <sheetData>
    <row r="1" spans="2:17" ht="24.6" x14ac:dyDescent="0.4">
      <c r="B1" s="18" t="s">
        <v>60</v>
      </c>
      <c r="C1" s="17"/>
      <c r="D1" s="17"/>
      <c r="E1" s="17"/>
      <c r="F1" s="17"/>
      <c r="G1" s="17"/>
      <c r="H1" s="17"/>
      <c r="I1" s="17"/>
      <c r="J1" s="17"/>
      <c r="K1" s="17"/>
      <c r="L1" s="17"/>
      <c r="M1" s="17"/>
      <c r="N1" s="17"/>
      <c r="O1" s="17"/>
      <c r="P1" s="17"/>
      <c r="Q1" s="17"/>
    </row>
    <row r="2" spans="2:17" s="44" customFormat="1" ht="15" thickBot="1" x14ac:dyDescent="0.35">
      <c r="B2" s="43" t="s">
        <v>67</v>
      </c>
      <c r="D2" s="44" t="s">
        <v>77</v>
      </c>
      <c r="F2" s="44" t="s">
        <v>79</v>
      </c>
      <c r="H2" s="43" t="s">
        <v>81</v>
      </c>
      <c r="J2" s="44" t="s">
        <v>83</v>
      </c>
    </row>
    <row r="3" spans="2:17" ht="15" thickBot="1" x14ac:dyDescent="0.35">
      <c r="B3" s="37">
        <f>GETPIVOTDATA("Name",'Pivot Table'!$A$3)</f>
        <v>39</v>
      </c>
      <c r="D3" s="39">
        <f>GETPIVOTDATA("Age",'Pivot Table'!$A$6)</f>
        <v>43.487179487179489</v>
      </c>
      <c r="F3" s="40">
        <f>GETPIVOTDATA("Rating",'Pivot Table'!$A$9)</f>
        <v>3.2307692307692308</v>
      </c>
      <c r="H3" s="42">
        <f>GETPIVOTDATA("Salary",'Pivot Table'!$A$12)</f>
        <v>243768</v>
      </c>
      <c r="J3" s="40">
        <f>GETPIVOTDATA("Compa-Ratio",'Pivot Table'!$A$15)</f>
        <v>0.99067684931250832</v>
      </c>
    </row>
    <row r="4" spans="2:17" x14ac:dyDescent="0.3">
      <c r="B4" s="16"/>
    </row>
    <row r="5" spans="2:17" x14ac:dyDescent="0.3">
      <c r="B5" s="14"/>
      <c r="C5" s="14"/>
      <c r="D5" s="14"/>
      <c r="E5" s="14"/>
      <c r="F5" s="14"/>
      <c r="G5" s="14"/>
      <c r="H5" s="14"/>
      <c r="I5" s="14"/>
      <c r="J5" s="14"/>
      <c r="K5" s="14"/>
      <c r="L5" s="14"/>
      <c r="M5" s="14"/>
      <c r="N5" s="14"/>
      <c r="O5" s="14"/>
      <c r="P5" s="14"/>
      <c r="Q5" s="14"/>
    </row>
    <row r="6" spans="2:17" x14ac:dyDescent="0.3">
      <c r="B6" s="14"/>
      <c r="C6" s="31" t="s">
        <v>6</v>
      </c>
      <c r="D6" t="s">
        <v>67</v>
      </c>
      <c r="E6"/>
      <c r="F6" s="14"/>
      <c r="G6" s="14"/>
      <c r="H6" s="31" t="s">
        <v>12</v>
      </c>
      <c r="I6" t="s">
        <v>68</v>
      </c>
      <c r="J6" t="s">
        <v>69</v>
      </c>
      <c r="K6" s="14"/>
      <c r="L6" s="14"/>
      <c r="M6" s="31" t="s">
        <v>3</v>
      </c>
      <c r="N6" t="s">
        <v>75</v>
      </c>
      <c r="O6"/>
      <c r="P6" s="14"/>
      <c r="Q6" s="14"/>
    </row>
    <row r="7" spans="2:17" x14ac:dyDescent="0.3">
      <c r="B7" s="14"/>
      <c r="C7" s="32" t="s">
        <v>62</v>
      </c>
      <c r="D7" s="33">
        <v>1</v>
      </c>
      <c r="E7"/>
      <c r="F7" s="14"/>
      <c r="G7" s="14"/>
      <c r="H7" s="34">
        <v>1</v>
      </c>
      <c r="I7" s="33">
        <v>3</v>
      </c>
      <c r="J7" s="35">
        <v>2.3809523809523808E-2</v>
      </c>
      <c r="K7" s="14"/>
      <c r="L7" s="14"/>
      <c r="M7" s="32" t="s">
        <v>70</v>
      </c>
      <c r="N7" s="36">
        <v>1.0291645919928871</v>
      </c>
      <c r="O7"/>
      <c r="P7" s="14"/>
      <c r="Q7" s="14"/>
    </row>
    <row r="8" spans="2:17" x14ac:dyDescent="0.3">
      <c r="B8" s="14"/>
      <c r="C8" s="32" t="s">
        <v>63</v>
      </c>
      <c r="D8" s="33">
        <v>15</v>
      </c>
      <c r="E8"/>
      <c r="F8" s="14"/>
      <c r="G8" s="14"/>
      <c r="H8" s="34">
        <v>2</v>
      </c>
      <c r="I8" s="33">
        <v>3</v>
      </c>
      <c r="J8" s="35">
        <v>4.7619047619047616E-2</v>
      </c>
      <c r="K8" s="14"/>
      <c r="L8" s="14"/>
      <c r="M8" s="32" t="s">
        <v>71</v>
      </c>
      <c r="N8" s="36">
        <v>1.0021880212299952</v>
      </c>
      <c r="O8"/>
      <c r="P8" s="14"/>
      <c r="Q8" s="14"/>
    </row>
    <row r="9" spans="2:17" x14ac:dyDescent="0.3">
      <c r="B9" s="14"/>
      <c r="C9" s="32" t="s">
        <v>64</v>
      </c>
      <c r="D9" s="33">
        <v>12</v>
      </c>
      <c r="E9"/>
      <c r="F9" s="14"/>
      <c r="G9" s="14"/>
      <c r="H9" s="34">
        <v>3</v>
      </c>
      <c r="I9" s="33">
        <v>18</v>
      </c>
      <c r="J9" s="35">
        <v>0.42857142857142855</v>
      </c>
      <c r="K9" s="14"/>
      <c r="L9" s="14"/>
      <c r="M9" s="32" t="s">
        <v>72</v>
      </c>
      <c r="N9" s="36">
        <v>0.95301400166890782</v>
      </c>
      <c r="O9"/>
      <c r="P9" s="14"/>
      <c r="Q9" s="14"/>
    </row>
    <row r="10" spans="2:17" x14ac:dyDescent="0.3">
      <c r="B10" s="14"/>
      <c r="C10" s="32" t="s">
        <v>65</v>
      </c>
      <c r="D10" s="33">
        <v>10</v>
      </c>
      <c r="E10"/>
      <c r="F10" s="14"/>
      <c r="G10" s="14"/>
      <c r="H10" s="34">
        <v>4</v>
      </c>
      <c r="I10" s="33">
        <v>12</v>
      </c>
      <c r="J10" s="35">
        <v>0.38095238095238093</v>
      </c>
      <c r="K10" s="14"/>
      <c r="L10" s="14"/>
      <c r="M10" s="32" t="s">
        <v>73</v>
      </c>
      <c r="N10" s="36">
        <v>0.94243061745924916</v>
      </c>
      <c r="O10"/>
      <c r="P10" s="14"/>
      <c r="Q10" s="14"/>
    </row>
    <row r="11" spans="2:17" x14ac:dyDescent="0.3">
      <c r="B11" s="14"/>
      <c r="C11" s="32" t="s">
        <v>66</v>
      </c>
      <c r="D11" s="33">
        <v>1</v>
      </c>
      <c r="E11"/>
      <c r="F11" s="14"/>
      <c r="G11" s="14"/>
      <c r="H11" s="34">
        <v>5</v>
      </c>
      <c r="I11" s="33">
        <v>3</v>
      </c>
      <c r="J11" s="35">
        <v>0.11904761904761904</v>
      </c>
      <c r="K11" s="14"/>
      <c r="L11" s="14"/>
      <c r="M11" s="32" t="s">
        <v>74</v>
      </c>
      <c r="N11" s="36">
        <v>0.90799719040707949</v>
      </c>
      <c r="O11"/>
      <c r="P11" s="14"/>
      <c r="Q11" s="14"/>
    </row>
    <row r="12" spans="2:17" x14ac:dyDescent="0.3">
      <c r="B12" s="14"/>
      <c r="C12" s="32" t="s">
        <v>61</v>
      </c>
      <c r="D12" s="33">
        <v>39</v>
      </c>
      <c r="E12"/>
      <c r="F12" s="14"/>
      <c r="G12" s="14"/>
      <c r="H12" s="34" t="s">
        <v>61</v>
      </c>
      <c r="I12" s="33">
        <v>39</v>
      </c>
      <c r="J12" s="35">
        <v>1</v>
      </c>
      <c r="K12" s="14"/>
      <c r="L12" s="14"/>
      <c r="M12" s="32" t="s">
        <v>61</v>
      </c>
      <c r="N12" s="36">
        <v>0.99067684931250832</v>
      </c>
      <c r="O12"/>
      <c r="P12" s="14"/>
      <c r="Q12" s="14"/>
    </row>
    <row r="13" spans="2:17" x14ac:dyDescent="0.3">
      <c r="B13" s="14"/>
      <c r="C13"/>
      <c r="D13"/>
      <c r="E13"/>
      <c r="F13" s="14"/>
      <c r="G13" s="14"/>
      <c r="H13"/>
      <c r="I13"/>
      <c r="J13"/>
      <c r="K13" s="14"/>
      <c r="L13" s="14"/>
      <c r="M13"/>
      <c r="N13"/>
      <c r="O13"/>
      <c r="P13" s="14"/>
      <c r="Q13" s="14"/>
    </row>
    <row r="14" spans="2:17" x14ac:dyDescent="0.3">
      <c r="B14" s="14"/>
      <c r="C14"/>
      <c r="D14"/>
      <c r="E14"/>
      <c r="F14" s="14"/>
      <c r="G14" s="14"/>
      <c r="H14"/>
      <c r="I14"/>
      <c r="J14"/>
      <c r="K14" s="14"/>
      <c r="L14" s="14"/>
      <c r="M14"/>
      <c r="N14"/>
      <c r="O14"/>
      <c r="P14" s="14"/>
      <c r="Q14" s="14"/>
    </row>
    <row r="15" spans="2:17" x14ac:dyDescent="0.3">
      <c r="B15" s="14"/>
      <c r="C15"/>
      <c r="D15"/>
      <c r="E15"/>
      <c r="F15" s="14"/>
      <c r="G15" s="14"/>
      <c r="H15"/>
      <c r="I15"/>
      <c r="J15"/>
      <c r="K15" s="14"/>
      <c r="L15" s="14"/>
      <c r="M15"/>
      <c r="N15"/>
      <c r="O15"/>
      <c r="P15" s="14"/>
      <c r="Q15" s="14"/>
    </row>
    <row r="16" spans="2:17" x14ac:dyDescent="0.3">
      <c r="B16" s="14"/>
      <c r="C16"/>
      <c r="D16"/>
      <c r="E16"/>
      <c r="F16" s="14"/>
      <c r="G16" s="14"/>
      <c r="H16"/>
      <c r="I16"/>
      <c r="J16"/>
      <c r="K16" s="14"/>
      <c r="L16" s="14"/>
      <c r="M16"/>
      <c r="N16"/>
      <c r="O16"/>
      <c r="P16" s="14"/>
      <c r="Q16" s="14"/>
    </row>
    <row r="17" spans="2:17" x14ac:dyDescent="0.3">
      <c r="B17" s="14"/>
      <c r="C17"/>
      <c r="D17"/>
      <c r="E17"/>
      <c r="F17" s="14"/>
      <c r="G17" s="14"/>
      <c r="H17"/>
      <c r="I17"/>
      <c r="J17"/>
      <c r="K17" s="14"/>
      <c r="L17" s="14"/>
      <c r="M17"/>
      <c r="N17"/>
      <c r="O17"/>
      <c r="P17" s="14"/>
      <c r="Q17" s="14"/>
    </row>
    <row r="18" spans="2:17" x14ac:dyDescent="0.3">
      <c r="B18" s="14"/>
      <c r="C18"/>
      <c r="D18"/>
      <c r="E18"/>
      <c r="F18" s="14"/>
      <c r="G18" s="14"/>
      <c r="H18"/>
      <c r="I18"/>
      <c r="J18"/>
      <c r="K18" s="14"/>
      <c r="L18" s="14"/>
      <c r="M18"/>
      <c r="N18"/>
      <c r="O18"/>
      <c r="P18" s="14"/>
      <c r="Q18" s="14"/>
    </row>
    <row r="19" spans="2:17" x14ac:dyDescent="0.3">
      <c r="B19" s="14"/>
      <c r="C19"/>
      <c r="D19"/>
      <c r="E19"/>
      <c r="F19" s="14"/>
      <c r="G19" s="14"/>
      <c r="H19"/>
      <c r="I19"/>
      <c r="J19"/>
      <c r="K19" s="14"/>
      <c r="L19" s="14"/>
      <c r="M19"/>
      <c r="N19"/>
      <c r="O19"/>
      <c r="P19" s="14"/>
      <c r="Q19" s="14"/>
    </row>
    <row r="20" spans="2:17" x14ac:dyDescent="0.3">
      <c r="B20" s="14"/>
      <c r="C20"/>
      <c r="D20"/>
      <c r="E20"/>
      <c r="F20" s="14"/>
      <c r="G20" s="14"/>
      <c r="H20"/>
      <c r="I20"/>
      <c r="J20"/>
      <c r="K20" s="14"/>
      <c r="L20" s="14"/>
      <c r="M20"/>
      <c r="N20"/>
      <c r="O20"/>
      <c r="P20" s="14"/>
      <c r="Q20" s="14"/>
    </row>
    <row r="21" spans="2:17" x14ac:dyDescent="0.3">
      <c r="B21" s="14"/>
      <c r="C21"/>
      <c r="D21"/>
      <c r="E21"/>
      <c r="F21" s="14"/>
      <c r="G21" s="14"/>
      <c r="H21"/>
      <c r="I21"/>
      <c r="J21"/>
      <c r="K21" s="14"/>
      <c r="L21" s="14"/>
      <c r="M21"/>
      <c r="N21"/>
      <c r="O21"/>
      <c r="P21" s="14"/>
      <c r="Q21" s="14"/>
    </row>
    <row r="22" spans="2:17" x14ac:dyDescent="0.3">
      <c r="B22" s="14"/>
      <c r="C22"/>
      <c r="D22"/>
      <c r="E22"/>
      <c r="F22" s="14"/>
      <c r="G22" s="14"/>
      <c r="H22"/>
      <c r="I22"/>
      <c r="J22"/>
      <c r="K22" s="14"/>
      <c r="L22" s="14"/>
      <c r="M22"/>
      <c r="N22"/>
      <c r="O22"/>
      <c r="P22" s="14"/>
      <c r="Q22" s="14"/>
    </row>
    <row r="23" spans="2:17" x14ac:dyDescent="0.3">
      <c r="B23" s="14"/>
      <c r="C23"/>
      <c r="D23"/>
      <c r="E23"/>
      <c r="F23" s="14"/>
      <c r="G23" s="14"/>
      <c r="H23"/>
      <c r="I23"/>
      <c r="J23"/>
      <c r="K23" s="14"/>
      <c r="L23" s="14"/>
      <c r="M23"/>
      <c r="N23"/>
      <c r="O23"/>
      <c r="P23" s="14"/>
      <c r="Q23" s="14"/>
    </row>
    <row r="24" spans="2:17" x14ac:dyDescent="0.3">
      <c r="B24" s="14"/>
      <c r="C24"/>
      <c r="D24"/>
      <c r="E24" s="14"/>
      <c r="F24" s="14"/>
      <c r="G24" s="14"/>
      <c r="H24" s="14"/>
      <c r="I24" s="14"/>
      <c r="J24" s="14"/>
      <c r="K24" s="14"/>
      <c r="L24" s="14"/>
      <c r="M24"/>
      <c r="N24" s="14"/>
      <c r="O24" s="14"/>
      <c r="P24" s="14"/>
      <c r="Q24" s="14"/>
    </row>
    <row r="25" spans="2:17" x14ac:dyDescent="0.3">
      <c r="B25" s="14"/>
      <c r="C25"/>
      <c r="D25"/>
      <c r="E25" s="14"/>
      <c r="F25" s="14"/>
      <c r="G25" s="14"/>
      <c r="H25" s="14"/>
      <c r="I25" s="14"/>
      <c r="J25" s="14"/>
      <c r="K25" s="14"/>
      <c r="L25" s="14"/>
      <c r="M25"/>
      <c r="N25" s="14"/>
      <c r="O25" s="14"/>
      <c r="P25" s="14"/>
      <c r="Q25" s="14"/>
    </row>
  </sheetData>
  <mergeCells count="1">
    <mergeCell ref="B1:Q1"/>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Datasheet</vt:lpstr>
      <vt:lpstr>Pivot Table</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Viha Anuj Mashruwala</dc:creator>
  <cp:lastModifiedBy>Viha Anuj Mashruwala</cp:lastModifiedBy>
  <dcterms:created xsi:type="dcterms:W3CDTF">2024-12-11T23:06:35Z</dcterms:created>
  <dcterms:modified xsi:type="dcterms:W3CDTF">2024-12-12T00:32:41Z</dcterms:modified>
</cp:coreProperties>
</file>