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filterPrivacy="1" autoCompressPictures="0"/>
  <bookViews>
    <workbookView xWindow="12580" yWindow="1000" windowWidth="22720" windowHeight="16160"/>
  </bookViews>
  <sheets>
    <sheet name="Indices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" i="4" l="1"/>
  <c r="AC41" i="4"/>
  <c r="AC42" i="4"/>
  <c r="AC43" i="4"/>
  <c r="AC44" i="4"/>
  <c r="AC45" i="4"/>
  <c r="AC46" i="4"/>
  <c r="AC47" i="4"/>
  <c r="AC25" i="4"/>
  <c r="AC26" i="4"/>
  <c r="AC27" i="4"/>
  <c r="AC28" i="4"/>
  <c r="AC29" i="4"/>
  <c r="AC30" i="4"/>
  <c r="AC24" i="4"/>
  <c r="Q51" i="4"/>
  <c r="Q42" i="4"/>
  <c r="Q43" i="4"/>
  <c r="Q44" i="4"/>
  <c r="Q45" i="4"/>
  <c r="Q46" i="4"/>
  <c r="Q47" i="4"/>
  <c r="Q48" i="4"/>
  <c r="Q49" i="4"/>
  <c r="Q41" i="4"/>
  <c r="P49" i="4"/>
  <c r="P48" i="4"/>
  <c r="P47" i="4"/>
  <c r="P46" i="4"/>
  <c r="P44" i="4"/>
  <c r="P45" i="4"/>
  <c r="P43" i="4"/>
  <c r="P42" i="4"/>
  <c r="O49" i="4"/>
  <c r="O48" i="4"/>
  <c r="O47" i="4"/>
  <c r="O46" i="4"/>
  <c r="O45" i="4"/>
  <c r="O44" i="4"/>
  <c r="O43" i="4"/>
  <c r="O42" i="4"/>
  <c r="O41" i="4"/>
  <c r="AD47" i="4"/>
  <c r="AD46" i="4"/>
  <c r="AD45" i="4"/>
  <c r="AD44" i="4"/>
  <c r="AD43" i="4"/>
  <c r="AD42" i="4"/>
  <c r="AD41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O22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O20" i="4"/>
  <c r="O24" i="4"/>
  <c r="AA25" i="4"/>
  <c r="AD25" i="4"/>
  <c r="AA26" i="4"/>
  <c r="AD26" i="4"/>
  <c r="AA27" i="4"/>
  <c r="AD27" i="4"/>
  <c r="AA28" i="4"/>
  <c r="AD28" i="4"/>
  <c r="AD29" i="4"/>
  <c r="AD30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N22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N20" i="4"/>
  <c r="N24" i="4"/>
  <c r="AA24" i="4"/>
  <c r="AD24" i="4"/>
  <c r="P6" i="4"/>
  <c r="P7" i="4"/>
  <c r="P8" i="4"/>
  <c r="P9" i="4"/>
  <c r="P10" i="4"/>
  <c r="AA12" i="4"/>
  <c r="AA11" i="4"/>
  <c r="AA10" i="4"/>
  <c r="AA9" i="4"/>
  <c r="AA8" i="4"/>
  <c r="AA7" i="4"/>
  <c r="AA6" i="4"/>
  <c r="H202" i="4"/>
  <c r="H203" i="4"/>
  <c r="M201" i="4"/>
  <c r="H200" i="4"/>
  <c r="H201" i="4"/>
  <c r="M200" i="4"/>
  <c r="M202" i="4"/>
  <c r="I202" i="4"/>
  <c r="I203" i="4"/>
  <c r="N201" i="4"/>
  <c r="I200" i="4"/>
  <c r="I201" i="4"/>
  <c r="N200" i="4"/>
  <c r="N202" i="4"/>
  <c r="J202" i="4"/>
  <c r="J203" i="4"/>
  <c r="O201" i="4"/>
  <c r="J200" i="4"/>
  <c r="J201" i="4"/>
  <c r="O200" i="4"/>
  <c r="O202" i="4"/>
  <c r="G202" i="4"/>
  <c r="G203" i="4"/>
  <c r="L201" i="4"/>
  <c r="G200" i="4"/>
  <c r="G201" i="4"/>
  <c r="L200" i="4"/>
  <c r="L202" i="4"/>
  <c r="J286" i="4"/>
  <c r="J287" i="4"/>
  <c r="J288" i="4"/>
  <c r="P29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P20" i="4"/>
  <c r="Q29" i="4"/>
  <c r="R29" i="4"/>
  <c r="O32" i="4"/>
  <c r="O31" i="4"/>
  <c r="O33" i="4"/>
  <c r="M32" i="4"/>
  <c r="M31" i="4"/>
  <c r="M33" i="4"/>
  <c r="R12" i="4"/>
  <c r="R7" i="4"/>
  <c r="R8" i="4"/>
  <c r="R9" i="4"/>
  <c r="R10" i="4"/>
  <c r="R11" i="4"/>
  <c r="R6" i="4"/>
  <c r="O25" i="4"/>
  <c r="N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P22" i="4"/>
  <c r="P24" i="4"/>
  <c r="P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M22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M20" i="4"/>
  <c r="M24" i="4"/>
  <c r="M25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P2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P19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O2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O19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N2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N19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M2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M19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" i="4"/>
  <c r="G4" i="4"/>
  <c r="G5" i="4"/>
  <c r="G6" i="4"/>
  <c r="G2" i="4"/>
  <c r="H36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2" i="4"/>
</calcChain>
</file>

<file path=xl/sharedStrings.xml><?xml version="1.0" encoding="utf-8"?>
<sst xmlns="http://schemas.openxmlformats.org/spreadsheetml/2006/main" count="98" uniqueCount="57">
  <si>
    <t>5. Health care</t>
  </si>
  <si>
    <t>1. Economic Policy Uncertainty</t>
  </si>
  <si>
    <t>6. National security</t>
  </si>
  <si>
    <t>Financial Regulation</t>
  </si>
  <si>
    <t>Date</t>
  </si>
  <si>
    <t>Ln(Health EPU)</t>
  </si>
  <si>
    <t>ln(National Security)</t>
  </si>
  <si>
    <t>ln(Fin Reg)</t>
  </si>
  <si>
    <t>G share</t>
  </si>
  <si>
    <t>EPU log point change</t>
  </si>
  <si>
    <t>Category EPU Log Point Change</t>
  </si>
  <si>
    <t>Industry</t>
  </si>
  <si>
    <t>Health</t>
  </si>
  <si>
    <t>Missiles</t>
  </si>
  <si>
    <t>Ordnance</t>
  </si>
  <si>
    <t>Aircraft</t>
  </si>
  <si>
    <t>Engineering</t>
  </si>
  <si>
    <t>Heavy Const</t>
  </si>
  <si>
    <t>Finance</t>
  </si>
  <si>
    <t>Combined Effect</t>
  </si>
  <si>
    <t>ln(EPU)</t>
  </si>
  <si>
    <t>Calculate Average Ln(EPU) Values in Selected Years</t>
  </si>
  <si>
    <t>ln(NS EPU)</t>
  </si>
  <si>
    <t>ln(Fin Reg EPU)</t>
  </si>
  <si>
    <t>2006-2012 change</t>
  </si>
  <si>
    <t>Times 100</t>
  </si>
  <si>
    <t>Sep-Nov 2008</t>
  </si>
  <si>
    <t>Jul-Aug 2001</t>
  </si>
  <si>
    <t>Sep-Oct 2001</t>
  </si>
  <si>
    <t>Change</t>
  </si>
  <si>
    <t>Log Point Changes from 2006 to 2012</t>
  </si>
  <si>
    <t>Jun-Aug 2008</t>
  </si>
  <si>
    <t>Before and After 9-11 (July-Aug 2001 Compared to (Sep-Oct 2001)</t>
  </si>
  <si>
    <t>Log Point Changes from Jul-Aug 2001 to Sep-Oct 2001 (Before and After 9-11)</t>
  </si>
  <si>
    <t>Changes from 2006 to 2012, Percent of Capital Stock</t>
  </si>
  <si>
    <t>log EPU change</t>
  </si>
  <si>
    <t>Combined Effects, Percentage Points</t>
  </si>
  <si>
    <t>Estimated Implied Volatility Changes for Table 3</t>
  </si>
  <si>
    <t>Estimated Implied Volatility Changes for 9-11 Discussion in the Text</t>
  </si>
  <si>
    <t>log(EPU) Coeff from Table 5</t>
  </si>
  <si>
    <t>log(EPU) Coeff</t>
  </si>
  <si>
    <t>Coeff on log(Category EPU)</t>
  </si>
  <si>
    <t>Category EPU Log Change</t>
  </si>
  <si>
    <t>Coeff on log(Category EPU) from Table 5</t>
  </si>
  <si>
    <t>Estimated Investment Rate Changes for Table 3</t>
  </si>
  <si>
    <t>Estimated Changes in Annual Employment Growth Rates for Table 3</t>
  </si>
  <si>
    <t>Changes from 2006 to 2012</t>
  </si>
  <si>
    <t>Year</t>
  </si>
  <si>
    <t>Log(EPU)</t>
  </si>
  <si>
    <t>Change in Log EPU</t>
  </si>
  <si>
    <t>Relative to 2006</t>
  </si>
  <si>
    <t xml:space="preserve">(Exploiting the Fact that DHS Growth Rates </t>
  </si>
  <si>
    <t>Are Approximately Additive)</t>
  </si>
  <si>
    <t xml:space="preserve">     Implied Employment Growth Rate</t>
  </si>
  <si>
    <t xml:space="preserve">     Change Relative 2006, Percentage Points</t>
  </si>
  <si>
    <t xml:space="preserve">     Using a .44 G Share   </t>
  </si>
  <si>
    <t>Cumulative Percent Employment Change from 2006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</si>
</sst>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scheme val="minor"/>
    </font>
    <font>
      <sz val="18"/>
      <color rgb="FF000000"/>
      <name val="Calibri"/>
      <scheme val="minor"/>
    </font>
    <font>
      <sz val="12"/>
      <color theme="1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9EDF4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/>
      <top/>
      <bottom style="medium">
        <color rgb="FF4F81BD"/>
      </bottom>
      <diagonal/>
    </border>
  </borders>
  <cellStyleXfs count="13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 applyAlignment="1"/>
    <xf numFmtId="0" fontId="20" fillId="0" borderId="0" xfId="0" applyFont="1"/>
    <xf numFmtId="0" fontId="21" fillId="0" borderId="10" xfId="0" applyFont="1" applyBorder="1" applyAlignment="1">
      <alignment horizontal="left" vertical="center" wrapText="1"/>
    </xf>
    <xf numFmtId="0" fontId="22" fillId="33" borderId="0" xfId="0" applyFont="1" applyFill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16" fillId="0" borderId="0" xfId="0" applyFont="1"/>
    <xf numFmtId="0" fontId="20" fillId="0" borderId="0" xfId="0" applyFont="1" applyAlignment="1">
      <alignment horizontal="right"/>
    </xf>
    <xf numFmtId="0" fontId="23" fillId="0" borderId="0" xfId="0" applyFont="1"/>
  </cellXfs>
  <cellStyles count="13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Indices!$E$1</c:f>
              <c:strCache>
                <c:ptCount val="1"/>
                <c:pt idx="0">
                  <c:v>Financial Regulation</c:v>
                </c:pt>
              </c:strCache>
            </c:strRef>
          </c:tx>
          <c:val>
            <c:numRef>
              <c:f>Indices!$E$2:$E$361</c:f>
              <c:numCache>
                <c:formatCode>General</c:formatCode>
                <c:ptCount val="360"/>
                <c:pt idx="0">
                  <c:v>113.2471769283372</c:v>
                </c:pt>
                <c:pt idx="1">
                  <c:v>0.0</c:v>
                </c:pt>
                <c:pt idx="2">
                  <c:v>149.5215224996192</c:v>
                </c:pt>
                <c:pt idx="3">
                  <c:v>44.96880362249853</c:v>
                </c:pt>
                <c:pt idx="4">
                  <c:v>129.2502065658074</c:v>
                </c:pt>
                <c:pt idx="5">
                  <c:v>42.43891997922851</c:v>
                </c:pt>
                <c:pt idx="6">
                  <c:v>0.0</c:v>
                </c:pt>
                <c:pt idx="7">
                  <c:v>37.98252716201626</c:v>
                </c:pt>
                <c:pt idx="8">
                  <c:v>77.50651865992804</c:v>
                </c:pt>
                <c:pt idx="9">
                  <c:v>33.74683143492714</c:v>
                </c:pt>
                <c:pt idx="10">
                  <c:v>32.35349529281694</c:v>
                </c:pt>
                <c:pt idx="11">
                  <c:v>64.80539560540491</c:v>
                </c:pt>
                <c:pt idx="12">
                  <c:v>53.71792220881251</c:v>
                </c:pt>
                <c:pt idx="13">
                  <c:v>204.4684660220761</c:v>
                </c:pt>
                <c:pt idx="14">
                  <c:v>101.7899633508945</c:v>
                </c:pt>
                <c:pt idx="15">
                  <c:v>25.83795720431466</c:v>
                </c:pt>
                <c:pt idx="16">
                  <c:v>126.5414147202592</c:v>
                </c:pt>
                <c:pt idx="17">
                  <c:v>105.2188956758526</c:v>
                </c:pt>
                <c:pt idx="18">
                  <c:v>26.05027922938172</c:v>
                </c:pt>
                <c:pt idx="19">
                  <c:v>50.00282851155884</c:v>
                </c:pt>
                <c:pt idx="20">
                  <c:v>102.4048249501646</c:v>
                </c:pt>
                <c:pt idx="21">
                  <c:v>46.7585867118569</c:v>
                </c:pt>
                <c:pt idx="22">
                  <c:v>244.578882735204</c:v>
                </c:pt>
                <c:pt idx="23">
                  <c:v>72.89607768036266</c:v>
                </c:pt>
                <c:pt idx="24">
                  <c:v>112.1274029580221</c:v>
                </c:pt>
                <c:pt idx="25">
                  <c:v>68.87268481716548</c:v>
                </c:pt>
                <c:pt idx="26">
                  <c:v>103.0295321780743</c:v>
                </c:pt>
                <c:pt idx="27">
                  <c:v>42.10969725738478</c:v>
                </c:pt>
                <c:pt idx="28">
                  <c:v>82.7962111438264</c:v>
                </c:pt>
                <c:pt idx="29">
                  <c:v>130.6274930582717</c:v>
                </c:pt>
                <c:pt idx="30">
                  <c:v>40.59882007475368</c:v>
                </c:pt>
                <c:pt idx="31">
                  <c:v>81.85387593659937</c:v>
                </c:pt>
                <c:pt idx="32">
                  <c:v>59.56822039521658</c:v>
                </c:pt>
                <c:pt idx="33">
                  <c:v>523.7024258297402</c:v>
                </c:pt>
                <c:pt idx="34">
                  <c:v>414.9624341090027</c:v>
                </c:pt>
                <c:pt idx="35">
                  <c:v>254.43833378112</c:v>
                </c:pt>
                <c:pt idx="36">
                  <c:v>313.4215813685773</c:v>
                </c:pt>
                <c:pt idx="37">
                  <c:v>57.91848412718248</c:v>
                </c:pt>
                <c:pt idx="38">
                  <c:v>154.6577486119837</c:v>
                </c:pt>
                <c:pt idx="39">
                  <c:v>104.7540805471813</c:v>
                </c:pt>
                <c:pt idx="40">
                  <c:v>85.4101925856132</c:v>
                </c:pt>
                <c:pt idx="41">
                  <c:v>34.9503673749598</c:v>
                </c:pt>
                <c:pt idx="42">
                  <c:v>52.71466850449696</c:v>
                </c:pt>
                <c:pt idx="43">
                  <c:v>17.03567598369914</c:v>
                </c:pt>
                <c:pt idx="44">
                  <c:v>32.88425355850956</c:v>
                </c:pt>
                <c:pt idx="45">
                  <c:v>197.3075929197185</c:v>
                </c:pt>
                <c:pt idx="46">
                  <c:v>50.31206804984534</c:v>
                </c:pt>
                <c:pt idx="47">
                  <c:v>34.7720739199998</c:v>
                </c:pt>
                <c:pt idx="48">
                  <c:v>188.076248729705</c:v>
                </c:pt>
                <c:pt idx="49">
                  <c:v>166.7151313305489</c:v>
                </c:pt>
                <c:pt idx="50">
                  <c:v>65.62924939562697</c:v>
                </c:pt>
                <c:pt idx="51">
                  <c:v>189.1367265603495</c:v>
                </c:pt>
                <c:pt idx="52">
                  <c:v>105.1857681086094</c:v>
                </c:pt>
                <c:pt idx="53">
                  <c:v>108.5110729082216</c:v>
                </c:pt>
                <c:pt idx="54">
                  <c:v>97.98458227145385</c:v>
                </c:pt>
                <c:pt idx="55">
                  <c:v>120.8155946801097</c:v>
                </c:pt>
                <c:pt idx="56">
                  <c:v>0.0</c:v>
                </c:pt>
                <c:pt idx="57">
                  <c:v>238.2408462963782</c:v>
                </c:pt>
                <c:pt idx="58">
                  <c:v>25.34494143218876</c:v>
                </c:pt>
                <c:pt idx="59">
                  <c:v>53.31694324246564</c:v>
                </c:pt>
                <c:pt idx="60">
                  <c:v>61.01583747252256</c:v>
                </c:pt>
                <c:pt idx="61">
                  <c:v>51.36236753537263</c:v>
                </c:pt>
                <c:pt idx="62">
                  <c:v>155.5295934945708</c:v>
                </c:pt>
                <c:pt idx="63">
                  <c:v>100.9974616925049</c:v>
                </c:pt>
                <c:pt idx="64">
                  <c:v>97.50263587793863</c:v>
                </c:pt>
                <c:pt idx="65">
                  <c:v>124.3399121405529</c:v>
                </c:pt>
                <c:pt idx="66">
                  <c:v>111.4546816327432</c:v>
                </c:pt>
                <c:pt idx="67">
                  <c:v>211.2236556779811</c:v>
                </c:pt>
                <c:pt idx="68">
                  <c:v>517.9380636119378</c:v>
                </c:pt>
                <c:pt idx="69">
                  <c:v>145.2146718983625</c:v>
                </c:pt>
                <c:pt idx="70">
                  <c:v>130.1203613726001</c:v>
                </c:pt>
                <c:pt idx="71">
                  <c:v>372.7395478774084</c:v>
                </c:pt>
                <c:pt idx="72">
                  <c:v>580.8658692169735</c:v>
                </c:pt>
                <c:pt idx="73">
                  <c:v>273.320757594515</c:v>
                </c:pt>
                <c:pt idx="74">
                  <c:v>261.4554184554924</c:v>
                </c:pt>
                <c:pt idx="75">
                  <c:v>128.016736590553</c:v>
                </c:pt>
                <c:pt idx="76">
                  <c:v>66.73507281245654</c:v>
                </c:pt>
                <c:pt idx="77">
                  <c:v>90.8919839513346</c:v>
                </c:pt>
                <c:pt idx="78">
                  <c:v>141.6707496665686</c:v>
                </c:pt>
                <c:pt idx="79">
                  <c:v>86.56132212732443</c:v>
                </c:pt>
                <c:pt idx="80">
                  <c:v>126.6186211485804</c:v>
                </c:pt>
                <c:pt idx="81">
                  <c:v>316.1624814501982</c:v>
                </c:pt>
                <c:pt idx="82">
                  <c:v>180.4350560588744</c:v>
                </c:pt>
                <c:pt idx="83">
                  <c:v>267.2209680447747</c:v>
                </c:pt>
                <c:pt idx="84">
                  <c:v>84.02045481869699</c:v>
                </c:pt>
                <c:pt idx="85">
                  <c:v>98.26895199018033</c:v>
                </c:pt>
                <c:pt idx="86">
                  <c:v>78.77964029311967</c:v>
                </c:pt>
                <c:pt idx="87">
                  <c:v>81.17530978716974</c:v>
                </c:pt>
                <c:pt idx="88">
                  <c:v>90.31208146073087</c:v>
                </c:pt>
                <c:pt idx="89">
                  <c:v>58.08802329967864</c:v>
                </c:pt>
                <c:pt idx="90">
                  <c:v>85.4904923460272</c:v>
                </c:pt>
                <c:pt idx="91">
                  <c:v>66.22507696813928</c:v>
                </c:pt>
                <c:pt idx="92">
                  <c:v>75.19925504409077</c:v>
                </c:pt>
                <c:pt idx="93">
                  <c:v>104.7692648371642</c:v>
                </c:pt>
                <c:pt idx="94">
                  <c:v>101.3551605820666</c:v>
                </c:pt>
                <c:pt idx="95">
                  <c:v>73.19455079311475</c:v>
                </c:pt>
                <c:pt idx="96">
                  <c:v>18.14671227744911</c:v>
                </c:pt>
                <c:pt idx="97">
                  <c:v>85.96394333485773</c:v>
                </c:pt>
                <c:pt idx="98">
                  <c:v>102.2001589841262</c:v>
                </c:pt>
                <c:pt idx="99">
                  <c:v>26.43095664125014</c:v>
                </c:pt>
                <c:pt idx="100">
                  <c:v>34.42438853215828</c:v>
                </c:pt>
                <c:pt idx="101">
                  <c:v>55.09338272376631</c:v>
                </c:pt>
                <c:pt idx="102">
                  <c:v>45.33749214440218</c:v>
                </c:pt>
                <c:pt idx="103">
                  <c:v>35.853455157751</c:v>
                </c:pt>
                <c:pt idx="104">
                  <c:v>88.31883023596288</c:v>
                </c:pt>
                <c:pt idx="105">
                  <c:v>8.318245170535821</c:v>
                </c:pt>
                <c:pt idx="106">
                  <c:v>35.12872557544888</c:v>
                </c:pt>
                <c:pt idx="107">
                  <c:v>17.37003118047318</c:v>
                </c:pt>
                <c:pt idx="108">
                  <c:v>17.85361294359048</c:v>
                </c:pt>
                <c:pt idx="109">
                  <c:v>36.72978325396544</c:v>
                </c:pt>
                <c:pt idx="110">
                  <c:v>24.28801504631067</c:v>
                </c:pt>
                <c:pt idx="111">
                  <c:v>25.39041672364976</c:v>
                </c:pt>
                <c:pt idx="112">
                  <c:v>32.72748066056286</c:v>
                </c:pt>
                <c:pt idx="113">
                  <c:v>33.82792865536241</c:v>
                </c:pt>
                <c:pt idx="114">
                  <c:v>25.73534418920618</c:v>
                </c:pt>
                <c:pt idx="115">
                  <c:v>16.83310629429275</c:v>
                </c:pt>
                <c:pt idx="116">
                  <c:v>33.0164121079018</c:v>
                </c:pt>
                <c:pt idx="117">
                  <c:v>7.884378320777097</c:v>
                </c:pt>
                <c:pt idx="118">
                  <c:v>24.59257194097789</c:v>
                </c:pt>
                <c:pt idx="119">
                  <c:v>58.66804085080253</c:v>
                </c:pt>
                <c:pt idx="120">
                  <c:v>112.1287792469143</c:v>
                </c:pt>
                <c:pt idx="121">
                  <c:v>75.9532849518856</c:v>
                </c:pt>
                <c:pt idx="122">
                  <c:v>65.97952070940796</c:v>
                </c:pt>
                <c:pt idx="123">
                  <c:v>23.29415086513244</c:v>
                </c:pt>
                <c:pt idx="124">
                  <c:v>15.1113161878496</c:v>
                </c:pt>
                <c:pt idx="125">
                  <c:v>46.44288455264024</c:v>
                </c:pt>
                <c:pt idx="126">
                  <c:v>24.01678658641093</c:v>
                </c:pt>
                <c:pt idx="127">
                  <c:v>7.695105356238783</c:v>
                </c:pt>
                <c:pt idx="128">
                  <c:v>7.672616568002209</c:v>
                </c:pt>
                <c:pt idx="129">
                  <c:v>7.176141457937489</c:v>
                </c:pt>
                <c:pt idx="130">
                  <c:v>14.7918805925439</c:v>
                </c:pt>
                <c:pt idx="131">
                  <c:v>69.0275083337942</c:v>
                </c:pt>
                <c:pt idx="132">
                  <c:v>38.65244474770427</c:v>
                </c:pt>
                <c:pt idx="133">
                  <c:v>15.58448939816605</c:v>
                </c:pt>
                <c:pt idx="134">
                  <c:v>13.66189038176463</c:v>
                </c:pt>
                <c:pt idx="135">
                  <c:v>7.129797293628009</c:v>
                </c:pt>
                <c:pt idx="136">
                  <c:v>20.43823115974983</c:v>
                </c:pt>
                <c:pt idx="137">
                  <c:v>43.85598041988437</c:v>
                </c:pt>
                <c:pt idx="138">
                  <c:v>7.192323720780808</c:v>
                </c:pt>
                <c:pt idx="139">
                  <c:v>34.82353145833868</c:v>
                </c:pt>
                <c:pt idx="140">
                  <c:v>7.136587948092451</c:v>
                </c:pt>
                <c:pt idx="141">
                  <c:v>39.79076702868654</c:v>
                </c:pt>
                <c:pt idx="142">
                  <c:v>6.900489923389314</c:v>
                </c:pt>
                <c:pt idx="143">
                  <c:v>21.4894294027455</c:v>
                </c:pt>
                <c:pt idx="144">
                  <c:v>20.39249931510381</c:v>
                </c:pt>
                <c:pt idx="145">
                  <c:v>28.62775848261101</c:v>
                </c:pt>
                <c:pt idx="146">
                  <c:v>25.52396110631277</c:v>
                </c:pt>
                <c:pt idx="147">
                  <c:v>13.26732523973162</c:v>
                </c:pt>
                <c:pt idx="148">
                  <c:v>6.459902304237036</c:v>
                </c:pt>
                <c:pt idx="149">
                  <c:v>81.88615452991191</c:v>
                </c:pt>
                <c:pt idx="150">
                  <c:v>6.922099944321835</c:v>
                </c:pt>
                <c:pt idx="151">
                  <c:v>6.657067800324817</c:v>
                </c:pt>
                <c:pt idx="152">
                  <c:v>6.638119441468621</c:v>
                </c:pt>
                <c:pt idx="153">
                  <c:v>42.52089765320287</c:v>
                </c:pt>
                <c:pt idx="154">
                  <c:v>38.56026952505091</c:v>
                </c:pt>
                <c:pt idx="155">
                  <c:v>59.03416255306453</c:v>
                </c:pt>
                <c:pt idx="156">
                  <c:v>63.95244057300593</c:v>
                </c:pt>
                <c:pt idx="157">
                  <c:v>33.30388485037038</c:v>
                </c:pt>
                <c:pt idx="158">
                  <c:v>29.80290954018843</c:v>
                </c:pt>
                <c:pt idx="159">
                  <c:v>11.47026820908562</c:v>
                </c:pt>
                <c:pt idx="160">
                  <c:v>18.10184157410681</c:v>
                </c:pt>
                <c:pt idx="161">
                  <c:v>19.35160840715857</c:v>
                </c:pt>
                <c:pt idx="162">
                  <c:v>63.33608697591836</c:v>
                </c:pt>
                <c:pt idx="163">
                  <c:v>44.43662142072311</c:v>
                </c:pt>
                <c:pt idx="164">
                  <c:v>30.60456372282858</c:v>
                </c:pt>
                <c:pt idx="165">
                  <c:v>22.84520184031381</c:v>
                </c:pt>
                <c:pt idx="166">
                  <c:v>24.25146862026343</c:v>
                </c:pt>
                <c:pt idx="167">
                  <c:v>43.80396233109728</c:v>
                </c:pt>
                <c:pt idx="168">
                  <c:v>54.17266978655326</c:v>
                </c:pt>
                <c:pt idx="169">
                  <c:v>18.33700841873753</c:v>
                </c:pt>
                <c:pt idx="170">
                  <c:v>16.58634628691248</c:v>
                </c:pt>
                <c:pt idx="171">
                  <c:v>22.4485453766025</c:v>
                </c:pt>
                <c:pt idx="172">
                  <c:v>27.77338797107651</c:v>
                </c:pt>
                <c:pt idx="173">
                  <c:v>29.60823160692565</c:v>
                </c:pt>
                <c:pt idx="174">
                  <c:v>5.911141003863327</c:v>
                </c:pt>
                <c:pt idx="175">
                  <c:v>22.99544377144636</c:v>
                </c:pt>
                <c:pt idx="176">
                  <c:v>45.69415320085744</c:v>
                </c:pt>
                <c:pt idx="177">
                  <c:v>15.69501953798226</c:v>
                </c:pt>
                <c:pt idx="178">
                  <c:v>45.1236428276069</c:v>
                </c:pt>
                <c:pt idx="179">
                  <c:v>33.30249201454934</c:v>
                </c:pt>
                <c:pt idx="180">
                  <c:v>16.6051350184074</c:v>
                </c:pt>
                <c:pt idx="181">
                  <c:v>23.25293380877697</c:v>
                </c:pt>
                <c:pt idx="182">
                  <c:v>40.72174223274363</c:v>
                </c:pt>
                <c:pt idx="183">
                  <c:v>76.26616739652685</c:v>
                </c:pt>
                <c:pt idx="184">
                  <c:v>46.99925229673958</c:v>
                </c:pt>
                <c:pt idx="185">
                  <c:v>22.02245202786505</c:v>
                </c:pt>
                <c:pt idx="186">
                  <c:v>39.29129069202358</c:v>
                </c:pt>
                <c:pt idx="187">
                  <c:v>26.13160905929378</c:v>
                </c:pt>
                <c:pt idx="188">
                  <c:v>29.45323995499077</c:v>
                </c:pt>
                <c:pt idx="189">
                  <c:v>23.97850540963054</c:v>
                </c:pt>
                <c:pt idx="190">
                  <c:v>49.5989924036711</c:v>
                </c:pt>
                <c:pt idx="191">
                  <c:v>63.10992426741176</c:v>
                </c:pt>
                <c:pt idx="192">
                  <c:v>42.38930917491449</c:v>
                </c:pt>
                <c:pt idx="193">
                  <c:v>38.03220654939461</c:v>
                </c:pt>
                <c:pt idx="194">
                  <c:v>48.39599015890587</c:v>
                </c:pt>
                <c:pt idx="195">
                  <c:v>79.4496036605534</c:v>
                </c:pt>
                <c:pt idx="196">
                  <c:v>33.79906394462103</c:v>
                </c:pt>
                <c:pt idx="197">
                  <c:v>25.89396609649831</c:v>
                </c:pt>
                <c:pt idx="198">
                  <c:v>183.7007722393544</c:v>
                </c:pt>
                <c:pt idx="199">
                  <c:v>44.0110704924241</c:v>
                </c:pt>
                <c:pt idx="200">
                  <c:v>452.2370384413463</c:v>
                </c:pt>
                <c:pt idx="201">
                  <c:v>84.36834645040629</c:v>
                </c:pt>
                <c:pt idx="202">
                  <c:v>69.02994248323199</c:v>
                </c:pt>
                <c:pt idx="203">
                  <c:v>81.05209852726313</c:v>
                </c:pt>
                <c:pt idx="204">
                  <c:v>54.30617860270841</c:v>
                </c:pt>
                <c:pt idx="205">
                  <c:v>154.5784129858038</c:v>
                </c:pt>
                <c:pt idx="206">
                  <c:v>94.58286474636935</c:v>
                </c:pt>
                <c:pt idx="207">
                  <c:v>58.82370405683911</c:v>
                </c:pt>
                <c:pt idx="208">
                  <c:v>78.5661078453054</c:v>
                </c:pt>
                <c:pt idx="209">
                  <c:v>113.3908441432745</c:v>
                </c:pt>
                <c:pt idx="210">
                  <c:v>476.2499995905176</c:v>
                </c:pt>
                <c:pt idx="211">
                  <c:v>210.2848942679337</c:v>
                </c:pt>
                <c:pt idx="212">
                  <c:v>56.93578904239776</c:v>
                </c:pt>
                <c:pt idx="213">
                  <c:v>109.0502679022353</c:v>
                </c:pt>
                <c:pt idx="214">
                  <c:v>162.9757942852525</c:v>
                </c:pt>
                <c:pt idx="215">
                  <c:v>455.595888929042</c:v>
                </c:pt>
                <c:pt idx="216">
                  <c:v>151.6549874832622</c:v>
                </c:pt>
                <c:pt idx="217">
                  <c:v>296.7713833089405</c:v>
                </c:pt>
                <c:pt idx="218">
                  <c:v>121.9905999513991</c:v>
                </c:pt>
                <c:pt idx="219">
                  <c:v>119.4363089068821</c:v>
                </c:pt>
                <c:pt idx="220">
                  <c:v>283.7764972944054</c:v>
                </c:pt>
                <c:pt idx="221">
                  <c:v>81.2651119147568</c:v>
                </c:pt>
                <c:pt idx="222">
                  <c:v>67.49257206318163</c:v>
                </c:pt>
                <c:pt idx="223">
                  <c:v>57.75520553552555</c:v>
                </c:pt>
                <c:pt idx="224">
                  <c:v>32.51994468326564</c:v>
                </c:pt>
                <c:pt idx="225">
                  <c:v>7.427070131694508</c:v>
                </c:pt>
                <c:pt idx="226">
                  <c:v>56.61642364214354</c:v>
                </c:pt>
                <c:pt idx="227">
                  <c:v>57.77141330456557</c:v>
                </c:pt>
                <c:pt idx="228">
                  <c:v>38.52213888914608</c:v>
                </c:pt>
                <c:pt idx="229">
                  <c:v>48.88733592134862</c:v>
                </c:pt>
                <c:pt idx="230">
                  <c:v>0.0</c:v>
                </c:pt>
                <c:pt idx="231">
                  <c:v>41.36815683223837</c:v>
                </c:pt>
                <c:pt idx="232">
                  <c:v>78.63077443934871</c:v>
                </c:pt>
                <c:pt idx="233">
                  <c:v>91.73058968783578</c:v>
                </c:pt>
                <c:pt idx="234">
                  <c:v>44.239514234286</c:v>
                </c:pt>
                <c:pt idx="235">
                  <c:v>19.4720855526344</c:v>
                </c:pt>
                <c:pt idx="236">
                  <c:v>64.55894408547918</c:v>
                </c:pt>
                <c:pt idx="237">
                  <c:v>35.05665419015217</c:v>
                </c:pt>
                <c:pt idx="238">
                  <c:v>33.92819089103624</c:v>
                </c:pt>
                <c:pt idx="239">
                  <c:v>26.33790371855652</c:v>
                </c:pt>
                <c:pt idx="240">
                  <c:v>80.47512343647604</c:v>
                </c:pt>
                <c:pt idx="241">
                  <c:v>43.30419812206112</c:v>
                </c:pt>
                <c:pt idx="242">
                  <c:v>51.89569623551354</c:v>
                </c:pt>
                <c:pt idx="243">
                  <c:v>37.50039336279121</c:v>
                </c:pt>
                <c:pt idx="244">
                  <c:v>41.60151028410425</c:v>
                </c:pt>
                <c:pt idx="245">
                  <c:v>53.70693015482412</c:v>
                </c:pt>
                <c:pt idx="246">
                  <c:v>36.72173038457235</c:v>
                </c:pt>
                <c:pt idx="247">
                  <c:v>24.63780288686843</c:v>
                </c:pt>
                <c:pt idx="248">
                  <c:v>40.53323232019027</c:v>
                </c:pt>
                <c:pt idx="249">
                  <c:v>42.63163248659684</c:v>
                </c:pt>
                <c:pt idx="250">
                  <c:v>13.29167623898551</c:v>
                </c:pt>
                <c:pt idx="251">
                  <c:v>27.36980370870073</c:v>
                </c:pt>
                <c:pt idx="252">
                  <c:v>53.00940351812512</c:v>
                </c:pt>
                <c:pt idx="253">
                  <c:v>68.65624220034377</c:v>
                </c:pt>
                <c:pt idx="254">
                  <c:v>33.0959163260108</c:v>
                </c:pt>
                <c:pt idx="255">
                  <c:v>31.96160183996145</c:v>
                </c:pt>
                <c:pt idx="256">
                  <c:v>21.38979532307235</c:v>
                </c:pt>
                <c:pt idx="257">
                  <c:v>29.08551739409265</c:v>
                </c:pt>
                <c:pt idx="258">
                  <c:v>50.46620210324944</c:v>
                </c:pt>
                <c:pt idx="259">
                  <c:v>52.5620058531287</c:v>
                </c:pt>
                <c:pt idx="260">
                  <c:v>21.95059556308254</c:v>
                </c:pt>
                <c:pt idx="261">
                  <c:v>23.75034822602482</c:v>
                </c:pt>
                <c:pt idx="262">
                  <c:v>30.40851623599051</c:v>
                </c:pt>
                <c:pt idx="263">
                  <c:v>15.90907654610381</c:v>
                </c:pt>
                <c:pt idx="264">
                  <c:v>21.20361722064716</c:v>
                </c:pt>
                <c:pt idx="265">
                  <c:v>28.48220365947408</c:v>
                </c:pt>
                <c:pt idx="266">
                  <c:v>42.32536719333815</c:v>
                </c:pt>
                <c:pt idx="267">
                  <c:v>17.79589302447172</c:v>
                </c:pt>
                <c:pt idx="268">
                  <c:v>33.98275412991345</c:v>
                </c:pt>
                <c:pt idx="269">
                  <c:v>52.77037852251673</c:v>
                </c:pt>
                <c:pt idx="270">
                  <c:v>33.91028434584375</c:v>
                </c:pt>
                <c:pt idx="271">
                  <c:v>80.53090984811444</c:v>
                </c:pt>
                <c:pt idx="272">
                  <c:v>295.3101333889479</c:v>
                </c:pt>
                <c:pt idx="273">
                  <c:v>87.63031799775965</c:v>
                </c:pt>
                <c:pt idx="274">
                  <c:v>37.4237162132273</c:v>
                </c:pt>
                <c:pt idx="275">
                  <c:v>39.68518834307143</c:v>
                </c:pt>
                <c:pt idx="276">
                  <c:v>28.14085509709813</c:v>
                </c:pt>
                <c:pt idx="277">
                  <c:v>161.2318086792938</c:v>
                </c:pt>
                <c:pt idx="278">
                  <c:v>172.7658226717397</c:v>
                </c:pt>
                <c:pt idx="279">
                  <c:v>113.2408854185079</c:v>
                </c:pt>
                <c:pt idx="280">
                  <c:v>87.38140323785939</c:v>
                </c:pt>
                <c:pt idx="281">
                  <c:v>44.78661352202606</c:v>
                </c:pt>
                <c:pt idx="282">
                  <c:v>315.2136220986024</c:v>
                </c:pt>
                <c:pt idx="283">
                  <c:v>92.2844166840462</c:v>
                </c:pt>
                <c:pt idx="284">
                  <c:v>877.5459464752107</c:v>
                </c:pt>
                <c:pt idx="285">
                  <c:v>729.5290862245987</c:v>
                </c:pt>
                <c:pt idx="286">
                  <c:v>471.5262166338127</c:v>
                </c:pt>
                <c:pt idx="287">
                  <c:v>319.3605348750846</c:v>
                </c:pt>
                <c:pt idx="288">
                  <c:v>241.8147816854687</c:v>
                </c:pt>
                <c:pt idx="289">
                  <c:v>655.1950292020556</c:v>
                </c:pt>
                <c:pt idx="290">
                  <c:v>389.024997829612</c:v>
                </c:pt>
                <c:pt idx="291">
                  <c:v>268.62705674896</c:v>
                </c:pt>
                <c:pt idx="292">
                  <c:v>198.8163062458</c:v>
                </c:pt>
                <c:pt idx="293">
                  <c:v>155.9799388599115</c:v>
                </c:pt>
                <c:pt idx="294">
                  <c:v>129.9993420938243</c:v>
                </c:pt>
                <c:pt idx="295">
                  <c:v>135.2418013557497</c:v>
                </c:pt>
                <c:pt idx="296">
                  <c:v>96.59677260386145</c:v>
                </c:pt>
                <c:pt idx="297">
                  <c:v>107.2440822826812</c:v>
                </c:pt>
                <c:pt idx="298">
                  <c:v>143.969776212987</c:v>
                </c:pt>
                <c:pt idx="299">
                  <c:v>256.5825932115922</c:v>
                </c:pt>
                <c:pt idx="300">
                  <c:v>195.9297605553991</c:v>
                </c:pt>
                <c:pt idx="301">
                  <c:v>250.9204143695541</c:v>
                </c:pt>
                <c:pt idx="302">
                  <c:v>143.8198701569551</c:v>
                </c:pt>
                <c:pt idx="303">
                  <c:v>243.3979698376935</c:v>
                </c:pt>
                <c:pt idx="304">
                  <c:v>159.6640869485313</c:v>
                </c:pt>
                <c:pt idx="305">
                  <c:v>353.0705176055189</c:v>
                </c:pt>
                <c:pt idx="306">
                  <c:v>551.3171045450039</c:v>
                </c:pt>
                <c:pt idx="307">
                  <c:v>291.0739676103332</c:v>
                </c:pt>
                <c:pt idx="308">
                  <c:v>385.3526955752396</c:v>
                </c:pt>
                <c:pt idx="309">
                  <c:v>332.2305982601119</c:v>
                </c:pt>
                <c:pt idx="310">
                  <c:v>133.6507884286856</c:v>
                </c:pt>
                <c:pt idx="311">
                  <c:v>160.544496250593</c:v>
                </c:pt>
                <c:pt idx="312">
                  <c:v>188.6104866535251</c:v>
                </c:pt>
                <c:pt idx="313">
                  <c:v>112.0705579544886</c:v>
                </c:pt>
                <c:pt idx="314">
                  <c:v>179.9444836712611</c:v>
                </c:pt>
                <c:pt idx="315">
                  <c:v>230.380457507697</c:v>
                </c:pt>
                <c:pt idx="316">
                  <c:v>87.76398381245598</c:v>
                </c:pt>
                <c:pt idx="317">
                  <c:v>149.8325786200232</c:v>
                </c:pt>
                <c:pt idx="318">
                  <c:v>260.249890645801</c:v>
                </c:pt>
                <c:pt idx="319">
                  <c:v>224.1302930641722</c:v>
                </c:pt>
                <c:pt idx="320">
                  <c:v>160.2588858361762</c:v>
                </c:pt>
                <c:pt idx="321">
                  <c:v>473.0741562338732</c:v>
                </c:pt>
                <c:pt idx="322">
                  <c:v>165.7486094834008</c:v>
                </c:pt>
                <c:pt idx="323">
                  <c:v>140.2877798696427</c:v>
                </c:pt>
                <c:pt idx="324">
                  <c:v>109.2585060107101</c:v>
                </c:pt>
                <c:pt idx="325">
                  <c:v>95.98353648041526</c:v>
                </c:pt>
                <c:pt idx="326">
                  <c:v>110.6123908435566</c:v>
                </c:pt>
                <c:pt idx="327">
                  <c:v>88.78811143392342</c:v>
                </c:pt>
                <c:pt idx="328">
                  <c:v>159.0620909297195</c:v>
                </c:pt>
                <c:pt idx="329">
                  <c:v>164.3095002052659</c:v>
                </c:pt>
                <c:pt idx="330">
                  <c:v>365.6903818685348</c:v>
                </c:pt>
                <c:pt idx="331">
                  <c:v>151.308075956861</c:v>
                </c:pt>
                <c:pt idx="332">
                  <c:v>321.0899998609522</c:v>
                </c:pt>
                <c:pt idx="333">
                  <c:v>265.1456492161258</c:v>
                </c:pt>
                <c:pt idx="334">
                  <c:v>242.8449497414988</c:v>
                </c:pt>
                <c:pt idx="335">
                  <c:v>206.5189908766544</c:v>
                </c:pt>
                <c:pt idx="336">
                  <c:v>141.9463546070178</c:v>
                </c:pt>
                <c:pt idx="337">
                  <c:v>200.1595641700541</c:v>
                </c:pt>
                <c:pt idx="338">
                  <c:v>76.09516939521434</c:v>
                </c:pt>
                <c:pt idx="339">
                  <c:v>47.9610987543543</c:v>
                </c:pt>
                <c:pt idx="340">
                  <c:v>37.28663300365503</c:v>
                </c:pt>
                <c:pt idx="341">
                  <c:v>89.54883209565911</c:v>
                </c:pt>
                <c:pt idx="342">
                  <c:v>153.3599471870113</c:v>
                </c:pt>
                <c:pt idx="343">
                  <c:v>72.3077029047186</c:v>
                </c:pt>
                <c:pt idx="344">
                  <c:v>100.5719004679654</c:v>
                </c:pt>
                <c:pt idx="345">
                  <c:v>111.0884514315791</c:v>
                </c:pt>
                <c:pt idx="346">
                  <c:v>87.89878642388659</c:v>
                </c:pt>
                <c:pt idx="347">
                  <c:v>155.6320426219335</c:v>
                </c:pt>
                <c:pt idx="348">
                  <c:v>134.3492354449562</c:v>
                </c:pt>
                <c:pt idx="349">
                  <c:v>86.93250108266108</c:v>
                </c:pt>
                <c:pt idx="350">
                  <c:v>59.05586799441301</c:v>
                </c:pt>
                <c:pt idx="351">
                  <c:v>42.82155416241132</c:v>
                </c:pt>
                <c:pt idx="352">
                  <c:v>68.09504893157376</c:v>
                </c:pt>
                <c:pt idx="353">
                  <c:v>70.36106721331485</c:v>
                </c:pt>
                <c:pt idx="354">
                  <c:v>76.47979811752553</c:v>
                </c:pt>
                <c:pt idx="355">
                  <c:v>86.28587503917544</c:v>
                </c:pt>
                <c:pt idx="356">
                  <c:v>74.83218211794976</c:v>
                </c:pt>
                <c:pt idx="357">
                  <c:v>47.12677933274351</c:v>
                </c:pt>
                <c:pt idx="358">
                  <c:v>77.07046587509632</c:v>
                </c:pt>
                <c:pt idx="359">
                  <c:v>85.10000105893334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14-4A0A-A3C4-BDEDC6A3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37400"/>
        <c:axId val="-2081334456"/>
      </c:lineChart>
      <c:catAx>
        <c:axId val="-208133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34456"/>
        <c:crosses val="autoZero"/>
        <c:auto val="1"/>
        <c:lblAlgn val="ctr"/>
        <c:lblOffset val="100"/>
        <c:noMultiLvlLbl val="0"/>
      </c:catAx>
      <c:valAx>
        <c:axId val="-2081334456"/>
        <c:scaling>
          <c:orientation val="minMax"/>
          <c:max val="9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33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272</xdr:row>
      <xdr:rowOff>63500</xdr:rowOff>
    </xdr:from>
    <xdr:to>
      <xdr:col>19</xdr:col>
      <xdr:colOff>76200</xdr:colOff>
      <xdr:row>294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8"/>
  <sheetViews>
    <sheetView tabSelected="1" topLeftCell="T1" workbookViewId="0">
      <selection activeCell="AF14" sqref="AF14"/>
    </sheetView>
  </sheetViews>
  <sheetFormatPr baseColWidth="10" defaultColWidth="8.83203125" defaultRowHeight="14" x14ac:dyDescent="0"/>
  <cols>
    <col min="1" max="1" width="9.6640625" style="2" bestFit="1" customWidth="1"/>
    <col min="2" max="4" width="8.83203125" style="3"/>
    <col min="5" max="5" width="12.33203125" style="3" customWidth="1"/>
    <col min="6" max="6" width="8.83203125" customWidth="1"/>
    <col min="7" max="8" width="17.1640625" customWidth="1"/>
    <col min="10" max="11" width="8.83203125" style="1"/>
    <col min="12" max="12" width="12" customWidth="1"/>
    <col min="13" max="13" width="12.6640625" customWidth="1"/>
    <col min="14" max="14" width="12.1640625" customWidth="1"/>
    <col min="15" max="15" width="17.5" customWidth="1"/>
    <col min="16" max="17" width="15.83203125" customWidth="1"/>
  </cols>
  <sheetData>
    <row r="1" spans="1:31">
      <c r="A1" s="4" t="s">
        <v>4</v>
      </c>
      <c r="B1" s="5" t="s">
        <v>1</v>
      </c>
      <c r="C1" s="5" t="s">
        <v>0</v>
      </c>
      <c r="D1" s="5" t="s">
        <v>2</v>
      </c>
      <c r="E1" s="5" t="s">
        <v>3</v>
      </c>
      <c r="G1" t="s">
        <v>20</v>
      </c>
      <c r="H1" t="s">
        <v>5</v>
      </c>
      <c r="I1" t="s">
        <v>6</v>
      </c>
      <c r="J1" s="1" t="s">
        <v>7</v>
      </c>
    </row>
    <row r="2" spans="1:31">
      <c r="A2" s="4">
        <v>31048</v>
      </c>
      <c r="B2" s="5">
        <v>213.67883454378006</v>
      </c>
      <c r="C2" s="5">
        <v>107.84824125033536</v>
      </c>
      <c r="D2" s="5">
        <v>179.69985419842243</v>
      </c>
      <c r="E2" s="5">
        <v>113.24717692833723</v>
      </c>
      <c r="G2">
        <f>LN(B2)</f>
        <v>5.3644741145738966</v>
      </c>
      <c r="H2">
        <f>LN(C2)</f>
        <v>4.6807250653339594</v>
      </c>
      <c r="I2">
        <f>LN(D2)</f>
        <v>5.1912879824281513</v>
      </c>
      <c r="J2" s="1">
        <f>LN(E2)</f>
        <v>4.729572836267339</v>
      </c>
      <c r="N2" s="12" t="s">
        <v>37</v>
      </c>
      <c r="W2" s="12" t="s">
        <v>38</v>
      </c>
    </row>
    <row r="3" spans="1:31">
      <c r="A3" s="4">
        <v>31079</v>
      </c>
      <c r="B3" s="5">
        <v>155.42602201382735</v>
      </c>
      <c r="C3" s="5">
        <v>36.733030483128594</v>
      </c>
      <c r="D3" s="5">
        <v>124.85949791054506</v>
      </c>
      <c r="E3" s="5">
        <v>0</v>
      </c>
      <c r="G3" s="1">
        <f t="shared" ref="G3:G66" si="0">LN(B3)</f>
        <v>5.0461698757414855</v>
      </c>
      <c r="H3" s="1">
        <f t="shared" ref="H3:H34" si="1">LN(C3)</f>
        <v>3.6036763634557905</v>
      </c>
      <c r="I3" s="1">
        <f t="shared" ref="I3:I34" si="2">LN(D3)</f>
        <v>4.8271890884061079</v>
      </c>
      <c r="J3" s="1" t="e">
        <f t="shared" ref="J3:J66" si="3">LN(E3)</f>
        <v>#NUM!</v>
      </c>
      <c r="L3" s="7"/>
      <c r="M3" s="7"/>
      <c r="N3" s="7" t="s">
        <v>30</v>
      </c>
      <c r="O3" s="7"/>
      <c r="P3" s="7"/>
      <c r="Q3" s="7"/>
      <c r="R3" s="7"/>
      <c r="U3" s="7"/>
      <c r="V3" s="7"/>
      <c r="W3" s="7" t="s">
        <v>33</v>
      </c>
      <c r="X3" s="7"/>
      <c r="Y3" s="7"/>
      <c r="Z3" s="7"/>
      <c r="AA3" s="7"/>
      <c r="AB3" s="1"/>
    </row>
    <row r="4" spans="1:31">
      <c r="A4" s="4">
        <v>31107</v>
      </c>
      <c r="B4" s="5">
        <v>121.13737494201942</v>
      </c>
      <c r="C4" s="5">
        <v>31.642943766488706</v>
      </c>
      <c r="D4" s="5">
        <v>63.269264091731891</v>
      </c>
      <c r="E4" s="5">
        <v>149.52152249961915</v>
      </c>
      <c r="G4" s="1">
        <f t="shared" si="0"/>
        <v>4.796925231696247</v>
      </c>
      <c r="H4" s="1">
        <f t="shared" si="1"/>
        <v>3.4545151779675338</v>
      </c>
      <c r="I4" s="1">
        <f t="shared" si="2"/>
        <v>4.1473996518556806</v>
      </c>
      <c r="J4" s="1">
        <f t="shared" si="3"/>
        <v>5.0074403456771881</v>
      </c>
      <c r="L4" s="7"/>
      <c r="M4" s="7"/>
      <c r="N4" s="7"/>
      <c r="O4" s="7"/>
      <c r="P4" s="7"/>
      <c r="Q4" s="7"/>
      <c r="R4" s="7"/>
      <c r="U4" s="7"/>
      <c r="V4" s="7"/>
      <c r="W4" s="7"/>
      <c r="X4" s="7"/>
      <c r="Y4" s="7"/>
      <c r="Z4" s="7"/>
      <c r="AA4" s="7"/>
      <c r="AB4" s="1"/>
    </row>
    <row r="5" spans="1:31" ht="15" thickBot="1">
      <c r="A5" s="4">
        <v>31138</v>
      </c>
      <c r="B5" s="5">
        <v>104.98235328442325</v>
      </c>
      <c r="C5" s="5">
        <v>38.066635504640985</v>
      </c>
      <c r="D5" s="5">
        <v>85.627432032719653</v>
      </c>
      <c r="E5" s="5">
        <v>44.968803622498534</v>
      </c>
      <c r="G5" s="1">
        <f t="shared" si="0"/>
        <v>4.6537922720753198</v>
      </c>
      <c r="H5" s="1">
        <f t="shared" si="1"/>
        <v>3.639338189936328</v>
      </c>
      <c r="I5" s="1">
        <f t="shared" si="2"/>
        <v>4.450005699480859</v>
      </c>
      <c r="J5" s="1">
        <f t="shared" si="3"/>
        <v>3.8059689965260914</v>
      </c>
      <c r="L5" s="7" t="s">
        <v>11</v>
      </c>
      <c r="M5" s="7" t="s">
        <v>8</v>
      </c>
      <c r="N5" s="7" t="s">
        <v>9</v>
      </c>
      <c r="O5" s="7" t="s">
        <v>40</v>
      </c>
      <c r="P5" s="7" t="s">
        <v>10</v>
      </c>
      <c r="Q5" s="7" t="s">
        <v>41</v>
      </c>
      <c r="R5" s="7" t="s">
        <v>19</v>
      </c>
      <c r="U5" s="7" t="s">
        <v>11</v>
      </c>
      <c r="V5" s="7" t="s">
        <v>8</v>
      </c>
      <c r="W5" s="7" t="s">
        <v>9</v>
      </c>
      <c r="X5" s="7" t="s">
        <v>40</v>
      </c>
      <c r="Y5" s="7" t="s">
        <v>10</v>
      </c>
      <c r="Z5" s="7" t="s">
        <v>41</v>
      </c>
      <c r="AA5" s="7" t="s">
        <v>19</v>
      </c>
      <c r="AB5" s="1"/>
    </row>
    <row r="6" spans="1:31" ht="24" thickBot="1">
      <c r="A6" s="4">
        <v>31168</v>
      </c>
      <c r="B6" s="5">
        <v>115.73677784390946</v>
      </c>
      <c r="C6" s="5">
        <v>54.705930621851593</v>
      </c>
      <c r="D6" s="5">
        <v>109.38312179296861</v>
      </c>
      <c r="E6" s="5">
        <v>129.25020656580745</v>
      </c>
      <c r="G6" s="1">
        <f t="shared" si="0"/>
        <v>4.7513184561513677</v>
      </c>
      <c r="H6" s="1">
        <f t="shared" si="1"/>
        <v>4.0019721244256177</v>
      </c>
      <c r="I6" s="1">
        <f t="shared" si="2"/>
        <v>4.6948565983137645</v>
      </c>
      <c r="J6" s="1">
        <f t="shared" si="3"/>
        <v>4.8617501115753265</v>
      </c>
      <c r="L6" s="7" t="s">
        <v>12</v>
      </c>
      <c r="M6" s="8">
        <v>0.44</v>
      </c>
      <c r="N6" s="7">
        <v>85.592956360000002</v>
      </c>
      <c r="O6" s="7">
        <v>8.2000000000000003E-2</v>
      </c>
      <c r="P6" s="7">
        <f>100*N24</f>
        <v>152.44619358469339</v>
      </c>
      <c r="Q6" s="7">
        <v>7.0999999999999994E-2</v>
      </c>
      <c r="R6" s="7">
        <f>(M6*N6*O6)+(P6*Q6)</f>
        <v>13.911873609982031</v>
      </c>
      <c r="U6" s="7" t="s">
        <v>12</v>
      </c>
      <c r="V6" s="8">
        <v>0.44</v>
      </c>
      <c r="W6" s="7">
        <v>102</v>
      </c>
      <c r="X6" s="7">
        <v>8.2000000000000003E-2</v>
      </c>
      <c r="Y6" s="7">
        <v>54.4</v>
      </c>
      <c r="Z6" s="7">
        <v>7.0999999999999994E-2</v>
      </c>
      <c r="AA6" s="7">
        <f>(V6*W6*X6)+(Y6*Z6)</f>
        <v>7.5425599999999999</v>
      </c>
      <c r="AB6" s="1"/>
    </row>
    <row r="7" spans="1:31" ht="23">
      <c r="A7" s="4">
        <v>31199</v>
      </c>
      <c r="B7" s="5">
        <v>139.79243116342545</v>
      </c>
      <c r="C7" s="5">
        <v>26.943793829078935</v>
      </c>
      <c r="D7" s="5">
        <v>161.62029866613165</v>
      </c>
      <c r="E7" s="5">
        <v>42.438919979228508</v>
      </c>
      <c r="G7" s="1">
        <f t="shared" si="0"/>
        <v>4.9401586878721551</v>
      </c>
      <c r="H7" s="1">
        <f t="shared" si="1"/>
        <v>3.293752986200138</v>
      </c>
      <c r="I7" s="1">
        <f t="shared" si="2"/>
        <v>5.0852497487563948</v>
      </c>
      <c r="J7" s="1">
        <f t="shared" si="3"/>
        <v>3.7480658652416823</v>
      </c>
      <c r="L7" s="7" t="s">
        <v>13</v>
      </c>
      <c r="M7" s="9">
        <v>0.78</v>
      </c>
      <c r="N7" s="7">
        <v>85.592956360000002</v>
      </c>
      <c r="O7" s="7">
        <v>8.2000000000000003E-2</v>
      </c>
      <c r="P7" s="7">
        <f>100*O24</f>
        <v>38.669638759477643</v>
      </c>
      <c r="Q7" s="7">
        <v>4.8000000000000001E-2</v>
      </c>
      <c r="R7" s="7">
        <f t="shared" ref="R7:R11" si="4">(M7*N7*O7)+(P7*Q7)</f>
        <v>7.3306681492405268</v>
      </c>
      <c r="U7" s="7" t="s">
        <v>13</v>
      </c>
      <c r="V7" s="9">
        <v>0.78</v>
      </c>
      <c r="W7" s="7">
        <v>102</v>
      </c>
      <c r="X7" s="7">
        <v>8.2000000000000003E-2</v>
      </c>
      <c r="Y7" s="7">
        <v>258.60000000000002</v>
      </c>
      <c r="Z7" s="7">
        <v>4.8000000000000001E-2</v>
      </c>
      <c r="AA7" s="7">
        <f t="shared" ref="AA7:AA11" si="5">(V7*W7*X7)+(Y7*Z7)</f>
        <v>18.936720000000001</v>
      </c>
      <c r="AB7" s="1"/>
    </row>
    <row r="8" spans="1:31" ht="23">
      <c r="A8" s="4">
        <v>31229</v>
      </c>
      <c r="B8" s="5">
        <v>120.5051540490732</v>
      </c>
      <c r="C8" s="5">
        <v>26.003398310126496</v>
      </c>
      <c r="D8" s="5">
        <v>155.9794076467922</v>
      </c>
      <c r="E8" s="5">
        <v>0</v>
      </c>
      <c r="G8" s="1">
        <f t="shared" si="0"/>
        <v>4.7916925242074848</v>
      </c>
      <c r="H8" s="1">
        <f t="shared" si="1"/>
        <v>3.2582272337160623</v>
      </c>
      <c r="I8" s="1">
        <f t="shared" si="2"/>
        <v>5.049723996272319</v>
      </c>
      <c r="J8" s="1" t="e">
        <f t="shared" si="3"/>
        <v>#NUM!</v>
      </c>
      <c r="L8" s="7" t="s">
        <v>14</v>
      </c>
      <c r="M8" s="10">
        <v>0.39</v>
      </c>
      <c r="N8" s="7">
        <v>85.592956360000002</v>
      </c>
      <c r="O8" s="7">
        <v>8.2000000000000003E-2</v>
      </c>
      <c r="P8" s="7">
        <f>100*O24</f>
        <v>38.669638759477643</v>
      </c>
      <c r="Q8" s="7">
        <v>4.8000000000000001E-2</v>
      </c>
      <c r="R8" s="7">
        <f t="shared" si="4"/>
        <v>4.5934054048477275</v>
      </c>
      <c r="U8" s="7" t="s">
        <v>14</v>
      </c>
      <c r="V8" s="10">
        <v>0.39</v>
      </c>
      <c r="W8" s="7">
        <v>102</v>
      </c>
      <c r="X8" s="7">
        <v>8.2000000000000003E-2</v>
      </c>
      <c r="Y8" s="7">
        <v>258.60000000000002</v>
      </c>
      <c r="Z8" s="7">
        <v>4.8000000000000001E-2</v>
      </c>
      <c r="AA8" s="7">
        <f t="shared" si="5"/>
        <v>15.674760000000001</v>
      </c>
      <c r="AB8" s="1"/>
      <c r="AE8" s="14">
        <f>(0.8564*0.032*0.25*100)/4.2</f>
        <v>0.16312380952380953</v>
      </c>
    </row>
    <row r="9" spans="1:31" ht="23">
      <c r="A9" s="4">
        <v>31260</v>
      </c>
      <c r="B9" s="5">
        <v>122.68383435594511</v>
      </c>
      <c r="C9" s="5">
        <v>56.26716914749916</v>
      </c>
      <c r="D9" s="5">
        <v>106.07593416179471</v>
      </c>
      <c r="E9" s="5">
        <v>37.982527162016261</v>
      </c>
      <c r="G9" s="1">
        <f t="shared" si="0"/>
        <v>4.8096105936968581</v>
      </c>
      <c r="H9" s="1">
        <f t="shared" si="1"/>
        <v>4.0301112238004206</v>
      </c>
      <c r="I9" s="1">
        <f t="shared" si="2"/>
        <v>4.6641551976656341</v>
      </c>
      <c r="J9" s="1">
        <f t="shared" si="3"/>
        <v>3.6371262424547615</v>
      </c>
      <c r="L9" s="7" t="s">
        <v>15</v>
      </c>
      <c r="M9" s="9">
        <v>0.2</v>
      </c>
      <c r="N9" s="7">
        <v>85.592956360000002</v>
      </c>
      <c r="O9" s="7">
        <v>8.2000000000000003E-2</v>
      </c>
      <c r="P9" s="7">
        <f>100*O24</f>
        <v>38.669638759477643</v>
      </c>
      <c r="Q9" s="7">
        <v>4.8000000000000001E-2</v>
      </c>
      <c r="R9" s="7">
        <f t="shared" si="4"/>
        <v>3.2598671447589269</v>
      </c>
      <c r="U9" s="7" t="s">
        <v>15</v>
      </c>
      <c r="V9" s="9">
        <v>0.2</v>
      </c>
      <c r="W9" s="7">
        <v>102</v>
      </c>
      <c r="X9" s="7">
        <v>8.2000000000000003E-2</v>
      </c>
      <c r="Y9" s="7">
        <v>258.60000000000002</v>
      </c>
      <c r="Z9" s="7">
        <v>4.8000000000000001E-2</v>
      </c>
      <c r="AA9" s="7">
        <f t="shared" si="5"/>
        <v>14.085600000000001</v>
      </c>
      <c r="AB9" s="1"/>
    </row>
    <row r="10" spans="1:31" ht="23">
      <c r="A10" s="4">
        <v>31291</v>
      </c>
      <c r="B10" s="5">
        <v>91.711134188006184</v>
      </c>
      <c r="C10" s="5">
        <v>24.60382663136664</v>
      </c>
      <c r="D10" s="5">
        <v>83.631037229054897</v>
      </c>
      <c r="E10" s="5">
        <v>77.506518659928048</v>
      </c>
      <c r="G10" s="1">
        <f t="shared" si="0"/>
        <v>4.5186437916081763</v>
      </c>
      <c r="H10" s="1">
        <f t="shared" si="1"/>
        <v>3.2029019849616245</v>
      </c>
      <c r="I10" s="1">
        <f t="shared" si="2"/>
        <v>4.426414709911942</v>
      </c>
      <c r="J10" s="1">
        <f t="shared" si="3"/>
        <v>4.3503620445631146</v>
      </c>
      <c r="L10" s="7" t="s">
        <v>16</v>
      </c>
      <c r="M10" s="10">
        <v>0.21</v>
      </c>
      <c r="N10" s="7">
        <v>85.592956360000002</v>
      </c>
      <c r="O10" s="7">
        <v>8.2000000000000003E-2</v>
      </c>
      <c r="P10" s="7">
        <f>100*O24</f>
        <v>38.669638759477643</v>
      </c>
      <c r="Q10" s="7">
        <v>4.8000000000000001E-2</v>
      </c>
      <c r="R10" s="7">
        <f t="shared" si="4"/>
        <v>3.3300533689741272</v>
      </c>
      <c r="U10" s="7" t="s">
        <v>16</v>
      </c>
      <c r="V10" s="10">
        <v>0.21</v>
      </c>
      <c r="W10" s="7">
        <v>102</v>
      </c>
      <c r="X10" s="7">
        <v>8.2000000000000003E-2</v>
      </c>
      <c r="Y10" s="7">
        <v>258.60000000000002</v>
      </c>
      <c r="Z10" s="7">
        <v>4.8000000000000001E-2</v>
      </c>
      <c r="AA10" s="7">
        <f t="shared" si="5"/>
        <v>14.16924</v>
      </c>
      <c r="AB10" s="1"/>
    </row>
    <row r="11" spans="1:31" ht="23">
      <c r="A11" s="4">
        <v>31321</v>
      </c>
      <c r="B11" s="5">
        <v>86.338619300529643</v>
      </c>
      <c r="C11" s="5">
        <v>7.1417751206706219</v>
      </c>
      <c r="D11" s="5">
        <v>42.839395050722601</v>
      </c>
      <c r="E11" s="5">
        <v>33.746831434927138</v>
      </c>
      <c r="G11" s="1">
        <f t="shared" si="0"/>
        <v>4.4582769985763688</v>
      </c>
      <c r="H11" s="1">
        <f t="shared" si="1"/>
        <v>1.9659613617919953</v>
      </c>
      <c r="I11" s="1">
        <f t="shared" si="2"/>
        <v>3.7574581243482519</v>
      </c>
      <c r="J11" s="1">
        <f t="shared" si="3"/>
        <v>3.5188865295016494</v>
      </c>
      <c r="L11" s="7" t="s">
        <v>17</v>
      </c>
      <c r="M11" s="9">
        <v>0.09</v>
      </c>
      <c r="N11" s="7">
        <v>85.592956360000002</v>
      </c>
      <c r="O11" s="7">
        <v>8.2000000000000003E-2</v>
      </c>
      <c r="P11" s="7">
        <v>0</v>
      </c>
      <c r="Q11" s="7">
        <v>0</v>
      </c>
      <c r="R11" s="7">
        <f t="shared" si="4"/>
        <v>0.63167601793679995</v>
      </c>
      <c r="U11" s="7" t="s">
        <v>17</v>
      </c>
      <c r="V11" s="9">
        <v>0.09</v>
      </c>
      <c r="W11" s="7">
        <v>102</v>
      </c>
      <c r="X11" s="7">
        <v>8.2000000000000003E-2</v>
      </c>
      <c r="Y11" s="7">
        <v>0</v>
      </c>
      <c r="Z11" s="7">
        <v>0</v>
      </c>
      <c r="AA11" s="7">
        <f t="shared" si="5"/>
        <v>0.75275999999999998</v>
      </c>
      <c r="AB11" s="1"/>
    </row>
    <row r="12" spans="1:31" ht="24" thickBot="1">
      <c r="A12" s="4">
        <v>31352</v>
      </c>
      <c r="B12" s="5">
        <v>115.88342940936741</v>
      </c>
      <c r="C12" s="5">
        <v>34.234530758024185</v>
      </c>
      <c r="D12" s="5">
        <v>114.99780868675444</v>
      </c>
      <c r="E12" s="5">
        <v>32.353495292816937</v>
      </c>
      <c r="G12" s="1">
        <f t="shared" si="0"/>
        <v>4.7525847669520864</v>
      </c>
      <c r="H12" s="1">
        <f t="shared" si="1"/>
        <v>3.5332348059806011</v>
      </c>
      <c r="I12" s="1">
        <f t="shared" si="2"/>
        <v>4.7449130732839153</v>
      </c>
      <c r="J12" s="1">
        <f t="shared" si="3"/>
        <v>3.4767220612561545</v>
      </c>
      <c r="L12" s="7" t="s">
        <v>18</v>
      </c>
      <c r="M12" s="11">
        <v>2E-3</v>
      </c>
      <c r="N12" s="7">
        <v>85.592956360000002</v>
      </c>
      <c r="O12" s="7">
        <v>8.2000000000000003E-2</v>
      </c>
      <c r="P12" s="7">
        <v>164.99303209999999</v>
      </c>
      <c r="Q12" s="7">
        <v>0.14399999999999999</v>
      </c>
      <c r="R12" s="7">
        <f>(M12*N12*O12)+(P12*Q12)</f>
        <v>23.773033867243036</v>
      </c>
      <c r="U12" s="7" t="s">
        <v>18</v>
      </c>
      <c r="V12" s="11">
        <v>2E-3</v>
      </c>
      <c r="W12" s="7">
        <v>102</v>
      </c>
      <c r="X12" s="7">
        <v>8.2000000000000003E-2</v>
      </c>
      <c r="Y12" s="7">
        <v>77.599999999999994</v>
      </c>
      <c r="Z12" s="7">
        <v>0.14399999999999999</v>
      </c>
      <c r="AA12" s="7">
        <f>(V12*W12*X12)+(Y12*Z12)</f>
        <v>11.191127999999999</v>
      </c>
      <c r="AB12" s="1"/>
    </row>
    <row r="13" spans="1:31">
      <c r="A13" s="4">
        <v>31382</v>
      </c>
      <c r="B13" s="5">
        <v>126.42213233620303</v>
      </c>
      <c r="C13" s="5">
        <v>6.8573187813550556</v>
      </c>
      <c r="D13" s="5">
        <v>119.28600544948412</v>
      </c>
      <c r="E13" s="5">
        <v>64.805395605404911</v>
      </c>
      <c r="G13" s="1">
        <f t="shared" si="0"/>
        <v>4.839626563981505</v>
      </c>
      <c r="H13" s="1">
        <f t="shared" si="1"/>
        <v>1.9253165171377569</v>
      </c>
      <c r="I13" s="1">
        <f t="shared" si="2"/>
        <v>4.7815240166864417</v>
      </c>
      <c r="J13" s="1">
        <f t="shared" si="3"/>
        <v>4.1713888654073559</v>
      </c>
    </row>
    <row r="14" spans="1:31">
      <c r="A14" s="4">
        <v>31413</v>
      </c>
      <c r="B14" s="5">
        <v>149.45848258400224</v>
      </c>
      <c r="C14" s="5">
        <v>85.261631400442624</v>
      </c>
      <c r="D14" s="5">
        <v>146.61148513383054</v>
      </c>
      <c r="E14" s="5">
        <v>53.71792220881251</v>
      </c>
      <c r="G14" s="1">
        <f t="shared" si="0"/>
        <v>5.0070186457943917</v>
      </c>
      <c r="H14" s="1">
        <f t="shared" si="1"/>
        <v>4.445724545571581</v>
      </c>
      <c r="I14" s="1">
        <f t="shared" si="2"/>
        <v>4.9877861297251442</v>
      </c>
      <c r="J14" s="1">
        <f t="shared" si="3"/>
        <v>3.9837466927389702</v>
      </c>
    </row>
    <row r="15" spans="1:31">
      <c r="A15" s="4">
        <v>31444</v>
      </c>
      <c r="B15" s="5">
        <v>157.86909287158858</v>
      </c>
      <c r="C15" s="5">
        <v>55.634472814879182</v>
      </c>
      <c r="D15" s="5">
        <v>144.61163388703591</v>
      </c>
      <c r="E15" s="5">
        <v>204.46846602207614</v>
      </c>
      <c r="G15" s="1">
        <f t="shared" si="0"/>
        <v>5.0617661634803071</v>
      </c>
      <c r="H15" s="1">
        <f t="shared" si="1"/>
        <v>4.0188030237829615</v>
      </c>
      <c r="I15" s="1">
        <f t="shared" si="2"/>
        <v>4.9740517621385996</v>
      </c>
      <c r="J15" s="1">
        <f t="shared" si="3"/>
        <v>5.3204137632117092</v>
      </c>
    </row>
    <row r="16" spans="1:31">
      <c r="A16" s="4">
        <v>31472</v>
      </c>
      <c r="B16" s="5">
        <v>101.7271997367243</v>
      </c>
      <c r="C16" s="5">
        <v>64.624825225014078</v>
      </c>
      <c r="D16" s="5">
        <v>116.29413014778532</v>
      </c>
      <c r="E16" s="5">
        <v>101.78996335089445</v>
      </c>
      <c r="G16" s="1">
        <f t="shared" si="0"/>
        <v>4.6222947180012035</v>
      </c>
      <c r="H16" s="1">
        <f t="shared" si="1"/>
        <v>4.1685986283764116</v>
      </c>
      <c r="I16" s="1">
        <f t="shared" si="2"/>
        <v>4.7561225866067325</v>
      </c>
      <c r="J16" s="1">
        <f t="shared" si="3"/>
        <v>4.6229115074179559</v>
      </c>
    </row>
    <row r="17" spans="1:30">
      <c r="A17" s="4">
        <v>31503</v>
      </c>
      <c r="B17" s="5">
        <v>105.76701660981961</v>
      </c>
      <c r="C17" s="5">
        <v>21.872142904621718</v>
      </c>
      <c r="D17" s="5">
        <v>118.07854758776948</v>
      </c>
      <c r="E17" s="5">
        <v>25.837957204314659</v>
      </c>
      <c r="G17" s="1">
        <f t="shared" si="0"/>
        <v>4.6612387185492219</v>
      </c>
      <c r="H17" s="1">
        <f t="shared" si="1"/>
        <v>3.0852138136390037</v>
      </c>
      <c r="I17" s="1">
        <f t="shared" si="2"/>
        <v>4.7713500605374346</v>
      </c>
      <c r="J17" s="1">
        <f t="shared" si="3"/>
        <v>3.2518446202287672</v>
      </c>
      <c r="M17" t="s">
        <v>21</v>
      </c>
    </row>
    <row r="18" spans="1:30">
      <c r="A18" s="4">
        <v>31533</v>
      </c>
      <c r="B18" s="5">
        <v>126.26104795694661</v>
      </c>
      <c r="C18" s="5">
        <v>32.135650867000386</v>
      </c>
      <c r="D18" s="5">
        <v>122.0833969585554</v>
      </c>
      <c r="E18" s="5">
        <v>126.54141472025916</v>
      </c>
      <c r="G18" s="1">
        <f t="shared" si="0"/>
        <v>4.8383515728966922</v>
      </c>
      <c r="H18" s="1">
        <f t="shared" si="1"/>
        <v>3.4699660327647184</v>
      </c>
      <c r="I18" s="1">
        <f t="shared" si="2"/>
        <v>4.8047043928252604</v>
      </c>
      <c r="J18" s="1">
        <f t="shared" si="3"/>
        <v>4.8405696436804178</v>
      </c>
      <c r="M18" t="s">
        <v>20</v>
      </c>
      <c r="N18" t="s">
        <v>5</v>
      </c>
      <c r="O18" t="s">
        <v>22</v>
      </c>
      <c r="P18" t="s">
        <v>23</v>
      </c>
    </row>
    <row r="19" spans="1:30">
      <c r="A19" s="4">
        <v>31564</v>
      </c>
      <c r="B19" s="5">
        <v>152.26301775211891</v>
      </c>
      <c r="C19" s="5">
        <v>50.101349776356983</v>
      </c>
      <c r="D19" s="5">
        <v>110.194017001685</v>
      </c>
      <c r="E19" s="5">
        <v>105.21889567585258</v>
      </c>
      <c r="G19" s="1">
        <f t="shared" si="0"/>
        <v>5.0256094054118492</v>
      </c>
      <c r="H19" s="1">
        <f t="shared" si="1"/>
        <v>3.9140479493717515</v>
      </c>
      <c r="I19" s="1">
        <f t="shared" si="2"/>
        <v>4.7022426030642235</v>
      </c>
      <c r="J19" s="1">
        <f t="shared" si="3"/>
        <v>4.656042900865077</v>
      </c>
      <c r="L19">
        <v>2005</v>
      </c>
      <c r="M19">
        <f>AVERAGE(G242:G253)</f>
        <v>4.079931949394755</v>
      </c>
      <c r="N19" s="1">
        <f>AVERAGE(H242:H253)</f>
        <v>4.0519792373576573</v>
      </c>
      <c r="O19" s="1">
        <f>AVERAGE(I242:I253)</f>
        <v>4.0220529768046402</v>
      </c>
      <c r="P19" s="1">
        <f>AVERAGE(J242:J253)</f>
        <v>3.6333676008511708</v>
      </c>
    </row>
    <row r="20" spans="1:30">
      <c r="A20" s="4">
        <v>31594</v>
      </c>
      <c r="B20" s="5">
        <v>143.29232842494622</v>
      </c>
      <c r="C20" s="5">
        <v>22.051876063762098</v>
      </c>
      <c r="D20" s="5">
        <v>72.752076043946317</v>
      </c>
      <c r="E20" s="5">
        <v>26.050279229381715</v>
      </c>
      <c r="G20" s="1">
        <f t="shared" si="0"/>
        <v>4.9648867983344038</v>
      </c>
      <c r="H20" s="1">
        <f t="shared" si="1"/>
        <v>3.0933976805303494</v>
      </c>
      <c r="I20" s="1">
        <f t="shared" si="2"/>
        <v>4.287057442330986</v>
      </c>
      <c r="J20" s="1">
        <f t="shared" si="3"/>
        <v>3.2600284871201128</v>
      </c>
      <c r="L20">
        <v>2006</v>
      </c>
      <c r="M20">
        <f>AVERAGE(G254:G265)</f>
        <v>4.0025689460537643</v>
      </c>
      <c r="N20" s="1">
        <f>AVERAGE(H254:H265)</f>
        <v>4.056514723489097</v>
      </c>
      <c r="O20" s="1">
        <f>AVERAGE(I254:I265)</f>
        <v>3.9307790568551528</v>
      </c>
      <c r="P20" s="1">
        <f>AVERAGE(J254:J265)</f>
        <v>3.4931651828821848</v>
      </c>
      <c r="Y20" s="12" t="s">
        <v>44</v>
      </c>
    </row>
    <row r="21" spans="1:30">
      <c r="A21" s="4">
        <v>31625</v>
      </c>
      <c r="B21" s="5">
        <v>138.32248715745155</v>
      </c>
      <c r="C21" s="5">
        <v>37.036998587693795</v>
      </c>
      <c r="D21" s="5">
        <v>92.039213997514167</v>
      </c>
      <c r="E21" s="5">
        <v>50.002828511558839</v>
      </c>
      <c r="G21" s="1">
        <f t="shared" si="0"/>
        <v>4.9295878223979583</v>
      </c>
      <c r="H21" s="1">
        <f t="shared" si="1"/>
        <v>3.6119173748450017</v>
      </c>
      <c r="I21" s="1">
        <f t="shared" si="2"/>
        <v>4.5222147253383733</v>
      </c>
      <c r="J21" s="1">
        <f t="shared" si="3"/>
        <v>3.9120795740592875</v>
      </c>
      <c r="L21">
        <v>2011</v>
      </c>
      <c r="M21">
        <f>AVERAGE(G314:G325)</f>
        <v>4.8481483502523455</v>
      </c>
      <c r="N21" s="1">
        <f>AVERAGE(H314:H325)</f>
        <v>5.4520634783462301</v>
      </c>
      <c r="O21" s="1">
        <f>AVERAGE(I314:I325)</f>
        <v>4.334868499091372</v>
      </c>
      <c r="P21" s="1">
        <f>AVERAGE(J314:J325)</f>
        <v>5.1949536254649935</v>
      </c>
      <c r="W21" s="7"/>
      <c r="X21" s="7"/>
      <c r="Y21" s="7" t="s">
        <v>34</v>
      </c>
      <c r="Z21" s="7"/>
      <c r="AA21" s="7"/>
      <c r="AB21" s="7"/>
      <c r="AC21" s="7"/>
      <c r="AD21" s="1"/>
    </row>
    <row r="22" spans="1:30">
      <c r="A22" s="4">
        <v>31656</v>
      </c>
      <c r="B22" s="5">
        <v>169.47782574439495</v>
      </c>
      <c r="C22" s="5">
        <v>81.268988817063914</v>
      </c>
      <c r="D22" s="5">
        <v>110.4967927332529</v>
      </c>
      <c r="E22" s="5">
        <v>102.40482495016462</v>
      </c>
      <c r="G22" s="1">
        <f t="shared" si="0"/>
        <v>5.132722096695626</v>
      </c>
      <c r="H22" s="1">
        <f t="shared" si="1"/>
        <v>4.3977645024219756</v>
      </c>
      <c r="I22" s="1">
        <f t="shared" si="2"/>
        <v>4.7049864954981375</v>
      </c>
      <c r="J22" s="1">
        <f t="shared" si="3"/>
        <v>4.6289338301493101</v>
      </c>
      <c r="L22">
        <v>2012</v>
      </c>
      <c r="M22">
        <f>AVERAGE(G326:G337)</f>
        <v>4.858498509661306</v>
      </c>
      <c r="N22" s="1">
        <f>AVERAGE(H326:H337)</f>
        <v>5.5809766593360308</v>
      </c>
      <c r="O22" s="1">
        <f>AVERAGE(I326:I337)</f>
        <v>4.3174754444499293</v>
      </c>
      <c r="P22" s="1">
        <f>AVERAGE(J326:J337)</f>
        <v>5.1430955039330852</v>
      </c>
      <c r="W22" s="7"/>
      <c r="X22" s="7"/>
      <c r="Y22" s="7"/>
      <c r="Z22" s="7"/>
      <c r="AA22" s="7"/>
      <c r="AB22" s="7"/>
      <c r="AC22" s="7"/>
      <c r="AD22" s="1"/>
    </row>
    <row r="23" spans="1:30" ht="15" thickBot="1">
      <c r="A23" s="4">
        <v>31686</v>
      </c>
      <c r="B23" s="5">
        <v>118.8804977446416</v>
      </c>
      <c r="C23" s="5">
        <v>39.581708510961491</v>
      </c>
      <c r="D23" s="5">
        <v>139.48887302973318</v>
      </c>
      <c r="E23" s="5">
        <v>46.7585867118569</v>
      </c>
      <c r="G23" s="1">
        <f t="shared" si="0"/>
        <v>4.7781187679108994</v>
      </c>
      <c r="H23" s="1">
        <f t="shared" si="1"/>
        <v>3.678367105260012</v>
      </c>
      <c r="I23" s="1">
        <f t="shared" si="2"/>
        <v>4.937984834852446</v>
      </c>
      <c r="J23" s="1">
        <f t="shared" si="3"/>
        <v>3.8449979118497755</v>
      </c>
      <c r="W23" s="7" t="s">
        <v>11</v>
      </c>
      <c r="X23" s="7" t="s">
        <v>8</v>
      </c>
      <c r="Y23" s="7" t="s">
        <v>35</v>
      </c>
      <c r="Z23" s="7" t="s">
        <v>39</v>
      </c>
      <c r="AA23" s="7" t="s">
        <v>42</v>
      </c>
      <c r="AB23" s="7" t="s">
        <v>43</v>
      </c>
      <c r="AC23" s="7" t="s">
        <v>19</v>
      </c>
      <c r="AD23" s="7" t="s">
        <v>36</v>
      </c>
    </row>
    <row r="24" spans="1:30" ht="24" thickBot="1">
      <c r="A24" s="4">
        <v>31717</v>
      </c>
      <c r="B24" s="5">
        <v>93.860381023365505</v>
      </c>
      <c r="C24" s="5">
        <v>56.935719178277154</v>
      </c>
      <c r="D24" s="5">
        <v>93.143067953754851</v>
      </c>
      <c r="E24" s="5">
        <v>244.57888273520402</v>
      </c>
      <c r="G24" s="1">
        <f t="shared" si="0"/>
        <v>4.5418083698441336</v>
      </c>
      <c r="H24" s="1">
        <f t="shared" si="1"/>
        <v>4.0419228977499664</v>
      </c>
      <c r="I24" s="1">
        <f t="shared" si="2"/>
        <v>4.5341366761759625</v>
      </c>
      <c r="J24" s="1">
        <f t="shared" si="3"/>
        <v>5.4995378856552959</v>
      </c>
      <c r="L24" t="s">
        <v>24</v>
      </c>
      <c r="M24">
        <f>M22-M20</f>
        <v>0.85592956360754169</v>
      </c>
      <c r="N24">
        <f>N22-N20</f>
        <v>1.5244619358469338</v>
      </c>
      <c r="O24">
        <f>O22-O20</f>
        <v>0.38669638759477643</v>
      </c>
      <c r="P24">
        <f>P22-P20</f>
        <v>1.6499303210509004</v>
      </c>
      <c r="W24" s="7" t="s">
        <v>12</v>
      </c>
      <c r="X24" s="8">
        <v>0.44</v>
      </c>
      <c r="Y24" s="7">
        <v>0.85592956360000005</v>
      </c>
      <c r="Z24" s="7">
        <v>-2.9000000000000001E-2</v>
      </c>
      <c r="AA24" s="7">
        <f>N24</f>
        <v>1.5244619358469338</v>
      </c>
      <c r="AB24" s="7">
        <v>-1.2E-2</v>
      </c>
      <c r="AC24" s="7">
        <f>(X24*Y24*Z24)+(AA24*AB24)</f>
        <v>-2.9215204461699208E-2</v>
      </c>
      <c r="AD24" s="1">
        <f>AC24*100</f>
        <v>-2.9215204461699207</v>
      </c>
    </row>
    <row r="25" spans="1:30" ht="23">
      <c r="A25" s="4">
        <v>31747</v>
      </c>
      <c r="B25" s="5">
        <v>89.364052817386835</v>
      </c>
      <c r="C25" s="5">
        <v>92.561115548158639</v>
      </c>
      <c r="D25" s="5">
        <v>70.94488177814425</v>
      </c>
      <c r="E25" s="5">
        <v>72.896077680362666</v>
      </c>
      <c r="G25" s="1">
        <f t="shared" si="0"/>
        <v>4.492718507552846</v>
      </c>
      <c r="H25" s="1">
        <f t="shared" si="1"/>
        <v>4.5278691349752691</v>
      </c>
      <c r="I25" s="1">
        <f t="shared" si="2"/>
        <v>4.2619032625704651</v>
      </c>
      <c r="J25" s="1">
        <f t="shared" si="3"/>
        <v>4.289034833456868</v>
      </c>
      <c r="L25" t="s">
        <v>25</v>
      </c>
      <c r="M25">
        <f>100*M24</f>
        <v>85.592956360754172</v>
      </c>
      <c r="N25" s="1">
        <f>100*N24</f>
        <v>152.44619358469339</v>
      </c>
      <c r="O25" s="1">
        <f>100*O24</f>
        <v>38.669638759477643</v>
      </c>
      <c r="P25" s="1">
        <f>100*P24</f>
        <v>164.99303210509004</v>
      </c>
      <c r="W25" s="7" t="s">
        <v>13</v>
      </c>
      <c r="X25" s="9">
        <v>0.78</v>
      </c>
      <c r="Y25" s="7">
        <v>0.85592956360000005</v>
      </c>
      <c r="Z25" s="7">
        <v>-2.9000000000000001E-2</v>
      </c>
      <c r="AA25" s="7">
        <f>O24</f>
        <v>0.38669638759477643</v>
      </c>
      <c r="AB25" s="7">
        <v>2E-3</v>
      </c>
      <c r="AC25" s="7">
        <f t="shared" ref="AC25:AC30" si="6">(X25*Y25*Z25)+(AA25*AB25)</f>
        <v>-1.8587733953442452E-2</v>
      </c>
      <c r="AD25" s="1">
        <f t="shared" ref="AD25:AD30" si="7">AC25*100</f>
        <v>-1.8587733953442451</v>
      </c>
    </row>
    <row r="26" spans="1:30" ht="23">
      <c r="A26" s="4">
        <v>31778</v>
      </c>
      <c r="B26" s="5">
        <v>113.31331785764165</v>
      </c>
      <c r="C26" s="5">
        <v>75.933760912412311</v>
      </c>
      <c r="D26" s="5">
        <v>93.943346343230502</v>
      </c>
      <c r="E26" s="5">
        <v>112.12740295802209</v>
      </c>
      <c r="G26" s="1">
        <f t="shared" si="0"/>
        <v>4.7301567062067642</v>
      </c>
      <c r="H26" s="1">
        <f t="shared" si="1"/>
        <v>4.3298613933090868</v>
      </c>
      <c r="I26" s="1">
        <f t="shared" si="2"/>
        <v>4.5426919020979968</v>
      </c>
      <c r="J26" s="1">
        <f t="shared" si="3"/>
        <v>4.71963575121306</v>
      </c>
      <c r="W26" s="7" t="s">
        <v>14</v>
      </c>
      <c r="X26" s="10">
        <v>0.39</v>
      </c>
      <c r="Y26" s="7">
        <v>0.85592956360000005</v>
      </c>
      <c r="Z26" s="7">
        <v>-2.9000000000000001E-2</v>
      </c>
      <c r="AA26" s="7">
        <f>O24</f>
        <v>0.38669638759477643</v>
      </c>
      <c r="AB26" s="7">
        <v>2E-3</v>
      </c>
      <c r="AC26" s="7">
        <f t="shared" si="6"/>
        <v>-8.9071705891264497E-3</v>
      </c>
      <c r="AD26" s="1">
        <f t="shared" si="7"/>
        <v>-0.89071705891264497</v>
      </c>
    </row>
    <row r="27" spans="1:30" ht="23">
      <c r="A27" s="4">
        <v>31809</v>
      </c>
      <c r="B27" s="5">
        <v>75.621466145197317</v>
      </c>
      <c r="C27" s="5">
        <v>43.72616977710787</v>
      </c>
      <c r="D27" s="5">
        <v>67.029182331623161</v>
      </c>
      <c r="E27" s="5">
        <v>68.872684817165478</v>
      </c>
      <c r="G27" s="1">
        <f t="shared" si="0"/>
        <v>4.3257401866006395</v>
      </c>
      <c r="H27" s="1">
        <f t="shared" si="1"/>
        <v>3.777946773596732</v>
      </c>
      <c r="I27" s="1">
        <f t="shared" si="2"/>
        <v>4.205128081751873</v>
      </c>
      <c r="J27" s="1">
        <f t="shared" si="3"/>
        <v>4.2322596526382767</v>
      </c>
      <c r="W27" s="7" t="s">
        <v>15</v>
      </c>
      <c r="X27" s="9">
        <v>0.2</v>
      </c>
      <c r="Y27" s="7">
        <v>0.85592956360000005</v>
      </c>
      <c r="Z27" s="7">
        <v>-2.9000000000000001E-2</v>
      </c>
      <c r="AA27" s="7">
        <f>O24</f>
        <v>0.38669638759477643</v>
      </c>
      <c r="AB27" s="7">
        <v>2E-3</v>
      </c>
      <c r="AC27" s="7">
        <f t="shared" si="6"/>
        <v>-4.1909986936904484E-3</v>
      </c>
      <c r="AD27" s="1">
        <f t="shared" si="7"/>
        <v>-0.41909986936904486</v>
      </c>
    </row>
    <row r="28" spans="1:30" ht="23">
      <c r="A28" s="4">
        <v>31837</v>
      </c>
      <c r="B28" s="5">
        <v>84.349750678901387</v>
      </c>
      <c r="C28" s="5">
        <v>56.690233352977941</v>
      </c>
      <c r="D28" s="5">
        <v>41.852560546346915</v>
      </c>
      <c r="E28" s="5">
        <v>103.02953217807428</v>
      </c>
      <c r="G28" s="1">
        <f t="shared" si="0"/>
        <v>4.4349718531950941</v>
      </c>
      <c r="H28" s="1">
        <f t="shared" si="1"/>
        <v>4.0376019446265223</v>
      </c>
      <c r="I28" s="1">
        <f t="shared" si="2"/>
        <v>3.7341529789669776</v>
      </c>
      <c r="J28" s="1">
        <f t="shared" si="3"/>
        <v>4.6350156673087399</v>
      </c>
      <c r="L28" t="s">
        <v>31</v>
      </c>
      <c r="W28" s="7" t="s">
        <v>16</v>
      </c>
      <c r="X28" s="10">
        <v>0.21</v>
      </c>
      <c r="Y28" s="7">
        <v>0.85592956360000005</v>
      </c>
      <c r="Z28" s="7">
        <v>-2.9000000000000001E-2</v>
      </c>
      <c r="AA28" s="7">
        <f>O24</f>
        <v>0.38669638759477643</v>
      </c>
      <c r="AB28" s="7">
        <v>2E-3</v>
      </c>
      <c r="AC28" s="7">
        <f t="shared" si="6"/>
        <v>-4.4392182671344474E-3</v>
      </c>
      <c r="AD28" s="1">
        <f t="shared" si="7"/>
        <v>-0.44392182671344471</v>
      </c>
    </row>
    <row r="29" spans="1:30" ht="23">
      <c r="A29" s="4">
        <v>31868</v>
      </c>
      <c r="B29" s="5">
        <v>86.860823776812666</v>
      </c>
      <c r="C29" s="5">
        <v>35.646367427610542</v>
      </c>
      <c r="D29" s="5">
        <v>90.874360503494898</v>
      </c>
      <c r="E29" s="5">
        <v>42.109697257384781</v>
      </c>
      <c r="G29" s="1">
        <f t="shared" si="0"/>
        <v>4.4643071110222454</v>
      </c>
      <c r="H29" s="1">
        <f t="shared" si="1"/>
        <v>3.5736472462299176</v>
      </c>
      <c r="I29" s="1">
        <f t="shared" si="2"/>
        <v>4.5094778987284538</v>
      </c>
      <c r="J29" s="1">
        <f t="shared" si="3"/>
        <v>3.7402780528196811</v>
      </c>
      <c r="L29" t="s">
        <v>26</v>
      </c>
      <c r="P29">
        <f>AVERAGE(J286:J288)</f>
        <v>6.5085010854632612</v>
      </c>
      <c r="Q29">
        <f>(P29-P20)*100</f>
        <v>301.53359025810767</v>
      </c>
      <c r="R29">
        <f>Q29*Q12</f>
        <v>43.420836997167498</v>
      </c>
      <c r="W29" s="7" t="s">
        <v>17</v>
      </c>
      <c r="X29" s="9">
        <v>0.09</v>
      </c>
      <c r="Y29" s="7">
        <v>0.85592956360000005</v>
      </c>
      <c r="Z29" s="7">
        <v>-2.9000000000000001E-2</v>
      </c>
      <c r="AA29" s="7">
        <v>0</v>
      </c>
      <c r="AB29" s="7">
        <v>0</v>
      </c>
      <c r="AC29" s="7">
        <f t="shared" si="6"/>
        <v>-2.2339761609960003E-3</v>
      </c>
      <c r="AD29" s="1">
        <f t="shared" si="7"/>
        <v>-0.22339761609960004</v>
      </c>
    </row>
    <row r="30" spans="1:30" ht="24" thickBot="1">
      <c r="A30" s="4">
        <v>31898</v>
      </c>
      <c r="B30" s="5">
        <v>97.970268330421291</v>
      </c>
      <c r="C30" s="5">
        <v>39.424496028292303</v>
      </c>
      <c r="D30" s="5">
        <v>89.338718037067665</v>
      </c>
      <c r="E30" s="5">
        <v>82.796211143826397</v>
      </c>
      <c r="G30" s="1">
        <f t="shared" si="0"/>
        <v>4.5846640482567631</v>
      </c>
      <c r="H30" s="1">
        <f t="shared" si="1"/>
        <v>3.6743873497183759</v>
      </c>
      <c r="I30" s="1">
        <f t="shared" si="2"/>
        <v>4.4924349665605297</v>
      </c>
      <c r="J30" s="1">
        <f t="shared" si="3"/>
        <v>4.4163823012117014</v>
      </c>
      <c r="W30" s="7" t="s">
        <v>18</v>
      </c>
      <c r="X30" s="11">
        <v>2E-3</v>
      </c>
      <c r="Y30" s="7">
        <v>0.85592956360000005</v>
      </c>
      <c r="Z30" s="7">
        <v>-2.9000000000000001E-2</v>
      </c>
      <c r="AA30" s="7">
        <v>1.649930321</v>
      </c>
      <c r="AB30" s="7">
        <v>-2E-3</v>
      </c>
      <c r="AC30" s="7">
        <f t="shared" si="6"/>
        <v>-3.3495045566888002E-3</v>
      </c>
      <c r="AD30" s="1">
        <f t="shared" si="7"/>
        <v>-0.33495045566888004</v>
      </c>
    </row>
    <row r="31" spans="1:30">
      <c r="A31" s="4">
        <v>31929</v>
      </c>
      <c r="B31" s="5">
        <v>109.31131133061739</v>
      </c>
      <c r="C31" s="5">
        <v>41.46665658662095</v>
      </c>
      <c r="D31" s="5">
        <v>113.31242283016289</v>
      </c>
      <c r="E31" s="5">
        <v>130.62749305827168</v>
      </c>
      <c r="G31" s="1">
        <f t="shared" si="0"/>
        <v>4.6941998786716006</v>
      </c>
      <c r="H31" s="1">
        <f t="shared" si="1"/>
        <v>3.7248896485490208</v>
      </c>
      <c r="I31" s="1">
        <f t="shared" si="2"/>
        <v>4.7301488074793205</v>
      </c>
      <c r="J31" s="1">
        <f t="shared" si="3"/>
        <v>4.8723497081505105</v>
      </c>
      <c r="L31" t="s">
        <v>27</v>
      </c>
      <c r="M31">
        <f>AVERAGE(G200,G201)</f>
        <v>4.4323737226675082</v>
      </c>
      <c r="O31">
        <f>AVERAGE(I200:I201)</f>
        <v>3.6388340063742923</v>
      </c>
    </row>
    <row r="32" spans="1:30">
      <c r="A32" s="4">
        <v>31959</v>
      </c>
      <c r="B32" s="5">
        <v>74.655767846503068</v>
      </c>
      <c r="C32" s="5">
        <v>38.663315595687777</v>
      </c>
      <c r="D32" s="5">
        <v>64.421933031300895</v>
      </c>
      <c r="E32" s="5">
        <v>40.598820074753682</v>
      </c>
      <c r="G32" s="1">
        <f t="shared" si="0"/>
        <v>4.3128877861913306</v>
      </c>
      <c r="H32" s="1">
        <f t="shared" si="1"/>
        <v>3.6548912330538079</v>
      </c>
      <c r="I32" s="1">
        <f t="shared" si="2"/>
        <v>4.1654541501480002</v>
      </c>
      <c r="J32" s="1">
        <f t="shared" si="3"/>
        <v>3.703739003987188</v>
      </c>
      <c r="L32" t="s">
        <v>28</v>
      </c>
      <c r="M32">
        <f>AVERAGE(G202:G203)</f>
        <v>5.4528244705595608</v>
      </c>
      <c r="O32">
        <f>AVERAGE(I202:I203)</f>
        <v>6.2245792765434018</v>
      </c>
    </row>
    <row r="33" spans="1:33">
      <c r="A33" s="4">
        <v>31990</v>
      </c>
      <c r="B33" s="5">
        <v>61.516160483899533</v>
      </c>
      <c r="C33" s="5">
        <v>30.314503976112999</v>
      </c>
      <c r="D33" s="5">
        <v>62.344884753564202</v>
      </c>
      <c r="E33" s="5">
        <v>81.853875936599366</v>
      </c>
      <c r="G33" s="1">
        <f t="shared" si="0"/>
        <v>4.1192999123898595</v>
      </c>
      <c r="H33" s="1">
        <f t="shared" si="1"/>
        <v>3.411626277064677</v>
      </c>
      <c r="I33" s="1">
        <f t="shared" si="2"/>
        <v>4.1326816279195207</v>
      </c>
      <c r="J33" s="1">
        <f t="shared" si="3"/>
        <v>4.4049356568389086</v>
      </c>
      <c r="L33" t="s">
        <v>29</v>
      </c>
      <c r="M33">
        <f>M32-M31</f>
        <v>1.0204507478920526</v>
      </c>
      <c r="O33">
        <f>O32-O31</f>
        <v>2.5857452701691095</v>
      </c>
    </row>
    <row r="34" spans="1:33">
      <c r="A34" s="4">
        <v>32021</v>
      </c>
      <c r="B34" s="5">
        <v>75.565305497710895</v>
      </c>
      <c r="C34" s="5">
        <v>42.021015140489105</v>
      </c>
      <c r="D34" s="5">
        <v>80.659156587580568</v>
      </c>
      <c r="E34" s="5">
        <v>59.568220395216578</v>
      </c>
      <c r="G34" s="1">
        <f t="shared" si="0"/>
        <v>4.3249972558606116</v>
      </c>
      <c r="H34" s="1">
        <f t="shared" si="1"/>
        <v>3.7381698536326367</v>
      </c>
      <c r="I34" s="1">
        <f t="shared" si="2"/>
        <v>4.3902323330005286</v>
      </c>
      <c r="J34" s="1">
        <f t="shared" si="3"/>
        <v>4.0871222170163541</v>
      </c>
    </row>
    <row r="35" spans="1:33">
      <c r="A35" s="4">
        <v>32051</v>
      </c>
      <c r="B35" s="5">
        <v>212.34254458916695</v>
      </c>
      <c r="C35" s="5">
        <v>43.540399371604657</v>
      </c>
      <c r="D35" s="5">
        <v>175.6987214465081</v>
      </c>
      <c r="E35" s="5">
        <v>523.70242582974015</v>
      </c>
      <c r="G35" s="1">
        <f t="shared" si="0"/>
        <v>5.3582007470737967</v>
      </c>
      <c r="H35" s="1">
        <f t="shared" ref="H35:H66" si="8">LN(C35)</f>
        <v>3.7736892282862602</v>
      </c>
      <c r="I35" s="1">
        <f t="shared" ref="I35:I66" si="9">LN(D35)</f>
        <v>5.1687707182542706</v>
      </c>
      <c r="J35" s="1">
        <f t="shared" si="3"/>
        <v>6.2609236333727472</v>
      </c>
    </row>
    <row r="36" spans="1:33">
      <c r="A36" s="4">
        <v>32082</v>
      </c>
      <c r="B36" s="5">
        <v>204.11462347214368</v>
      </c>
      <c r="C36" s="5">
        <v>87.817678339584134</v>
      </c>
      <c r="D36" s="5">
        <v>160.53871740283739</v>
      </c>
      <c r="E36" s="5">
        <v>414.96243410900269</v>
      </c>
      <c r="G36" s="1">
        <f t="shared" si="0"/>
        <v>5.3186817158142965</v>
      </c>
      <c r="H36" s="1">
        <f t="shared" si="8"/>
        <v>4.4752628282045714</v>
      </c>
      <c r="I36" s="1">
        <f t="shared" si="9"/>
        <v>5.0785351434030312</v>
      </c>
      <c r="J36" s="1">
        <f t="shared" si="3"/>
        <v>6.0281879959142257</v>
      </c>
    </row>
    <row r="37" spans="1:33">
      <c r="A37" s="4">
        <v>32112</v>
      </c>
      <c r="B37" s="5">
        <v>153.97719639433959</v>
      </c>
      <c r="C37" s="5">
        <v>41.420216008833577</v>
      </c>
      <c r="D37" s="5">
        <v>124.22800821275835</v>
      </c>
      <c r="E37" s="5">
        <v>254.43833378112004</v>
      </c>
      <c r="G37" s="1">
        <f t="shared" si="0"/>
        <v>5.0368045160879591</v>
      </c>
      <c r="H37" s="1">
        <f t="shared" si="8"/>
        <v>3.7237690710391504</v>
      </c>
      <c r="I37" s="1">
        <f t="shared" si="9"/>
        <v>4.8221186530354618</v>
      </c>
      <c r="J37" s="1">
        <f t="shared" si="3"/>
        <v>5.539058503216296</v>
      </c>
      <c r="L37" s="7"/>
      <c r="M37" s="7"/>
      <c r="N37" s="7"/>
      <c r="O37" s="7"/>
      <c r="P37" s="7"/>
      <c r="Q37" s="7"/>
      <c r="R37" s="7"/>
      <c r="S37" s="1"/>
      <c r="W37" s="1"/>
      <c r="X37" s="1"/>
      <c r="Y37" s="12" t="s">
        <v>45</v>
      </c>
      <c r="Z37" s="1"/>
      <c r="AA37" s="1"/>
      <c r="AB37" s="1"/>
      <c r="AC37" s="1"/>
      <c r="AD37" s="1"/>
      <c r="AE37" s="1"/>
      <c r="AF37" s="1"/>
    </row>
    <row r="38" spans="1:33">
      <c r="A38" s="4">
        <v>32143</v>
      </c>
      <c r="B38" s="5">
        <v>197.51809724775347</v>
      </c>
      <c r="C38" s="5">
        <v>156.06773815652119</v>
      </c>
      <c r="D38" s="5">
        <v>93.616046103284972</v>
      </c>
      <c r="E38" s="5">
        <v>313.42158136857728</v>
      </c>
      <c r="G38" s="1">
        <f t="shared" si="0"/>
        <v>5.2858302117774496</v>
      </c>
      <c r="H38" s="1">
        <f t="shared" si="8"/>
        <v>5.050290131955828</v>
      </c>
      <c r="I38" s="1">
        <f t="shared" si="9"/>
        <v>4.5392018015180389</v>
      </c>
      <c r="J38" s="1">
        <f t="shared" si="3"/>
        <v>5.7475491896077617</v>
      </c>
      <c r="L38" s="7"/>
      <c r="M38" s="7"/>
      <c r="N38" s="7"/>
      <c r="O38" s="7"/>
      <c r="P38" s="7"/>
      <c r="Q38" s="7" t="s">
        <v>53</v>
      </c>
      <c r="R38" s="7"/>
      <c r="S38" s="1"/>
      <c r="W38" s="7"/>
      <c r="X38" s="7"/>
      <c r="Y38" s="7" t="s">
        <v>46</v>
      </c>
      <c r="Z38" s="7"/>
      <c r="AA38" s="7"/>
      <c r="AB38" s="7"/>
      <c r="AC38" s="7"/>
      <c r="AD38" s="1"/>
      <c r="AE38" s="1"/>
      <c r="AF38" s="1"/>
    </row>
    <row r="39" spans="1:33" ht="15" thickBot="1">
      <c r="A39" s="4">
        <v>32174</v>
      </c>
      <c r="B39" s="5">
        <v>104.34334299855657</v>
      </c>
      <c r="C39" s="5">
        <v>61.28587061041236</v>
      </c>
      <c r="D39" s="5">
        <v>63.720563418664625</v>
      </c>
      <c r="E39" s="5">
        <v>57.918484127182481</v>
      </c>
      <c r="G39" s="1">
        <f t="shared" si="0"/>
        <v>4.6476868365534543</v>
      </c>
      <c r="H39" s="1">
        <f t="shared" si="8"/>
        <v>4.1155493206221001</v>
      </c>
      <c r="I39" s="1">
        <f t="shared" si="9"/>
        <v>4.1545073271035822</v>
      </c>
      <c r="J39" s="1">
        <f t="shared" si="3"/>
        <v>4.059036575897653</v>
      </c>
      <c r="L39" s="7"/>
      <c r="M39" s="7"/>
      <c r="N39" s="7"/>
      <c r="O39" s="7"/>
      <c r="P39" s="13" t="s">
        <v>49</v>
      </c>
      <c r="Q39" s="7" t="s">
        <v>54</v>
      </c>
      <c r="R39" s="7"/>
      <c r="S39" s="1"/>
      <c r="W39" s="7"/>
      <c r="X39" s="7"/>
      <c r="Y39" s="7"/>
      <c r="Z39" s="7"/>
      <c r="AA39" s="7"/>
      <c r="AB39" s="7"/>
      <c r="AC39" s="7"/>
      <c r="AD39" s="1"/>
      <c r="AE39" s="1"/>
      <c r="AF39" s="1"/>
    </row>
    <row r="40" spans="1:33" ht="24" thickBot="1">
      <c r="A40" s="4">
        <v>32203</v>
      </c>
      <c r="B40" s="5">
        <v>85.181048704134483</v>
      </c>
      <c r="C40" s="5">
        <v>47.276541186839466</v>
      </c>
      <c r="D40" s="5">
        <v>78.531158141109998</v>
      </c>
      <c r="E40" s="5">
        <v>154.65774861198366</v>
      </c>
      <c r="G40" s="1">
        <f t="shared" si="0"/>
        <v>4.4447789760433052</v>
      </c>
      <c r="H40" s="1">
        <f t="shared" si="8"/>
        <v>3.8560142144751044</v>
      </c>
      <c r="I40" s="1">
        <f t="shared" si="9"/>
        <v>4.363495465031888</v>
      </c>
      <c r="J40" s="1">
        <f t="shared" si="3"/>
        <v>5.0412146020594406</v>
      </c>
      <c r="L40" s="7"/>
      <c r="M40" s="8"/>
      <c r="N40" s="1" t="s">
        <v>47</v>
      </c>
      <c r="O40" s="1" t="s">
        <v>48</v>
      </c>
      <c r="P40" s="13" t="s">
        <v>50</v>
      </c>
      <c r="Q40" s="7" t="s">
        <v>55</v>
      </c>
      <c r="R40" s="7"/>
      <c r="S40" s="1"/>
      <c r="W40" s="7" t="s">
        <v>11</v>
      </c>
      <c r="X40" s="7" t="s">
        <v>8</v>
      </c>
      <c r="Y40" s="7" t="s">
        <v>35</v>
      </c>
      <c r="Z40" s="7" t="s">
        <v>39</v>
      </c>
      <c r="AA40" s="7" t="s">
        <v>42</v>
      </c>
      <c r="AB40" s="7" t="s">
        <v>43</v>
      </c>
      <c r="AC40" s="7" t="s">
        <v>19</v>
      </c>
      <c r="AD40" s="7" t="s">
        <v>36</v>
      </c>
      <c r="AE40" s="1"/>
      <c r="AF40" s="1"/>
      <c r="AG40" s="7"/>
    </row>
    <row r="41" spans="1:33" ht="24" thickBot="1">
      <c r="A41" s="4">
        <v>32234</v>
      </c>
      <c r="B41" s="5">
        <v>84.868279293923891</v>
      </c>
      <c r="C41" s="5">
        <v>29.558531549178852</v>
      </c>
      <c r="D41" s="5">
        <v>68.705534078592095</v>
      </c>
      <c r="E41" s="5">
        <v>104.75408054718129</v>
      </c>
      <c r="G41" s="1">
        <f t="shared" si="0"/>
        <v>4.441100399166932</v>
      </c>
      <c r="H41" s="1">
        <f t="shared" si="8"/>
        <v>3.3863724178899997</v>
      </c>
      <c r="I41" s="1">
        <f t="shared" si="9"/>
        <v>4.2298297502575206</v>
      </c>
      <c r="J41" s="1">
        <f t="shared" si="3"/>
        <v>4.6516155131478731</v>
      </c>
      <c r="L41" s="7"/>
      <c r="M41" s="9"/>
      <c r="N41" s="1">
        <v>2006</v>
      </c>
      <c r="O41" s="1">
        <f>AVERAGE(G254:G265)</f>
        <v>4.0025689460537643</v>
      </c>
      <c r="P41" s="7">
        <v>0</v>
      </c>
      <c r="Q41" s="7">
        <f>0.44*(-0.207)*P41*100</f>
        <v>0</v>
      </c>
      <c r="R41" s="7"/>
      <c r="S41" s="1"/>
      <c r="W41" s="7" t="s">
        <v>12</v>
      </c>
      <c r="X41" s="8">
        <v>0.44</v>
      </c>
      <c r="Y41" s="7">
        <v>0.85592956360000005</v>
      </c>
      <c r="Z41" s="7">
        <v>-0.22</v>
      </c>
      <c r="AA41" s="7">
        <v>1.5244619358469338</v>
      </c>
      <c r="AB41" s="7">
        <v>-5.0000000000000001E-3</v>
      </c>
      <c r="AC41" s="7">
        <f>(X41*Y41*Z41)+(AA41*AB41)</f>
        <v>-9.0476291435714673E-2</v>
      </c>
      <c r="AD41" s="1">
        <f>AC41*100</f>
        <v>-9.0476291435714664</v>
      </c>
      <c r="AE41" s="1"/>
      <c r="AF41" s="1"/>
    </row>
    <row r="42" spans="1:33" ht="23">
      <c r="A42" s="4">
        <v>32264</v>
      </c>
      <c r="B42" s="5">
        <v>93.415279437372121</v>
      </c>
      <c r="C42" s="5">
        <v>32.535341913343238</v>
      </c>
      <c r="D42" s="5">
        <v>110.59110566752115</v>
      </c>
      <c r="E42" s="5">
        <v>85.410192585613217</v>
      </c>
      <c r="G42" s="1">
        <f t="shared" si="0"/>
        <v>4.5370549232617359</v>
      </c>
      <c r="H42" s="1">
        <f t="shared" si="8"/>
        <v>3.4823269419848035</v>
      </c>
      <c r="I42" s="1">
        <f t="shared" si="9"/>
        <v>4.7058396669351215</v>
      </c>
      <c r="J42" s="1">
        <f t="shared" si="3"/>
        <v>4.4474654447923383</v>
      </c>
      <c r="L42" s="7"/>
      <c r="M42" s="10"/>
      <c r="N42" s="1">
        <v>2007</v>
      </c>
      <c r="O42" s="1">
        <f>AVERAGE(G266:G277)</f>
        <v>4.0337185139194718</v>
      </c>
      <c r="P42" s="7">
        <f>O42-O41</f>
        <v>3.1149567865707439E-2</v>
      </c>
      <c r="Q42" s="7">
        <f t="shared" ref="Q42:Q49" si="10">0.44*(-0.207)*P42*100</f>
        <v>-0.28371026412086331</v>
      </c>
      <c r="R42" s="7"/>
      <c r="S42" s="1"/>
      <c r="W42" s="7" t="s">
        <v>13</v>
      </c>
      <c r="X42" s="9">
        <v>0.78</v>
      </c>
      <c r="Y42" s="7">
        <v>0.85592956360000005</v>
      </c>
      <c r="Z42" s="7">
        <v>-0.22</v>
      </c>
      <c r="AA42" s="7">
        <v>0.38669638759477643</v>
      </c>
      <c r="AB42" s="7">
        <v>1.7999999999999999E-2</v>
      </c>
      <c r="AC42" s="7">
        <f t="shared" ref="AC42:AC47" si="11">(X42*Y42*Z42)+(AA42*AB42)</f>
        <v>-0.13991697813705403</v>
      </c>
      <c r="AD42" s="1">
        <f t="shared" ref="AD42:AD47" si="12">AC42*100</f>
        <v>-13.991697813705404</v>
      </c>
      <c r="AE42" s="1"/>
      <c r="AF42" s="1"/>
    </row>
    <row r="43" spans="1:33" ht="23">
      <c r="A43" s="4">
        <v>32295</v>
      </c>
      <c r="B43" s="5">
        <v>84.38802188397031</v>
      </c>
      <c r="C43" s="5">
        <v>33.284146719416675</v>
      </c>
      <c r="D43" s="5">
        <v>90.95277066124936</v>
      </c>
      <c r="E43" s="5">
        <v>34.950367374959804</v>
      </c>
      <c r="G43" s="1">
        <f t="shared" si="0"/>
        <v>4.4354254707241623</v>
      </c>
      <c r="H43" s="1">
        <f t="shared" si="8"/>
        <v>3.5050812091349655</v>
      </c>
      <c r="I43" s="1">
        <f t="shared" si="9"/>
        <v>4.5103403680652647</v>
      </c>
      <c r="J43" s="1">
        <f t="shared" si="3"/>
        <v>3.5539289800683456</v>
      </c>
      <c r="L43" s="7"/>
      <c r="M43" s="9"/>
      <c r="N43" s="1">
        <v>2008</v>
      </c>
      <c r="O43" s="1">
        <f>AVERAGE(G278:G289)</f>
        <v>4.7559938429877704</v>
      </c>
      <c r="P43" s="7">
        <f>O43-O41</f>
        <v>0.75342489693400605</v>
      </c>
      <c r="Q43" s="7">
        <f t="shared" si="10"/>
        <v>-6.8621939612749259</v>
      </c>
      <c r="R43" s="7"/>
      <c r="S43" s="1"/>
      <c r="W43" s="7" t="s">
        <v>14</v>
      </c>
      <c r="X43" s="10">
        <v>0.39</v>
      </c>
      <c r="Y43" s="7">
        <v>0.85592956360000005</v>
      </c>
      <c r="Z43" s="7">
        <v>-0.22</v>
      </c>
      <c r="AA43" s="7">
        <v>0.38669638759477643</v>
      </c>
      <c r="AB43" s="7">
        <v>1.7999999999999999E-2</v>
      </c>
      <c r="AC43" s="7">
        <f t="shared" si="11"/>
        <v>-6.6478221580174038E-2</v>
      </c>
      <c r="AD43" s="1">
        <f t="shared" si="12"/>
        <v>-6.6478221580174042</v>
      </c>
      <c r="AE43" s="1"/>
      <c r="AF43" s="1"/>
    </row>
    <row r="44" spans="1:33" ht="23">
      <c r="A44" s="4">
        <v>32325</v>
      </c>
      <c r="B44" s="5">
        <v>87.101178937424322</v>
      </c>
      <c r="C44" s="5">
        <v>59.498138266523291</v>
      </c>
      <c r="D44" s="5">
        <v>95.915546990559434</v>
      </c>
      <c r="E44" s="5">
        <v>52.714668504496956</v>
      </c>
      <c r="G44" s="1">
        <f t="shared" si="0"/>
        <v>4.467070419213746</v>
      </c>
      <c r="H44" s="1">
        <f t="shared" si="8"/>
        <v>4.0859450224237888</v>
      </c>
      <c r="I44" s="1">
        <f t="shared" si="9"/>
        <v>4.5634680854397818</v>
      </c>
      <c r="J44" s="1">
        <f t="shared" si="3"/>
        <v>3.9648937565617719</v>
      </c>
      <c r="L44" s="7"/>
      <c r="M44" s="10"/>
      <c r="N44" s="7">
        <v>2009</v>
      </c>
      <c r="O44" s="7">
        <f>AVERAGE(G290:G301)</f>
        <v>4.7174598728713644</v>
      </c>
      <c r="P44" s="7">
        <f>O44-O41</f>
        <v>0.71489092681760003</v>
      </c>
      <c r="Q44" s="7">
        <f t="shared" si="10"/>
        <v>-6.5112265614547011</v>
      </c>
      <c r="R44" s="7"/>
      <c r="S44" s="1"/>
      <c r="W44" s="7" t="s">
        <v>15</v>
      </c>
      <c r="X44" s="9">
        <v>0.2</v>
      </c>
      <c r="Y44" s="7">
        <v>0.85592956360000005</v>
      </c>
      <c r="Z44" s="7">
        <v>-0.22</v>
      </c>
      <c r="AA44" s="7">
        <v>0.38669638759477643</v>
      </c>
      <c r="AB44" s="7">
        <v>1.7999999999999999E-2</v>
      </c>
      <c r="AC44" s="7">
        <f t="shared" si="11"/>
        <v>-3.0700365821694029E-2</v>
      </c>
      <c r="AD44" s="1">
        <f t="shared" si="12"/>
        <v>-3.0700365821694029</v>
      </c>
      <c r="AE44" s="1"/>
      <c r="AF44" s="1"/>
    </row>
    <row r="45" spans="1:33" ht="23">
      <c r="A45" s="4">
        <v>32356</v>
      </c>
      <c r="B45" s="5">
        <v>101.87862804409833</v>
      </c>
      <c r="C45" s="5">
        <v>50.473169309037907</v>
      </c>
      <c r="D45" s="5">
        <v>80.01500238229616</v>
      </c>
      <c r="E45" s="5">
        <v>17.035675983699143</v>
      </c>
      <c r="G45" s="1">
        <f t="shared" si="0"/>
        <v>4.6237821836297153</v>
      </c>
      <c r="H45" s="1">
        <f t="shared" si="8"/>
        <v>3.9214418942798956</v>
      </c>
      <c r="I45" s="1">
        <f t="shared" si="9"/>
        <v>4.3822141468710729</v>
      </c>
      <c r="J45" s="1">
        <f t="shared" si="3"/>
        <v>2.8353097323742911</v>
      </c>
      <c r="L45" s="7"/>
      <c r="M45" s="9"/>
      <c r="N45" s="7">
        <v>2010</v>
      </c>
      <c r="O45" s="7">
        <f>AVERAGE(G302:G313)</f>
        <v>4.8659475088512494</v>
      </c>
      <c r="P45" s="7">
        <f>O45-O41</f>
        <v>0.86337856279748504</v>
      </c>
      <c r="Q45" s="7">
        <f t="shared" si="10"/>
        <v>-7.8636519499594932</v>
      </c>
      <c r="R45" s="7"/>
      <c r="S45" s="1"/>
      <c r="W45" s="7" t="s">
        <v>16</v>
      </c>
      <c r="X45" s="10">
        <v>0.21</v>
      </c>
      <c r="Y45" s="7">
        <v>0.85592956360000005</v>
      </c>
      <c r="Z45" s="7">
        <v>-0.22</v>
      </c>
      <c r="AA45" s="7">
        <v>0.38669638759477643</v>
      </c>
      <c r="AB45" s="7">
        <v>1.7999999999999999E-2</v>
      </c>
      <c r="AC45" s="7">
        <f t="shared" si="11"/>
        <v>-3.2583410861614023E-2</v>
      </c>
      <c r="AD45" s="1">
        <f t="shared" si="12"/>
        <v>-3.2583410861614022</v>
      </c>
      <c r="AE45" s="1"/>
      <c r="AF45" s="1"/>
    </row>
    <row r="46" spans="1:33" ht="24" thickBot="1">
      <c r="A46" s="4">
        <v>32387</v>
      </c>
      <c r="B46" s="5">
        <v>84.657605145396289</v>
      </c>
      <c r="C46" s="5">
        <v>55.673835780131228</v>
      </c>
      <c r="D46" s="5">
        <v>70.965495061598148</v>
      </c>
      <c r="E46" s="5">
        <v>32.884253558509563</v>
      </c>
      <c r="G46" s="1">
        <f t="shared" si="0"/>
        <v>4.4386149467809766</v>
      </c>
      <c r="H46" s="1">
        <f t="shared" si="8"/>
        <v>4.0195103019258029</v>
      </c>
      <c r="I46" s="1">
        <f t="shared" si="9"/>
        <v>4.2621937738643947</v>
      </c>
      <c r="J46" s="1">
        <f t="shared" si="3"/>
        <v>3.4929939279556215</v>
      </c>
      <c r="L46" s="7"/>
      <c r="M46" s="11"/>
      <c r="N46" s="7">
        <v>2011</v>
      </c>
      <c r="O46" s="7">
        <f>AVERAGE(G314:G325)</f>
        <v>4.8481483502523455</v>
      </c>
      <c r="P46" s="7">
        <f>O46-O41</f>
        <v>0.84557940419858113</v>
      </c>
      <c r="Q46" s="7">
        <f t="shared" si="10"/>
        <v>-7.7015372134406759</v>
      </c>
      <c r="R46" s="7"/>
      <c r="S46" s="1"/>
      <c r="W46" s="7" t="s">
        <v>17</v>
      </c>
      <c r="X46" s="9">
        <v>0.09</v>
      </c>
      <c r="Y46" s="7">
        <v>0.85592956360000005</v>
      </c>
      <c r="Z46" s="7">
        <v>-0.22</v>
      </c>
      <c r="AA46" s="7">
        <v>0</v>
      </c>
      <c r="AB46" s="7">
        <v>0</v>
      </c>
      <c r="AC46" s="7">
        <f t="shared" si="11"/>
        <v>-1.694740535928E-2</v>
      </c>
      <c r="AD46" s="1">
        <f t="shared" si="12"/>
        <v>-1.6947405359280001</v>
      </c>
      <c r="AE46" s="1"/>
      <c r="AF46" s="1"/>
    </row>
    <row r="47" spans="1:33" ht="24" thickBot="1">
      <c r="A47" s="4">
        <v>32417</v>
      </c>
      <c r="B47" s="5">
        <v>103.58834357840787</v>
      </c>
      <c r="C47" s="5">
        <v>52.194769046340816</v>
      </c>
      <c r="D47" s="5">
        <v>108.53660258111283</v>
      </c>
      <c r="E47" s="5">
        <v>197.30759291971853</v>
      </c>
      <c r="G47" s="1">
        <f t="shared" si="0"/>
        <v>4.6404248097733074</v>
      </c>
      <c r="H47" s="1">
        <f t="shared" si="8"/>
        <v>3.9549822800270373</v>
      </c>
      <c r="I47" s="1">
        <f t="shared" si="9"/>
        <v>4.6870874670684657</v>
      </c>
      <c r="J47" s="1">
        <f t="shared" si="3"/>
        <v>5.2847638964224819</v>
      </c>
      <c r="N47" s="7">
        <v>2012</v>
      </c>
      <c r="O47">
        <f>AVERAGE(G326:G337)</f>
        <v>4.858498509661306</v>
      </c>
      <c r="P47">
        <f>O47-O41</f>
        <v>0.85592956360754169</v>
      </c>
      <c r="Q47" s="7">
        <f t="shared" si="10"/>
        <v>-7.7958064653374892</v>
      </c>
      <c r="W47" s="7" t="s">
        <v>18</v>
      </c>
      <c r="X47" s="11">
        <v>2E-3</v>
      </c>
      <c r="Y47" s="7">
        <v>0.85592956360000005</v>
      </c>
      <c r="Z47" s="7">
        <v>-0.22</v>
      </c>
      <c r="AA47" s="7">
        <v>1.649930321</v>
      </c>
      <c r="AB47" s="7">
        <v>3.0000000000000001E-3</v>
      </c>
      <c r="AC47" s="7">
        <f t="shared" si="11"/>
        <v>4.5731819550160003E-3</v>
      </c>
      <c r="AD47" s="1">
        <f t="shared" si="12"/>
        <v>0.45731819550160002</v>
      </c>
      <c r="AE47" s="1"/>
      <c r="AF47" s="1"/>
    </row>
    <row r="48" spans="1:33">
      <c r="A48" s="4">
        <v>32448</v>
      </c>
      <c r="B48" s="5">
        <v>123.35616536936206</v>
      </c>
      <c r="C48" s="5">
        <v>70.982955651354004</v>
      </c>
      <c r="D48" s="5">
        <v>110.70432423108714</v>
      </c>
      <c r="E48" s="5">
        <v>50.312068049845344</v>
      </c>
      <c r="G48" s="1">
        <f t="shared" si="0"/>
        <v>4.815075824453162</v>
      </c>
      <c r="H48" s="1">
        <f t="shared" si="8"/>
        <v>4.2624397869734665</v>
      </c>
      <c r="I48" s="1">
        <f t="shared" si="9"/>
        <v>4.706862901563114</v>
      </c>
      <c r="J48" s="1">
        <f t="shared" si="3"/>
        <v>3.918244969797239</v>
      </c>
      <c r="N48" s="7">
        <v>2013</v>
      </c>
      <c r="O48">
        <f>AVERAGE(G338:G349)</f>
        <v>4.6343312452826062</v>
      </c>
      <c r="P48">
        <f>O48-O41</f>
        <v>0.63176229922884186</v>
      </c>
      <c r="Q48" s="7">
        <f t="shared" si="10"/>
        <v>-5.7540910213762908</v>
      </c>
    </row>
    <row r="49" spans="1:17">
      <c r="A49" s="4">
        <v>32478</v>
      </c>
      <c r="B49" s="5">
        <v>87.849601451606048</v>
      </c>
      <c r="C49" s="5">
        <v>47.831843526299316</v>
      </c>
      <c r="D49" s="5">
        <v>83.8676593120136</v>
      </c>
      <c r="E49" s="5">
        <v>34.772073919999805</v>
      </c>
      <c r="G49" s="1">
        <f t="shared" si="0"/>
        <v>4.4756262779307958</v>
      </c>
      <c r="H49" s="1">
        <f t="shared" si="8"/>
        <v>3.867691600254874</v>
      </c>
      <c r="I49" s="1">
        <f t="shared" si="9"/>
        <v>4.4292400720819334</v>
      </c>
      <c r="J49" s="1">
        <f t="shared" si="3"/>
        <v>3.5488145910629365</v>
      </c>
      <c r="N49" s="7">
        <v>2014</v>
      </c>
      <c r="O49">
        <f>AVERAGE(G350:G361)</f>
        <v>4.1533485449777539</v>
      </c>
      <c r="P49">
        <f>O49-O41</f>
        <v>0.15077959892398951</v>
      </c>
      <c r="Q49" s="7">
        <f t="shared" si="10"/>
        <v>-1.3733005869996964</v>
      </c>
    </row>
    <row r="50" spans="1:17">
      <c r="A50" s="4">
        <v>32509</v>
      </c>
      <c r="B50" s="5">
        <v>109.65313627227827</v>
      </c>
      <c r="C50" s="5">
        <v>119.40661243028788</v>
      </c>
      <c r="D50" s="5">
        <v>108.35599400860278</v>
      </c>
      <c r="E50" s="5">
        <v>188.07624872970499</v>
      </c>
      <c r="G50" s="1">
        <f t="shared" si="0"/>
        <v>4.6973220770292086</v>
      </c>
      <c r="H50" s="1">
        <f t="shared" si="8"/>
        <v>4.7825345799132322</v>
      </c>
      <c r="I50" s="1">
        <f t="shared" si="9"/>
        <v>4.6854220472515165</v>
      </c>
      <c r="J50" s="1">
        <f t="shared" si="3"/>
        <v>5.2368474589547764</v>
      </c>
      <c r="N50" s="7"/>
      <c r="Q50" s="7"/>
    </row>
    <row r="51" spans="1:17">
      <c r="A51" s="4">
        <v>32540</v>
      </c>
      <c r="B51" s="5">
        <v>71.734183465441276</v>
      </c>
      <c r="C51" s="5">
        <v>32.074175601337537</v>
      </c>
      <c r="D51" s="5">
        <v>61.56624116757898</v>
      </c>
      <c r="E51" s="5">
        <v>166.7151313305489</v>
      </c>
      <c r="G51" s="1">
        <f t="shared" si="0"/>
        <v>4.2729673908333261</v>
      </c>
      <c r="H51" s="1">
        <f t="shared" si="8"/>
        <v>3.4680512079527652</v>
      </c>
      <c r="I51" s="1">
        <f t="shared" si="9"/>
        <v>4.1201136873206572</v>
      </c>
      <c r="J51" s="1">
        <f t="shared" si="3"/>
        <v>5.1162865554667443</v>
      </c>
      <c r="N51" t="s">
        <v>56</v>
      </c>
      <c r="Q51">
        <f>SUM(Q42:Q49)</f>
        <v>-44.145518023964136</v>
      </c>
    </row>
    <row r="52" spans="1:17">
      <c r="A52" s="4">
        <v>32568</v>
      </c>
      <c r="B52" s="5">
        <v>70.521058890503525</v>
      </c>
      <c r="C52" s="5">
        <v>36.111369083850384</v>
      </c>
      <c r="D52" s="5">
        <v>41.656019575689854</v>
      </c>
      <c r="E52" s="5">
        <v>65.629249395626971</v>
      </c>
      <c r="G52" s="1">
        <f t="shared" si="0"/>
        <v>4.2559113728806865</v>
      </c>
      <c r="H52" s="1">
        <f t="shared" si="8"/>
        <v>3.5866077488284729</v>
      </c>
      <c r="I52" s="1">
        <f t="shared" si="9"/>
        <v>3.729445885797348</v>
      </c>
      <c r="J52" s="1">
        <f t="shared" si="3"/>
        <v>4.1840214715106905</v>
      </c>
      <c r="N52" t="s">
        <v>51</v>
      </c>
    </row>
    <row r="53" spans="1:17">
      <c r="A53" s="4">
        <v>32599</v>
      </c>
      <c r="B53" s="5">
        <v>82.520777267810843</v>
      </c>
      <c r="C53" s="5">
        <v>22.872360552612125</v>
      </c>
      <c r="D53" s="5">
        <v>99.468633897398931</v>
      </c>
      <c r="E53" s="5">
        <v>189.13672656034953</v>
      </c>
      <c r="G53" s="1">
        <f t="shared" si="0"/>
        <v>4.4130501073032722</v>
      </c>
      <c r="H53" s="1">
        <f t="shared" si="8"/>
        <v>3.1299292188259873</v>
      </c>
      <c r="I53" s="1">
        <f t="shared" si="9"/>
        <v>4.5998423572547811</v>
      </c>
      <c r="J53" s="1">
        <f t="shared" si="3"/>
        <v>5.2424701744710633</v>
      </c>
      <c r="N53" t="s">
        <v>52</v>
      </c>
    </row>
    <row r="54" spans="1:17">
      <c r="A54" s="4">
        <v>32629</v>
      </c>
      <c r="B54" s="5">
        <v>86.199146727917793</v>
      </c>
      <c r="C54" s="5">
        <v>38.955447730156862</v>
      </c>
      <c r="D54" s="5">
        <v>90.130355219421787</v>
      </c>
      <c r="E54" s="5">
        <v>105.18576810860944</v>
      </c>
      <c r="G54" s="1">
        <f t="shared" si="0"/>
        <v>4.4566602788726009</v>
      </c>
      <c r="H54" s="1">
        <f t="shared" si="8"/>
        <v>3.6624186272389601</v>
      </c>
      <c r="I54" s="1">
        <f t="shared" si="9"/>
        <v>4.5012570137501866</v>
      </c>
      <c r="J54" s="1">
        <f t="shared" si="3"/>
        <v>4.6557280070131917</v>
      </c>
    </row>
    <row r="55" spans="1:17">
      <c r="A55" s="4">
        <v>32660</v>
      </c>
      <c r="B55" s="5">
        <v>98.901078537454168</v>
      </c>
      <c r="C55" s="5">
        <v>40.186971154260938</v>
      </c>
      <c r="D55" s="5">
        <v>75.761240007411928</v>
      </c>
      <c r="E55" s="5">
        <v>108.51107290822162</v>
      </c>
      <c r="G55" s="1">
        <f t="shared" si="0"/>
        <v>4.5941201439024111</v>
      </c>
      <c r="H55" s="1">
        <f t="shared" si="8"/>
        <v>3.6935428424527368</v>
      </c>
      <c r="I55" s="1">
        <f t="shared" si="9"/>
        <v>4.3275868163179503</v>
      </c>
      <c r="J55" s="1">
        <f t="shared" si="3"/>
        <v>4.6868522222269684</v>
      </c>
    </row>
    <row r="56" spans="1:17">
      <c r="A56" s="4">
        <v>32690</v>
      </c>
      <c r="B56" s="5">
        <v>114.1515981181913</v>
      </c>
      <c r="C56" s="5">
        <v>20.736283144832193</v>
      </c>
      <c r="D56" s="5">
        <v>124.38501780236558</v>
      </c>
      <c r="E56" s="5">
        <v>97.984582271453846</v>
      </c>
      <c r="G56" s="1">
        <f t="shared" si="0"/>
        <v>4.7375273730371665</v>
      </c>
      <c r="H56" s="1">
        <f t="shared" si="8"/>
        <v>3.0318849748235617</v>
      </c>
      <c r="I56" s="1">
        <f t="shared" si="9"/>
        <v>4.8233817373798189</v>
      </c>
      <c r="J56" s="1">
        <f t="shared" si="3"/>
        <v>4.5848101425332155</v>
      </c>
    </row>
    <row r="57" spans="1:17">
      <c r="A57" s="4">
        <v>32721</v>
      </c>
      <c r="B57" s="5">
        <v>69.976175217080481</v>
      </c>
      <c r="C57" s="5">
        <v>31.249735119021821</v>
      </c>
      <c r="D57" s="5">
        <v>80.091913860994737</v>
      </c>
      <c r="E57" s="5">
        <v>120.81559468010974</v>
      </c>
      <c r="G57" s="1">
        <f t="shared" si="0"/>
        <v>4.2481548300740695</v>
      </c>
      <c r="H57" s="1">
        <f t="shared" si="8"/>
        <v>3.4420108999551857</v>
      </c>
      <c r="I57" s="1">
        <f t="shared" si="9"/>
        <v>4.3831748984290844</v>
      </c>
      <c r="J57" s="1">
        <f t="shared" si="3"/>
        <v>4.7942653722026884</v>
      </c>
    </row>
    <row r="58" spans="1:17">
      <c r="A58" s="4">
        <v>32752</v>
      </c>
      <c r="B58" s="5">
        <v>58.854462833730715</v>
      </c>
      <c r="C58" s="5">
        <v>31.500992391612215</v>
      </c>
      <c r="D58" s="5">
        <v>51.533538476178698</v>
      </c>
      <c r="E58" s="5">
        <v>0</v>
      </c>
      <c r="G58" s="1">
        <f t="shared" si="0"/>
        <v>4.0750676648791302</v>
      </c>
      <c r="H58" s="1">
        <f t="shared" si="8"/>
        <v>3.4500190498309569</v>
      </c>
      <c r="I58" s="1">
        <f t="shared" si="9"/>
        <v>3.942232828256953</v>
      </c>
      <c r="J58" s="1" t="e">
        <f t="shared" si="3"/>
        <v>#NUM!</v>
      </c>
    </row>
    <row r="59" spans="1:17">
      <c r="A59" s="4">
        <v>32782</v>
      </c>
      <c r="B59" s="5">
        <v>93.834077706252771</v>
      </c>
      <c r="C59" s="5">
        <v>31.843224381952357</v>
      </c>
      <c r="D59" s="5">
        <v>79.587150132965604</v>
      </c>
      <c r="E59" s="5">
        <v>238.24084629637821</v>
      </c>
      <c r="G59" s="1">
        <f t="shared" si="0"/>
        <v>4.5415280918064873</v>
      </c>
      <c r="H59" s="1">
        <f t="shared" si="8"/>
        <v>3.4608246241262948</v>
      </c>
      <c r="I59" s="1">
        <f t="shared" si="9"/>
        <v>4.3768526493286517</v>
      </c>
      <c r="J59" s="1">
        <f t="shared" si="3"/>
        <v>5.473282121214389</v>
      </c>
    </row>
    <row r="60" spans="1:17">
      <c r="A60" s="4">
        <v>32813</v>
      </c>
      <c r="B60" s="5">
        <v>95.643488759768317</v>
      </c>
      <c r="C60" s="5">
        <v>37.545898421012865</v>
      </c>
      <c r="D60" s="5">
        <v>117.43417026729715</v>
      </c>
      <c r="E60" s="5">
        <v>25.344941432188762</v>
      </c>
      <c r="G60" s="1">
        <f t="shared" si="0"/>
        <v>4.5606276199650537</v>
      </c>
      <c r="H60" s="1">
        <f t="shared" si="8"/>
        <v>3.6255641424442109</v>
      </c>
      <c r="I60" s="1">
        <f t="shared" si="9"/>
        <v>4.7658779235395548</v>
      </c>
      <c r="J60" s="1">
        <f t="shared" si="3"/>
        <v>3.2325791610985517</v>
      </c>
    </row>
    <row r="61" spans="1:17">
      <c r="A61" s="4">
        <v>32843</v>
      </c>
      <c r="B61" s="5">
        <v>101.45286557808321</v>
      </c>
      <c r="C61" s="5">
        <v>36.670917189776468</v>
      </c>
      <c r="D61" s="5">
        <v>135.36474373099151</v>
      </c>
      <c r="E61" s="5">
        <v>53.316943242465641</v>
      </c>
      <c r="G61" s="1">
        <f t="shared" si="0"/>
        <v>4.6195943120836827</v>
      </c>
      <c r="H61" s="1">
        <f t="shared" si="8"/>
        <v>3.6019839937632532</v>
      </c>
      <c r="I61" s="1">
        <f t="shared" si="9"/>
        <v>4.9079729405378094</v>
      </c>
      <c r="J61" s="1">
        <f t="shared" si="3"/>
        <v>3.9762541651312615</v>
      </c>
    </row>
    <row r="62" spans="1:17">
      <c r="A62" s="4">
        <v>32874</v>
      </c>
      <c r="B62" s="5">
        <v>120.59051828742729</v>
      </c>
      <c r="C62" s="5">
        <v>105.88381920006159</v>
      </c>
      <c r="D62" s="5">
        <v>144.06744294882873</v>
      </c>
      <c r="E62" s="5">
        <v>61.015837472522563</v>
      </c>
      <c r="G62" s="1">
        <f t="shared" si="0"/>
        <v>4.7924006600366678</v>
      </c>
      <c r="H62" s="1">
        <f t="shared" si="8"/>
        <v>4.6623424477327386</v>
      </c>
      <c r="I62" s="1">
        <f t="shared" si="9"/>
        <v>4.9702815437438979</v>
      </c>
      <c r="J62" s="1">
        <f t="shared" si="3"/>
        <v>4.1111334611721855</v>
      </c>
    </row>
    <row r="63" spans="1:17">
      <c r="A63" s="4">
        <v>32905</v>
      </c>
      <c r="B63" s="5">
        <v>125.65754757429923</v>
      </c>
      <c r="C63" s="5">
        <v>67.935725927000775</v>
      </c>
      <c r="D63" s="5">
        <v>140.18250659582031</v>
      </c>
      <c r="E63" s="5">
        <v>51.362367535372627</v>
      </c>
      <c r="G63" s="1">
        <f t="shared" si="0"/>
        <v>4.8335603304251249</v>
      </c>
      <c r="H63" s="1">
        <f t="shared" si="8"/>
        <v>4.218562051230454</v>
      </c>
      <c r="I63" s="1">
        <f t="shared" si="9"/>
        <v>4.9429451921779712</v>
      </c>
      <c r="J63" s="1">
        <f t="shared" si="3"/>
        <v>3.9389057551917976</v>
      </c>
    </row>
    <row r="64" spans="1:17">
      <c r="A64" s="4">
        <v>32933</v>
      </c>
      <c r="B64" s="5">
        <v>84.911206586490479</v>
      </c>
      <c r="C64" s="5">
        <v>32.914419935672377</v>
      </c>
      <c r="D64" s="5">
        <v>93.076332832319835</v>
      </c>
      <c r="E64" s="5">
        <v>155.52959349457078</v>
      </c>
      <c r="G64" s="1">
        <f t="shared" si="0"/>
        <v>4.4416060820915648</v>
      </c>
      <c r="H64" s="1">
        <f t="shared" si="8"/>
        <v>3.493910857664821</v>
      </c>
      <c r="I64" s="1">
        <f t="shared" si="9"/>
        <v>4.5334199396381987</v>
      </c>
      <c r="J64" s="1">
        <f t="shared" si="3"/>
        <v>5.0468360253744748</v>
      </c>
    </row>
    <row r="65" spans="1:10">
      <c r="A65" s="4">
        <v>32964</v>
      </c>
      <c r="B65" s="5">
        <v>101.56322789615805</v>
      </c>
      <c r="C65" s="5">
        <v>26.123646818451157</v>
      </c>
      <c r="D65" s="5">
        <v>78.350354590561139</v>
      </c>
      <c r="E65" s="5">
        <v>100.99746169250493</v>
      </c>
      <c r="G65" s="1">
        <f t="shared" si="0"/>
        <v>4.62068153947593</v>
      </c>
      <c r="H65" s="1">
        <f t="shared" si="8"/>
        <v>3.2628409125205717</v>
      </c>
      <c r="I65" s="1">
        <f t="shared" si="9"/>
        <v>4.3611904945168831</v>
      </c>
      <c r="J65" s="1">
        <f t="shared" si="3"/>
        <v>4.6150953847680745</v>
      </c>
    </row>
    <row r="66" spans="1:10">
      <c r="A66" s="4">
        <v>32994</v>
      </c>
      <c r="B66" s="5">
        <v>93.544815193569917</v>
      </c>
      <c r="C66" s="5">
        <v>25.219687513516355</v>
      </c>
      <c r="D66" s="5">
        <v>118.2721864529482</v>
      </c>
      <c r="E66" s="5">
        <v>97.50263587793863</v>
      </c>
      <c r="G66" s="1">
        <f t="shared" si="0"/>
        <v>4.5384406283468897</v>
      </c>
      <c r="H66" s="1">
        <f t="shared" si="8"/>
        <v>3.2276249400363937</v>
      </c>
      <c r="I66" s="1">
        <f t="shared" si="9"/>
        <v>4.7729886330537417</v>
      </c>
      <c r="J66" s="1">
        <f t="shared" si="3"/>
        <v>4.5798794122838968</v>
      </c>
    </row>
    <row r="67" spans="1:10">
      <c r="A67" s="4">
        <v>33025</v>
      </c>
      <c r="B67" s="5">
        <v>98.326116173552435</v>
      </c>
      <c r="C67" s="5">
        <v>16.745151451433593</v>
      </c>
      <c r="D67" s="5">
        <v>97.574674431612507</v>
      </c>
      <c r="E67" s="5">
        <v>124.33991214055291</v>
      </c>
      <c r="G67" s="1">
        <f t="shared" ref="G67:G130" si="13">LN(B67)</f>
        <v>4.588289670132947</v>
      </c>
      <c r="H67" s="1">
        <f t="shared" ref="H67:H98" si="14">LN(C67)</f>
        <v>2.8181087507817719</v>
      </c>
      <c r="I67" s="1">
        <f t="shared" ref="I67:I98" si="15">LN(D67)</f>
        <v>4.5806179764647759</v>
      </c>
      <c r="J67" s="1">
        <f t="shared" ref="J67:J130" si="16">LN(E67)</f>
        <v>4.823019042234483</v>
      </c>
    </row>
    <row r="68" spans="1:10">
      <c r="A68" s="4">
        <v>33055</v>
      </c>
      <c r="B68" s="5">
        <v>102.29686452574738</v>
      </c>
      <c r="C68" s="5">
        <v>66.043414088377659</v>
      </c>
      <c r="D68" s="5">
        <v>123.09145221394272</v>
      </c>
      <c r="E68" s="5">
        <v>111.45468163274319</v>
      </c>
      <c r="G68" s="1">
        <f t="shared" si="13"/>
        <v>4.6278790226906752</v>
      </c>
      <c r="H68" s="1">
        <f t="shared" si="14"/>
        <v>4.1903123149957668</v>
      </c>
      <c r="I68" s="1">
        <f t="shared" si="15"/>
        <v>4.8129275930373572</v>
      </c>
      <c r="J68" s="1">
        <f t="shared" si="16"/>
        <v>4.7136180655242628</v>
      </c>
    </row>
    <row r="69" spans="1:10">
      <c r="A69" s="4">
        <v>33086</v>
      </c>
      <c r="B69" s="5">
        <v>167.86148387212853</v>
      </c>
      <c r="C69" s="5">
        <v>40.230759641367328</v>
      </c>
      <c r="D69" s="5">
        <v>284.22269112644938</v>
      </c>
      <c r="E69" s="5">
        <v>211.22365567798107</v>
      </c>
      <c r="G69" s="1">
        <f t="shared" si="13"/>
        <v>5.1231391385544187</v>
      </c>
      <c r="H69" s="1">
        <f t="shared" si="14"/>
        <v>3.6946318682434636</v>
      </c>
      <c r="I69" s="1">
        <f t="shared" si="15"/>
        <v>5.6497580545815218</v>
      </c>
      <c r="J69" s="1">
        <f t="shared" si="16"/>
        <v>5.3529175516109442</v>
      </c>
    </row>
    <row r="70" spans="1:10">
      <c r="A70" s="4">
        <v>33117</v>
      </c>
      <c r="B70" s="5">
        <v>177.46926973539234</v>
      </c>
      <c r="C70" s="5">
        <v>100.66243493402331</v>
      </c>
      <c r="D70" s="5">
        <v>236.15913191566361</v>
      </c>
      <c r="E70" s="5">
        <v>517.93806361193776</v>
      </c>
      <c r="G70" s="1">
        <f t="shared" si="13"/>
        <v>5.1787974656757338</v>
      </c>
      <c r="H70" s="1">
        <f t="shared" si="14"/>
        <v>4.6117726907439387</v>
      </c>
      <c r="I70" s="1">
        <f t="shared" si="15"/>
        <v>5.4645058655739813</v>
      </c>
      <c r="J70" s="1">
        <f t="shared" si="16"/>
        <v>6.2498556667938994</v>
      </c>
    </row>
    <row r="71" spans="1:10">
      <c r="A71" s="4">
        <v>33147</v>
      </c>
      <c r="B71" s="5">
        <v>178.32976299030531</v>
      </c>
      <c r="C71" s="5">
        <v>206.92538957305428</v>
      </c>
      <c r="D71" s="5">
        <v>235.95587476179946</v>
      </c>
      <c r="E71" s="5">
        <v>145.21467189836252</v>
      </c>
      <c r="G71" s="1">
        <f t="shared" si="13"/>
        <v>5.1836344374123708</v>
      </c>
      <c r="H71" s="1">
        <f t="shared" si="14"/>
        <v>5.3323582914472478</v>
      </c>
      <c r="I71" s="1">
        <f t="shared" si="15"/>
        <v>5.4636448161959814</v>
      </c>
      <c r="J71" s="1">
        <f t="shared" si="16"/>
        <v>4.9782131434178529</v>
      </c>
    </row>
    <row r="72" spans="1:10">
      <c r="A72" s="4">
        <v>33178</v>
      </c>
      <c r="B72" s="5">
        <v>186.29748979024251</v>
      </c>
      <c r="C72" s="5">
        <v>65.665426765035548</v>
      </c>
      <c r="D72" s="5">
        <v>289.69905772246926</v>
      </c>
      <c r="E72" s="5">
        <v>130.12036137260014</v>
      </c>
      <c r="G72" s="1">
        <f t="shared" si="13"/>
        <v>5.2273448034976715</v>
      </c>
      <c r="H72" s="1">
        <f t="shared" si="14"/>
        <v>4.1845725581408884</v>
      </c>
      <c r="I72" s="1">
        <f t="shared" si="15"/>
        <v>5.668842652172394</v>
      </c>
      <c r="J72" s="1">
        <f t="shared" si="16"/>
        <v>4.8684598788269335</v>
      </c>
    </row>
    <row r="73" spans="1:10">
      <c r="A73" s="4">
        <v>33208</v>
      </c>
      <c r="B73" s="5">
        <v>153.60172100270134</v>
      </c>
      <c r="C73" s="5">
        <v>78.882132524174224</v>
      </c>
      <c r="D73" s="5">
        <v>269.03007538812324</v>
      </c>
      <c r="E73" s="5">
        <v>372.73954787740837</v>
      </c>
      <c r="G73" s="1">
        <f t="shared" si="13"/>
        <v>5.0343630250954723</v>
      </c>
      <c r="H73" s="1">
        <f t="shared" si="14"/>
        <v>4.3679547449717164</v>
      </c>
      <c r="I73" s="1">
        <f t="shared" si="15"/>
        <v>5.5948231777690065</v>
      </c>
      <c r="J73" s="1">
        <f t="shared" si="16"/>
        <v>5.9208799126813707</v>
      </c>
    </row>
    <row r="74" spans="1:10">
      <c r="A74" s="4">
        <v>33239</v>
      </c>
      <c r="B74" s="5">
        <v>271.83240928836562</v>
      </c>
      <c r="C74" s="5">
        <v>151.61057573175958</v>
      </c>
      <c r="D74" s="5">
        <v>758.26340994682448</v>
      </c>
      <c r="E74" s="5">
        <v>580.86586921697346</v>
      </c>
      <c r="G74" s="1">
        <f t="shared" si="13"/>
        <v>5.6051857340801261</v>
      </c>
      <c r="H74" s="1">
        <f t="shared" si="14"/>
        <v>5.0213152315386882</v>
      </c>
      <c r="I74" s="1">
        <f t="shared" si="15"/>
        <v>6.6310308318021169</v>
      </c>
      <c r="J74" s="1">
        <f t="shared" si="16"/>
        <v>6.3645198682662727</v>
      </c>
    </row>
    <row r="75" spans="1:10">
      <c r="A75" s="4">
        <v>33270</v>
      </c>
      <c r="B75" s="5">
        <v>153.97380987818423</v>
      </c>
      <c r="C75" s="5">
        <v>391.54808526302935</v>
      </c>
      <c r="D75" s="5">
        <v>234.867141887294</v>
      </c>
      <c r="E75" s="5">
        <v>273.32075759451504</v>
      </c>
      <c r="G75" s="1">
        <f t="shared" si="13"/>
        <v>5.0367825222247378</v>
      </c>
      <c r="H75" s="1">
        <f t="shared" si="14"/>
        <v>5.9701083310382126</v>
      </c>
      <c r="I75" s="1">
        <f t="shared" si="15"/>
        <v>5.4590200006004235</v>
      </c>
      <c r="J75" s="1">
        <f t="shared" si="16"/>
        <v>5.6106460417311972</v>
      </c>
    </row>
    <row r="76" spans="1:10">
      <c r="A76" s="4">
        <v>33298</v>
      </c>
      <c r="B76" s="5">
        <v>122.13637707922891</v>
      </c>
      <c r="C76" s="5">
        <v>27.665646273940236</v>
      </c>
      <c r="D76" s="5">
        <v>298.71049620963953</v>
      </c>
      <c r="E76" s="5">
        <v>261.45541845549241</v>
      </c>
      <c r="G76" s="1">
        <f t="shared" si="13"/>
        <v>4.8051382653215668</v>
      </c>
      <c r="H76" s="1">
        <f t="shared" si="14"/>
        <v>3.3201914367835323</v>
      </c>
      <c r="I76" s="1">
        <f t="shared" si="15"/>
        <v>5.6994748642419077</v>
      </c>
      <c r="J76" s="1">
        <f t="shared" si="16"/>
        <v>5.5662637850531311</v>
      </c>
    </row>
    <row r="77" spans="1:10">
      <c r="A77" s="4">
        <v>33329</v>
      </c>
      <c r="B77" s="5">
        <v>111.16810819315594</v>
      </c>
      <c r="C77" s="5">
        <v>39.595895503259321</v>
      </c>
      <c r="D77" s="5">
        <v>133.75730335899826</v>
      </c>
      <c r="E77" s="5">
        <v>128.01673659055302</v>
      </c>
      <c r="G77" s="1">
        <f t="shared" si="13"/>
        <v>4.7110435438582705</v>
      </c>
      <c r="H77" s="1">
        <f t="shared" si="14"/>
        <v>3.6787254639809226</v>
      </c>
      <c r="I77" s="1">
        <f t="shared" si="15"/>
        <v>4.8960269888385994</v>
      </c>
      <c r="J77" s="1">
        <f t="shared" si="16"/>
        <v>4.8521610099856733</v>
      </c>
    </row>
    <row r="78" spans="1:10">
      <c r="A78" s="4">
        <v>33359</v>
      </c>
      <c r="B78" s="5">
        <v>79.575379055944509</v>
      </c>
      <c r="C78" s="5">
        <v>48.421753129505184</v>
      </c>
      <c r="D78" s="5">
        <v>93.187390609121024</v>
      </c>
      <c r="E78" s="5">
        <v>66.735072812456536</v>
      </c>
      <c r="G78" s="1">
        <f t="shared" si="13"/>
        <v>4.3767047366622398</v>
      </c>
      <c r="H78" s="1">
        <f t="shared" si="14"/>
        <v>3.8799491575770007</v>
      </c>
      <c r="I78" s="1">
        <f t="shared" si="15"/>
        <v>4.5346124186449499</v>
      </c>
      <c r="J78" s="1">
        <f t="shared" si="16"/>
        <v>4.2007306439940226</v>
      </c>
    </row>
    <row r="79" spans="1:10">
      <c r="A79" s="4">
        <v>33390</v>
      </c>
      <c r="B79" s="5">
        <v>84.941696803723687</v>
      </c>
      <c r="C79" s="5">
        <v>72.666653397031851</v>
      </c>
      <c r="D79" s="5">
        <v>89.741110804904679</v>
      </c>
      <c r="E79" s="5">
        <v>90.891983951334595</v>
      </c>
      <c r="G79" s="1">
        <f t="shared" si="13"/>
        <v>4.4419651011834045</v>
      </c>
      <c r="H79" s="1">
        <f t="shared" si="14"/>
        <v>4.2858825915113092</v>
      </c>
      <c r="I79" s="1">
        <f t="shared" si="15"/>
        <v>4.4969289785067179</v>
      </c>
      <c r="J79" s="1">
        <f t="shared" si="16"/>
        <v>4.5096718119410211</v>
      </c>
    </row>
    <row r="80" spans="1:10">
      <c r="A80" s="4">
        <v>33420</v>
      </c>
      <c r="B80" s="5">
        <v>109.70690538273688</v>
      </c>
      <c r="C80" s="5">
        <v>102.79371516241248</v>
      </c>
      <c r="D80" s="5">
        <v>102.76671411445338</v>
      </c>
      <c r="E80" s="5">
        <v>141.67074966656861</v>
      </c>
      <c r="G80" s="1">
        <f t="shared" si="13"/>
        <v>4.6978123131827925</v>
      </c>
      <c r="H80" s="1">
        <f t="shared" si="14"/>
        <v>4.632724214599742</v>
      </c>
      <c r="I80" s="1">
        <f t="shared" si="15"/>
        <v>4.6324615079279434</v>
      </c>
      <c r="J80" s="1">
        <f t="shared" si="16"/>
        <v>4.9535057010167636</v>
      </c>
    </row>
    <row r="81" spans="1:10">
      <c r="A81" s="4">
        <v>33451</v>
      </c>
      <c r="B81" s="5">
        <v>102.42541100242535</v>
      </c>
      <c r="C81" s="5">
        <v>34.602180077744634</v>
      </c>
      <c r="D81" s="5">
        <v>130.63979089931826</v>
      </c>
      <c r="E81" s="5">
        <v>86.561322127324431</v>
      </c>
      <c r="G81" s="1">
        <f t="shared" si="13"/>
        <v>4.6291348361407767</v>
      </c>
      <c r="H81" s="1">
        <f t="shared" si="14"/>
        <v>3.5439166881060578</v>
      </c>
      <c r="I81" s="1">
        <f t="shared" si="15"/>
        <v>4.8724438480739591</v>
      </c>
      <c r="J81" s="1">
        <f t="shared" si="16"/>
        <v>4.460853089095715</v>
      </c>
    </row>
    <row r="82" spans="1:10">
      <c r="A82" s="4">
        <v>33482</v>
      </c>
      <c r="B82" s="5">
        <v>117.1181443058999</v>
      </c>
      <c r="C82" s="5">
        <v>68.020737483084716</v>
      </c>
      <c r="D82" s="5">
        <v>106.33176087735403</v>
      </c>
      <c r="E82" s="5">
        <v>126.61862114858037</v>
      </c>
      <c r="G82" s="1">
        <f t="shared" si="13"/>
        <v>4.7631832057047925</v>
      </c>
      <c r="H82" s="1">
        <f t="shared" si="14"/>
        <v>4.2198126216708873</v>
      </c>
      <c r="I82" s="1">
        <f t="shared" si="15"/>
        <v>4.6665640260201258</v>
      </c>
      <c r="J82" s="1">
        <f t="shared" si="16"/>
        <v>4.8411795853755972</v>
      </c>
    </row>
    <row r="83" spans="1:10">
      <c r="A83" s="4">
        <v>33512</v>
      </c>
      <c r="B83" s="5">
        <v>112.08722645098064</v>
      </c>
      <c r="C83" s="5">
        <v>61.173796547695623</v>
      </c>
      <c r="D83" s="5">
        <v>113.52403240317624</v>
      </c>
      <c r="E83" s="5">
        <v>316.16248145019824</v>
      </c>
      <c r="G83" s="1">
        <f t="shared" si="13"/>
        <v>4.7192773757798667</v>
      </c>
      <c r="H83" s="1">
        <f t="shared" si="14"/>
        <v>4.113718936845828</v>
      </c>
      <c r="I83" s="1">
        <f t="shared" si="15"/>
        <v>4.7320145537429026</v>
      </c>
      <c r="J83" s="1">
        <f t="shared" si="16"/>
        <v>5.7562562632451693</v>
      </c>
    </row>
    <row r="84" spans="1:10">
      <c r="A84" s="4">
        <v>33543</v>
      </c>
      <c r="B84" s="5">
        <v>172.50344145859401</v>
      </c>
      <c r="C84" s="5">
        <v>186.90608268791576</v>
      </c>
      <c r="D84" s="5">
        <v>143.45794536636473</v>
      </c>
      <c r="E84" s="5">
        <v>180.43505605887441</v>
      </c>
      <c r="G84" s="1">
        <f t="shared" si="13"/>
        <v>5.150417186757009</v>
      </c>
      <c r="H84" s="1">
        <f t="shared" si="14"/>
        <v>5.2306062590786224</v>
      </c>
      <c r="I84" s="1">
        <f t="shared" si="15"/>
        <v>4.9660419285991066</v>
      </c>
      <c r="J84" s="1">
        <f t="shared" si="16"/>
        <v>5.1953709128014607</v>
      </c>
    </row>
    <row r="85" spans="1:10">
      <c r="A85" s="4">
        <v>33573</v>
      </c>
      <c r="B85" s="5">
        <v>185.47547624532942</v>
      </c>
      <c r="C85" s="5">
        <v>111.00839084385869</v>
      </c>
      <c r="D85" s="5">
        <v>239.96641491604115</v>
      </c>
      <c r="E85" s="5">
        <v>267.22096804477468</v>
      </c>
      <c r="G85" s="1">
        <f t="shared" si="13"/>
        <v>5.2229226697786117</v>
      </c>
      <c r="H85" s="1">
        <f t="shared" si="14"/>
        <v>4.709605791643229</v>
      </c>
      <c r="I85" s="1">
        <f t="shared" si="15"/>
        <v>5.4804989756999483</v>
      </c>
      <c r="J85" s="1">
        <f t="shared" si="16"/>
        <v>5.5880759118050909</v>
      </c>
    </row>
    <row r="86" spans="1:10">
      <c r="A86" s="4">
        <v>33604</v>
      </c>
      <c r="B86" s="5">
        <v>162.11546948769035</v>
      </c>
      <c r="C86" s="5">
        <v>193.61623166459111</v>
      </c>
      <c r="D86" s="5">
        <v>206.20637809022855</v>
      </c>
      <c r="E86" s="5">
        <v>84.02045481869699</v>
      </c>
      <c r="G86" s="1">
        <f t="shared" si="13"/>
        <v>5.0883088559445735</v>
      </c>
      <c r="H86" s="1">
        <f t="shared" si="14"/>
        <v>5.2658780125707185</v>
      </c>
      <c r="I86" s="1">
        <f t="shared" si="15"/>
        <v>5.3288775026768871</v>
      </c>
      <c r="J86" s="1">
        <f t="shared" si="16"/>
        <v>4.4310602789460205</v>
      </c>
    </row>
    <row r="87" spans="1:10">
      <c r="A87" s="4">
        <v>33635</v>
      </c>
      <c r="B87" s="5">
        <v>169.70404509321466</v>
      </c>
      <c r="C87" s="5">
        <v>153.8938317157974</v>
      </c>
      <c r="D87" s="5">
        <v>165.91218872350706</v>
      </c>
      <c r="E87" s="5">
        <v>98.268951990180327</v>
      </c>
      <c r="G87" s="1">
        <f t="shared" si="13"/>
        <v>5.1340560086868781</v>
      </c>
      <c r="H87" s="1">
        <f t="shared" si="14"/>
        <v>5.0362629602222357</v>
      </c>
      <c r="I87" s="1">
        <f t="shared" si="15"/>
        <v>5.111458664802031</v>
      </c>
      <c r="J87" s="1">
        <f t="shared" si="16"/>
        <v>4.5877081277217657</v>
      </c>
    </row>
    <row r="88" spans="1:10">
      <c r="A88" s="4">
        <v>33664</v>
      </c>
      <c r="B88" s="5">
        <v>125.40983837282231</v>
      </c>
      <c r="C88" s="5">
        <v>109.29408651000121</v>
      </c>
      <c r="D88" s="5">
        <v>141.11901361441244</v>
      </c>
      <c r="E88" s="5">
        <v>78.77964029311967</v>
      </c>
      <c r="G88" s="1">
        <f t="shared" si="13"/>
        <v>4.8315870810449386</v>
      </c>
      <c r="H88" s="1">
        <f t="shared" si="14"/>
        <v>4.6940422904251804</v>
      </c>
      <c r="I88" s="1">
        <f t="shared" si="15"/>
        <v>4.9496036025402637</v>
      </c>
      <c r="J88" s="1">
        <f t="shared" si="16"/>
        <v>4.366654591565335</v>
      </c>
    </row>
    <row r="89" spans="1:10">
      <c r="A89" s="4">
        <v>33695</v>
      </c>
      <c r="B89" s="5">
        <v>95.186968392555116</v>
      </c>
      <c r="C89" s="5">
        <v>59.172008087558773</v>
      </c>
      <c r="D89" s="5">
        <v>96.176962854721353</v>
      </c>
      <c r="E89" s="5">
        <v>81.175309787169738</v>
      </c>
      <c r="G89" s="1">
        <f t="shared" si="13"/>
        <v>4.5558430457946653</v>
      </c>
      <c r="H89" s="1">
        <f t="shared" si="14"/>
        <v>4.0804485937087938</v>
      </c>
      <c r="I89" s="1">
        <f t="shared" si="15"/>
        <v>4.5661898576291726</v>
      </c>
      <c r="J89" s="1">
        <f t="shared" si="16"/>
        <v>4.3966111342695209</v>
      </c>
    </row>
    <row r="90" spans="1:10">
      <c r="A90" s="4">
        <v>33725</v>
      </c>
      <c r="B90" s="5">
        <v>93.577830439499024</v>
      </c>
      <c r="C90" s="5">
        <v>80.272781354508183</v>
      </c>
      <c r="D90" s="5">
        <v>73.37297913512667</v>
      </c>
      <c r="E90" s="5">
        <v>90.312081460730866</v>
      </c>
      <c r="G90" s="1">
        <f t="shared" si="13"/>
        <v>4.5387935011502849</v>
      </c>
      <c r="H90" s="1">
        <f t="shared" si="14"/>
        <v>4.3854306015308326</v>
      </c>
      <c r="I90" s="1">
        <f t="shared" si="15"/>
        <v>4.295555736169347</v>
      </c>
      <c r="J90" s="1">
        <f t="shared" si="16"/>
        <v>4.503271243951164</v>
      </c>
    </row>
    <row r="91" spans="1:10">
      <c r="A91" s="4">
        <v>33756</v>
      </c>
      <c r="B91" s="5">
        <v>119.81975373836089</v>
      </c>
      <c r="C91" s="5">
        <v>77.856004622734886</v>
      </c>
      <c r="D91" s="5">
        <v>129.04315534439445</v>
      </c>
      <c r="E91" s="5">
        <v>58.088023299678639</v>
      </c>
      <c r="G91" s="1">
        <f t="shared" si="13"/>
        <v>4.7859885613904458</v>
      </c>
      <c r="H91" s="1">
        <f t="shared" si="14"/>
        <v>4.3548610259765583</v>
      </c>
      <c r="I91" s="1">
        <f t="shared" si="15"/>
        <v>4.8601468859699066</v>
      </c>
      <c r="J91" s="1">
        <f t="shared" si="16"/>
        <v>4.0619595031878815</v>
      </c>
    </row>
    <row r="92" spans="1:10">
      <c r="A92" s="4">
        <v>33786</v>
      </c>
      <c r="B92" s="5">
        <v>134.57399496951837</v>
      </c>
      <c r="C92" s="5">
        <v>100.51213128426087</v>
      </c>
      <c r="D92" s="5">
        <v>110.93624541755217</v>
      </c>
      <c r="E92" s="5">
        <v>85.490492346027196</v>
      </c>
      <c r="G92" s="1">
        <f t="shared" si="13"/>
        <v>4.9021141962379593</v>
      </c>
      <c r="H92" s="1">
        <f t="shared" si="14"/>
        <v>4.6102784295104779</v>
      </c>
      <c r="I92" s="1">
        <f t="shared" si="15"/>
        <v>4.7089556706935829</v>
      </c>
      <c r="J92" s="1">
        <f t="shared" si="16"/>
        <v>4.4484051691282049</v>
      </c>
    </row>
    <row r="93" spans="1:10">
      <c r="A93" s="4">
        <v>33817</v>
      </c>
      <c r="B93" s="5">
        <v>151.88338195765022</v>
      </c>
      <c r="C93" s="5">
        <v>174.18744670328675</v>
      </c>
      <c r="D93" s="5">
        <v>180.14657845771393</v>
      </c>
      <c r="E93" s="5">
        <v>66.225076968139277</v>
      </c>
      <c r="G93" s="1">
        <f t="shared" si="13"/>
        <v>5.0231130024165198</v>
      </c>
      <c r="H93" s="1">
        <f t="shared" si="14"/>
        <v>5.1601319992688834</v>
      </c>
      <c r="I93" s="1">
        <f t="shared" si="15"/>
        <v>5.1937708442727661</v>
      </c>
      <c r="J93" s="1">
        <f t="shared" si="16"/>
        <v>4.1930591973792666</v>
      </c>
    </row>
    <row r="94" spans="1:10">
      <c r="A94" s="4">
        <v>33848</v>
      </c>
      <c r="B94" s="5">
        <v>155.71678236228945</v>
      </c>
      <c r="C94" s="5">
        <v>151.18555983909701</v>
      </c>
      <c r="D94" s="5">
        <v>145.5773163730276</v>
      </c>
      <c r="E94" s="5">
        <v>75.199255044090776</v>
      </c>
      <c r="G94" s="1">
        <f t="shared" si="13"/>
        <v>5.0480388595586305</v>
      </c>
      <c r="H94" s="1">
        <f t="shared" si="14"/>
        <v>5.0185079554749867</v>
      </c>
      <c r="I94" s="1">
        <f t="shared" si="15"/>
        <v>4.9807073294841242</v>
      </c>
      <c r="J94" s="1">
        <f t="shared" si="16"/>
        <v>4.3201413245781461</v>
      </c>
    </row>
    <row r="95" spans="1:10">
      <c r="A95" s="4">
        <v>33878</v>
      </c>
      <c r="B95" s="5">
        <v>188.74760797615909</v>
      </c>
      <c r="C95" s="5">
        <v>205.09203676876368</v>
      </c>
      <c r="D95" s="5">
        <v>197.2799639687143</v>
      </c>
      <c r="E95" s="5">
        <v>104.76926483716416</v>
      </c>
      <c r="G95" s="1">
        <f t="shared" si="13"/>
        <v>5.24041071507484</v>
      </c>
      <c r="H95" s="1">
        <f t="shared" si="14"/>
        <v>5.3234588382337185</v>
      </c>
      <c r="I95" s="1">
        <f t="shared" si="15"/>
        <v>5.2846238567756805</v>
      </c>
      <c r="J95" s="1">
        <f t="shared" si="16"/>
        <v>4.6517604544190387</v>
      </c>
    </row>
    <row r="96" spans="1:10">
      <c r="A96" s="4">
        <v>33909</v>
      </c>
      <c r="B96" s="5">
        <v>154.9961944006333</v>
      </c>
      <c r="C96" s="5">
        <v>226.19569702475596</v>
      </c>
      <c r="D96" s="5">
        <v>183.63825635476982</v>
      </c>
      <c r="E96" s="5">
        <v>101.35516058206662</v>
      </c>
      <c r="G96" s="1">
        <f t="shared" si="13"/>
        <v>5.0434005643638562</v>
      </c>
      <c r="H96" s="1">
        <f t="shared" si="14"/>
        <v>5.4214005406220203</v>
      </c>
      <c r="I96" s="1">
        <f t="shared" si="15"/>
        <v>5.2129678244261743</v>
      </c>
      <c r="J96" s="1">
        <f t="shared" si="16"/>
        <v>4.6186307900236798</v>
      </c>
    </row>
    <row r="97" spans="1:10">
      <c r="A97" s="4">
        <v>33939</v>
      </c>
      <c r="B97" s="5">
        <v>100.65360066595662</v>
      </c>
      <c r="C97" s="5">
        <v>112.30262952313284</v>
      </c>
      <c r="D97" s="5">
        <v>95.238586772465794</v>
      </c>
      <c r="E97" s="5">
        <v>73.194550793114757</v>
      </c>
      <c r="G97" s="1">
        <f t="shared" si="13"/>
        <v>4.6116849255736572</v>
      </c>
      <c r="H97" s="1">
        <f t="shared" si="14"/>
        <v>4.7211972766361869</v>
      </c>
      <c r="I97" s="1">
        <f t="shared" si="15"/>
        <v>4.5563851829162321</v>
      </c>
      <c r="J97" s="1">
        <f t="shared" si="16"/>
        <v>4.2931209754792574</v>
      </c>
    </row>
    <row r="98" spans="1:10">
      <c r="A98" s="4">
        <v>33970</v>
      </c>
      <c r="B98" s="5">
        <v>112.00499022356793</v>
      </c>
      <c r="C98" s="5">
        <v>195.85799230552365</v>
      </c>
      <c r="D98" s="5">
        <v>132.45736925970851</v>
      </c>
      <c r="E98" s="5">
        <v>18.146712277449112</v>
      </c>
      <c r="G98" s="1">
        <f t="shared" si="13"/>
        <v>4.7185434258700951</v>
      </c>
      <c r="H98" s="1">
        <f t="shared" si="14"/>
        <v>5.2773898675790445</v>
      </c>
      <c r="I98" s="1">
        <f t="shared" si="15"/>
        <v>4.886260852220234</v>
      </c>
      <c r="J98" s="1">
        <f t="shared" si="16"/>
        <v>2.8984894025643726</v>
      </c>
    </row>
    <row r="99" spans="1:10">
      <c r="A99" s="4">
        <v>34001</v>
      </c>
      <c r="B99" s="5">
        <v>113.32607292480935</v>
      </c>
      <c r="C99" s="5">
        <v>187.98791764091141</v>
      </c>
      <c r="D99" s="5">
        <v>73.962908679195266</v>
      </c>
      <c r="E99" s="5">
        <v>85.963943334857731</v>
      </c>
      <c r="G99" s="1">
        <f t="shared" si="13"/>
        <v>4.7302692644618594</v>
      </c>
      <c r="H99" s="1">
        <f t="shared" ref="H99:H130" si="17">LN(C99)</f>
        <v>5.2363776928971886</v>
      </c>
      <c r="I99" s="1">
        <f t="shared" ref="I99:I130" si="18">LN(D99)</f>
        <v>4.3035637334794554</v>
      </c>
      <c r="J99" s="1">
        <f t="shared" si="16"/>
        <v>4.4539279447898066</v>
      </c>
    </row>
    <row r="100" spans="1:10">
      <c r="A100" s="4">
        <v>34029</v>
      </c>
      <c r="B100" s="5">
        <v>134.0039308860554</v>
      </c>
      <c r="C100" s="5">
        <v>182.03917892521898</v>
      </c>
      <c r="D100" s="5">
        <v>132.9798271059968</v>
      </c>
      <c r="E100" s="5">
        <v>102.20015898412618</v>
      </c>
      <c r="G100" s="1">
        <f t="shared" si="13"/>
        <v>4.897869134491212</v>
      </c>
      <c r="H100" s="1">
        <f t="shared" si="17"/>
        <v>5.2042219327296717</v>
      </c>
      <c r="I100" s="1">
        <f t="shared" si="18"/>
        <v>4.8901974408230409</v>
      </c>
      <c r="J100" s="1">
        <f t="shared" si="16"/>
        <v>4.6269332333860671</v>
      </c>
    </row>
    <row r="101" spans="1:10">
      <c r="A101" s="4">
        <v>34060</v>
      </c>
      <c r="B101" s="5">
        <v>115.80186651779809</v>
      </c>
      <c r="C101" s="5">
        <v>182.72201341489048</v>
      </c>
      <c r="D101" s="5">
        <v>100.65711164377466</v>
      </c>
      <c r="E101" s="5">
        <v>26.430956641250145</v>
      </c>
      <c r="G101" s="1">
        <f t="shared" si="13"/>
        <v>4.7518806834701168</v>
      </c>
      <c r="H101" s="1">
        <f t="shared" si="17"/>
        <v>5.2079659455339629</v>
      </c>
      <c r="I101" s="1">
        <f t="shared" si="18"/>
        <v>4.6117198067558673</v>
      </c>
      <c r="J101" s="1">
        <f t="shared" si="16"/>
        <v>3.2745359232411548</v>
      </c>
    </row>
    <row r="102" spans="1:10">
      <c r="A102" s="4">
        <v>34090</v>
      </c>
      <c r="B102" s="5">
        <v>153.30049201225458</v>
      </c>
      <c r="C102" s="5">
        <v>367.9008419763897</v>
      </c>
      <c r="D102" s="5">
        <v>122.35862650235973</v>
      </c>
      <c r="E102" s="5">
        <v>34.424388532158282</v>
      </c>
      <c r="G102" s="1">
        <f t="shared" si="13"/>
        <v>5.0323999953459033</v>
      </c>
      <c r="H102" s="1">
        <f t="shared" si="17"/>
        <v>5.9078134507093321</v>
      </c>
      <c r="I102" s="1">
        <f t="shared" si="18"/>
        <v>4.8069562941654329</v>
      </c>
      <c r="J102" s="1">
        <f t="shared" si="16"/>
        <v>3.5387652821376721</v>
      </c>
    </row>
    <row r="103" spans="1:10">
      <c r="A103" s="4">
        <v>34121</v>
      </c>
      <c r="B103" s="5">
        <v>131.55528884922447</v>
      </c>
      <c r="C103" s="5">
        <v>264.27754612561728</v>
      </c>
      <c r="D103" s="5">
        <v>107.23741656537945</v>
      </c>
      <c r="E103" s="5">
        <v>55.093382723766311</v>
      </c>
      <c r="G103" s="1">
        <f t="shared" si="13"/>
        <v>4.8794272107771466</v>
      </c>
      <c r="H103" s="1">
        <f t="shared" si="17"/>
        <v>5.5769998619877219</v>
      </c>
      <c r="I103" s="1">
        <f t="shared" si="18"/>
        <v>4.6750452228629209</v>
      </c>
      <c r="J103" s="1">
        <f t="shared" si="16"/>
        <v>4.0090296131893783</v>
      </c>
    </row>
    <row r="104" spans="1:10">
      <c r="A104" s="4">
        <v>34151</v>
      </c>
      <c r="B104" s="5">
        <v>118.89222530092516</v>
      </c>
      <c r="C104" s="5">
        <v>199.56942092002836</v>
      </c>
      <c r="D104" s="5">
        <v>98.991126718504816</v>
      </c>
      <c r="E104" s="5">
        <v>45.337492144402177</v>
      </c>
      <c r="G104" s="1">
        <f t="shared" si="13"/>
        <v>4.7782174130047759</v>
      </c>
      <c r="H104" s="1">
        <f t="shared" si="17"/>
        <v>5.2961621503373033</v>
      </c>
      <c r="I104" s="1">
        <f t="shared" si="18"/>
        <v>4.5950302170116499</v>
      </c>
      <c r="J104" s="1">
        <f t="shared" si="16"/>
        <v>3.8141343313396852</v>
      </c>
    </row>
    <row r="105" spans="1:10">
      <c r="A105" s="4">
        <v>34182</v>
      </c>
      <c r="B105" s="5">
        <v>143.32539177801655</v>
      </c>
      <c r="C105" s="5">
        <v>231.42166970988964</v>
      </c>
      <c r="D105" s="5">
        <v>76.235306913675444</v>
      </c>
      <c r="E105" s="5">
        <v>35.853455157751</v>
      </c>
      <c r="G105" s="1">
        <f t="shared" si="13"/>
        <v>4.9651175122846336</v>
      </c>
      <c r="H105" s="1">
        <f t="shared" si="17"/>
        <v>5.4442414564852069</v>
      </c>
      <c r="I105" s="1">
        <f t="shared" si="18"/>
        <v>4.3338247007051276</v>
      </c>
      <c r="J105" s="1">
        <f t="shared" si="16"/>
        <v>3.5794399405814952</v>
      </c>
    </row>
    <row r="106" spans="1:10">
      <c r="A106" s="4">
        <v>34213</v>
      </c>
      <c r="B106" s="5">
        <v>124.84112904708685</v>
      </c>
      <c r="C106" s="5">
        <v>211.20535272204057</v>
      </c>
      <c r="D106" s="5">
        <v>119.96302630145244</v>
      </c>
      <c r="E106" s="5">
        <v>88.318830235962878</v>
      </c>
      <c r="G106" s="1">
        <f t="shared" si="13"/>
        <v>4.8270419613146371</v>
      </c>
      <c r="H106" s="1">
        <f t="shared" si="17"/>
        <v>5.352830895838788</v>
      </c>
      <c r="I106" s="1">
        <f t="shared" si="18"/>
        <v>4.7871835811505647</v>
      </c>
      <c r="J106" s="1">
        <f t="shared" si="16"/>
        <v>4.4809533378301474</v>
      </c>
    </row>
    <row r="107" spans="1:10">
      <c r="A107" s="4">
        <v>34243</v>
      </c>
      <c r="B107" s="5">
        <v>80.603974160100407</v>
      </c>
      <c r="C107" s="5">
        <v>137.30915296885453</v>
      </c>
      <c r="D107" s="5">
        <v>68.636542838018656</v>
      </c>
      <c r="E107" s="5">
        <v>8.3182451705358211</v>
      </c>
      <c r="G107" s="1">
        <f t="shared" si="13"/>
        <v>4.3895479554942982</v>
      </c>
      <c r="H107" s="1">
        <f t="shared" si="17"/>
        <v>4.922234974564029</v>
      </c>
      <c r="I107" s="1">
        <f t="shared" si="18"/>
        <v>4.2288250873322859</v>
      </c>
      <c r="J107" s="1">
        <f t="shared" si="16"/>
        <v>2.1184513155840921</v>
      </c>
    </row>
    <row r="108" spans="1:10">
      <c r="A108" s="4">
        <v>34274</v>
      </c>
      <c r="B108" s="5">
        <v>100.26577829663034</v>
      </c>
      <c r="C108" s="5">
        <v>152.40156415268621</v>
      </c>
      <c r="D108" s="5">
        <v>88.072398056907986</v>
      </c>
      <c r="E108" s="5">
        <v>35.128725575448883</v>
      </c>
      <c r="G108" s="1">
        <f t="shared" si="13"/>
        <v>4.6078244432948239</v>
      </c>
      <c r="H108" s="1">
        <f t="shared" si="17"/>
        <v>5.0265189066689464</v>
      </c>
      <c r="I108" s="1">
        <f t="shared" si="18"/>
        <v>4.4781591814339263</v>
      </c>
      <c r="J108" s="1">
        <f t="shared" si="16"/>
        <v>3.5590191882342381</v>
      </c>
    </row>
    <row r="109" spans="1:10">
      <c r="A109" s="4">
        <v>34304</v>
      </c>
      <c r="B109" s="5">
        <v>87.490976995430188</v>
      </c>
      <c r="C109" s="5">
        <v>102.92758861041906</v>
      </c>
      <c r="D109" s="5">
        <v>106.94307409896673</v>
      </c>
      <c r="E109" s="5">
        <v>17.370031180473184</v>
      </c>
      <c r="G109" s="1">
        <f t="shared" si="13"/>
        <v>4.4715356679941038</v>
      </c>
      <c r="H109" s="1">
        <f t="shared" si="17"/>
        <v>4.6340257177931292</v>
      </c>
      <c r="I109" s="1">
        <f t="shared" si="18"/>
        <v>4.6722966751235733</v>
      </c>
      <c r="J109" s="1">
        <f t="shared" si="16"/>
        <v>2.8547463753275788</v>
      </c>
    </row>
    <row r="110" spans="1:10">
      <c r="A110" s="4">
        <v>34335</v>
      </c>
      <c r="B110" s="5">
        <v>91.354134627305967</v>
      </c>
      <c r="C110" s="5">
        <v>194.58372506749032</v>
      </c>
      <c r="D110" s="5">
        <v>90.655975148123545</v>
      </c>
      <c r="E110" s="5">
        <v>17.853612943590484</v>
      </c>
      <c r="G110" s="1">
        <f t="shared" si="13"/>
        <v>4.5147435431824103</v>
      </c>
      <c r="H110" s="1">
        <f t="shared" si="17"/>
        <v>5.2708625335077821</v>
      </c>
      <c r="I110" s="1">
        <f t="shared" si="18"/>
        <v>4.5070718495142392</v>
      </c>
      <c r="J110" s="1">
        <f t="shared" si="16"/>
        <v>2.8822058935477455</v>
      </c>
    </row>
    <row r="111" spans="1:10">
      <c r="A111" s="4">
        <v>34366</v>
      </c>
      <c r="B111" s="5">
        <v>77.52547059307642</v>
      </c>
      <c r="C111" s="5">
        <v>93.276615697663786</v>
      </c>
      <c r="D111" s="5">
        <v>92.08646309526307</v>
      </c>
      <c r="E111" s="5">
        <v>36.729783253965444</v>
      </c>
      <c r="G111" s="1">
        <f t="shared" si="13"/>
        <v>4.3506065351786845</v>
      </c>
      <c r="H111" s="1">
        <f t="shared" si="17"/>
        <v>4.535569440829768</v>
      </c>
      <c r="I111" s="1">
        <f t="shared" si="18"/>
        <v>4.5227279519511097</v>
      </c>
      <c r="J111" s="1">
        <f t="shared" si="16"/>
        <v>3.6035879587514215</v>
      </c>
    </row>
    <row r="112" spans="1:10">
      <c r="A112" s="4">
        <v>34394</v>
      </c>
      <c r="B112" s="5">
        <v>84.146535458826079</v>
      </c>
      <c r="C112" s="5">
        <v>83.953734088209899</v>
      </c>
      <c r="D112" s="5">
        <v>80.163320556187017</v>
      </c>
      <c r="E112" s="5">
        <v>24.288015046310665</v>
      </c>
      <c r="G112" s="1">
        <f t="shared" si="13"/>
        <v>4.4325597487711557</v>
      </c>
      <c r="H112" s="1">
        <f t="shared" si="17"/>
        <v>4.4302658624415532</v>
      </c>
      <c r="I112" s="1">
        <f t="shared" si="18"/>
        <v>4.3840660605827297</v>
      </c>
      <c r="J112" s="1">
        <f t="shared" si="16"/>
        <v>3.1899830207086906</v>
      </c>
    </row>
    <row r="113" spans="1:10">
      <c r="A113" s="4">
        <v>34425</v>
      </c>
      <c r="B113" s="5">
        <v>106.37099816214744</v>
      </c>
      <c r="C113" s="5">
        <v>98.510933039292198</v>
      </c>
      <c r="D113" s="5">
        <v>64.462946373161003</v>
      </c>
      <c r="E113" s="5">
        <v>25.390416723649764</v>
      </c>
      <c r="G113" s="1">
        <f t="shared" si="13"/>
        <v>4.666932966088563</v>
      </c>
      <c r="H113" s="1">
        <f t="shared" si="17"/>
        <v>4.5901675373412818</v>
      </c>
      <c r="I113" s="1">
        <f t="shared" si="18"/>
        <v>4.1660905838931219</v>
      </c>
      <c r="J113" s="1">
        <f t="shared" si="16"/>
        <v>3.2343718084865745</v>
      </c>
    </row>
    <row r="114" spans="1:10">
      <c r="A114" s="4">
        <v>34455</v>
      </c>
      <c r="B114" s="5">
        <v>110.15818950131897</v>
      </c>
      <c r="C114" s="5">
        <v>88.307162165144888</v>
      </c>
      <c r="D114" s="5">
        <v>82.052156943357005</v>
      </c>
      <c r="E114" s="5">
        <v>32.727480660562861</v>
      </c>
      <c r="G114" s="1">
        <f t="shared" si="13"/>
        <v>4.7019174191121289</v>
      </c>
      <c r="H114" s="1">
        <f t="shared" si="17"/>
        <v>4.4808212160435819</v>
      </c>
      <c r="I114" s="1">
        <f t="shared" si="18"/>
        <v>4.4073551053484881</v>
      </c>
      <c r="J114" s="1">
        <f t="shared" si="16"/>
        <v>3.4882151121488003</v>
      </c>
    </row>
    <row r="115" spans="1:10">
      <c r="A115" s="4">
        <v>34486</v>
      </c>
      <c r="B115" s="5">
        <v>77.080120466901775</v>
      </c>
      <c r="C115" s="5">
        <v>114.54300103785003</v>
      </c>
      <c r="D115" s="5">
        <v>86.958243901311135</v>
      </c>
      <c r="E115" s="5">
        <v>33.827928655362413</v>
      </c>
      <c r="G115" s="1">
        <f t="shared" si="13"/>
        <v>4.3448454064263888</v>
      </c>
      <c r="H115" s="1">
        <f t="shared" si="17"/>
        <v>4.7409503074069193</v>
      </c>
      <c r="I115" s="1">
        <f t="shared" si="18"/>
        <v>4.4654280482818969</v>
      </c>
      <c r="J115" s="1">
        <f t="shared" si="16"/>
        <v>3.5212867528767919</v>
      </c>
    </row>
    <row r="116" spans="1:10">
      <c r="A116" s="4">
        <v>34516</v>
      </c>
      <c r="B116" s="5">
        <v>87.789144048658841</v>
      </c>
      <c r="C116" s="5">
        <v>107.1109587596864</v>
      </c>
      <c r="D116" s="5">
        <v>93.652096652659466</v>
      </c>
      <c r="E116" s="5">
        <v>25.735344189206177</v>
      </c>
      <c r="G116" s="1">
        <f t="shared" si="13"/>
        <v>4.4749378489037861</v>
      </c>
      <c r="H116" s="1">
        <f t="shared" si="17"/>
        <v>4.6738652949052417</v>
      </c>
      <c r="I116" s="1">
        <f t="shared" si="18"/>
        <v>4.5395868168152411</v>
      </c>
      <c r="J116" s="1">
        <f t="shared" si="16"/>
        <v>3.2478653073772858</v>
      </c>
    </row>
    <row r="117" spans="1:10">
      <c r="A117" s="4">
        <v>34547</v>
      </c>
      <c r="B117" s="5">
        <v>87.747344103582421</v>
      </c>
      <c r="C117" s="5">
        <v>163.86842001827202</v>
      </c>
      <c r="D117" s="5">
        <v>65.174008415595921</v>
      </c>
      <c r="E117" s="5">
        <v>16.833106294292755</v>
      </c>
      <c r="G117" s="1">
        <f t="shared" si="13"/>
        <v>4.4744615952620901</v>
      </c>
      <c r="H117" s="1">
        <f t="shared" si="17"/>
        <v>5.0990637888339316</v>
      </c>
      <c r="I117" s="1">
        <f t="shared" si="18"/>
        <v>4.1770607455204134</v>
      </c>
      <c r="J117" s="1">
        <f t="shared" si="16"/>
        <v>2.8233475600544904</v>
      </c>
    </row>
    <row r="118" spans="1:10">
      <c r="A118" s="4">
        <v>34578</v>
      </c>
      <c r="B118" s="5">
        <v>93.180857098209231</v>
      </c>
      <c r="C118" s="5">
        <v>94.32717198292903</v>
      </c>
      <c r="D118" s="5">
        <v>132.02335280430447</v>
      </c>
      <c r="E118" s="5">
        <v>33.0164121079018</v>
      </c>
      <c r="G118" s="1">
        <f t="shared" si="13"/>
        <v>4.5345423046529492</v>
      </c>
      <c r="H118" s="1">
        <f t="shared" si="17"/>
        <v>4.5467692921734351</v>
      </c>
      <c r="I118" s="1">
        <f t="shared" si="18"/>
        <v>4.8829788221228503</v>
      </c>
      <c r="J118" s="1">
        <f t="shared" si="16"/>
        <v>3.4970047744387056</v>
      </c>
    </row>
    <row r="119" spans="1:10">
      <c r="A119" s="4">
        <v>34608</v>
      </c>
      <c r="B119" s="5">
        <v>80.181963151026153</v>
      </c>
      <c r="C119" s="5">
        <v>110.12465465869445</v>
      </c>
      <c r="D119" s="5">
        <v>78.067879838214125</v>
      </c>
      <c r="E119" s="5">
        <v>7.8843783207770972</v>
      </c>
      <c r="G119" s="1">
        <f t="shared" si="13"/>
        <v>4.3842985912127812</v>
      </c>
      <c r="H119" s="1">
        <f t="shared" si="17"/>
        <v>4.7016129483485383</v>
      </c>
      <c r="I119" s="1">
        <f t="shared" si="18"/>
        <v>4.3575787025739157</v>
      </c>
      <c r="J119" s="1">
        <f t="shared" si="16"/>
        <v>2.0648833740317674</v>
      </c>
    </row>
    <row r="120" spans="1:10">
      <c r="A120" s="4">
        <v>34639</v>
      </c>
      <c r="B120" s="5">
        <v>116.13644611884631</v>
      </c>
      <c r="C120" s="5">
        <v>147.46019041129955</v>
      </c>
      <c r="D120" s="5">
        <v>122.79340160025981</v>
      </c>
      <c r="E120" s="5">
        <v>24.592571940977887</v>
      </c>
      <c r="G120" s="1">
        <f t="shared" si="13"/>
        <v>4.7547657595002226</v>
      </c>
      <c r="H120" s="1">
        <f t="shared" si="17"/>
        <v>4.9935582438349115</v>
      </c>
      <c r="I120" s="1">
        <f t="shared" si="18"/>
        <v>4.8105032813724709</v>
      </c>
      <c r="J120" s="1">
        <f t="shared" si="16"/>
        <v>3.2024444437223591</v>
      </c>
    </row>
    <row r="121" spans="1:10">
      <c r="A121" s="4">
        <v>34669</v>
      </c>
      <c r="B121" s="5">
        <v>87.646263960201779</v>
      </c>
      <c r="C121" s="5">
        <v>81.589551580336931</v>
      </c>
      <c r="D121" s="5">
        <v>70.2195122375865</v>
      </c>
      <c r="E121" s="5">
        <v>58.668040850802534</v>
      </c>
      <c r="G121" s="1">
        <f t="shared" si="13"/>
        <v>4.4733089859317161</v>
      </c>
      <c r="H121" s="1">
        <f t="shared" si="17"/>
        <v>4.4017012094130665</v>
      </c>
      <c r="I121" s="1">
        <f t="shared" si="18"/>
        <v>4.2516262245126084</v>
      </c>
      <c r="J121" s="1">
        <f t="shared" si="16"/>
        <v>4.0718951296889392</v>
      </c>
    </row>
    <row r="122" spans="1:10">
      <c r="A122" s="4">
        <v>34700</v>
      </c>
      <c r="B122" s="5">
        <v>131.65406933377707</v>
      </c>
      <c r="C122" s="5">
        <v>132.20772433006638</v>
      </c>
      <c r="D122" s="5">
        <v>64.053067796582312</v>
      </c>
      <c r="E122" s="5">
        <v>112.12877924691433</v>
      </c>
      <c r="G122" s="1">
        <f t="shared" si="13"/>
        <v>4.8801777957097796</v>
      </c>
      <c r="H122" s="1">
        <f t="shared" si="17"/>
        <v>4.8843743548337146</v>
      </c>
      <c r="I122" s="1">
        <f t="shared" si="18"/>
        <v>4.1597119240978673</v>
      </c>
      <c r="J122" s="1">
        <f t="shared" si="16"/>
        <v>4.7196480254690361</v>
      </c>
    </row>
    <row r="123" spans="1:10">
      <c r="A123" s="4">
        <v>34731</v>
      </c>
      <c r="B123" s="5">
        <v>130.35668060219828</v>
      </c>
      <c r="C123" s="5">
        <v>67.867338433585147</v>
      </c>
      <c r="D123" s="5">
        <v>137.12743391535486</v>
      </c>
      <c r="E123" s="5">
        <v>75.953284951885593</v>
      </c>
      <c r="G123" s="1">
        <f t="shared" si="13"/>
        <v>4.8702743903297181</v>
      </c>
      <c r="H123" s="1">
        <f t="shared" si="17"/>
        <v>4.2175548942930394</v>
      </c>
      <c r="I123" s="1">
        <f t="shared" si="18"/>
        <v>4.9209106680484815</v>
      </c>
      <c r="J123" s="1">
        <f t="shared" si="16"/>
        <v>4.3301184796125272</v>
      </c>
    </row>
    <row r="124" spans="1:10">
      <c r="A124" s="4">
        <v>34759</v>
      </c>
      <c r="B124" s="5">
        <v>96.358621619402328</v>
      </c>
      <c r="C124" s="5">
        <v>99.293264595916781</v>
      </c>
      <c r="D124" s="5">
        <v>73.519757423369086</v>
      </c>
      <c r="E124" s="5">
        <v>65.979520709407964</v>
      </c>
      <c r="G124" s="1">
        <f t="shared" si="13"/>
        <v>4.5680768731549701</v>
      </c>
      <c r="H124" s="1">
        <f t="shared" si="17"/>
        <v>4.5980777399079154</v>
      </c>
      <c r="I124" s="1">
        <f t="shared" si="18"/>
        <v>4.2975541785774762</v>
      </c>
      <c r="J124" s="1">
        <f t="shared" si="16"/>
        <v>4.1893444015941173</v>
      </c>
    </row>
    <row r="125" spans="1:10">
      <c r="A125" s="4">
        <v>34790</v>
      </c>
      <c r="B125" s="5">
        <v>69.777283694257846</v>
      </c>
      <c r="C125" s="5">
        <v>70.658962055358515</v>
      </c>
      <c r="D125" s="5">
        <v>63.083521708038816</v>
      </c>
      <c r="E125" s="5">
        <v>23.29415086513244</v>
      </c>
      <c r="G125" s="1">
        <f t="shared" si="13"/>
        <v>4.2453085082921342</v>
      </c>
      <c r="H125" s="1">
        <f t="shared" si="17"/>
        <v>4.2578649525414596</v>
      </c>
      <c r="I125" s="1">
        <f t="shared" si="18"/>
        <v>4.14445958976978</v>
      </c>
      <c r="J125" s="1">
        <f t="shared" si="16"/>
        <v>3.1482022932256606</v>
      </c>
    </row>
    <row r="126" spans="1:10">
      <c r="A126" s="4">
        <v>34820</v>
      </c>
      <c r="B126" s="5">
        <v>63.307577970871563</v>
      </c>
      <c r="C126" s="5">
        <v>49.568657848237763</v>
      </c>
      <c r="D126" s="5">
        <v>56.589340934423795</v>
      </c>
      <c r="E126" s="5">
        <v>15.111316187849598</v>
      </c>
      <c r="G126" s="1">
        <f t="shared" si="13"/>
        <v>4.1480050371644861</v>
      </c>
      <c r="H126" s="1">
        <f t="shared" si="17"/>
        <v>3.9033587357780437</v>
      </c>
      <c r="I126" s="1">
        <f t="shared" si="18"/>
        <v>4.035820644760828</v>
      </c>
      <c r="J126" s="1">
        <f t="shared" si="16"/>
        <v>2.7154438795624967</v>
      </c>
    </row>
    <row r="127" spans="1:10">
      <c r="A127" s="4">
        <v>34851</v>
      </c>
      <c r="B127" s="5">
        <v>94.561294398989347</v>
      </c>
      <c r="C127" s="5">
        <v>70.438412551419376</v>
      </c>
      <c r="D127" s="5">
        <v>83.521289009003723</v>
      </c>
      <c r="E127" s="5">
        <v>46.442884552640244</v>
      </c>
      <c r="G127" s="1">
        <f t="shared" si="13"/>
        <v>4.5492482422166942</v>
      </c>
      <c r="H127" s="1">
        <f t="shared" si="17"/>
        <v>4.2547387471931897</v>
      </c>
      <c r="I127" s="1">
        <f t="shared" si="18"/>
        <v>4.4251015575521544</v>
      </c>
      <c r="J127" s="1">
        <f t="shared" si="16"/>
        <v>3.8382232684373365</v>
      </c>
    </row>
    <row r="128" spans="1:10">
      <c r="A128" s="4">
        <v>34881</v>
      </c>
      <c r="B128" s="5">
        <v>89.351362891247504</v>
      </c>
      <c r="C128" s="5">
        <v>81.321999904862878</v>
      </c>
      <c r="D128" s="5">
        <v>71.138059019027665</v>
      </c>
      <c r="E128" s="5">
        <v>24.016786586410934</v>
      </c>
      <c r="G128" s="1">
        <f t="shared" si="13"/>
        <v>4.4925764948886293</v>
      </c>
      <c r="H128" s="1">
        <f t="shared" si="17"/>
        <v>4.3984165814836018</v>
      </c>
      <c r="I128" s="1">
        <f t="shared" si="18"/>
        <v>4.2646224821872805</v>
      </c>
      <c r="J128" s="1">
        <f t="shared" si="16"/>
        <v>3.1787530269534745</v>
      </c>
    </row>
    <row r="129" spans="1:10">
      <c r="A129" s="4">
        <v>34912</v>
      </c>
      <c r="B129" s="5">
        <v>45.526934515879041</v>
      </c>
      <c r="C129" s="5">
        <v>45.597997504527306</v>
      </c>
      <c r="D129" s="5">
        <v>35.166358424334355</v>
      </c>
      <c r="E129" s="5">
        <v>7.6951053562387832</v>
      </c>
      <c r="G129" s="1">
        <f t="shared" si="13"/>
        <v>3.8183041181952873</v>
      </c>
      <c r="H129" s="1">
        <f t="shared" si="17"/>
        <v>3.819863801181675</v>
      </c>
      <c r="I129" s="1">
        <f t="shared" si="18"/>
        <v>3.560089899024792</v>
      </c>
      <c r="J129" s="1">
        <f t="shared" si="16"/>
        <v>2.0405844587161246</v>
      </c>
    </row>
    <row r="130" spans="1:10">
      <c r="A130" s="4">
        <v>34943</v>
      </c>
      <c r="B130" s="5">
        <v>53.491170213812502</v>
      </c>
      <c r="C130" s="5">
        <v>50.335960247569034</v>
      </c>
      <c r="D130" s="5">
        <v>41.88150485510392</v>
      </c>
      <c r="E130" s="5">
        <v>7.6726165680022094</v>
      </c>
      <c r="G130" s="1">
        <f t="shared" si="13"/>
        <v>3.9795165975484337</v>
      </c>
      <c r="H130" s="1">
        <f t="shared" si="17"/>
        <v>3.9187197371339995</v>
      </c>
      <c r="I130" s="1">
        <f t="shared" si="18"/>
        <v>3.7348443179046265</v>
      </c>
      <c r="J130" s="1">
        <f t="shared" si="16"/>
        <v>2.037657700358507</v>
      </c>
    </row>
    <row r="131" spans="1:10">
      <c r="A131" s="4">
        <v>34973</v>
      </c>
      <c r="B131" s="5">
        <v>80.552721464010531</v>
      </c>
      <c r="C131" s="5">
        <v>100.23239216651591</v>
      </c>
      <c r="D131" s="5">
        <v>55.568817257418154</v>
      </c>
      <c r="E131" s="5">
        <v>7.1761414579374891</v>
      </c>
      <c r="G131" s="1">
        <f t="shared" ref="G131:G194" si="19">LN(B131)</f>
        <v>4.388911895073484</v>
      </c>
      <c r="H131" s="1">
        <f t="shared" ref="H131:H162" si="20">LN(C131)</f>
        <v>4.6074914115235526</v>
      </c>
      <c r="I131" s="1">
        <f t="shared" ref="I131:I162" si="21">LN(D131)</f>
        <v>4.0176222032326487</v>
      </c>
      <c r="J131" s="1">
        <f t="shared" ref="J131:J194" si="22">LN(E131)</f>
        <v>1.970761837206781</v>
      </c>
    </row>
    <row r="132" spans="1:10">
      <c r="A132" s="4">
        <v>35004</v>
      </c>
      <c r="B132" s="5">
        <v>90.58875285222706</v>
      </c>
      <c r="C132" s="5">
        <v>128.34543252767273</v>
      </c>
      <c r="D132" s="5">
        <v>51.637643315928706</v>
      </c>
      <c r="E132" s="5">
        <v>14.791880592543899</v>
      </c>
      <c r="G132" s="1">
        <f t="shared" si="19"/>
        <v>4.5063300646389433</v>
      </c>
      <c r="H132" s="1">
        <f t="shared" si="20"/>
        <v>4.8547253206120589</v>
      </c>
      <c r="I132" s="1">
        <f t="shared" si="21"/>
        <v>3.9442509281424876</v>
      </c>
      <c r="J132" s="1">
        <f t="shared" si="22"/>
        <v>2.6940784216174052</v>
      </c>
    </row>
    <row r="133" spans="1:10">
      <c r="A133" s="4">
        <v>35034</v>
      </c>
      <c r="B133" s="5">
        <v>111.60231267968317</v>
      </c>
      <c r="C133" s="5">
        <v>198.02165558207517</v>
      </c>
      <c r="D133" s="5">
        <v>69.12710408423159</v>
      </c>
      <c r="E133" s="5">
        <v>69.027508333794202</v>
      </c>
      <c r="G133" s="1">
        <f t="shared" si="19"/>
        <v>4.7149417726687224</v>
      </c>
      <c r="H133" s="1">
        <f t="shared" si="20"/>
        <v>5.2883763963405368</v>
      </c>
      <c r="I133" s="1">
        <f t="shared" si="21"/>
        <v>4.2359468982108073</v>
      </c>
      <c r="J133" s="1">
        <f t="shared" si="22"/>
        <v>4.2345050966531543</v>
      </c>
    </row>
    <row r="134" spans="1:10">
      <c r="A134" s="4">
        <v>35065</v>
      </c>
      <c r="B134" s="5">
        <v>116.68931016173552</v>
      </c>
      <c r="C134" s="5">
        <v>147.23892636029436</v>
      </c>
      <c r="D134" s="5">
        <v>53.973425290538742</v>
      </c>
      <c r="E134" s="5">
        <v>38.652444747704266</v>
      </c>
      <c r="G134" s="1">
        <f t="shared" si="19"/>
        <v>4.7595149340834748</v>
      </c>
      <c r="H134" s="1">
        <f t="shared" si="20"/>
        <v>4.9920566167176936</v>
      </c>
      <c r="I134" s="1">
        <f t="shared" si="21"/>
        <v>3.9884918011821102</v>
      </c>
      <c r="J134" s="1">
        <f t="shared" si="22"/>
        <v>3.6546100265311825</v>
      </c>
    </row>
    <row r="135" spans="1:10">
      <c r="A135" s="4">
        <v>35096</v>
      </c>
      <c r="B135" s="5">
        <v>90.708101200532482</v>
      </c>
      <c r="C135" s="5">
        <v>120.38118419022601</v>
      </c>
      <c r="D135" s="5">
        <v>73.198912535923441</v>
      </c>
      <c r="E135" s="5">
        <v>15.584489398166046</v>
      </c>
      <c r="G135" s="1">
        <f t="shared" si="19"/>
        <v>4.5076466717711448</v>
      </c>
      <c r="H135" s="1">
        <f t="shared" si="20"/>
        <v>4.790663243172304</v>
      </c>
      <c r="I135" s="1">
        <f t="shared" si="21"/>
        <v>4.2931805647902941</v>
      </c>
      <c r="J135" s="1">
        <f t="shared" si="22"/>
        <v>2.7462761502935122</v>
      </c>
    </row>
    <row r="136" spans="1:10">
      <c r="A136" s="4">
        <v>35125</v>
      </c>
      <c r="B136" s="5">
        <v>80.610066041956202</v>
      </c>
      <c r="C136" s="5">
        <v>85.291544956738647</v>
      </c>
      <c r="D136" s="5">
        <v>45.958621889627693</v>
      </c>
      <c r="E136" s="5">
        <v>13.661890381764627</v>
      </c>
      <c r="G136" s="1">
        <f t="shared" si="19"/>
        <v>4.3896235305726359</v>
      </c>
      <c r="H136" s="1">
        <f t="shared" si="20"/>
        <v>4.4460753283273364</v>
      </c>
      <c r="I136" s="1">
        <f t="shared" si="21"/>
        <v>3.82774146753595</v>
      </c>
      <c r="J136" s="1">
        <f t="shared" si="22"/>
        <v>2.6146102326912164</v>
      </c>
    </row>
    <row r="137" spans="1:10">
      <c r="A137" s="4">
        <v>35156</v>
      </c>
      <c r="B137" s="5">
        <v>62.703529381032418</v>
      </c>
      <c r="C137" s="5">
        <v>82.987568666658007</v>
      </c>
      <c r="D137" s="5">
        <v>57.925192244685199</v>
      </c>
      <c r="E137" s="5">
        <v>7.129797293628009</v>
      </c>
      <c r="G137" s="1">
        <f t="shared" si="19"/>
        <v>4.138417736023273</v>
      </c>
      <c r="H137" s="1">
        <f t="shared" si="20"/>
        <v>4.4186908214786813</v>
      </c>
      <c r="I137" s="1">
        <f t="shared" si="21"/>
        <v>4.0591523891680934</v>
      </c>
      <c r="J137" s="1">
        <f t="shared" si="22"/>
        <v>1.9642828039558646</v>
      </c>
    </row>
    <row r="138" spans="1:10">
      <c r="A138" s="4">
        <v>35186</v>
      </c>
      <c r="B138" s="5">
        <v>74.730567828692642</v>
      </c>
      <c r="C138" s="5">
        <v>67.763070844816767</v>
      </c>
      <c r="D138" s="5">
        <v>70.916326627843347</v>
      </c>
      <c r="E138" s="5">
        <v>20.438231159749829</v>
      </c>
      <c r="G138" s="1">
        <f t="shared" si="19"/>
        <v>4.3138892163168192</v>
      </c>
      <c r="H138" s="1">
        <f t="shared" si="20"/>
        <v>4.2160173687504461</v>
      </c>
      <c r="I138" s="1">
        <f t="shared" si="21"/>
        <v>4.261500683866851</v>
      </c>
      <c r="J138" s="1">
        <f t="shared" si="22"/>
        <v>3.017407223418151</v>
      </c>
    </row>
    <row r="139" spans="1:10">
      <c r="A139" s="4">
        <v>35217</v>
      </c>
      <c r="B139" s="5">
        <v>70.126302169012334</v>
      </c>
      <c r="C139" s="5">
        <v>85.077247796638687</v>
      </c>
      <c r="D139" s="5">
        <v>69.590373031277679</v>
      </c>
      <c r="E139" s="5">
        <v>43.855980419884375</v>
      </c>
      <c r="G139" s="1">
        <f t="shared" si="19"/>
        <v>4.2502979329255322</v>
      </c>
      <c r="H139" s="1">
        <f t="shared" si="20"/>
        <v>4.4435596413913103</v>
      </c>
      <c r="I139" s="1">
        <f t="shared" si="21"/>
        <v>4.2426262392573602</v>
      </c>
      <c r="J139" s="1">
        <f t="shared" si="22"/>
        <v>3.7809110930965484</v>
      </c>
    </row>
    <row r="140" spans="1:10">
      <c r="A140" s="4">
        <v>35247</v>
      </c>
      <c r="B140" s="5">
        <v>64.633497343369584</v>
      </c>
      <c r="C140" s="5">
        <v>54.795500237864857</v>
      </c>
      <c r="D140" s="5">
        <v>31.042627291529691</v>
      </c>
      <c r="E140" s="5">
        <v>7.1923237207808084</v>
      </c>
      <c r="G140" s="1">
        <f t="shared" si="19"/>
        <v>4.1687328111229638</v>
      </c>
      <c r="H140" s="1">
        <f t="shared" si="20"/>
        <v>4.0036080781348371</v>
      </c>
      <c r="I140" s="1">
        <f t="shared" si="21"/>
        <v>3.4353613338570992</v>
      </c>
      <c r="J140" s="1">
        <f t="shared" si="22"/>
        <v>1.9730143073883808</v>
      </c>
    </row>
    <row r="141" spans="1:10">
      <c r="A141" s="4">
        <v>35278</v>
      </c>
      <c r="B141" s="5">
        <v>70.606417898230461</v>
      </c>
      <c r="C141" s="5">
        <v>100.22703620194962</v>
      </c>
      <c r="D141" s="5">
        <v>64.541045139577747</v>
      </c>
      <c r="E141" s="5">
        <v>34.823531458338678</v>
      </c>
      <c r="G141" s="1">
        <f t="shared" si="19"/>
        <v>4.2571210454416661</v>
      </c>
      <c r="H141" s="1">
        <f t="shared" si="20"/>
        <v>4.6074379746300007</v>
      </c>
      <c r="I141" s="1">
        <f t="shared" si="21"/>
        <v>4.1673013801644965</v>
      </c>
      <c r="J141" s="1">
        <f t="shared" si="22"/>
        <v>3.5502933495976485</v>
      </c>
    </row>
    <row r="142" spans="1:10">
      <c r="A142" s="4">
        <v>35309</v>
      </c>
      <c r="B142" s="5">
        <v>68.012540318297027</v>
      </c>
      <c r="C142" s="5">
        <v>74.00479690277777</v>
      </c>
      <c r="D142" s="5">
        <v>67.945736849120522</v>
      </c>
      <c r="E142" s="5">
        <v>7.1365879480924512</v>
      </c>
      <c r="G142" s="1">
        <f t="shared" si="19"/>
        <v>4.2196921046190292</v>
      </c>
      <c r="H142" s="1">
        <f t="shared" si="20"/>
        <v>4.3041299141137594</v>
      </c>
      <c r="I142" s="1">
        <f t="shared" si="21"/>
        <v>4.2187093991016544</v>
      </c>
      <c r="J142" s="1">
        <f t="shared" si="22"/>
        <v>1.965234783712787</v>
      </c>
    </row>
    <row r="143" spans="1:10">
      <c r="A143" s="4">
        <v>35339</v>
      </c>
      <c r="B143" s="5">
        <v>67.231443022938677</v>
      </c>
      <c r="C143" s="5">
        <v>96.839674304747405</v>
      </c>
      <c r="D143" s="5">
        <v>65.665308721506221</v>
      </c>
      <c r="E143" s="5">
        <v>39.790767028686538</v>
      </c>
      <c r="G143" s="1">
        <f t="shared" si="19"/>
        <v>4.2081410402241017</v>
      </c>
      <c r="H143" s="1">
        <f t="shared" si="20"/>
        <v>4.573056768833589</v>
      </c>
      <c r="I143" s="1">
        <f t="shared" si="21"/>
        <v>4.1845707604881319</v>
      </c>
      <c r="J143" s="1">
        <f t="shared" si="22"/>
        <v>3.6836349011740386</v>
      </c>
    </row>
    <row r="144" spans="1:10">
      <c r="A144" s="4">
        <v>35370</v>
      </c>
      <c r="B144" s="5">
        <v>62.45230494369013</v>
      </c>
      <c r="C144" s="5">
        <v>141.65269094912981</v>
      </c>
      <c r="D144" s="5">
        <v>56.062211719829264</v>
      </c>
      <c r="E144" s="5">
        <v>6.9004899233893147</v>
      </c>
      <c r="G144" s="1">
        <f t="shared" si="19"/>
        <v>4.1344031445164227</v>
      </c>
      <c r="H144" s="1">
        <f t="shared" si="20"/>
        <v>4.9533782232660766</v>
      </c>
      <c r="I144" s="1">
        <f t="shared" si="21"/>
        <v>4.026461997684577</v>
      </c>
      <c r="J144" s="1">
        <f t="shared" si="22"/>
        <v>1.931592412472348</v>
      </c>
    </row>
    <row r="145" spans="1:10">
      <c r="A145" s="4">
        <v>35400</v>
      </c>
      <c r="B145" s="5">
        <v>62.996791841516519</v>
      </c>
      <c r="C145" s="5">
        <v>42.445810374152281</v>
      </c>
      <c r="D145" s="5">
        <v>49.102964919037262</v>
      </c>
      <c r="E145" s="5">
        <v>21.4894294027455</v>
      </c>
      <c r="G145" s="1">
        <f t="shared" si="19"/>
        <v>4.1430838019443739</v>
      </c>
      <c r="H145" s="1">
        <f t="shared" si="20"/>
        <v>3.7482282123425148</v>
      </c>
      <c r="I145" s="1">
        <f t="shared" si="21"/>
        <v>3.8939194182937964</v>
      </c>
      <c r="J145" s="1">
        <f t="shared" si="22"/>
        <v>3.0675611585450744</v>
      </c>
    </row>
    <row r="146" spans="1:10">
      <c r="A146" s="4">
        <v>35431</v>
      </c>
      <c r="B146" s="5">
        <v>68.911320800139606</v>
      </c>
      <c r="C146" s="5">
        <v>89.189567928664459</v>
      </c>
      <c r="D146" s="5">
        <v>55.225480451021539</v>
      </c>
      <c r="E146" s="5">
        <v>20.392499315103809</v>
      </c>
      <c r="G146" s="1">
        <f t="shared" si="19"/>
        <v>4.2328204722169156</v>
      </c>
      <c r="H146" s="1">
        <f t="shared" si="20"/>
        <v>4.4907640812742358</v>
      </c>
      <c r="I146" s="1">
        <f t="shared" si="21"/>
        <v>4.0114244491510265</v>
      </c>
      <c r="J146" s="1">
        <f t="shared" si="22"/>
        <v>3.0151671526069075</v>
      </c>
    </row>
    <row r="147" spans="1:10">
      <c r="A147" s="4">
        <v>35462</v>
      </c>
      <c r="B147" s="5">
        <v>64.544400553786858</v>
      </c>
      <c r="C147" s="5">
        <v>72.701230165297773</v>
      </c>
      <c r="D147" s="5">
        <v>58.1457068604768</v>
      </c>
      <c r="E147" s="5">
        <v>28.627758482611011</v>
      </c>
      <c r="G147" s="1">
        <f t="shared" si="19"/>
        <v>4.1673533676552914</v>
      </c>
      <c r="H147" s="1">
        <f t="shared" si="20"/>
        <v>4.2863583055145771</v>
      </c>
      <c r="I147" s="1">
        <f t="shared" si="21"/>
        <v>4.0629520475285688</v>
      </c>
      <c r="J147" s="1">
        <f t="shared" si="22"/>
        <v>3.3543768234362306</v>
      </c>
    </row>
    <row r="148" spans="1:10">
      <c r="A148" s="4">
        <v>35490</v>
      </c>
      <c r="B148" s="5">
        <v>61.015669538615434</v>
      </c>
      <c r="C148" s="5">
        <v>52.665457197807626</v>
      </c>
      <c r="D148" s="5">
        <v>55.081698376387223</v>
      </c>
      <c r="E148" s="5">
        <v>25.523961106312768</v>
      </c>
      <c r="G148" s="1">
        <f t="shared" si="19"/>
        <v>4.1111307088681084</v>
      </c>
      <c r="H148" s="1">
        <f t="shared" si="20"/>
        <v>3.9639597794965775</v>
      </c>
      <c r="I148" s="1">
        <f t="shared" si="21"/>
        <v>4.0088175081052482</v>
      </c>
      <c r="J148" s="1">
        <f t="shared" si="22"/>
        <v>3.2396176621964754</v>
      </c>
    </row>
    <row r="149" spans="1:10">
      <c r="A149" s="4">
        <v>35521</v>
      </c>
      <c r="B149" s="5">
        <v>56.855212117932858</v>
      </c>
      <c r="C149" s="5">
        <v>39.308328812065071</v>
      </c>
      <c r="D149" s="5">
        <v>41.262903788545181</v>
      </c>
      <c r="E149" s="5">
        <v>13.267325239731621</v>
      </c>
      <c r="G149" s="1">
        <f t="shared" si="19"/>
        <v>4.0405078979277489</v>
      </c>
      <c r="H149" s="1">
        <f t="shared" si="20"/>
        <v>3.6714364254816045</v>
      </c>
      <c r="I149" s="1">
        <f t="shared" si="21"/>
        <v>3.7199638829792385</v>
      </c>
      <c r="J149" s="1">
        <f t="shared" si="22"/>
        <v>2.585304263576</v>
      </c>
    </row>
    <row r="150" spans="1:10">
      <c r="A150" s="4">
        <v>35551</v>
      </c>
      <c r="B150" s="5">
        <v>74.99195665331446</v>
      </c>
      <c r="C150" s="5">
        <v>68.354816728977582</v>
      </c>
      <c r="D150" s="5">
        <v>52.482709878615282</v>
      </c>
      <c r="E150" s="5">
        <v>6.459902304237036</v>
      </c>
      <c r="G150" s="1">
        <f t="shared" si="19"/>
        <v>4.3173808631627208</v>
      </c>
      <c r="H150" s="1">
        <f t="shared" si="20"/>
        <v>4.2247120322155247</v>
      </c>
      <c r="I150" s="1">
        <f t="shared" si="21"/>
        <v>3.9604837797092616</v>
      </c>
      <c r="J150" s="1">
        <f t="shared" si="22"/>
        <v>1.8656141944970326</v>
      </c>
    </row>
    <row r="151" spans="1:10">
      <c r="A151" s="4">
        <v>35582</v>
      </c>
      <c r="B151" s="5">
        <v>75.943495810739535</v>
      </c>
      <c r="C151" s="5">
        <v>46.211746014479523</v>
      </c>
      <c r="D151" s="5">
        <v>51.974558409367731</v>
      </c>
      <c r="E151" s="5">
        <v>81.88615452991192</v>
      </c>
      <c r="G151" s="1">
        <f t="shared" si="19"/>
        <v>4.3299895875963763</v>
      </c>
      <c r="H151" s="1">
        <f t="shared" si="20"/>
        <v>3.8332340085111372</v>
      </c>
      <c r="I151" s="1">
        <f t="shared" si="21"/>
        <v>3.9507543374957224</v>
      </c>
      <c r="J151" s="1">
        <f t="shared" si="22"/>
        <v>4.4053299232090648</v>
      </c>
    </row>
    <row r="152" spans="1:10">
      <c r="A152" s="4">
        <v>35612</v>
      </c>
      <c r="B152" s="5">
        <v>57.113619198369413</v>
      </c>
      <c r="C152" s="5">
        <v>76.17533591397796</v>
      </c>
      <c r="D152" s="5">
        <v>48.329341990804764</v>
      </c>
      <c r="E152" s="5">
        <v>6.9220999443218352</v>
      </c>
      <c r="G152" s="1">
        <f t="shared" si="19"/>
        <v>4.045042603079426</v>
      </c>
      <c r="H152" s="1">
        <f t="shared" si="20"/>
        <v>4.3330377346287445</v>
      </c>
      <c r="I152" s="1">
        <f t="shared" si="21"/>
        <v>3.8780388708419991</v>
      </c>
      <c r="J152" s="1">
        <f t="shared" si="22"/>
        <v>1.9347191837569711</v>
      </c>
    </row>
    <row r="153" spans="1:10">
      <c r="A153" s="4">
        <v>35643</v>
      </c>
      <c r="B153" s="5">
        <v>66.423183164783197</v>
      </c>
      <c r="C153" s="5">
        <v>50.717594813235166</v>
      </c>
      <c r="D153" s="5">
        <v>43.943703017655253</v>
      </c>
      <c r="E153" s="5">
        <v>6.6570678003248167</v>
      </c>
      <c r="G153" s="1">
        <f t="shared" si="19"/>
        <v>4.1960461395937285</v>
      </c>
      <c r="H153" s="1">
        <f t="shared" si="20"/>
        <v>3.9262728881298643</v>
      </c>
      <c r="I153" s="1">
        <f t="shared" si="21"/>
        <v>3.7829093378173928</v>
      </c>
      <c r="J153" s="1">
        <f t="shared" si="22"/>
        <v>1.8956791173834084</v>
      </c>
    </row>
    <row r="154" spans="1:10">
      <c r="A154" s="4">
        <v>35674</v>
      </c>
      <c r="B154" s="5">
        <v>47.764989950814794</v>
      </c>
      <c r="C154" s="5">
        <v>42.144362234305504</v>
      </c>
      <c r="D154" s="5">
        <v>26.122641091666331</v>
      </c>
      <c r="E154" s="5">
        <v>6.6381194414686213</v>
      </c>
      <c r="G154" s="1">
        <f t="shared" si="19"/>
        <v>3.8662929433338995</v>
      </c>
      <c r="H154" s="1">
        <f t="shared" si="20"/>
        <v>3.7411009206811436</v>
      </c>
      <c r="I154" s="1">
        <f t="shared" si="21"/>
        <v>3.2628024130663453</v>
      </c>
      <c r="J154" s="1">
        <f t="shared" si="22"/>
        <v>1.892828706728642</v>
      </c>
    </row>
    <row r="155" spans="1:10">
      <c r="A155" s="4">
        <v>35704</v>
      </c>
      <c r="B155" s="5">
        <v>72.459498874923966</v>
      </c>
      <c r="C155" s="5">
        <v>37.27996972761283</v>
      </c>
      <c r="D155" s="5">
        <v>30.073177559366044</v>
      </c>
      <c r="E155" s="5">
        <v>42.520897653202873</v>
      </c>
      <c r="G155" s="1">
        <f t="shared" si="19"/>
        <v>4.2830277695573411</v>
      </c>
      <c r="H155" s="1">
        <f t="shared" si="20"/>
        <v>3.6184561777895077</v>
      </c>
      <c r="I155" s="1">
        <f t="shared" si="21"/>
        <v>3.4036336634948912</v>
      </c>
      <c r="J155" s="1">
        <f t="shared" si="22"/>
        <v>3.7499956645680013</v>
      </c>
    </row>
    <row r="156" spans="1:10">
      <c r="A156" s="4">
        <v>35735</v>
      </c>
      <c r="B156" s="5">
        <v>78.511682333810313</v>
      </c>
      <c r="C156" s="5">
        <v>29.921589476088883</v>
      </c>
      <c r="D156" s="5">
        <v>66.897977792752798</v>
      </c>
      <c r="E156" s="5">
        <v>38.560269525050913</v>
      </c>
      <c r="G156" s="1">
        <f t="shared" si="19"/>
        <v>4.3632474332548181</v>
      </c>
      <c r="H156" s="1">
        <f t="shared" si="20"/>
        <v>3.3985802758960677</v>
      </c>
      <c r="I156" s="1">
        <f t="shared" si="21"/>
        <v>4.2031687393642159</v>
      </c>
      <c r="J156" s="1">
        <f t="shared" si="22"/>
        <v>3.6522224594754609</v>
      </c>
    </row>
    <row r="157" spans="1:10">
      <c r="A157" s="4">
        <v>35765</v>
      </c>
      <c r="B157" s="5">
        <v>61.672327349932054</v>
      </c>
      <c r="C157" s="5">
        <v>40.256133912628471</v>
      </c>
      <c r="D157" s="5">
        <v>42.466004422360598</v>
      </c>
      <c r="E157" s="5">
        <v>59.034162553064526</v>
      </c>
      <c r="G157" s="1">
        <f t="shared" si="19"/>
        <v>4.1218353270610875</v>
      </c>
      <c r="H157" s="1">
        <f t="shared" si="20"/>
        <v>3.6952623875983881</v>
      </c>
      <c r="I157" s="1">
        <f t="shared" si="21"/>
        <v>3.748703859898451</v>
      </c>
      <c r="J157" s="1">
        <f t="shared" si="22"/>
        <v>4.0781163026577882</v>
      </c>
    </row>
    <row r="158" spans="1:10">
      <c r="A158" s="4">
        <v>35796</v>
      </c>
      <c r="B158" s="5">
        <v>107.57837430255799</v>
      </c>
      <c r="C158" s="5">
        <v>139.40152229322615</v>
      </c>
      <c r="D158" s="5">
        <v>68.194089629305452</v>
      </c>
      <c r="E158" s="5">
        <v>63.95244057300593</v>
      </c>
      <c r="G158" s="1">
        <f t="shared" si="19"/>
        <v>4.6782196452097971</v>
      </c>
      <c r="H158" s="1">
        <f t="shared" si="20"/>
        <v>4.9373584185912316</v>
      </c>
      <c r="I158" s="1">
        <f t="shared" si="21"/>
        <v>4.2223578987671209</v>
      </c>
      <c r="J158" s="1">
        <f t="shared" si="22"/>
        <v>4.1581396910652959</v>
      </c>
    </row>
    <row r="159" spans="1:10">
      <c r="A159" s="4">
        <v>35827</v>
      </c>
      <c r="B159" s="5">
        <v>84.992361794534375</v>
      </c>
      <c r="C159" s="5">
        <v>63.432316907802509</v>
      </c>
      <c r="D159" s="5">
        <v>54.960234336484298</v>
      </c>
      <c r="E159" s="5">
        <v>33.30388485037038</v>
      </c>
      <c r="G159" s="1">
        <f t="shared" si="19"/>
        <v>4.4425613912117816</v>
      </c>
      <c r="H159" s="1">
        <f t="shared" si="20"/>
        <v>4.1499734619817463</v>
      </c>
      <c r="I159" s="1">
        <f t="shared" si="21"/>
        <v>4.0066099116692744</v>
      </c>
      <c r="J159" s="1">
        <f t="shared" si="22"/>
        <v>3.5056740523551806</v>
      </c>
    </row>
    <row r="160" spans="1:10">
      <c r="A160" s="4">
        <v>35855</v>
      </c>
      <c r="B160" s="5">
        <v>69.386048283618564</v>
      </c>
      <c r="C160" s="5">
        <v>50.457045909779808</v>
      </c>
      <c r="D160" s="5">
        <v>35.562873534959117</v>
      </c>
      <c r="E160" s="5">
        <v>29.802909540188431</v>
      </c>
      <c r="G160" s="1">
        <f t="shared" si="19"/>
        <v>4.2396858139255871</v>
      </c>
      <c r="H160" s="1">
        <f t="shared" si="20"/>
        <v>3.9211223982922907</v>
      </c>
      <c r="I160" s="1">
        <f t="shared" si="21"/>
        <v>3.5713022154506242</v>
      </c>
      <c r="J160" s="1">
        <f t="shared" si="22"/>
        <v>3.3946060243221092</v>
      </c>
    </row>
    <row r="161" spans="1:10">
      <c r="A161" s="4">
        <v>35886</v>
      </c>
      <c r="B161" s="5">
        <v>67.678707120025535</v>
      </c>
      <c r="C161" s="5">
        <v>50.9760331692639</v>
      </c>
      <c r="D161" s="5">
        <v>53.146756463465231</v>
      </c>
      <c r="E161" s="5">
        <v>11.470268209085615</v>
      </c>
      <c r="G161" s="1">
        <f t="shared" si="19"/>
        <v>4.2147716122790042</v>
      </c>
      <c r="H161" s="1">
        <f t="shared" si="20"/>
        <v>3.9313555844113539</v>
      </c>
      <c r="I161" s="1">
        <f t="shared" si="21"/>
        <v>3.9730570768385878</v>
      </c>
      <c r="J161" s="1">
        <f t="shared" si="22"/>
        <v>2.4397583143975852</v>
      </c>
    </row>
    <row r="162" spans="1:10">
      <c r="A162" s="4">
        <v>35916</v>
      </c>
      <c r="B162" s="5">
        <v>64.065128079493263</v>
      </c>
      <c r="C162" s="5">
        <v>25.539045947975289</v>
      </c>
      <c r="D162" s="5">
        <v>65.107460756126727</v>
      </c>
      <c r="E162" s="5">
        <v>18.10184157410681</v>
      </c>
      <c r="G162" s="1">
        <f t="shared" si="19"/>
        <v>4.1599001921711736</v>
      </c>
      <c r="H162" s="1">
        <f t="shared" si="20"/>
        <v>3.2402084946981851</v>
      </c>
      <c r="I162" s="1">
        <f t="shared" si="21"/>
        <v>4.1760391471967218</v>
      </c>
      <c r="J162" s="1">
        <f t="shared" si="22"/>
        <v>2.8960136775219576</v>
      </c>
    </row>
    <row r="163" spans="1:10">
      <c r="A163" s="4">
        <v>35947</v>
      </c>
      <c r="B163" s="5">
        <v>65.600181738570839</v>
      </c>
      <c r="C163" s="5">
        <v>66.890595353140625</v>
      </c>
      <c r="D163" s="5">
        <v>36.029548193156067</v>
      </c>
      <c r="E163" s="5">
        <v>19.351608407158576</v>
      </c>
      <c r="G163" s="1">
        <f t="shared" si="19"/>
        <v>4.183578466351249</v>
      </c>
      <c r="H163" s="1">
        <f t="shared" ref="H163:H194" si="23">LN(C163)</f>
        <v>4.2030583795712078</v>
      </c>
      <c r="I163" s="1">
        <f t="shared" ref="I163:I194" si="24">LN(D163)</f>
        <v>3.5843393849410532</v>
      </c>
      <c r="J163" s="1">
        <f t="shared" si="22"/>
        <v>2.9627755378383447</v>
      </c>
    </row>
    <row r="164" spans="1:10">
      <c r="A164" s="4">
        <v>35977</v>
      </c>
      <c r="B164" s="5">
        <v>66.031465861231126</v>
      </c>
      <c r="C164" s="5">
        <v>30.828488579088095</v>
      </c>
      <c r="D164" s="5">
        <v>44.220560703250619</v>
      </c>
      <c r="E164" s="5">
        <v>63.336086975918363</v>
      </c>
      <c r="G164" s="1">
        <f t="shared" si="19"/>
        <v>4.1901313838878425</v>
      </c>
      <c r="H164" s="1">
        <f t="shared" si="23"/>
        <v>3.4284392163397932</v>
      </c>
      <c r="I164" s="1">
        <f t="shared" si="24"/>
        <v>3.7891898552053251</v>
      </c>
      <c r="J164" s="1">
        <f t="shared" si="22"/>
        <v>4.1484552611143428</v>
      </c>
    </row>
    <row r="165" spans="1:10">
      <c r="A165" s="4">
        <v>36008</v>
      </c>
      <c r="B165" s="5">
        <v>115.51473016392565</v>
      </c>
      <c r="C165" s="5">
        <v>41.646437217816761</v>
      </c>
      <c r="D165" s="5">
        <v>105.56613327838535</v>
      </c>
      <c r="E165" s="5">
        <v>44.436621420723114</v>
      </c>
      <c r="G165" s="1">
        <f t="shared" si="19"/>
        <v>4.7493980557168953</v>
      </c>
      <c r="H165" s="1">
        <f t="shared" si="23"/>
        <v>3.7292158239652196</v>
      </c>
      <c r="I165" s="1">
        <f t="shared" si="24"/>
        <v>4.6593376122434362</v>
      </c>
      <c r="J165" s="1">
        <f t="shared" si="22"/>
        <v>3.7940639362450406</v>
      </c>
    </row>
    <row r="166" spans="1:10">
      <c r="A166" s="4">
        <v>36039</v>
      </c>
      <c r="B166" s="5">
        <v>149.55180435617461</v>
      </c>
      <c r="C166" s="5">
        <v>94.561035102321398</v>
      </c>
      <c r="D166" s="5">
        <v>110.33539652169361</v>
      </c>
      <c r="E166" s="5">
        <v>30.604563722828587</v>
      </c>
      <c r="G166" s="1">
        <f t="shared" si="19"/>
        <v>5.007642850240047</v>
      </c>
      <c r="H166" s="1">
        <f t="shared" si="23"/>
        <v>4.5492455001114269</v>
      </c>
      <c r="I166" s="1">
        <f t="shared" si="24"/>
        <v>4.7035247861265068</v>
      </c>
      <c r="J166" s="1">
        <f t="shared" si="22"/>
        <v>3.4211491391067899</v>
      </c>
    </row>
    <row r="167" spans="1:10">
      <c r="A167" s="4">
        <v>36069</v>
      </c>
      <c r="B167" s="5">
        <v>112.14643936641808</v>
      </c>
      <c r="C167" s="5">
        <v>78.563628550504149</v>
      </c>
      <c r="D167" s="5">
        <v>59.451003229816642</v>
      </c>
      <c r="E167" s="5">
        <v>22.845201840313806</v>
      </c>
      <c r="G167" s="1">
        <f t="shared" si="19"/>
        <v>4.7198055116117263</v>
      </c>
      <c r="H167" s="1">
        <f t="shared" si="23"/>
        <v>4.3639088512497297</v>
      </c>
      <c r="I167" s="1">
        <f t="shared" si="24"/>
        <v>4.0851524981805571</v>
      </c>
      <c r="J167" s="1">
        <f t="shared" si="22"/>
        <v>3.1287411101836375</v>
      </c>
    </row>
    <row r="168" spans="1:10">
      <c r="A168" s="4">
        <v>36100</v>
      </c>
      <c r="B168" s="5">
        <v>95.78270800366144</v>
      </c>
      <c r="C168" s="5">
        <v>56.455193170500756</v>
      </c>
      <c r="D168" s="5">
        <v>48.48740358600751</v>
      </c>
      <c r="E168" s="5">
        <v>24.251468620263434</v>
      </c>
      <c r="G168" s="1">
        <f t="shared" si="19"/>
        <v>4.562082167678926</v>
      </c>
      <c r="H168" s="1">
        <f t="shared" si="23"/>
        <v>4.0334472822987735</v>
      </c>
      <c r="I168" s="1">
        <f t="shared" si="24"/>
        <v>3.8813040443342559</v>
      </c>
      <c r="J168" s="1">
        <f t="shared" si="22"/>
        <v>3.1884771772100566</v>
      </c>
    </row>
    <row r="169" spans="1:10">
      <c r="A169" s="4">
        <v>36130</v>
      </c>
      <c r="B169" s="5">
        <v>82.450763751121357</v>
      </c>
      <c r="C169" s="5">
        <v>63.566714193938111</v>
      </c>
      <c r="D169" s="5">
        <v>53.223139226901331</v>
      </c>
      <c r="E169" s="5">
        <v>43.803962331097281</v>
      </c>
      <c r="G169" s="1">
        <f t="shared" si="19"/>
        <v>4.4122013121661174</v>
      </c>
      <c r="H169" s="1">
        <f t="shared" si="23"/>
        <v>4.1520899716139903</v>
      </c>
      <c r="I169" s="1">
        <f t="shared" si="24"/>
        <v>3.9744932496592762</v>
      </c>
      <c r="J169" s="1">
        <f t="shared" si="22"/>
        <v>3.7797242774710664</v>
      </c>
    </row>
    <row r="170" spans="1:10">
      <c r="A170" s="4">
        <v>36161</v>
      </c>
      <c r="B170" s="5">
        <v>87.777798163613852</v>
      </c>
      <c r="C170" s="5">
        <v>128.65665997855413</v>
      </c>
      <c r="D170" s="5">
        <v>62.655890894825305</v>
      </c>
      <c r="E170" s="5">
        <v>54.172669786553264</v>
      </c>
      <c r="G170" s="1">
        <f t="shared" si="19"/>
        <v>4.4748086003685232</v>
      </c>
      <c r="H170" s="1">
        <f t="shared" si="23"/>
        <v>4.8571473055849044</v>
      </c>
      <c r="I170" s="1">
        <f t="shared" si="24"/>
        <v>4.1376577055701098</v>
      </c>
      <c r="J170" s="1">
        <f t="shared" si="22"/>
        <v>3.992176533789519</v>
      </c>
    </row>
    <row r="171" spans="1:10">
      <c r="A171" s="4">
        <v>36192</v>
      </c>
      <c r="B171" s="5">
        <v>62.55172892419256</v>
      </c>
      <c r="C171" s="5">
        <v>77.612495718296287</v>
      </c>
      <c r="D171" s="5">
        <v>50.434870899287496</v>
      </c>
      <c r="E171" s="5">
        <v>18.337008418737533</v>
      </c>
      <c r="G171" s="1">
        <f t="shared" si="19"/>
        <v>4.1359938772054647</v>
      </c>
      <c r="H171" s="1">
        <f t="shared" si="23"/>
        <v>4.351728441523302</v>
      </c>
      <c r="I171" s="1">
        <f t="shared" si="24"/>
        <v>3.9206828187590492</v>
      </c>
      <c r="J171" s="1">
        <f t="shared" si="22"/>
        <v>2.9089213356789649</v>
      </c>
    </row>
    <row r="172" spans="1:10">
      <c r="A172" s="4">
        <v>36220</v>
      </c>
      <c r="B172" s="5">
        <v>54.811700683698874</v>
      </c>
      <c r="C172" s="5">
        <v>36.271401459586151</v>
      </c>
      <c r="D172" s="5">
        <v>37.899506990037359</v>
      </c>
      <c r="E172" s="5">
        <v>16.586346286912484</v>
      </c>
      <c r="G172" s="1">
        <f t="shared" si="19"/>
        <v>4.0039036872885374</v>
      </c>
      <c r="H172" s="1">
        <f t="shared" si="23"/>
        <v>3.5910295921840008</v>
      </c>
      <c r="I172" s="1">
        <f t="shared" si="24"/>
        <v>3.6349381038253399</v>
      </c>
      <c r="J172" s="1">
        <f t="shared" si="22"/>
        <v>2.8085798440766183</v>
      </c>
    </row>
    <row r="173" spans="1:10">
      <c r="A173" s="4">
        <v>36251</v>
      </c>
      <c r="B173" s="5">
        <v>47.561571675578449</v>
      </c>
      <c r="C173" s="5">
        <v>27.316761967899275</v>
      </c>
      <c r="D173" s="5">
        <v>47.732407909391895</v>
      </c>
      <c r="E173" s="5">
        <v>22.4485453766025</v>
      </c>
      <c r="G173" s="1">
        <f t="shared" si="19"/>
        <v>3.8620251174409601</v>
      </c>
      <c r="H173" s="1">
        <f t="shared" si="23"/>
        <v>3.3075005052733957</v>
      </c>
      <c r="I173" s="1">
        <f t="shared" si="24"/>
        <v>3.8656105782974231</v>
      </c>
      <c r="J173" s="1">
        <f t="shared" si="22"/>
        <v>3.1112258181737906</v>
      </c>
    </row>
    <row r="174" spans="1:10">
      <c r="A174" s="4">
        <v>36281</v>
      </c>
      <c r="B174" s="5">
        <v>48.318102493096646</v>
      </c>
      <c r="C174" s="5">
        <v>15.281830479069018</v>
      </c>
      <c r="D174" s="5">
        <v>55.000138923125654</v>
      </c>
      <c r="E174" s="5">
        <v>27.773387971076509</v>
      </c>
      <c r="G174" s="1">
        <f t="shared" si="19"/>
        <v>3.877806283258979</v>
      </c>
      <c r="H174" s="1">
        <f t="shared" si="23"/>
        <v>2.7266645723140268</v>
      </c>
      <c r="I174" s="1">
        <f t="shared" si="24"/>
        <v>4.0073357111042931</v>
      </c>
      <c r="J174" s="1">
        <f t="shared" si="22"/>
        <v>3.3240782949962444</v>
      </c>
    </row>
    <row r="175" spans="1:10">
      <c r="A175" s="4">
        <v>36312</v>
      </c>
      <c r="B175" s="5">
        <v>50.563349611134221</v>
      </c>
      <c r="C175" s="5">
        <v>56.393382898368841</v>
      </c>
      <c r="D175" s="5">
        <v>37.585713284169771</v>
      </c>
      <c r="E175" s="5">
        <v>29.608231606925646</v>
      </c>
      <c r="G175" s="1">
        <f t="shared" si="19"/>
        <v>3.9232269978643712</v>
      </c>
      <c r="H175" s="1">
        <f t="shared" si="23"/>
        <v>4.03235182712395</v>
      </c>
      <c r="I175" s="1">
        <f t="shared" si="24"/>
        <v>3.6266240123439868</v>
      </c>
      <c r="J175" s="1">
        <f t="shared" si="22"/>
        <v>3.3880524174973843</v>
      </c>
    </row>
    <row r="176" spans="1:10">
      <c r="A176" s="4">
        <v>36342</v>
      </c>
      <c r="B176" s="5">
        <v>70.322834750578977</v>
      </c>
      <c r="C176" s="5">
        <v>153.86845725120037</v>
      </c>
      <c r="D176" s="5">
        <v>57.779312694306306</v>
      </c>
      <c r="E176" s="5">
        <v>5.9111410038633272</v>
      </c>
      <c r="G176" s="1">
        <f t="shared" si="19"/>
        <v>4.2530965647171248</v>
      </c>
      <c r="H176" s="1">
        <f t="shared" si="23"/>
        <v>5.0360980637059036</v>
      </c>
      <c r="I176" s="1">
        <f t="shared" si="24"/>
        <v>4.0566307997493807</v>
      </c>
      <c r="J176" s="1">
        <f t="shared" si="22"/>
        <v>1.7768388760431404</v>
      </c>
    </row>
    <row r="177" spans="1:10">
      <c r="A177" s="4">
        <v>36373</v>
      </c>
      <c r="B177" s="5">
        <v>52.948834095201221</v>
      </c>
      <c r="C177" s="5">
        <v>48.664802362963059</v>
      </c>
      <c r="D177" s="5">
        <v>35.759234313279173</v>
      </c>
      <c r="E177" s="5">
        <v>22.995443771446357</v>
      </c>
      <c r="G177" s="1">
        <f t="shared" si="19"/>
        <v>3.9693260528286243</v>
      </c>
      <c r="H177" s="1">
        <f t="shared" si="23"/>
        <v>3.8849560246961232</v>
      </c>
      <c r="I177" s="1">
        <f t="shared" si="24"/>
        <v>3.5768085382550248</v>
      </c>
      <c r="J177" s="1">
        <f t="shared" si="22"/>
        <v>3.1352960994117316</v>
      </c>
    </row>
    <row r="178" spans="1:10">
      <c r="A178" s="4">
        <v>36404</v>
      </c>
      <c r="B178" s="5">
        <v>57.721796470918939</v>
      </c>
      <c r="C178" s="5">
        <v>59.229749424193251</v>
      </c>
      <c r="D178" s="5">
        <v>46.404590825171177</v>
      </c>
      <c r="E178" s="5">
        <v>45.694153200857443</v>
      </c>
      <c r="G178" s="1">
        <f t="shared" si="19"/>
        <v>4.0556348573111265</v>
      </c>
      <c r="H178" s="1">
        <f t="shared" si="23"/>
        <v>4.081423939724349</v>
      </c>
      <c r="I178" s="1">
        <f t="shared" si="24"/>
        <v>3.8373983945356058</v>
      </c>
      <c r="J178" s="1">
        <f t="shared" si="22"/>
        <v>3.821970351003213</v>
      </c>
    </row>
    <row r="179" spans="1:10">
      <c r="A179" s="4">
        <v>36434</v>
      </c>
      <c r="B179" s="5">
        <v>53.873921325564012</v>
      </c>
      <c r="C179" s="5">
        <v>43.179576829967935</v>
      </c>
      <c r="D179" s="5">
        <v>40.511728002660796</v>
      </c>
      <c r="E179" s="5">
        <v>15.695019537982262</v>
      </c>
      <c r="G179" s="1">
        <f t="shared" si="19"/>
        <v>3.986646526424197</v>
      </c>
      <c r="H179" s="1">
        <f t="shared" si="23"/>
        <v>3.7653676248989436</v>
      </c>
      <c r="I179" s="1">
        <f t="shared" si="24"/>
        <v>3.7015915125048195</v>
      </c>
      <c r="J179" s="1">
        <f t="shared" si="22"/>
        <v>2.7533434351470611</v>
      </c>
    </row>
    <row r="180" spans="1:10">
      <c r="A180" s="4">
        <v>36465</v>
      </c>
      <c r="B180" s="5">
        <v>53.393450434432935</v>
      </c>
      <c r="C180" s="5">
        <v>47.747135952843294</v>
      </c>
      <c r="D180" s="5">
        <v>44.393172521513549</v>
      </c>
      <c r="E180" s="5">
        <v>45.123642827606901</v>
      </c>
      <c r="G180" s="1">
        <f t="shared" si="19"/>
        <v>3.9776880874033136</v>
      </c>
      <c r="H180" s="1">
        <f t="shared" si="23"/>
        <v>3.8659190850826977</v>
      </c>
      <c r="I180" s="1">
        <f t="shared" si="24"/>
        <v>3.793085685576064</v>
      </c>
      <c r="J180" s="1">
        <f t="shared" si="22"/>
        <v>3.8094063403582514</v>
      </c>
    </row>
    <row r="181" spans="1:10">
      <c r="A181" s="4">
        <v>36495</v>
      </c>
      <c r="B181" s="5">
        <v>71.889028682200703</v>
      </c>
      <c r="C181" s="5">
        <v>61.080417223721561</v>
      </c>
      <c r="D181" s="5">
        <v>43.684513062517219</v>
      </c>
      <c r="E181" s="5">
        <v>33.302492014549344</v>
      </c>
      <c r="G181" s="1">
        <f t="shared" si="19"/>
        <v>4.2751236617374522</v>
      </c>
      <c r="H181" s="1">
        <f t="shared" si="23"/>
        <v>4.1121913111018493</v>
      </c>
      <c r="I181" s="1">
        <f t="shared" si="24"/>
        <v>3.7769936471277243</v>
      </c>
      <c r="J181" s="1">
        <f t="shared" si="22"/>
        <v>3.505632229458131</v>
      </c>
    </row>
    <row r="182" spans="1:10">
      <c r="A182" s="4">
        <v>36526</v>
      </c>
      <c r="B182" s="5">
        <v>56.997937174728456</v>
      </c>
      <c r="C182" s="5">
        <v>84.338684332017465</v>
      </c>
      <c r="D182" s="5">
        <v>67.453224725605153</v>
      </c>
      <c r="E182" s="5">
        <v>16.605135018407402</v>
      </c>
      <c r="G182" s="1">
        <f t="shared" si="19"/>
        <v>4.043015077262635</v>
      </c>
      <c r="H182" s="1">
        <f t="shared" si="23"/>
        <v>4.4348406486237897</v>
      </c>
      <c r="I182" s="1">
        <f t="shared" si="24"/>
        <v>4.2114343906377822</v>
      </c>
      <c r="J182" s="1">
        <f t="shared" si="22"/>
        <v>2.8097119859854987</v>
      </c>
    </row>
    <row r="183" spans="1:10">
      <c r="A183" s="4">
        <v>36557</v>
      </c>
      <c r="B183" s="5">
        <v>50.009458737116638</v>
      </c>
      <c r="C183" s="5">
        <v>57.821425031282246</v>
      </c>
      <c r="D183" s="5">
        <v>25.828318638237498</v>
      </c>
      <c r="E183" s="5">
        <v>23.252933808776969</v>
      </c>
      <c r="G183" s="1">
        <f t="shared" si="19"/>
        <v>3.9122121622791934</v>
      </c>
      <c r="H183" s="1">
        <f t="shared" si="23"/>
        <v>4.0573593822769212</v>
      </c>
      <c r="I183" s="1">
        <f t="shared" si="24"/>
        <v>3.2514715116184876</v>
      </c>
      <c r="J183" s="1">
        <f t="shared" si="22"/>
        <v>3.1464313093964078</v>
      </c>
    </row>
    <row r="184" spans="1:10">
      <c r="A184" s="4">
        <v>36586</v>
      </c>
      <c r="B184" s="5">
        <v>62.835601718514859</v>
      </c>
      <c r="C184" s="5">
        <v>37.703144863442901</v>
      </c>
      <c r="D184" s="5">
        <v>51.693588063994945</v>
      </c>
      <c r="E184" s="5">
        <v>40.72174223274363</v>
      </c>
      <c r="G184" s="1">
        <f t="shared" si="19"/>
        <v>4.1405218191892343</v>
      </c>
      <c r="H184" s="1">
        <f t="shared" si="23"/>
        <v>3.6297435091033252</v>
      </c>
      <c r="I184" s="1">
        <f t="shared" si="24"/>
        <v>3.9453337518500042</v>
      </c>
      <c r="J184" s="1">
        <f t="shared" si="22"/>
        <v>3.7067621570034017</v>
      </c>
    </row>
    <row r="185" spans="1:10">
      <c r="A185" s="4">
        <v>36617</v>
      </c>
      <c r="B185" s="5">
        <v>58.362085671812672</v>
      </c>
      <c r="C185" s="5">
        <v>29.974393438778097</v>
      </c>
      <c r="D185" s="5">
        <v>36.651359076784097</v>
      </c>
      <c r="E185" s="5">
        <v>76.266167396526853</v>
      </c>
      <c r="G185" s="1">
        <f t="shared" si="19"/>
        <v>4.0666664610525398</v>
      </c>
      <c r="H185" s="1">
        <f t="shared" si="23"/>
        <v>3.4003434651384641</v>
      </c>
      <c r="I185" s="1">
        <f t="shared" si="24"/>
        <v>3.6014505102313148</v>
      </c>
      <c r="J185" s="1">
        <f t="shared" si="22"/>
        <v>4.3342294244418946</v>
      </c>
    </row>
    <row r="186" spans="1:10">
      <c r="A186" s="4">
        <v>36647</v>
      </c>
      <c r="B186" s="5">
        <v>73.315376599172751</v>
      </c>
      <c r="C186" s="5">
        <v>38.680283868221998</v>
      </c>
      <c r="D186" s="5">
        <v>40.437900714643398</v>
      </c>
      <c r="E186" s="5">
        <v>46.999252296739584</v>
      </c>
      <c r="G186" s="1">
        <f t="shared" si="19"/>
        <v>4.2947703631432965</v>
      </c>
      <c r="H186" s="1">
        <f t="shared" si="23"/>
        <v>3.6553300094470473</v>
      </c>
      <c r="I186" s="1">
        <f t="shared" si="24"/>
        <v>3.6997674816931556</v>
      </c>
      <c r="J186" s="1">
        <f t="shared" si="22"/>
        <v>3.8501316930035068</v>
      </c>
    </row>
    <row r="187" spans="1:10">
      <c r="A187" s="4">
        <v>36678</v>
      </c>
      <c r="B187" s="5">
        <v>66.554831953977555</v>
      </c>
      <c r="C187" s="5">
        <v>40.779969300388892</v>
      </c>
      <c r="D187" s="5">
        <v>42.632995024892345</v>
      </c>
      <c r="E187" s="5">
        <v>22.022452027865047</v>
      </c>
      <c r="G187" s="1">
        <f t="shared" si="19"/>
        <v>4.1980261485762176</v>
      </c>
      <c r="H187" s="1">
        <f t="shared" si="23"/>
        <v>3.7081910123355524</v>
      </c>
      <c r="I187" s="1">
        <f t="shared" si="24"/>
        <v>3.7526284845816611</v>
      </c>
      <c r="J187" s="1">
        <f t="shared" si="22"/>
        <v>3.0920624796756835</v>
      </c>
    </row>
    <row r="188" spans="1:10">
      <c r="A188" s="4">
        <v>36708</v>
      </c>
      <c r="B188" s="5">
        <v>52.774933628920877</v>
      </c>
      <c r="C188" s="5">
        <v>54.642335794497875</v>
      </c>
      <c r="D188" s="5">
        <v>25.651400606791068</v>
      </c>
      <c r="E188" s="5">
        <v>39.29129069202358</v>
      </c>
      <c r="G188" s="1">
        <f t="shared" si="19"/>
        <v>3.9660363361101143</v>
      </c>
      <c r="H188" s="1">
        <f t="shared" si="23"/>
        <v>4.0008089631500363</v>
      </c>
      <c r="I188" s="1">
        <f t="shared" si="24"/>
        <v>3.244598174679262</v>
      </c>
      <c r="J188" s="1">
        <f t="shared" si="22"/>
        <v>3.6710028834259085</v>
      </c>
    </row>
    <row r="189" spans="1:10">
      <c r="A189" s="4">
        <v>36739</v>
      </c>
      <c r="B189" s="5">
        <v>46.966108598028448</v>
      </c>
      <c r="C189" s="5">
        <v>69.680276653913808</v>
      </c>
      <c r="D189" s="5">
        <v>32.508921006155319</v>
      </c>
      <c r="E189" s="5">
        <v>26.131609059293783</v>
      </c>
      <c r="G189" s="1">
        <f t="shared" si="19"/>
        <v>3.8494262479380055</v>
      </c>
      <c r="H189" s="1">
        <f t="shared" si="23"/>
        <v>4.2439173028853006</v>
      </c>
      <c r="I189" s="1">
        <f t="shared" si="24"/>
        <v>3.4815145441666058</v>
      </c>
      <c r="J189" s="1">
        <f t="shared" si="22"/>
        <v>3.2631456566375223</v>
      </c>
    </row>
    <row r="190" spans="1:10">
      <c r="A190" s="4">
        <v>36770</v>
      </c>
      <c r="B190" s="5">
        <v>65.620603028294468</v>
      </c>
      <c r="C190" s="5">
        <v>75.836425423470729</v>
      </c>
      <c r="D190" s="5">
        <v>52.34454612854595</v>
      </c>
      <c r="E190" s="5">
        <v>29.453239954990774</v>
      </c>
      <c r="G190" s="1">
        <f t="shared" si="19"/>
        <v>4.1838897171934804</v>
      </c>
      <c r="H190" s="1">
        <f t="shared" si="23"/>
        <v>4.3285787237066238</v>
      </c>
      <c r="I190" s="1">
        <f t="shared" si="24"/>
        <v>3.9578477509637575</v>
      </c>
      <c r="J190" s="1">
        <f t="shared" si="22"/>
        <v>3.3828039194959416</v>
      </c>
    </row>
    <row r="191" spans="1:10">
      <c r="A191" s="4">
        <v>36800</v>
      </c>
      <c r="B191" s="5">
        <v>66.714997263385243</v>
      </c>
      <c r="C191" s="5">
        <v>89.311615789535438</v>
      </c>
      <c r="D191" s="5">
        <v>56.008025198681466</v>
      </c>
      <c r="E191" s="5">
        <v>23.978505409630539</v>
      </c>
      <c r="G191" s="1">
        <f t="shared" si="19"/>
        <v>4.2004297741749008</v>
      </c>
      <c r="H191" s="1">
        <f t="shared" si="23"/>
        <v>4.4921315554539323</v>
      </c>
      <c r="I191" s="1">
        <f t="shared" si="24"/>
        <v>4.0254949875869768</v>
      </c>
      <c r="J191" s="1">
        <f t="shared" si="22"/>
        <v>3.1771578211194802</v>
      </c>
    </row>
    <row r="192" spans="1:10">
      <c r="A192" s="4">
        <v>36831</v>
      </c>
      <c r="B192" s="5">
        <v>137.99845261200409</v>
      </c>
      <c r="C192" s="5">
        <v>176.34181421696059</v>
      </c>
      <c r="D192" s="5">
        <v>93.184761183218328</v>
      </c>
      <c r="E192" s="5">
        <v>49.598992403671097</v>
      </c>
      <c r="G192" s="1">
        <f t="shared" si="19"/>
        <v>4.9272424721378467</v>
      </c>
      <c r="H192" s="1">
        <f t="shared" si="23"/>
        <v>5.1724242377819847</v>
      </c>
      <c r="I192" s="1">
        <f t="shared" si="24"/>
        <v>4.5345842017050524</v>
      </c>
      <c r="J192" s="1">
        <f t="shared" si="22"/>
        <v>3.9039705190824256</v>
      </c>
    </row>
    <row r="193" spans="1:15">
      <c r="A193" s="4">
        <v>36861</v>
      </c>
      <c r="B193" s="5">
        <v>122.61004487076926</v>
      </c>
      <c r="C193" s="5">
        <v>153.59202568393331</v>
      </c>
      <c r="D193" s="5">
        <v>99.474784863972062</v>
      </c>
      <c r="E193" s="5">
        <v>63.109924267411756</v>
      </c>
      <c r="G193" s="1">
        <f t="shared" si="19"/>
        <v>4.8090089522076021</v>
      </c>
      <c r="H193" s="1">
        <f t="shared" si="23"/>
        <v>5.0342999032456577</v>
      </c>
      <c r="I193" s="1">
        <f t="shared" si="24"/>
        <v>4.5999041935961227</v>
      </c>
      <c r="J193" s="1">
        <f t="shared" si="22"/>
        <v>4.1448780355861068</v>
      </c>
    </row>
    <row r="194" spans="1:15">
      <c r="A194" s="4">
        <v>36892</v>
      </c>
      <c r="B194" s="5">
        <v>119.46414492449182</v>
      </c>
      <c r="C194" s="5">
        <v>183.90069425472547</v>
      </c>
      <c r="D194" s="5">
        <v>69.953591783124224</v>
      </c>
      <c r="E194" s="5">
        <v>42.389309174914487</v>
      </c>
      <c r="G194" s="1">
        <f t="shared" si="19"/>
        <v>4.783016283876945</v>
      </c>
      <c r="H194" s="1">
        <f t="shared" si="23"/>
        <v>5.2143959067783827</v>
      </c>
      <c r="I194" s="1">
        <f t="shared" si="24"/>
        <v>4.2478320476577691</v>
      </c>
      <c r="J194" s="1">
        <f t="shared" si="22"/>
        <v>3.7468961883436749</v>
      </c>
    </row>
    <row r="195" spans="1:15">
      <c r="A195" s="4">
        <v>36923</v>
      </c>
      <c r="B195" s="5">
        <v>123.19180775799849</v>
      </c>
      <c r="C195" s="5">
        <v>164.42304595984939</v>
      </c>
      <c r="D195" s="5">
        <v>83.45438873639641</v>
      </c>
      <c r="E195" s="5">
        <v>38.032206549394608</v>
      </c>
      <c r="G195" s="1">
        <f t="shared" ref="G195:G258" si="25">LN(B195)</f>
        <v>4.8137425534177058</v>
      </c>
      <c r="H195" s="1">
        <f t="shared" ref="H195:H226" si="26">LN(C195)</f>
        <v>5.1024426550349942</v>
      </c>
      <c r="I195" s="1">
        <f t="shared" ref="I195:I226" si="27">LN(D195)</f>
        <v>4.4243002399340394</v>
      </c>
      <c r="J195" s="1">
        <f t="shared" ref="J195:J258" si="28">LN(E195)</f>
        <v>3.6384333415400545</v>
      </c>
    </row>
    <row r="196" spans="1:15">
      <c r="A196" s="4">
        <v>36951</v>
      </c>
      <c r="B196" s="5">
        <v>123.04348363627065</v>
      </c>
      <c r="C196" s="5">
        <v>148.50823987110383</v>
      </c>
      <c r="D196" s="5">
        <v>31.946482784576091</v>
      </c>
      <c r="E196" s="5">
        <v>48.395990158905875</v>
      </c>
      <c r="G196" s="1">
        <f t="shared" si="25"/>
        <v>4.8125378183951382</v>
      </c>
      <c r="H196" s="1">
        <f t="shared" si="26"/>
        <v>5.0006404440508891</v>
      </c>
      <c r="I196" s="1">
        <f t="shared" si="27"/>
        <v>3.4640620897739529</v>
      </c>
      <c r="J196" s="1">
        <f t="shared" si="28"/>
        <v>3.8794169623340142</v>
      </c>
    </row>
    <row r="197" spans="1:15">
      <c r="A197" s="4">
        <v>36982</v>
      </c>
      <c r="B197" s="5">
        <v>106.71442668797272</v>
      </c>
      <c r="C197" s="5">
        <v>74.611070291069964</v>
      </c>
      <c r="D197" s="5">
        <v>39.081729012257085</v>
      </c>
      <c r="E197" s="5">
        <v>79.449603660553407</v>
      </c>
      <c r="G197" s="1">
        <f t="shared" si="25"/>
        <v>4.6701563571151974</v>
      </c>
      <c r="H197" s="1">
        <f t="shared" si="26"/>
        <v>4.3122888915228721</v>
      </c>
      <c r="I197" s="1">
        <f t="shared" si="27"/>
        <v>3.6656550690888592</v>
      </c>
      <c r="J197" s="1">
        <f t="shared" si="28"/>
        <v>4.3751229044309925</v>
      </c>
    </row>
    <row r="198" spans="1:15">
      <c r="A198" s="4">
        <v>37012</v>
      </c>
      <c r="B198" s="5">
        <v>93.420915189941255</v>
      </c>
      <c r="C198" s="5">
        <v>90.943111358860236</v>
      </c>
      <c r="D198" s="5">
        <v>38.615130724620073</v>
      </c>
      <c r="E198" s="5">
        <v>33.799063944621032</v>
      </c>
      <c r="G198" s="1">
        <f t="shared" si="25"/>
        <v>4.5371152515357309</v>
      </c>
      <c r="H198" s="1">
        <f t="shared" si="26"/>
        <v>4.5102341611265375</v>
      </c>
      <c r="I198" s="1">
        <f t="shared" si="27"/>
        <v>3.6536441873481418</v>
      </c>
      <c r="J198" s="1">
        <f t="shared" si="28"/>
        <v>3.5204331081593656</v>
      </c>
    </row>
    <row r="199" spans="1:15">
      <c r="A199" s="4">
        <v>37043</v>
      </c>
      <c r="B199" s="5">
        <v>69.228825323517967</v>
      </c>
      <c r="C199" s="5">
        <v>67.950620836230144</v>
      </c>
      <c r="D199" s="5">
        <v>36.815179718372271</v>
      </c>
      <c r="E199" s="5">
        <v>25.893966096498307</v>
      </c>
      <c r="G199" s="1">
        <f t="shared" si="25"/>
        <v>4.2374173268082647</v>
      </c>
      <c r="H199" s="1">
        <f t="shared" si="26"/>
        <v>4.2187812772181088</v>
      </c>
      <c r="I199" s="1">
        <f t="shared" si="27"/>
        <v>3.6059102524703777</v>
      </c>
      <c r="J199" s="1">
        <f t="shared" si="28"/>
        <v>3.2540099723167719</v>
      </c>
      <c r="L199" t="s">
        <v>32</v>
      </c>
    </row>
    <row r="200" spans="1:15">
      <c r="A200" s="4">
        <v>37073</v>
      </c>
      <c r="B200" s="5">
        <v>89.800515500046913</v>
      </c>
      <c r="C200" s="5">
        <v>108.85344600719066</v>
      </c>
      <c r="D200" s="5">
        <v>46.639222815684242</v>
      </c>
      <c r="E200" s="5">
        <v>183.70077223935439</v>
      </c>
      <c r="G200" s="1">
        <f t="shared" si="25"/>
        <v>4.4975907158267203</v>
      </c>
      <c r="H200" s="1">
        <f t="shared" si="26"/>
        <v>4.6900024454907943</v>
      </c>
      <c r="I200" s="1">
        <f t="shared" si="27"/>
        <v>3.8424418784317926</v>
      </c>
      <c r="J200" s="1">
        <f t="shared" si="28"/>
        <v>5.2133081960192902</v>
      </c>
      <c r="L200">
        <f>AVERAGE(G200,G201)</f>
        <v>4.4323737226675082</v>
      </c>
      <c r="M200" s="1">
        <f t="shared" ref="M200:O200" si="29">AVERAGE(H200,H201)</f>
        <v>4.5468708786421255</v>
      </c>
      <c r="N200" s="1">
        <f t="shared" si="29"/>
        <v>3.6388340063742923</v>
      </c>
      <c r="O200" s="1">
        <f t="shared" si="29"/>
        <v>4.4988747001957989</v>
      </c>
    </row>
    <row r="201" spans="1:15">
      <c r="A201" s="4">
        <v>37104</v>
      </c>
      <c r="B201" s="5">
        <v>78.819208473154461</v>
      </c>
      <c r="C201" s="5">
        <v>81.756009010650146</v>
      </c>
      <c r="D201" s="5">
        <v>31.038430626289955</v>
      </c>
      <c r="E201" s="5">
        <v>44.011070492424096</v>
      </c>
      <c r="G201" s="1">
        <f t="shared" si="25"/>
        <v>4.3671567295082951</v>
      </c>
      <c r="H201" s="1">
        <f t="shared" si="26"/>
        <v>4.4037393117934567</v>
      </c>
      <c r="I201" s="1">
        <f t="shared" si="27"/>
        <v>3.435226134316792</v>
      </c>
      <c r="J201" s="1">
        <f t="shared" si="28"/>
        <v>3.7844412043723086</v>
      </c>
      <c r="L201">
        <f>AVERAGE(G202:G203)</f>
        <v>5.4528244705595608</v>
      </c>
      <c r="M201" s="1">
        <f t="shared" ref="M201:O201" si="30">AVERAGE(H202:H203)</f>
        <v>5.0905023200420194</v>
      </c>
      <c r="N201" s="1">
        <f t="shared" si="30"/>
        <v>6.2245792765434018</v>
      </c>
      <c r="O201" s="1">
        <f t="shared" si="30"/>
        <v>5.2746993764505437</v>
      </c>
    </row>
    <row r="202" spans="1:15">
      <c r="A202" s="4">
        <v>37135</v>
      </c>
      <c r="B202" s="5">
        <v>234.08638594629937</v>
      </c>
      <c r="C202" s="5">
        <v>128.26581213401212</v>
      </c>
      <c r="D202" s="5">
        <v>537.98306460044148</v>
      </c>
      <c r="E202" s="5">
        <v>452.23703844134633</v>
      </c>
      <c r="G202" s="1">
        <f t="shared" si="25"/>
        <v>5.4556902179416422</v>
      </c>
      <c r="H202" s="1">
        <f t="shared" si="26"/>
        <v>4.8541047679443796</v>
      </c>
      <c r="I202" s="1">
        <f t="shared" si="27"/>
        <v>6.2878270812284871</v>
      </c>
      <c r="J202" s="1">
        <f t="shared" si="28"/>
        <v>6.1142064637018336</v>
      </c>
      <c r="L202">
        <f>L201-L200</f>
        <v>1.0204507478920526</v>
      </c>
      <c r="M202" s="1">
        <f t="shared" ref="M202:O202" si="31">M201-M200</f>
        <v>0.54363144139989394</v>
      </c>
      <c r="N202" s="1">
        <f t="shared" si="31"/>
        <v>2.5857452701691095</v>
      </c>
      <c r="O202" s="1">
        <f t="shared" si="31"/>
        <v>0.77582467625474472</v>
      </c>
    </row>
    <row r="203" spans="1:15">
      <c r="A203" s="4">
        <v>37165</v>
      </c>
      <c r="B203" s="5">
        <v>232.74855858843884</v>
      </c>
      <c r="C203" s="5">
        <v>205.79898103315489</v>
      </c>
      <c r="D203" s="5">
        <v>474.05885083047065</v>
      </c>
      <c r="E203" s="5">
        <v>84.368346450406293</v>
      </c>
      <c r="G203" s="1">
        <f t="shared" si="25"/>
        <v>5.4499587231774793</v>
      </c>
      <c r="H203" s="1">
        <f t="shared" si="26"/>
        <v>5.3268998721396592</v>
      </c>
      <c r="I203" s="1">
        <f t="shared" si="27"/>
        <v>6.1613314718583174</v>
      </c>
      <c r="J203" s="1">
        <f t="shared" si="28"/>
        <v>4.4351922891992528</v>
      </c>
    </row>
    <row r="204" spans="1:15">
      <c r="A204" s="4">
        <v>37196</v>
      </c>
      <c r="B204" s="5">
        <v>153.50151670616458</v>
      </c>
      <c r="C204" s="5">
        <v>126.6084738031989</v>
      </c>
      <c r="D204" s="5">
        <v>267.56053622162176</v>
      </c>
      <c r="E204" s="5">
        <v>69.029942483231991</v>
      </c>
      <c r="G204" s="1">
        <f t="shared" si="25"/>
        <v>5.033710447800356</v>
      </c>
      <c r="H204" s="1">
        <f t="shared" si="26"/>
        <v>4.8410994411446744</v>
      </c>
      <c r="I204" s="1">
        <f t="shared" si="27"/>
        <v>5.5893458443654875</v>
      </c>
      <c r="J204" s="1">
        <f t="shared" si="28"/>
        <v>4.2345403595009561</v>
      </c>
    </row>
    <row r="205" spans="1:15">
      <c r="A205" s="4">
        <v>37226</v>
      </c>
      <c r="B205" s="5">
        <v>125.33410667834855</v>
      </c>
      <c r="C205" s="5">
        <v>96.863407820896171</v>
      </c>
      <c r="D205" s="5">
        <v>193.07069172111733</v>
      </c>
      <c r="E205" s="5">
        <v>81.052098527263126</v>
      </c>
      <c r="G205" s="1">
        <f t="shared" si="25"/>
        <v>4.8309830250087211</v>
      </c>
      <c r="H205" s="1">
        <f t="shared" si="26"/>
        <v>4.5733018193098856</v>
      </c>
      <c r="I205" s="1">
        <f t="shared" si="27"/>
        <v>5.2630564001891056</v>
      </c>
      <c r="J205" s="1">
        <f t="shared" si="28"/>
        <v>4.3950921396079199</v>
      </c>
    </row>
    <row r="206" spans="1:15">
      <c r="A206" s="4">
        <v>37257</v>
      </c>
      <c r="B206" s="5">
        <v>138.21445932999416</v>
      </c>
      <c r="C206" s="5">
        <v>203.99558574401348</v>
      </c>
      <c r="D206" s="5">
        <v>194.75024958839876</v>
      </c>
      <c r="E206" s="5">
        <v>54.306178602708407</v>
      </c>
      <c r="G206" s="1">
        <f t="shared" si="25"/>
        <v>4.9288065319821595</v>
      </c>
      <c r="H206" s="1">
        <f t="shared" si="26"/>
        <v>5.3180983551003624</v>
      </c>
      <c r="I206" s="1">
        <f t="shared" si="27"/>
        <v>5.2717179663335987</v>
      </c>
      <c r="J206" s="1">
        <f t="shared" si="28"/>
        <v>3.9946380068885921</v>
      </c>
    </row>
    <row r="207" spans="1:15">
      <c r="A207" s="4">
        <v>37288</v>
      </c>
      <c r="B207" s="5">
        <v>86.585436927034905</v>
      </c>
      <c r="C207" s="5">
        <v>107.06113141481407</v>
      </c>
      <c r="D207" s="5">
        <v>108.22226509577176</v>
      </c>
      <c r="E207" s="5">
        <v>154.57841298580382</v>
      </c>
      <c r="G207" s="1">
        <f t="shared" si="25"/>
        <v>4.4611316366122624</v>
      </c>
      <c r="H207" s="1">
        <f t="shared" si="26"/>
        <v>4.6733999929536125</v>
      </c>
      <c r="I207" s="1">
        <f t="shared" si="27"/>
        <v>4.6841871224683995</v>
      </c>
      <c r="J207" s="1">
        <f t="shared" si="28"/>
        <v>5.0407014950055276</v>
      </c>
    </row>
    <row r="208" spans="1:15">
      <c r="A208" s="4">
        <v>37316</v>
      </c>
      <c r="B208" s="5">
        <v>94.043329158155089</v>
      </c>
      <c r="C208" s="5">
        <v>96.44257938237071</v>
      </c>
      <c r="D208" s="5">
        <v>74.768845949087108</v>
      </c>
      <c r="E208" s="5">
        <v>94.582864746369353</v>
      </c>
      <c r="G208" s="1">
        <f t="shared" si="25"/>
        <v>4.5437556245568951</v>
      </c>
      <c r="H208" s="1">
        <f t="shared" si="26"/>
        <v>4.5689477989359197</v>
      </c>
      <c r="I208" s="1">
        <f t="shared" si="27"/>
        <v>4.3144013002141888</v>
      </c>
      <c r="J208" s="1">
        <f t="shared" si="28"/>
        <v>4.5494763258918232</v>
      </c>
    </row>
    <row r="209" spans="1:10">
      <c r="A209" s="4">
        <v>37347</v>
      </c>
      <c r="B209" s="5">
        <v>73.656131946891563</v>
      </c>
      <c r="C209" s="5">
        <v>56.498145952970951</v>
      </c>
      <c r="D209" s="5">
        <v>77.544876990914759</v>
      </c>
      <c r="E209" s="5">
        <v>58.823704056839112</v>
      </c>
      <c r="G209" s="1">
        <f t="shared" si="25"/>
        <v>4.2994073973776024</v>
      </c>
      <c r="H209" s="1">
        <f t="shared" si="26"/>
        <v>4.0342078226223075</v>
      </c>
      <c r="I209" s="1">
        <f t="shared" si="27"/>
        <v>4.3508568267172283</v>
      </c>
      <c r="J209" s="1">
        <f t="shared" si="28"/>
        <v>4.0745449038877783</v>
      </c>
    </row>
    <row r="210" spans="1:10">
      <c r="A210" s="4">
        <v>37377</v>
      </c>
      <c r="B210" s="5">
        <v>86.962675019869025</v>
      </c>
      <c r="C210" s="5">
        <v>60.964896112931164</v>
      </c>
      <c r="D210" s="5">
        <v>64.827447570811856</v>
      </c>
      <c r="E210" s="5">
        <v>78.566107845305396</v>
      </c>
      <c r="G210" s="1">
        <f t="shared" si="25"/>
        <v>4.4654790038378627</v>
      </c>
      <c r="H210" s="1">
        <f t="shared" si="26"/>
        <v>4.1102982249663436</v>
      </c>
      <c r="I210" s="1">
        <f t="shared" si="27"/>
        <v>4.1717290872998856</v>
      </c>
      <c r="J210" s="1">
        <f t="shared" si="28"/>
        <v>4.3639404085457363</v>
      </c>
    </row>
    <row r="211" spans="1:10">
      <c r="A211" s="4">
        <v>37408</v>
      </c>
      <c r="B211" s="5">
        <v>85.066242861063898</v>
      </c>
      <c r="C211" s="5">
        <v>78.989071145450893</v>
      </c>
      <c r="D211" s="5">
        <v>79.168242719778377</v>
      </c>
      <c r="E211" s="5">
        <v>113.39084414327451</v>
      </c>
      <c r="G211" s="1">
        <f t="shared" si="25"/>
        <v>4.4434302807493298</v>
      </c>
      <c r="H211" s="1">
        <f t="shared" si="26"/>
        <v>4.3693095029661695</v>
      </c>
      <c r="I211" s="1">
        <f t="shared" si="27"/>
        <v>4.3715752426477295</v>
      </c>
      <c r="J211" s="1">
        <f t="shared" si="28"/>
        <v>4.7308406485567476</v>
      </c>
    </row>
    <row r="212" spans="1:10">
      <c r="A212" s="4">
        <v>37438</v>
      </c>
      <c r="B212" s="5">
        <v>125.50016883921485</v>
      </c>
      <c r="C212" s="5">
        <v>135.05571160076755</v>
      </c>
      <c r="D212" s="5">
        <v>133.00500881794613</v>
      </c>
      <c r="E212" s="5">
        <v>476.24999959051758</v>
      </c>
      <c r="G212" s="1">
        <f t="shared" si="25"/>
        <v>4.8323071039033225</v>
      </c>
      <c r="H212" s="1">
        <f t="shared" si="26"/>
        <v>4.9056873718342713</v>
      </c>
      <c r="I212" s="1">
        <f t="shared" si="27"/>
        <v>4.8903867877979321</v>
      </c>
      <c r="J212" s="1">
        <f t="shared" si="28"/>
        <v>6.1659429255811053</v>
      </c>
    </row>
    <row r="213" spans="1:10">
      <c r="A213" s="4">
        <v>37469</v>
      </c>
      <c r="B213" s="5">
        <v>110.17499862229323</v>
      </c>
      <c r="C213" s="5">
        <v>96.579190093559404</v>
      </c>
      <c r="D213" s="5">
        <v>105.07327626028462</v>
      </c>
      <c r="E213" s="5">
        <v>210.28489426793374</v>
      </c>
      <c r="G213" s="1">
        <f t="shared" si="25"/>
        <v>4.7020699982233376</v>
      </c>
      <c r="H213" s="1">
        <f t="shared" si="26"/>
        <v>4.5703632945493871</v>
      </c>
      <c r="I213" s="1">
        <f t="shared" si="27"/>
        <v>4.6546579759056517</v>
      </c>
      <c r="J213" s="1">
        <f t="shared" si="28"/>
        <v>5.3484632506848291</v>
      </c>
    </row>
    <row r="214" spans="1:10">
      <c r="A214" s="4">
        <v>37500</v>
      </c>
      <c r="B214" s="5">
        <v>138.38245978667504</v>
      </c>
      <c r="C214" s="5">
        <v>139.95618879603646</v>
      </c>
      <c r="D214" s="5">
        <v>341.92230641069199</v>
      </c>
      <c r="E214" s="5">
        <v>56.935789042397758</v>
      </c>
      <c r="G214" s="1">
        <f t="shared" si="25"/>
        <v>4.9300212995065174</v>
      </c>
      <c r="H214" s="1">
        <f t="shared" si="26"/>
        <v>4.9413294364630822</v>
      </c>
      <c r="I214" s="1">
        <f t="shared" si="27"/>
        <v>5.8345835370168864</v>
      </c>
      <c r="J214" s="1">
        <f t="shared" si="28"/>
        <v>4.0419241248193485</v>
      </c>
    </row>
    <row r="215" spans="1:10">
      <c r="A215" s="4">
        <v>37530</v>
      </c>
      <c r="B215" s="5">
        <v>110.56529969405398</v>
      </c>
      <c r="C215" s="5">
        <v>151.28971609542415</v>
      </c>
      <c r="D215" s="5">
        <v>239.94911525750879</v>
      </c>
      <c r="E215" s="5">
        <v>109.05026790223529</v>
      </c>
      <c r="G215" s="1">
        <f t="shared" si="25"/>
        <v>4.7056062938746201</v>
      </c>
      <c r="H215" s="1">
        <f t="shared" si="26"/>
        <v>5.0191966481962158</v>
      </c>
      <c r="I215" s="1">
        <f t="shared" si="27"/>
        <v>5.4804268811022441</v>
      </c>
      <c r="J215" s="1">
        <f t="shared" si="28"/>
        <v>4.6918089493363704</v>
      </c>
    </row>
    <row r="216" spans="1:10">
      <c r="A216" s="4">
        <v>37561</v>
      </c>
      <c r="B216" s="5">
        <v>138.05143675961378</v>
      </c>
      <c r="C216" s="5">
        <v>123.81113469899903</v>
      </c>
      <c r="D216" s="5">
        <v>302.37346880203319</v>
      </c>
      <c r="E216" s="5">
        <v>162.9757942852525</v>
      </c>
      <c r="G216" s="1">
        <f t="shared" si="25"/>
        <v>4.9276263458527101</v>
      </c>
      <c r="H216" s="1">
        <f t="shared" si="26"/>
        <v>4.8187572972318842</v>
      </c>
      <c r="I216" s="1">
        <f t="shared" si="27"/>
        <v>5.7116629050133865</v>
      </c>
      <c r="J216" s="1">
        <f t="shared" si="28"/>
        <v>5.0936016884618809</v>
      </c>
    </row>
    <row r="217" spans="1:10">
      <c r="A217" s="4">
        <v>37591</v>
      </c>
      <c r="B217" s="5">
        <v>149.9036974366397</v>
      </c>
      <c r="C217" s="5">
        <v>169.65658303473404</v>
      </c>
      <c r="D217" s="5">
        <v>330.88246324114351</v>
      </c>
      <c r="E217" s="5">
        <v>455.59588892904191</v>
      </c>
      <c r="G217" s="1">
        <f t="shared" si="25"/>
        <v>5.0099930708259635</v>
      </c>
      <c r="H217" s="1">
        <f t="shared" si="26"/>
        <v>5.1337762941009411</v>
      </c>
      <c r="I217" s="1">
        <f t="shared" si="27"/>
        <v>5.8017632163673607</v>
      </c>
      <c r="J217" s="1">
        <f t="shared" si="28"/>
        <v>6.1216062081105465</v>
      </c>
    </row>
    <row r="218" spans="1:10">
      <c r="A218" s="4">
        <v>37622</v>
      </c>
      <c r="B218" s="5">
        <v>180.10418990772408</v>
      </c>
      <c r="C218" s="5">
        <v>293.1870897586615</v>
      </c>
      <c r="D218" s="5">
        <v>393.35719299190436</v>
      </c>
      <c r="E218" s="5">
        <v>151.6549874832622</v>
      </c>
      <c r="G218" s="1">
        <f t="shared" si="25"/>
        <v>5.1935355162518002</v>
      </c>
      <c r="H218" s="1">
        <f t="shared" si="26"/>
        <v>5.6808109368420325</v>
      </c>
      <c r="I218" s="1">
        <f t="shared" si="27"/>
        <v>5.9747180871007579</v>
      </c>
      <c r="J218" s="1">
        <f t="shared" si="28"/>
        <v>5.0216081217128927</v>
      </c>
    </row>
    <row r="219" spans="1:10">
      <c r="A219" s="4">
        <v>37653</v>
      </c>
      <c r="B219" s="5">
        <v>189.25828831513721</v>
      </c>
      <c r="C219" s="5">
        <v>203.19310086434047</v>
      </c>
      <c r="D219" s="5">
        <v>523.5464800065381</v>
      </c>
      <c r="E219" s="5">
        <v>296.77138330894047</v>
      </c>
      <c r="G219" s="1">
        <f t="shared" si="25"/>
        <v>5.2431126869471312</v>
      </c>
      <c r="H219" s="1">
        <f t="shared" si="26"/>
        <v>5.3141567626886603</v>
      </c>
      <c r="I219" s="1">
        <f t="shared" si="27"/>
        <v>6.2606258133922523</v>
      </c>
      <c r="J219" s="1">
        <f t="shared" si="28"/>
        <v>5.6929620892220596</v>
      </c>
    </row>
    <row r="220" spans="1:10">
      <c r="A220" s="4">
        <v>37681</v>
      </c>
      <c r="B220" s="5">
        <v>207.77527064432132</v>
      </c>
      <c r="C220" s="5">
        <v>202.36906065088237</v>
      </c>
      <c r="D220" s="5">
        <v>593.45998486456585</v>
      </c>
      <c r="E220" s="5">
        <v>121.99059995139908</v>
      </c>
      <c r="G220" s="1">
        <f t="shared" si="25"/>
        <v>5.3364570660219082</v>
      </c>
      <c r="H220" s="1">
        <f t="shared" si="26"/>
        <v>5.3100930633318377</v>
      </c>
      <c r="I220" s="1">
        <f t="shared" si="27"/>
        <v>6.3859697894760901</v>
      </c>
      <c r="J220" s="1">
        <f t="shared" si="28"/>
        <v>4.8039439921860891</v>
      </c>
    </row>
    <row r="221" spans="1:10">
      <c r="A221" s="4">
        <v>37712</v>
      </c>
      <c r="B221" s="5">
        <v>133.68618431776281</v>
      </c>
      <c r="C221" s="5">
        <v>117.66446183822787</v>
      </c>
      <c r="D221" s="5">
        <v>336.17055842552139</v>
      </c>
      <c r="E221" s="5">
        <v>119.43630890688206</v>
      </c>
      <c r="G221" s="1">
        <f t="shared" si="25"/>
        <v>4.8954951453188364</v>
      </c>
      <c r="H221" s="1">
        <f t="shared" si="26"/>
        <v>4.7678370301708863</v>
      </c>
      <c r="I221" s="1">
        <f t="shared" si="27"/>
        <v>5.8176186455322876</v>
      </c>
      <c r="J221" s="1">
        <f t="shared" si="28"/>
        <v>4.7827832494285856</v>
      </c>
    </row>
    <row r="222" spans="1:10">
      <c r="A222" s="4">
        <v>37742</v>
      </c>
      <c r="B222" s="5">
        <v>115.42182462742612</v>
      </c>
      <c r="C222" s="5">
        <v>135.33534257733155</v>
      </c>
      <c r="D222" s="5">
        <v>210.05292979620424</v>
      </c>
      <c r="E222" s="5">
        <v>283.77649729440537</v>
      </c>
      <c r="G222" s="1">
        <f t="shared" si="25"/>
        <v>4.7485934577475915</v>
      </c>
      <c r="H222" s="1">
        <f t="shared" si="26"/>
        <v>4.9077557174539415</v>
      </c>
      <c r="I222" s="1">
        <f t="shared" si="27"/>
        <v>5.3473595456076399</v>
      </c>
      <c r="J222" s="1">
        <f t="shared" si="28"/>
        <v>5.6481869469710846</v>
      </c>
    </row>
    <row r="223" spans="1:10">
      <c r="A223" s="4">
        <v>37773</v>
      </c>
      <c r="B223" s="5">
        <v>88.498707416826477</v>
      </c>
      <c r="C223" s="5">
        <v>95.9465958977936</v>
      </c>
      <c r="D223" s="5">
        <v>111.84796437669863</v>
      </c>
      <c r="E223" s="5">
        <v>81.265111914756801</v>
      </c>
      <c r="G223" s="1">
        <f t="shared" si="25"/>
        <v>4.4829879464476354</v>
      </c>
      <c r="H223" s="1">
        <f t="shared" si="26"/>
        <v>4.5637917439483102</v>
      </c>
      <c r="I223" s="1">
        <f t="shared" si="27"/>
        <v>4.7171404881880354</v>
      </c>
      <c r="J223" s="1">
        <f t="shared" si="28"/>
        <v>4.3977167967123378</v>
      </c>
    </row>
    <row r="224" spans="1:10">
      <c r="A224" s="4">
        <v>37803</v>
      </c>
      <c r="B224" s="5">
        <v>81.3458531705148</v>
      </c>
      <c r="C224" s="5">
        <v>80.343671602977111</v>
      </c>
      <c r="D224" s="5">
        <v>97.458048635363781</v>
      </c>
      <c r="E224" s="5">
        <v>67.492572063181626</v>
      </c>
      <c r="G224" s="1">
        <f t="shared" si="25"/>
        <v>4.3987098572030749</v>
      </c>
      <c r="H224" s="1">
        <f t="shared" si="26"/>
        <v>4.3863133286956622</v>
      </c>
      <c r="I224" s="1">
        <f t="shared" si="27"/>
        <v>4.579422015004404</v>
      </c>
      <c r="J224" s="1">
        <f t="shared" si="28"/>
        <v>4.212017548314833</v>
      </c>
    </row>
    <row r="225" spans="1:10">
      <c r="A225" s="4">
        <v>37834</v>
      </c>
      <c r="B225" s="5">
        <v>87.337990954020825</v>
      </c>
      <c r="C225" s="5">
        <v>105.63835681699828</v>
      </c>
      <c r="D225" s="5">
        <v>96.882459093011391</v>
      </c>
      <c r="E225" s="5">
        <v>57.755205535525555</v>
      </c>
      <c r="G225" s="1">
        <f t="shared" si="25"/>
        <v>4.4697855452055011</v>
      </c>
      <c r="H225" s="1">
        <f t="shared" si="26"/>
        <v>4.6600215327547421</v>
      </c>
      <c r="I225" s="1">
        <f t="shared" si="27"/>
        <v>4.5734984817985369</v>
      </c>
      <c r="J225" s="1">
        <f t="shared" si="28"/>
        <v>4.0562134844829139</v>
      </c>
    </row>
    <row r="226" spans="1:10">
      <c r="A226" s="4">
        <v>37865</v>
      </c>
      <c r="B226" s="5">
        <v>93.729691152578695</v>
      </c>
      <c r="C226" s="5">
        <v>111.83463698143149</v>
      </c>
      <c r="D226" s="5">
        <v>111.46124494683517</v>
      </c>
      <c r="E226" s="5">
        <v>32.519944683265642</v>
      </c>
      <c r="G226" s="1">
        <f t="shared" si="25"/>
        <v>4.5404150136775225</v>
      </c>
      <c r="H226" s="1">
        <f t="shared" si="26"/>
        <v>4.7170213247376642</v>
      </c>
      <c r="I226" s="1">
        <f t="shared" si="27"/>
        <v>4.7136769515284573</v>
      </c>
      <c r="J226" s="1">
        <f t="shared" si="28"/>
        <v>3.4818535836715716</v>
      </c>
    </row>
    <row r="227" spans="1:10">
      <c r="A227" s="4">
        <v>37895</v>
      </c>
      <c r="B227" s="5">
        <v>64.011558985165266</v>
      </c>
      <c r="C227" s="5">
        <v>67.586374320698596</v>
      </c>
      <c r="D227" s="5">
        <v>94.753206094289183</v>
      </c>
      <c r="E227" s="5">
        <v>7.4270701316945082</v>
      </c>
      <c r="G227" s="1">
        <f t="shared" si="25"/>
        <v>4.1590636761950117</v>
      </c>
      <c r="H227" s="1">
        <f t="shared" ref="H227:H258" si="32">LN(C227)</f>
        <v>4.2134063994290303</v>
      </c>
      <c r="I227" s="1">
        <f t="shared" ref="I227:I258" si="33">LN(D227)</f>
        <v>4.5512756807968096</v>
      </c>
      <c r="J227" s="1">
        <f t="shared" si="28"/>
        <v>2.0051314514451222</v>
      </c>
    </row>
    <row r="228" spans="1:10">
      <c r="A228" s="4">
        <v>37926</v>
      </c>
      <c r="B228" s="5">
        <v>58.844774558214183</v>
      </c>
      <c r="C228" s="5">
        <v>95.852973116836097</v>
      </c>
      <c r="D228" s="5">
        <v>76.491115104034336</v>
      </c>
      <c r="E228" s="5">
        <v>56.616423642143538</v>
      </c>
      <c r="G228" s="1">
        <f t="shared" si="25"/>
        <v>4.0749030372102837</v>
      </c>
      <c r="H228" s="1">
        <f t="shared" si="32"/>
        <v>4.5628154874439364</v>
      </c>
      <c r="I228" s="1">
        <f t="shared" si="33"/>
        <v>4.3371745916565123</v>
      </c>
      <c r="J228" s="1">
        <f t="shared" si="28"/>
        <v>4.0362991134737545</v>
      </c>
    </row>
    <row r="229" spans="1:10">
      <c r="A229" s="4">
        <v>37956</v>
      </c>
      <c r="B229" s="5">
        <v>69.54688484078055</v>
      </c>
      <c r="C229" s="5">
        <v>93.441952158111292</v>
      </c>
      <c r="D229" s="5">
        <v>90.623615930106638</v>
      </c>
      <c r="E229" s="5">
        <v>57.77141330456557</v>
      </c>
      <c r="G229" s="1">
        <f t="shared" si="25"/>
        <v>4.242001127154702</v>
      </c>
      <c r="H229" s="1">
        <f t="shared" si="32"/>
        <v>4.5373404109647542</v>
      </c>
      <c r="I229" s="1">
        <f t="shared" si="33"/>
        <v>4.5067148405628377</v>
      </c>
      <c r="J229" s="1">
        <f t="shared" si="28"/>
        <v>4.0564940738277606</v>
      </c>
    </row>
    <row r="230" spans="1:10">
      <c r="A230" s="4">
        <v>37987</v>
      </c>
      <c r="B230" s="5">
        <v>91.410568116195762</v>
      </c>
      <c r="C230" s="5">
        <v>185.87389880094796</v>
      </c>
      <c r="D230" s="5">
        <v>145.2369664358462</v>
      </c>
      <c r="E230" s="5">
        <v>38.522138889146085</v>
      </c>
      <c r="G230" s="1">
        <f t="shared" si="25"/>
        <v>4.515361096679734</v>
      </c>
      <c r="H230" s="1">
        <f t="shared" si="32"/>
        <v>5.2250684803563026</v>
      </c>
      <c r="I230" s="1">
        <f t="shared" si="33"/>
        <v>4.9783666597667722</v>
      </c>
      <c r="J230" s="1">
        <f t="shared" si="28"/>
        <v>3.6512331121055617</v>
      </c>
    </row>
    <row r="231" spans="1:10">
      <c r="A231" s="4">
        <v>38018</v>
      </c>
      <c r="B231" s="5">
        <v>81.168081687709133</v>
      </c>
      <c r="C231" s="5">
        <v>135.35925224894686</v>
      </c>
      <c r="D231" s="5">
        <v>102.39780395111099</v>
      </c>
      <c r="E231" s="5">
        <v>48.887335921348622</v>
      </c>
      <c r="G231" s="1">
        <f t="shared" si="25"/>
        <v>4.3965220872267095</v>
      </c>
      <c r="H231" s="1">
        <f t="shared" si="32"/>
        <v>4.9079323716770729</v>
      </c>
      <c r="I231" s="1">
        <f t="shared" si="33"/>
        <v>4.6288652665855112</v>
      </c>
      <c r="J231" s="1">
        <f t="shared" si="28"/>
        <v>3.8895183838264198</v>
      </c>
    </row>
    <row r="232" spans="1:10">
      <c r="A232" s="4">
        <v>38047</v>
      </c>
      <c r="B232" s="5">
        <v>63.466197878367097</v>
      </c>
      <c r="C232" s="5">
        <v>102.45438487069521</v>
      </c>
      <c r="D232" s="5">
        <v>84.913156969099404</v>
      </c>
      <c r="E232" s="5">
        <v>0</v>
      </c>
      <c r="G232" s="1">
        <f t="shared" si="25"/>
        <v>4.1505074472916093</v>
      </c>
      <c r="H232" s="1">
        <f t="shared" si="32"/>
        <v>4.6294176738734052</v>
      </c>
      <c r="I232" s="1">
        <f t="shared" si="33"/>
        <v>4.4416290515002901</v>
      </c>
      <c r="J232" s="1" t="e">
        <f t="shared" si="28"/>
        <v>#NUM!</v>
      </c>
    </row>
    <row r="233" spans="1:10">
      <c r="A233" s="4">
        <v>38078</v>
      </c>
      <c r="B233" s="5">
        <v>58.450989205666609</v>
      </c>
      <c r="C233" s="5">
        <v>97.09715065816934</v>
      </c>
      <c r="D233" s="5">
        <v>65.881412161984173</v>
      </c>
      <c r="E233" s="5">
        <v>41.368156832238377</v>
      </c>
      <c r="G233" s="1">
        <f t="shared" si="25"/>
        <v>4.0681886117383694</v>
      </c>
      <c r="H233" s="1">
        <f t="shared" si="32"/>
        <v>4.5757120304606405</v>
      </c>
      <c r="I233" s="1">
        <f t="shared" si="33"/>
        <v>4.1878563404467997</v>
      </c>
      <c r="J233" s="1">
        <f t="shared" si="28"/>
        <v>3.7225114262354086</v>
      </c>
    </row>
    <row r="234" spans="1:10">
      <c r="A234" s="4">
        <v>38108</v>
      </c>
      <c r="B234" s="5">
        <v>75.199510246813688</v>
      </c>
      <c r="C234" s="5">
        <v>68.939111179297257</v>
      </c>
      <c r="D234" s="5">
        <v>100.76725925676722</v>
      </c>
      <c r="E234" s="5">
        <v>78.630774439348713</v>
      </c>
      <c r="G234" s="1">
        <f t="shared" si="25"/>
        <v>4.320144718259237</v>
      </c>
      <c r="H234" s="1">
        <f t="shared" si="32"/>
        <v>4.2332236683351301</v>
      </c>
      <c r="I234" s="1">
        <f t="shared" si="33"/>
        <v>4.6128134939147696</v>
      </c>
      <c r="J234" s="1">
        <f t="shared" si="28"/>
        <v>4.3647631551136241</v>
      </c>
    </row>
    <row r="235" spans="1:10">
      <c r="A235" s="4">
        <v>38139</v>
      </c>
      <c r="B235" s="5">
        <v>76.655431282332017</v>
      </c>
      <c r="C235" s="5">
        <v>72.586853243474636</v>
      </c>
      <c r="D235" s="5">
        <v>88.093917804758959</v>
      </c>
      <c r="E235" s="5">
        <v>91.730589687835788</v>
      </c>
      <c r="G235" s="1">
        <f t="shared" si="25"/>
        <v>4.3393204610244851</v>
      </c>
      <c r="H235" s="1">
        <f t="shared" si="32"/>
        <v>4.2847838206322937</v>
      </c>
      <c r="I235" s="1">
        <f t="shared" si="33"/>
        <v>4.4784034931555254</v>
      </c>
      <c r="J235" s="1">
        <f t="shared" si="28"/>
        <v>4.5188559080175894</v>
      </c>
    </row>
    <row r="236" spans="1:10">
      <c r="A236" s="4">
        <v>38169</v>
      </c>
      <c r="B236" s="5">
        <v>59.935715087863052</v>
      </c>
      <c r="C236" s="5">
        <v>65.536245648053622</v>
      </c>
      <c r="D236" s="5">
        <v>75.049071987690297</v>
      </c>
      <c r="E236" s="5">
        <v>44.239514234285991</v>
      </c>
      <c r="G236" s="1">
        <f t="shared" si="25"/>
        <v>4.0932725726442509</v>
      </c>
      <c r="H236" s="1">
        <f t="shared" si="32"/>
        <v>4.1826033582617965</v>
      </c>
      <c r="I236" s="1">
        <f t="shared" si="33"/>
        <v>4.3181421927490602</v>
      </c>
      <c r="J236" s="1">
        <f t="shared" si="28"/>
        <v>3.7896183769161378</v>
      </c>
    </row>
    <row r="237" spans="1:10">
      <c r="A237" s="4">
        <v>38200</v>
      </c>
      <c r="B237" s="5">
        <v>66.50676626195181</v>
      </c>
      <c r="C237" s="5">
        <v>90.658456072880156</v>
      </c>
      <c r="D237" s="5">
        <v>115.68276203463509</v>
      </c>
      <c r="E237" s="5">
        <v>19.472085552634404</v>
      </c>
      <c r="G237" s="1">
        <f t="shared" si="25"/>
        <v>4.1973036907858283</v>
      </c>
      <c r="H237" s="1">
        <f t="shared" si="32"/>
        <v>4.5070992155075587</v>
      </c>
      <c r="I237" s="1">
        <f t="shared" si="33"/>
        <v>4.7508516346350547</v>
      </c>
      <c r="J237" s="1">
        <f t="shared" si="28"/>
        <v>2.9689819298588969</v>
      </c>
    </row>
    <row r="238" spans="1:10">
      <c r="A238" s="4">
        <v>38231</v>
      </c>
      <c r="B238" s="5">
        <v>71.654194602970875</v>
      </c>
      <c r="C238" s="5">
        <v>139.03584130481062</v>
      </c>
      <c r="D238" s="5">
        <v>120.03756344843029</v>
      </c>
      <c r="E238" s="5">
        <v>64.558944085479183</v>
      </c>
      <c r="G238" s="1">
        <f t="shared" si="25"/>
        <v>4.2718516955190298</v>
      </c>
      <c r="H238" s="1">
        <f t="shared" si="32"/>
        <v>4.9347317510065523</v>
      </c>
      <c r="I238" s="1">
        <f t="shared" si="33"/>
        <v>4.7878047225356921</v>
      </c>
      <c r="J238" s="1">
        <f t="shared" si="28"/>
        <v>4.1675786682746434</v>
      </c>
    </row>
    <row r="239" spans="1:10">
      <c r="A239" s="4">
        <v>38261</v>
      </c>
      <c r="B239" s="5">
        <v>98.43444356210091</v>
      </c>
      <c r="C239" s="5">
        <v>238.14894717632342</v>
      </c>
      <c r="D239" s="5">
        <v>172.22324062334414</v>
      </c>
      <c r="E239" s="5">
        <v>35.056654190152173</v>
      </c>
      <c r="G239" s="1">
        <f t="shared" si="25"/>
        <v>4.5893907790100421</v>
      </c>
      <c r="H239" s="1">
        <f t="shared" si="32"/>
        <v>5.4728963063944498</v>
      </c>
      <c r="I239" s="1">
        <f t="shared" si="33"/>
        <v>5.148791545856426</v>
      </c>
      <c r="J239" s="1">
        <f t="shared" si="28"/>
        <v>3.5569654439681333</v>
      </c>
    </row>
    <row r="240" spans="1:10">
      <c r="A240" s="4">
        <v>38292</v>
      </c>
      <c r="B240" s="5">
        <v>72.938306953019222</v>
      </c>
      <c r="C240" s="5">
        <v>138.0185515943607</v>
      </c>
      <c r="D240" s="5">
        <v>122.03058721518583</v>
      </c>
      <c r="E240" s="5">
        <v>33.928190891036245</v>
      </c>
      <c r="G240" s="1">
        <f t="shared" si="25"/>
        <v>4.2896139736088017</v>
      </c>
      <c r="H240" s="1">
        <f t="shared" si="32"/>
        <v>4.927388107965248</v>
      </c>
      <c r="I240" s="1">
        <f t="shared" si="33"/>
        <v>4.8042717281881062</v>
      </c>
      <c r="J240" s="1">
        <f t="shared" si="28"/>
        <v>3.5242462585133425</v>
      </c>
    </row>
    <row r="241" spans="1:10">
      <c r="A241" s="4">
        <v>38322</v>
      </c>
      <c r="B241" s="5">
        <v>38.384506276970114</v>
      </c>
      <c r="C241" s="5">
        <v>42.201919443849221</v>
      </c>
      <c r="D241" s="5">
        <v>32.956613864374724</v>
      </c>
      <c r="E241" s="5">
        <v>26.337903718556522</v>
      </c>
      <c r="G241" s="1">
        <f t="shared" si="25"/>
        <v>3.6476538958021973</v>
      </c>
      <c r="H241" s="1">
        <f t="shared" si="32"/>
        <v>3.7424657044589833</v>
      </c>
      <c r="I241" s="1">
        <f t="shared" si="33"/>
        <v>3.4951919650663315</v>
      </c>
      <c r="J241" s="1">
        <f t="shared" si="28"/>
        <v>3.2710091076718291</v>
      </c>
    </row>
    <row r="242" spans="1:10">
      <c r="A242" s="4">
        <v>38353</v>
      </c>
      <c r="B242" s="5">
        <v>63.287559086844759</v>
      </c>
      <c r="C242" s="5">
        <v>99.862365636890274</v>
      </c>
      <c r="D242" s="5">
        <v>71.04617948673615</v>
      </c>
      <c r="E242" s="5">
        <v>80.475123436476039</v>
      </c>
      <c r="G242" s="1">
        <f t="shared" si="25"/>
        <v>4.1476887709214223</v>
      </c>
      <c r="H242" s="1">
        <f t="shared" si="32"/>
        <v>4.603792894326121</v>
      </c>
      <c r="I242" s="1">
        <f t="shared" si="33"/>
        <v>4.2633300809190953</v>
      </c>
      <c r="J242" s="1">
        <f t="shared" si="28"/>
        <v>4.3879481110324194</v>
      </c>
    </row>
    <row r="243" spans="1:10">
      <c r="A243" s="4">
        <v>38384</v>
      </c>
      <c r="B243" s="5">
        <v>60.011462210413157</v>
      </c>
      <c r="C243" s="5">
        <v>105.39038966364656</v>
      </c>
      <c r="D243" s="5">
        <v>87.954955026004711</v>
      </c>
      <c r="E243" s="5">
        <v>43.304198122061123</v>
      </c>
      <c r="G243" s="1">
        <f t="shared" si="25"/>
        <v>4.094535580817106</v>
      </c>
      <c r="H243" s="1">
        <f t="shared" si="32"/>
        <v>4.6576714522883469</v>
      </c>
      <c r="I243" s="1">
        <f t="shared" si="33"/>
        <v>4.4768248087211342</v>
      </c>
      <c r="J243" s="1">
        <f t="shared" si="28"/>
        <v>3.768249584628796</v>
      </c>
    </row>
    <row r="244" spans="1:10">
      <c r="A244" s="4">
        <v>38412</v>
      </c>
      <c r="B244" s="5">
        <v>54.560609652796693</v>
      </c>
      <c r="C244" s="5">
        <v>79.623729977589349</v>
      </c>
      <c r="D244" s="5">
        <v>60.937327375339493</v>
      </c>
      <c r="E244" s="5">
        <v>51.89569623551354</v>
      </c>
      <c r="G244" s="1">
        <f t="shared" si="25"/>
        <v>3.9993121874609874</v>
      </c>
      <c r="H244" s="1">
        <f t="shared" si="32"/>
        <v>4.3773121637191501</v>
      </c>
      <c r="I244" s="1">
        <f t="shared" si="33"/>
        <v>4.1098459159391121</v>
      </c>
      <c r="J244" s="1">
        <f t="shared" si="28"/>
        <v>3.949235862562221</v>
      </c>
    </row>
    <row r="245" spans="1:10">
      <c r="A245" s="4">
        <v>38443</v>
      </c>
      <c r="B245" s="5">
        <v>62.471203146772986</v>
      </c>
      <c r="C245" s="5">
        <v>49.059737452851003</v>
      </c>
      <c r="D245" s="5">
        <v>46.305997396809509</v>
      </c>
      <c r="E245" s="5">
        <v>37.500393362791208</v>
      </c>
      <c r="G245" s="1">
        <f t="shared" si="25"/>
        <v>4.1347057009129875</v>
      </c>
      <c r="H245" s="1">
        <f t="shared" si="32"/>
        <v>3.8930386872638629</v>
      </c>
      <c r="I245" s="1">
        <f t="shared" si="33"/>
        <v>3.8352714861118735</v>
      </c>
      <c r="J245" s="1">
        <f t="shared" si="28"/>
        <v>3.6243514225957809</v>
      </c>
    </row>
    <row r="246" spans="1:10">
      <c r="A246" s="4">
        <v>38473</v>
      </c>
      <c r="B246" s="5">
        <v>69.625704911308347</v>
      </c>
      <c r="C246" s="5">
        <v>70.432362031319755</v>
      </c>
      <c r="D246" s="5">
        <v>55.010829226662757</v>
      </c>
      <c r="E246" s="5">
        <v>41.601510284104251</v>
      </c>
      <c r="G246" s="1">
        <f t="shared" si="25"/>
        <v>4.2431338225955981</v>
      </c>
      <c r="H246" s="1">
        <f t="shared" si="32"/>
        <v>4.2546528454847445</v>
      </c>
      <c r="I246" s="1">
        <f t="shared" si="33"/>
        <v>4.0075300608814208</v>
      </c>
      <c r="J246" s="1">
        <f t="shared" si="28"/>
        <v>3.7281364715145626</v>
      </c>
    </row>
    <row r="247" spans="1:10">
      <c r="A247" s="4">
        <v>38504</v>
      </c>
      <c r="B247" s="5">
        <v>56.450539839366428</v>
      </c>
      <c r="C247" s="5">
        <v>42.43266082883072</v>
      </c>
      <c r="D247" s="5">
        <v>37.72484722325175</v>
      </c>
      <c r="E247" s="5">
        <v>53.706930154824121</v>
      </c>
      <c r="G247" s="1">
        <f t="shared" si="25"/>
        <v>4.0333648536919542</v>
      </c>
      <c r="H247" s="1">
        <f t="shared" si="32"/>
        <v>3.7479183682739214</v>
      </c>
      <c r="I247" s="1">
        <f t="shared" si="33"/>
        <v>3.6303189548975809</v>
      </c>
      <c r="J247" s="1">
        <f t="shared" si="28"/>
        <v>3.9835420463506366</v>
      </c>
    </row>
    <row r="248" spans="1:10">
      <c r="A248" s="4">
        <v>38534</v>
      </c>
      <c r="B248" s="5">
        <v>50.4979448038277</v>
      </c>
      <c r="C248" s="5">
        <v>31.085388381331988</v>
      </c>
      <c r="D248" s="5">
        <v>42.420409551962308</v>
      </c>
      <c r="E248" s="5">
        <v>36.721730384572354</v>
      </c>
      <c r="G248" s="1">
        <f t="shared" si="25"/>
        <v>3.9219326384992637</v>
      </c>
      <c r="H248" s="1">
        <f t="shared" si="32"/>
        <v>3.4367378818151004</v>
      </c>
      <c r="I248" s="1">
        <f t="shared" si="33"/>
        <v>3.7476296037802252</v>
      </c>
      <c r="J248" s="1">
        <f t="shared" si="28"/>
        <v>3.6033686884048639</v>
      </c>
    </row>
    <row r="249" spans="1:10">
      <c r="A249" s="4">
        <v>38565</v>
      </c>
      <c r="B249" s="5">
        <v>52.903438999140391</v>
      </c>
      <c r="C249" s="5">
        <v>32.029160871265063</v>
      </c>
      <c r="D249" s="5">
        <v>67.913771870624103</v>
      </c>
      <c r="E249" s="5">
        <v>24.637802886868432</v>
      </c>
      <c r="G249" s="1">
        <f t="shared" si="25"/>
        <v>3.968468346186778</v>
      </c>
      <c r="H249" s="1">
        <f t="shared" si="32"/>
        <v>3.4666467650657449</v>
      </c>
      <c r="I249" s="1">
        <f t="shared" si="33"/>
        <v>4.2182388397806694</v>
      </c>
      <c r="J249" s="1">
        <f t="shared" si="28"/>
        <v>3.2042819661371498</v>
      </c>
    </row>
    <row r="250" spans="1:10">
      <c r="A250" s="4">
        <v>38596</v>
      </c>
      <c r="B250" s="5">
        <v>82.204720813548505</v>
      </c>
      <c r="C250" s="5">
        <v>52.182636863036507</v>
      </c>
      <c r="D250" s="5">
        <v>58.314858668979831</v>
      </c>
      <c r="E250" s="5">
        <v>40.533232320190272</v>
      </c>
      <c r="G250" s="1">
        <f t="shared" si="25"/>
        <v>4.4092127312348053</v>
      </c>
      <c r="H250" s="1">
        <f t="shared" si="32"/>
        <v>3.9547498124110194</v>
      </c>
      <c r="I250" s="1">
        <f t="shared" si="33"/>
        <v>4.0658569265608913</v>
      </c>
      <c r="J250" s="1">
        <f t="shared" si="28"/>
        <v>3.7021221887602827</v>
      </c>
    </row>
    <row r="251" spans="1:10">
      <c r="A251" s="4">
        <v>38626</v>
      </c>
      <c r="B251" s="5">
        <v>59.568828172976914</v>
      </c>
      <c r="C251" s="5">
        <v>75.646402260917228</v>
      </c>
      <c r="D251" s="5">
        <v>52.036604626016732</v>
      </c>
      <c r="E251" s="5">
        <v>42.631632486596843</v>
      </c>
      <c r="G251" s="1">
        <f t="shared" si="25"/>
        <v>4.0871324200181522</v>
      </c>
      <c r="H251" s="1">
        <f t="shared" si="32"/>
        <v>4.3260698814156529</v>
      </c>
      <c r="I251" s="1">
        <f t="shared" si="33"/>
        <v>3.9519474060510213</v>
      </c>
      <c r="J251" s="1">
        <f t="shared" si="28"/>
        <v>3.7525965243577</v>
      </c>
    </row>
    <row r="252" spans="1:10">
      <c r="A252" s="4">
        <v>38657</v>
      </c>
      <c r="B252" s="5">
        <v>48.351869389465307</v>
      </c>
      <c r="C252" s="5">
        <v>49.928817487378993</v>
      </c>
      <c r="D252" s="5">
        <v>63.27342580141616</v>
      </c>
      <c r="E252" s="5">
        <v>13.291676238985506</v>
      </c>
      <c r="G252" s="1">
        <f t="shared" si="25"/>
        <v>3.8785048848429948</v>
      </c>
      <c r="H252" s="1">
        <f t="shared" si="32"/>
        <v>3.9105983408228684</v>
      </c>
      <c r="I252" s="1">
        <f t="shared" si="33"/>
        <v>4.1474654274400198</v>
      </c>
      <c r="J252" s="1">
        <f t="shared" si="28"/>
        <v>2.5871379926110976</v>
      </c>
    </row>
    <row r="253" spans="1:10">
      <c r="A253" s="4">
        <v>38687</v>
      </c>
      <c r="B253" s="5">
        <v>56.894089217681</v>
      </c>
      <c r="C253" s="5">
        <v>54.302037833913076</v>
      </c>
      <c r="D253" s="5">
        <v>45.167428134349919</v>
      </c>
      <c r="E253" s="5">
        <v>27.369803708700733</v>
      </c>
      <c r="G253" s="1">
        <f t="shared" si="25"/>
        <v>4.0411914555550119</v>
      </c>
      <c r="H253" s="1">
        <f t="shared" si="32"/>
        <v>3.9945617554053579</v>
      </c>
      <c r="I253" s="1">
        <f t="shared" si="33"/>
        <v>3.8103762105726315</v>
      </c>
      <c r="J253" s="1">
        <f t="shared" si="28"/>
        <v>3.3094403512585377</v>
      </c>
    </row>
    <row r="254" spans="1:10">
      <c r="A254" s="4">
        <v>38718</v>
      </c>
      <c r="B254" s="5">
        <v>60.817272218236297</v>
      </c>
      <c r="C254" s="5">
        <v>99.562191622164647</v>
      </c>
      <c r="D254" s="5">
        <v>63.927371787193046</v>
      </c>
      <c r="E254" s="5">
        <v>53.009403518125126</v>
      </c>
      <c r="G254" s="1">
        <f t="shared" si="25"/>
        <v>4.1078738311650991</v>
      </c>
      <c r="H254" s="1">
        <f t="shared" si="32"/>
        <v>4.6007824903363019</v>
      </c>
      <c r="I254" s="1">
        <f t="shared" si="33"/>
        <v>4.1577476231435284</v>
      </c>
      <c r="J254" s="1">
        <f t="shared" si="28"/>
        <v>3.9704693226844765</v>
      </c>
    </row>
    <row r="255" spans="1:10">
      <c r="A255" s="4">
        <v>38749</v>
      </c>
      <c r="B255" s="5">
        <v>58.184594673843925</v>
      </c>
      <c r="C255" s="5">
        <v>79.912715317836074</v>
      </c>
      <c r="D255" s="5">
        <v>52.292765108748391</v>
      </c>
      <c r="E255" s="5">
        <v>68.656242200343769</v>
      </c>
      <c r="G255" s="1">
        <f t="shared" si="25"/>
        <v>4.0636206233734304</v>
      </c>
      <c r="H255" s="1">
        <f t="shared" si="32"/>
        <v>4.3809349805091884</v>
      </c>
      <c r="I255" s="1">
        <f t="shared" si="33"/>
        <v>3.9568580270610285</v>
      </c>
      <c r="J255" s="1">
        <f t="shared" si="28"/>
        <v>4.2291120559804165</v>
      </c>
    </row>
    <row r="256" spans="1:10">
      <c r="A256" s="4">
        <v>38777</v>
      </c>
      <c r="B256" s="5">
        <v>49.841785815045093</v>
      </c>
      <c r="C256" s="5">
        <v>43.297598241373834</v>
      </c>
      <c r="D256" s="5">
        <v>53.089282043545971</v>
      </c>
      <c r="E256" s="5">
        <v>33.095916326010801</v>
      </c>
      <c r="G256" s="1">
        <f t="shared" si="25"/>
        <v>3.908853704797258</v>
      </c>
      <c r="H256" s="1">
        <f t="shared" si="32"/>
        <v>3.7680971656033901</v>
      </c>
      <c r="I256" s="1">
        <f t="shared" si="33"/>
        <v>3.971975063120186</v>
      </c>
      <c r="J256" s="1">
        <f t="shared" si="28"/>
        <v>3.4994099009353077</v>
      </c>
    </row>
    <row r="257" spans="1:10">
      <c r="A257" s="4">
        <v>38808</v>
      </c>
      <c r="B257" s="5">
        <v>67.665708970952153</v>
      </c>
      <c r="C257" s="5">
        <v>55.464558231964908</v>
      </c>
      <c r="D257" s="5">
        <v>53.962306598193564</v>
      </c>
      <c r="E257" s="5">
        <v>31.961601839961453</v>
      </c>
      <c r="G257" s="1">
        <f t="shared" si="25"/>
        <v>4.2145795371348829</v>
      </c>
      <c r="H257" s="1">
        <f t="shared" si="32"/>
        <v>4.0157442263516359</v>
      </c>
      <c r="I257" s="1">
        <f t="shared" si="33"/>
        <v>3.988285776871348</v>
      </c>
      <c r="J257" s="1">
        <f t="shared" si="28"/>
        <v>3.4645352397910827</v>
      </c>
    </row>
    <row r="258" spans="1:10">
      <c r="A258" s="4">
        <v>38838</v>
      </c>
      <c r="B258" s="5">
        <v>64.203110396429963</v>
      </c>
      <c r="C258" s="5">
        <v>44.620131765848512</v>
      </c>
      <c r="D258" s="5">
        <v>49.651101272071685</v>
      </c>
      <c r="E258" s="5">
        <v>21.389795323072349</v>
      </c>
      <c r="G258" s="1">
        <f t="shared" si="25"/>
        <v>4.1620516580648452</v>
      </c>
      <c r="H258" s="1">
        <f t="shared" si="32"/>
        <v>3.7981851420670032</v>
      </c>
      <c r="I258" s="1">
        <f t="shared" si="33"/>
        <v>3.9050205709515717</v>
      </c>
      <c r="J258" s="1">
        <f t="shared" si="28"/>
        <v>3.0629139542347108</v>
      </c>
    </row>
    <row r="259" spans="1:10">
      <c r="A259" s="4">
        <v>38869</v>
      </c>
      <c r="B259" s="5">
        <v>65.834846411621285</v>
      </c>
      <c r="C259" s="5">
        <v>49.242483673765278</v>
      </c>
      <c r="D259" s="5">
        <v>45.537332865560728</v>
      </c>
      <c r="E259" s="5">
        <v>29.085517394092655</v>
      </c>
      <c r="G259" s="1">
        <f t="shared" ref="G259:G322" si="34">LN(B259)</f>
        <v>4.1871492788766158</v>
      </c>
      <c r="H259" s="1">
        <f t="shared" ref="H259:H290" si="35">LN(C259)</f>
        <v>3.8967567402100163</v>
      </c>
      <c r="I259" s="1">
        <f t="shared" ref="I259:I290" si="36">LN(D259)</f>
        <v>3.8185324920685062</v>
      </c>
      <c r="J259" s="1">
        <f t="shared" ref="J259:J322" si="37">LN(E259)</f>
        <v>3.3702403662398348</v>
      </c>
    </row>
    <row r="260" spans="1:10">
      <c r="A260" s="4">
        <v>38899</v>
      </c>
      <c r="B260" s="5">
        <v>69.183486826860459</v>
      </c>
      <c r="C260" s="5">
        <v>64.792378755665013</v>
      </c>
      <c r="D260" s="5">
        <v>55.521736800946996</v>
      </c>
      <c r="E260" s="5">
        <v>50.466202103249437</v>
      </c>
      <c r="G260" s="1">
        <f t="shared" si="34"/>
        <v>4.2367622044773876</v>
      </c>
      <c r="H260" s="1">
        <f t="shared" si="35"/>
        <v>4.1711879846461262</v>
      </c>
      <c r="I260" s="1">
        <f t="shared" si="36"/>
        <v>4.0167745981470695</v>
      </c>
      <c r="J260" s="1">
        <f t="shared" si="37"/>
        <v>3.9213038469411408</v>
      </c>
    </row>
    <row r="261" spans="1:10">
      <c r="A261" s="4">
        <v>38930</v>
      </c>
      <c r="B261" s="5">
        <v>69.116588641844999</v>
      </c>
      <c r="C261" s="5">
        <v>79.828139652908646</v>
      </c>
      <c r="D261" s="5">
        <v>42.389382641429663</v>
      </c>
      <c r="E261" s="5">
        <v>52.56200585312871</v>
      </c>
      <c r="G261" s="1">
        <f t="shared" si="34"/>
        <v>4.2357947691378701</v>
      </c>
      <c r="H261" s="1">
        <f t="shared" si="35"/>
        <v>4.3798760695268255</v>
      </c>
      <c r="I261" s="1">
        <f t="shared" si="36"/>
        <v>3.7468979214799996</v>
      </c>
      <c r="J261" s="1">
        <f t="shared" si="37"/>
        <v>3.9619935365594388</v>
      </c>
    </row>
    <row r="262" spans="1:10">
      <c r="A262" s="4">
        <v>38961</v>
      </c>
      <c r="B262" s="5">
        <v>37.60639001573675</v>
      </c>
      <c r="C262" s="5">
        <v>31.85390453946728</v>
      </c>
      <c r="D262" s="5">
        <v>41.797267844483869</v>
      </c>
      <c r="E262" s="5">
        <v>21.950595563082537</v>
      </c>
      <c r="G262" s="1">
        <f t="shared" si="34"/>
        <v>3.6271739831834959</v>
      </c>
      <c r="H262" s="1">
        <f t="shared" si="35"/>
        <v>3.4611599660104848</v>
      </c>
      <c r="I262" s="1">
        <f t="shared" si="36"/>
        <v>3.7328309748223285</v>
      </c>
      <c r="J262" s="1">
        <f t="shared" si="37"/>
        <v>3.0887942718675614</v>
      </c>
    </row>
    <row r="263" spans="1:10">
      <c r="A263" s="4">
        <v>38991</v>
      </c>
      <c r="B263" s="5">
        <v>41.300124576032395</v>
      </c>
      <c r="C263" s="5">
        <v>52.775511299396335</v>
      </c>
      <c r="D263" s="5">
        <v>58.791551343337247</v>
      </c>
      <c r="E263" s="5">
        <v>23.750348226024816</v>
      </c>
      <c r="G263" s="1">
        <f t="shared" si="34"/>
        <v>3.7208655163312612</v>
      </c>
      <c r="H263" s="1">
        <f t="shared" si="35"/>
        <v>3.9660472819753987</v>
      </c>
      <c r="I263" s="1">
        <f t="shared" si="36"/>
        <v>4.0739981599438329</v>
      </c>
      <c r="J263" s="1">
        <f t="shared" si="37"/>
        <v>3.1675971925215753</v>
      </c>
    </row>
    <row r="264" spans="1:10">
      <c r="A264" s="4">
        <v>39022</v>
      </c>
      <c r="B264" s="5">
        <v>51.443796507668338</v>
      </c>
      <c r="C264" s="5">
        <v>74.005881974101484</v>
      </c>
      <c r="D264" s="5">
        <v>55.97235229491546</v>
      </c>
      <c r="E264" s="5">
        <v>30.408516235990508</v>
      </c>
      <c r="G264" s="1">
        <f t="shared" si="34"/>
        <v>3.9404898817873617</v>
      </c>
      <c r="H264" s="1">
        <f t="shared" si="35"/>
        <v>4.3041445761818204</v>
      </c>
      <c r="I264" s="1">
        <f t="shared" si="36"/>
        <v>4.0248578598013562</v>
      </c>
      <c r="J264" s="1">
        <f t="shared" si="37"/>
        <v>3.4147227085222704</v>
      </c>
    </row>
    <row r="265" spans="1:10">
      <c r="A265" s="4">
        <v>39052</v>
      </c>
      <c r="B265" s="5">
        <v>37.547708998154619</v>
      </c>
      <c r="C265" s="5">
        <v>51.175456836332195</v>
      </c>
      <c r="D265" s="5">
        <v>43.622349178120636</v>
      </c>
      <c r="E265" s="5">
        <v>15.909076546103806</v>
      </c>
      <c r="G265" s="1">
        <f t="shared" si="34"/>
        <v>3.6256123643156681</v>
      </c>
      <c r="H265" s="1">
        <f t="shared" si="35"/>
        <v>3.9352600584509805</v>
      </c>
      <c r="I265" s="1">
        <f t="shared" si="36"/>
        <v>3.7755696148510802</v>
      </c>
      <c r="J265" s="1">
        <f t="shared" si="37"/>
        <v>2.7668897983084038</v>
      </c>
    </row>
    <row r="266" spans="1:10">
      <c r="A266" s="4">
        <v>39083</v>
      </c>
      <c r="B266" s="5">
        <v>55.216500842164301</v>
      </c>
      <c r="C266" s="5">
        <v>100.0022295483864</v>
      </c>
      <c r="D266" s="5">
        <v>61.908191696563939</v>
      </c>
      <c r="E266" s="5">
        <v>21.203617220647157</v>
      </c>
      <c r="G266" s="1">
        <f t="shared" si="34"/>
        <v>4.0112618369129649</v>
      </c>
      <c r="H266" s="1">
        <f t="shared" si="35"/>
        <v>4.6051924812234146</v>
      </c>
      <c r="I266" s="1">
        <f t="shared" si="36"/>
        <v>4.1256525085205515</v>
      </c>
      <c r="J266" s="1">
        <f t="shared" si="37"/>
        <v>3.0541717907388453</v>
      </c>
    </row>
    <row r="267" spans="1:10">
      <c r="A267" s="4">
        <v>39114</v>
      </c>
      <c r="B267" s="5">
        <v>38.35768586340555</v>
      </c>
      <c r="C267" s="5">
        <v>38.17500499780234</v>
      </c>
      <c r="D267" s="5">
        <v>36.156294460893044</v>
      </c>
      <c r="E267" s="5">
        <v>28.482203659474081</v>
      </c>
      <c r="G267" s="1">
        <f t="shared" si="34"/>
        <v>3.6469549213812567</v>
      </c>
      <c r="H267" s="1">
        <f t="shared" si="35"/>
        <v>3.642180982022889</v>
      </c>
      <c r="I267" s="1">
        <f t="shared" si="36"/>
        <v>3.5878510540808151</v>
      </c>
      <c r="J267" s="1">
        <f t="shared" si="37"/>
        <v>3.3492794592342121</v>
      </c>
    </row>
    <row r="268" spans="1:10">
      <c r="A268" s="4">
        <v>39142</v>
      </c>
      <c r="B268" s="5">
        <v>55.67711834089188</v>
      </c>
      <c r="C268" s="5">
        <v>51.354806308389421</v>
      </c>
      <c r="D268" s="5">
        <v>44.058013744907363</v>
      </c>
      <c r="E268" s="5">
        <v>42.325367193338145</v>
      </c>
      <c r="G268" s="1">
        <f t="shared" si="34"/>
        <v>4.0195692607517515</v>
      </c>
      <c r="H268" s="1">
        <f t="shared" si="35"/>
        <v>3.93875853098938</v>
      </c>
      <c r="I268" s="1">
        <f t="shared" si="36"/>
        <v>3.7855072596705011</v>
      </c>
      <c r="J268" s="1">
        <f t="shared" si="37"/>
        <v>3.7453866035477366</v>
      </c>
    </row>
    <row r="269" spans="1:10">
      <c r="A269" s="4">
        <v>39173</v>
      </c>
      <c r="B269" s="5">
        <v>40.691897166687085</v>
      </c>
      <c r="C269" s="5">
        <v>33.894986457505965</v>
      </c>
      <c r="D269" s="5">
        <v>33.509571152526775</v>
      </c>
      <c r="E269" s="5">
        <v>17.795893024471717</v>
      </c>
      <c r="G269" s="1">
        <f t="shared" si="34"/>
        <v>3.7060289858145539</v>
      </c>
      <c r="H269" s="1">
        <f t="shared" si="35"/>
        <v>3.5232671113403198</v>
      </c>
      <c r="I269" s="1">
        <f t="shared" si="36"/>
        <v>3.5118311040703962</v>
      </c>
      <c r="J269" s="1">
        <f t="shared" si="37"/>
        <v>2.8789677017137545</v>
      </c>
    </row>
    <row r="270" spans="1:10">
      <c r="A270" s="4">
        <v>39203</v>
      </c>
      <c r="B270" s="5">
        <v>52.437019801389503</v>
      </c>
      <c r="C270" s="5">
        <v>49.742612233398347</v>
      </c>
      <c r="D270" s="5">
        <v>38.465504436132896</v>
      </c>
      <c r="E270" s="5">
        <v>33.982754129913445</v>
      </c>
      <c r="G270" s="1">
        <f t="shared" si="34"/>
        <v>3.9596128266434585</v>
      </c>
      <c r="H270" s="1">
        <f t="shared" si="35"/>
        <v>3.9068619547565699</v>
      </c>
      <c r="I270" s="1">
        <f t="shared" si="36"/>
        <v>3.6497618509840892</v>
      </c>
      <c r="J270" s="1">
        <f t="shared" si="37"/>
        <v>3.5258531644576263</v>
      </c>
    </row>
    <row r="271" spans="1:10">
      <c r="A271" s="4">
        <v>39234</v>
      </c>
      <c r="B271" s="5">
        <v>50.529055504383578</v>
      </c>
      <c r="C271" s="5">
        <v>33.503072177356408</v>
      </c>
      <c r="D271" s="5">
        <v>40.193126223326736</v>
      </c>
      <c r="E271" s="5">
        <v>52.770378522516737</v>
      </c>
      <c r="G271" s="1">
        <f t="shared" si="34"/>
        <v>3.9225485273496576</v>
      </c>
      <c r="H271" s="1">
        <f t="shared" si="35"/>
        <v>3.5116371414129688</v>
      </c>
      <c r="I271" s="1">
        <f t="shared" si="36"/>
        <v>3.6936959915351251</v>
      </c>
      <c r="J271" s="1">
        <f t="shared" si="37"/>
        <v>3.9659500204545135</v>
      </c>
    </row>
    <row r="272" spans="1:10">
      <c r="A272" s="4">
        <v>39264</v>
      </c>
      <c r="B272" s="5">
        <v>37.26598941007321</v>
      </c>
      <c r="C272" s="5">
        <v>33.272243924165963</v>
      </c>
      <c r="D272" s="5">
        <v>35.611516295156306</v>
      </c>
      <c r="E272" s="5">
        <v>33.910284345843749</v>
      </c>
      <c r="G272" s="1">
        <f t="shared" si="34"/>
        <v>3.6180810986339043</v>
      </c>
      <c r="H272" s="1">
        <f t="shared" si="35"/>
        <v>3.5047235336281508</v>
      </c>
      <c r="I272" s="1">
        <f t="shared" si="36"/>
        <v>3.5726690769828862</v>
      </c>
      <c r="J272" s="1">
        <f t="shared" si="37"/>
        <v>3.5237183414118496</v>
      </c>
    </row>
    <row r="273" spans="1:10">
      <c r="A273" s="4">
        <v>39295</v>
      </c>
      <c r="B273" s="5">
        <v>74.686604222589338</v>
      </c>
      <c r="C273" s="5">
        <v>49.301798483645044</v>
      </c>
      <c r="D273" s="5">
        <v>39.431078618703623</v>
      </c>
      <c r="E273" s="5">
        <v>80.530909848114447</v>
      </c>
      <c r="G273" s="1">
        <f t="shared" si="34"/>
        <v>4.3133007483814607</v>
      </c>
      <c r="H273" s="1">
        <f t="shared" si="35"/>
        <v>3.8979605607817303</v>
      </c>
      <c r="I273" s="1">
        <f t="shared" si="36"/>
        <v>3.6745543027957224</v>
      </c>
      <c r="J273" s="1">
        <f t="shared" si="37"/>
        <v>4.3886410839941501</v>
      </c>
    </row>
    <row r="274" spans="1:10">
      <c r="A274" s="4">
        <v>39326</v>
      </c>
      <c r="B274" s="5">
        <v>75.648174542260179</v>
      </c>
      <c r="C274" s="5">
        <v>90.903125585082662</v>
      </c>
      <c r="D274" s="5">
        <v>43.167642735428394</v>
      </c>
      <c r="E274" s="5">
        <v>295.31013338894786</v>
      </c>
      <c r="G274" s="1">
        <f t="shared" si="34"/>
        <v>4.3260933096360228</v>
      </c>
      <c r="H274" s="1">
        <f t="shared" si="35"/>
        <v>4.5097943854666838</v>
      </c>
      <c r="I274" s="1">
        <f t="shared" si="36"/>
        <v>3.7650912038473896</v>
      </c>
      <c r="J274" s="1">
        <f t="shared" si="37"/>
        <v>5.6880261037349271</v>
      </c>
    </row>
    <row r="275" spans="1:10">
      <c r="A275" s="4">
        <v>39356</v>
      </c>
      <c r="B275" s="5">
        <v>69.609021534793797</v>
      </c>
      <c r="C275" s="5">
        <v>50.251050921356615</v>
      </c>
      <c r="D275" s="5">
        <v>43.061015459053593</v>
      </c>
      <c r="E275" s="5">
        <v>87.630317997759647</v>
      </c>
      <c r="G275" s="1">
        <f t="shared" si="34"/>
        <v>4.2428941786932439</v>
      </c>
      <c r="H275" s="1">
        <f t="shared" si="35"/>
        <v>3.9170314605783365</v>
      </c>
      <c r="I275" s="1">
        <f t="shared" si="36"/>
        <v>3.7626180740792798</v>
      </c>
      <c r="J275" s="1">
        <f t="shared" si="37"/>
        <v>4.4731270339298232</v>
      </c>
    </row>
    <row r="276" spans="1:10">
      <c r="A276" s="4">
        <v>39387</v>
      </c>
      <c r="B276" s="5">
        <v>63.247360528312278</v>
      </c>
      <c r="C276" s="5">
        <v>49.956336249461401</v>
      </c>
      <c r="D276" s="5">
        <v>45.314330851334951</v>
      </c>
      <c r="E276" s="5">
        <v>37.423716213227294</v>
      </c>
      <c r="G276" s="1">
        <f t="shared" si="34"/>
        <v>4.1470533959592046</v>
      </c>
      <c r="H276" s="1">
        <f t="shared" si="35"/>
        <v>3.9111493488906173</v>
      </c>
      <c r="I276" s="1">
        <f t="shared" si="36"/>
        <v>3.8136233367936119</v>
      </c>
      <c r="J276" s="1">
        <f t="shared" si="37"/>
        <v>3.6223046267975549</v>
      </c>
    </row>
    <row r="277" spans="1:10">
      <c r="A277" s="4">
        <v>39417</v>
      </c>
      <c r="B277" s="5">
        <v>89.230514944614171</v>
      </c>
      <c r="C277" s="5">
        <v>97.551782553029938</v>
      </c>
      <c r="D277" s="5">
        <v>48.827666067312819</v>
      </c>
      <c r="E277" s="5">
        <v>39.685188343071438</v>
      </c>
      <c r="G277" s="1">
        <f t="shared" si="34"/>
        <v>4.4912230768761789</v>
      </c>
      <c r="H277" s="1">
        <f t="shared" si="35"/>
        <v>4.5803833401264615</v>
      </c>
      <c r="I277" s="1">
        <f t="shared" si="36"/>
        <v>3.8882970798252261</v>
      </c>
      <c r="J277" s="1">
        <f t="shared" si="37"/>
        <v>3.6809780284827283</v>
      </c>
    </row>
    <row r="278" spans="1:10">
      <c r="A278" s="4">
        <v>39448</v>
      </c>
      <c r="B278" s="5">
        <v>158.6615571605376</v>
      </c>
      <c r="C278" s="5">
        <v>239.40681659593312</v>
      </c>
      <c r="D278" s="5">
        <v>140.03406117418018</v>
      </c>
      <c r="E278" s="5">
        <v>28.140855097098136</v>
      </c>
      <c r="G278" s="1">
        <f t="shared" si="34"/>
        <v>5.066773362275069</v>
      </c>
      <c r="H278" s="1">
        <f t="shared" si="35"/>
        <v>5.4781642663857282</v>
      </c>
      <c r="I278" s="1">
        <f t="shared" si="36"/>
        <v>4.941885687119381</v>
      </c>
      <c r="J278" s="1">
        <f t="shared" si="37"/>
        <v>3.3372224384704072</v>
      </c>
    </row>
    <row r="279" spans="1:10">
      <c r="A279" s="4">
        <v>39479</v>
      </c>
      <c r="B279" s="5">
        <v>100.35564167412336</v>
      </c>
      <c r="C279" s="5">
        <v>124.47907747639516</v>
      </c>
      <c r="D279" s="5">
        <v>93.619053596853774</v>
      </c>
      <c r="E279" s="5">
        <v>161.23180867929383</v>
      </c>
      <c r="G279" s="1">
        <f t="shared" si="34"/>
        <v>4.6087202936333975</v>
      </c>
      <c r="H279" s="1">
        <f t="shared" si="35"/>
        <v>4.8241376493839434</v>
      </c>
      <c r="I279" s="1">
        <f t="shared" si="36"/>
        <v>4.5392339268361432</v>
      </c>
      <c r="J279" s="1">
        <f t="shared" si="37"/>
        <v>5.0828431349198837</v>
      </c>
    </row>
    <row r="280" spans="1:10">
      <c r="A280" s="4">
        <v>39508</v>
      </c>
      <c r="B280" s="5">
        <v>102.12518839972275</v>
      </c>
      <c r="C280" s="5">
        <v>80.790422445965191</v>
      </c>
      <c r="D280" s="5">
        <v>76.406485081438163</v>
      </c>
      <c r="E280" s="5">
        <v>172.7658226717397</v>
      </c>
      <c r="G280" s="1">
        <f t="shared" si="34"/>
        <v>4.6261993979737923</v>
      </c>
      <c r="H280" s="1">
        <f t="shared" si="35"/>
        <v>4.3918584244167409</v>
      </c>
      <c r="I280" s="1">
        <f t="shared" si="36"/>
        <v>4.336067575834992</v>
      </c>
      <c r="J280" s="1">
        <f t="shared" si="37"/>
        <v>5.1519370513433618</v>
      </c>
    </row>
    <row r="281" spans="1:10">
      <c r="A281" s="4">
        <v>39539</v>
      </c>
      <c r="B281" s="5">
        <v>85.41378821909953</v>
      </c>
      <c r="C281" s="5">
        <v>96.444288332938783</v>
      </c>
      <c r="D281" s="5">
        <v>55.397072386271006</v>
      </c>
      <c r="E281" s="5">
        <v>113.24088541850787</v>
      </c>
      <c r="G281" s="1">
        <f t="shared" si="34"/>
        <v>4.4475075423183403</v>
      </c>
      <c r="H281" s="1">
        <f t="shared" si="35"/>
        <v>4.5689655186551352</v>
      </c>
      <c r="I281" s="1">
        <f t="shared" si="36"/>
        <v>4.0145267473437327</v>
      </c>
      <c r="J281" s="1">
        <f t="shared" si="37"/>
        <v>4.7295172791685163</v>
      </c>
    </row>
    <row r="282" spans="1:10">
      <c r="A282" s="4">
        <v>39569</v>
      </c>
      <c r="B282" s="5">
        <v>76.149600867764491</v>
      </c>
      <c r="C282" s="5">
        <v>82.637704074640126</v>
      </c>
      <c r="D282" s="5">
        <v>43.676709141292896</v>
      </c>
      <c r="E282" s="5">
        <v>87.381403237859388</v>
      </c>
      <c r="G282" s="1">
        <f t="shared" si="34"/>
        <v>4.3326998379323527</v>
      </c>
      <c r="H282" s="1">
        <f t="shared" si="35"/>
        <v>4.4144660421727888</v>
      </c>
      <c r="I282" s="1">
        <f t="shared" si="36"/>
        <v>3.7768149884265703</v>
      </c>
      <c r="J282" s="1">
        <f t="shared" si="37"/>
        <v>4.4702824824222622</v>
      </c>
    </row>
    <row r="283" spans="1:10">
      <c r="A283" s="4">
        <v>39600</v>
      </c>
      <c r="B283" s="5">
        <v>84.791446057679863</v>
      </c>
      <c r="C283" s="5">
        <v>60.659855013877859</v>
      </c>
      <c r="D283" s="5">
        <v>70.877583087496589</v>
      </c>
      <c r="E283" s="5">
        <v>44.786613522026059</v>
      </c>
      <c r="G283" s="1">
        <f t="shared" si="34"/>
        <v>4.4401946657486162</v>
      </c>
      <c r="H283" s="1">
        <f t="shared" si="35"/>
        <v>4.105282112113791</v>
      </c>
      <c r="I283" s="1">
        <f t="shared" si="36"/>
        <v>4.2609542070627526</v>
      </c>
      <c r="J283" s="1">
        <f t="shared" si="37"/>
        <v>3.8019092894578193</v>
      </c>
    </row>
    <row r="284" spans="1:10">
      <c r="A284" s="4">
        <v>39630</v>
      </c>
      <c r="B284" s="5">
        <v>88.709424071736152</v>
      </c>
      <c r="C284" s="5">
        <v>97.029868724546915</v>
      </c>
      <c r="D284" s="5">
        <v>81.483680610044445</v>
      </c>
      <c r="E284" s="5">
        <v>315.2136220986024</v>
      </c>
      <c r="G284" s="1">
        <f t="shared" si="34"/>
        <v>4.4853661302527819</v>
      </c>
      <c r="H284" s="1">
        <f t="shared" si="35"/>
        <v>4.5750188560995406</v>
      </c>
      <c r="I284" s="1">
        <f t="shared" si="36"/>
        <v>4.4004027622829645</v>
      </c>
      <c r="J284" s="1">
        <f t="shared" si="37"/>
        <v>5.753250574367784</v>
      </c>
    </row>
    <row r="285" spans="1:10">
      <c r="A285" s="4">
        <v>39661</v>
      </c>
      <c r="B285" s="5">
        <v>77.448753728243986</v>
      </c>
      <c r="C285" s="5">
        <v>107.11891751887997</v>
      </c>
      <c r="D285" s="5">
        <v>77.389359509238417</v>
      </c>
      <c r="E285" s="5">
        <v>92.284416684046192</v>
      </c>
      <c r="G285" s="1">
        <f t="shared" si="34"/>
        <v>4.3496164754260382</v>
      </c>
      <c r="H285" s="1">
        <f t="shared" si="35"/>
        <v>4.673939596018938</v>
      </c>
      <c r="I285" s="1">
        <f t="shared" si="36"/>
        <v>4.3488492971044117</v>
      </c>
      <c r="J285" s="1">
        <f t="shared" si="37"/>
        <v>4.524875293929246</v>
      </c>
    </row>
    <row r="286" spans="1:10">
      <c r="A286" s="4">
        <v>39692</v>
      </c>
      <c r="B286" s="5">
        <v>160.53418724221501</v>
      </c>
      <c r="C286" s="5">
        <v>115.84688864915752</v>
      </c>
      <c r="D286" s="5">
        <v>152.94936478923125</v>
      </c>
      <c r="E286" s="5">
        <v>877.54594647521071</v>
      </c>
      <c r="G286" s="1">
        <f t="shared" si="34"/>
        <v>5.0785069245121992</v>
      </c>
      <c r="H286" s="1">
        <f t="shared" si="35"/>
        <v>4.7522693937992004</v>
      </c>
      <c r="I286" s="1">
        <f t="shared" si="36"/>
        <v>5.0301069175267079</v>
      </c>
      <c r="J286" s="1">
        <f t="shared" si="37"/>
        <v>6.7771293146247604</v>
      </c>
    </row>
    <row r="287" spans="1:10">
      <c r="A287" s="4">
        <v>39722</v>
      </c>
      <c r="B287" s="5">
        <v>217.31199175716299</v>
      </c>
      <c r="C287" s="5">
        <v>274.95389837463273</v>
      </c>
      <c r="D287" s="5">
        <v>193.72613330692579</v>
      </c>
      <c r="E287" s="5">
        <v>729.5290862245987</v>
      </c>
      <c r="G287" s="1">
        <f t="shared" si="34"/>
        <v>5.3813340710004924</v>
      </c>
      <c r="H287" s="1">
        <f t="shared" si="35"/>
        <v>5.616603441338972</v>
      </c>
      <c r="I287" s="1">
        <f t="shared" si="36"/>
        <v>5.2664454777138197</v>
      </c>
      <c r="J287" s="1">
        <f t="shared" si="37"/>
        <v>6.5923992386204953</v>
      </c>
    </row>
    <row r="288" spans="1:10">
      <c r="A288" s="4">
        <v>39753</v>
      </c>
      <c r="B288" s="5">
        <v>195.21143705343877</v>
      </c>
      <c r="C288" s="5">
        <v>241.91069004546023</v>
      </c>
      <c r="D288" s="5">
        <v>187.55246237456223</v>
      </c>
      <c r="E288" s="5">
        <v>471.52621663381274</v>
      </c>
      <c r="G288" s="1">
        <f t="shared" si="34"/>
        <v>5.2740832637248678</v>
      </c>
      <c r="H288" s="1">
        <f t="shared" si="35"/>
        <v>5.4885686086422734</v>
      </c>
      <c r="I288" s="1">
        <f t="shared" si="36"/>
        <v>5.2340586056049316</v>
      </c>
      <c r="J288" s="1">
        <f t="shared" si="37"/>
        <v>6.1559747031445262</v>
      </c>
    </row>
    <row r="289" spans="1:10">
      <c r="A289" s="4">
        <v>39783</v>
      </c>
      <c r="B289" s="5">
        <v>145.60888409764809</v>
      </c>
      <c r="C289" s="5">
        <v>153.77282703432289</v>
      </c>
      <c r="D289" s="5">
        <v>95.214927603130931</v>
      </c>
      <c r="E289" s="5">
        <v>319.36053487508457</v>
      </c>
      <c r="G289" s="1">
        <f t="shared" si="34"/>
        <v>4.9809241510552908</v>
      </c>
      <c r="H289" s="1">
        <f t="shared" si="35"/>
        <v>5.0354763641821894</v>
      </c>
      <c r="I289" s="1">
        <f t="shared" si="36"/>
        <v>4.5561367320589801</v>
      </c>
      <c r="J289" s="1">
        <f t="shared" si="37"/>
        <v>5.7663206679560046</v>
      </c>
    </row>
    <row r="290" spans="1:10">
      <c r="A290" s="4">
        <v>39814</v>
      </c>
      <c r="B290" s="5">
        <v>187.90081926970214</v>
      </c>
      <c r="C290" s="5">
        <v>267.44916601845802</v>
      </c>
      <c r="D290" s="5">
        <v>124.97984799319802</v>
      </c>
      <c r="E290" s="5">
        <v>241.81478168546866</v>
      </c>
      <c r="G290" s="1">
        <f t="shared" si="34"/>
        <v>5.2359142665467004</v>
      </c>
      <c r="H290" s="1">
        <f t="shared" si="35"/>
        <v>5.5889295147015359</v>
      </c>
      <c r="I290" s="1">
        <f t="shared" si="36"/>
        <v>4.82815250825118</v>
      </c>
      <c r="J290" s="1">
        <f t="shared" si="37"/>
        <v>5.488172068179332</v>
      </c>
    </row>
    <row r="291" spans="1:10">
      <c r="A291" s="4">
        <v>39845</v>
      </c>
      <c r="B291" s="5">
        <v>214.13502754443411</v>
      </c>
      <c r="C291" s="5">
        <v>429.57946994172443</v>
      </c>
      <c r="D291" s="5">
        <v>87.447956614060459</v>
      </c>
      <c r="E291" s="5">
        <v>655.19502920205559</v>
      </c>
      <c r="G291" s="1">
        <f t="shared" si="34"/>
        <v>5.3666067858778854</v>
      </c>
      <c r="H291" s="1">
        <f t="shared" ref="H291:H322" si="38">LN(C291)</f>
        <v>6.0628067532764884</v>
      </c>
      <c r="I291" s="1">
        <f t="shared" ref="I291:I322" si="39">LN(D291)</f>
        <v>4.471043834857257</v>
      </c>
      <c r="J291" s="1">
        <f t="shared" si="37"/>
        <v>6.4849329458221314</v>
      </c>
    </row>
    <row r="292" spans="1:10">
      <c r="A292" s="4">
        <v>39873</v>
      </c>
      <c r="B292" s="5">
        <v>162.0978566260664</v>
      </c>
      <c r="C292" s="5">
        <v>224.75104146054929</v>
      </c>
      <c r="D292" s="5">
        <v>83.268213846432829</v>
      </c>
      <c r="E292" s="5">
        <v>389.024997829612</v>
      </c>
      <c r="G292" s="1">
        <f t="shared" si="34"/>
        <v>5.0882002061129805</v>
      </c>
      <c r="H292" s="1">
        <f t="shared" si="38"/>
        <v>5.4149933072032814</v>
      </c>
      <c r="I292" s="1">
        <f t="shared" si="39"/>
        <v>4.4220668898727542</v>
      </c>
      <c r="J292" s="1">
        <f t="shared" si="37"/>
        <v>5.9636436033265285</v>
      </c>
    </row>
    <row r="293" spans="1:10">
      <c r="A293" s="4">
        <v>39904</v>
      </c>
      <c r="B293" s="5">
        <v>113.05081818122835</v>
      </c>
      <c r="C293" s="5">
        <v>131.2365493496622</v>
      </c>
      <c r="D293" s="5">
        <v>61.308251723986501</v>
      </c>
      <c r="E293" s="5">
        <v>268.62705674896</v>
      </c>
      <c r="G293" s="1">
        <f t="shared" si="34"/>
        <v>4.7278374360372704</v>
      </c>
      <c r="H293" s="1">
        <f t="shared" si="38"/>
        <v>4.8770014150747505</v>
      </c>
      <c r="I293" s="1">
        <f t="shared" si="39"/>
        <v>4.115914446019576</v>
      </c>
      <c r="J293" s="1">
        <f t="shared" si="37"/>
        <v>5.5933240115139498</v>
      </c>
    </row>
    <row r="294" spans="1:10">
      <c r="A294" s="4">
        <v>39934</v>
      </c>
      <c r="B294" s="5">
        <v>107.72079040488505</v>
      </c>
      <c r="C294" s="5">
        <v>110.98070185084647</v>
      </c>
      <c r="D294" s="5">
        <v>56.695022960271892</v>
      </c>
      <c r="E294" s="5">
        <v>198.81630624579995</v>
      </c>
      <c r="G294" s="1">
        <f t="shared" si="34"/>
        <v>4.6795426055036025</v>
      </c>
      <c r="H294" s="1">
        <f t="shared" si="38"/>
        <v>4.7093563289978384</v>
      </c>
      <c r="I294" s="1">
        <f t="shared" si="39"/>
        <v>4.0376864284025</v>
      </c>
      <c r="J294" s="1">
        <f t="shared" si="37"/>
        <v>5.2923813142279563</v>
      </c>
    </row>
    <row r="295" spans="1:10">
      <c r="A295" s="4">
        <v>39965</v>
      </c>
      <c r="B295" s="5">
        <v>90.88646844952973</v>
      </c>
      <c r="C295" s="5">
        <v>143.92240376290272</v>
      </c>
      <c r="D295" s="5">
        <v>36.829177265626818</v>
      </c>
      <c r="E295" s="5">
        <v>155.97993885991147</v>
      </c>
      <c r="G295" s="1">
        <f t="shared" si="34"/>
        <v>4.5096111281610272</v>
      </c>
      <c r="H295" s="1">
        <f t="shared" si="38"/>
        <v>4.9692742915796666</v>
      </c>
      <c r="I295" s="1">
        <f t="shared" si="39"/>
        <v>3.6062903915060445</v>
      </c>
      <c r="J295" s="1">
        <f t="shared" si="37"/>
        <v>5.0497274019283775</v>
      </c>
    </row>
    <row r="296" spans="1:10">
      <c r="A296" s="4">
        <v>39995</v>
      </c>
      <c r="B296" s="5">
        <v>104.99887216637286</v>
      </c>
      <c r="C296" s="5">
        <v>230.32886550274324</v>
      </c>
      <c r="D296" s="5">
        <v>55.26440748490122</v>
      </c>
      <c r="E296" s="5">
        <v>129.99934209382428</v>
      </c>
      <c r="G296" s="1">
        <f t="shared" si="34"/>
        <v>4.6539496088271957</v>
      </c>
      <c r="H296" s="1">
        <f t="shared" si="38"/>
        <v>5.4395081376729797</v>
      </c>
      <c r="I296" s="1">
        <f t="shared" si="39"/>
        <v>4.0121290753610355</v>
      </c>
      <c r="J296" s="1">
        <f t="shared" si="37"/>
        <v>4.8675293896260401</v>
      </c>
    </row>
    <row r="297" spans="1:10">
      <c r="A297" s="4">
        <v>40026</v>
      </c>
      <c r="B297" s="5">
        <v>81.881423029758508</v>
      </c>
      <c r="C297" s="5">
        <v>148.95905944644207</v>
      </c>
      <c r="D297" s="5">
        <v>33.555757614183015</v>
      </c>
      <c r="E297" s="5">
        <v>135.24180135574974</v>
      </c>
      <c r="G297" s="1">
        <f t="shared" si="34"/>
        <v>4.4052721400968613</v>
      </c>
      <c r="H297" s="1">
        <f t="shared" si="38"/>
        <v>5.003671499373767</v>
      </c>
      <c r="I297" s="1">
        <f t="shared" si="39"/>
        <v>3.5132084616352461</v>
      </c>
      <c r="J297" s="1">
        <f t="shared" si="37"/>
        <v>4.9070642974474428</v>
      </c>
    </row>
    <row r="298" spans="1:10">
      <c r="A298" s="4">
        <v>40057</v>
      </c>
      <c r="B298" s="5">
        <v>77.229768885732511</v>
      </c>
      <c r="C298" s="5">
        <v>148.67333623728473</v>
      </c>
      <c r="D298" s="5">
        <v>47.191385135017029</v>
      </c>
      <c r="E298" s="5">
        <v>96.596772603861453</v>
      </c>
      <c r="G298" s="1">
        <f t="shared" si="34"/>
        <v>4.3467849900314732</v>
      </c>
      <c r="H298" s="1">
        <f t="shared" si="38"/>
        <v>5.0017515249282916</v>
      </c>
      <c r="I298" s="1">
        <f t="shared" si="39"/>
        <v>3.8542113576071024</v>
      </c>
      <c r="J298" s="1">
        <f t="shared" si="37"/>
        <v>4.5705453307624344</v>
      </c>
    </row>
    <row r="299" spans="1:10">
      <c r="A299" s="4">
        <v>40087</v>
      </c>
      <c r="B299" s="5">
        <v>71.232118225199514</v>
      </c>
      <c r="C299" s="5">
        <v>139.66678645644834</v>
      </c>
      <c r="D299" s="5">
        <v>23.737116979418602</v>
      </c>
      <c r="E299" s="5">
        <v>107.24408228268119</v>
      </c>
      <c r="G299" s="1">
        <f t="shared" si="34"/>
        <v>4.2659438153720455</v>
      </c>
      <c r="H299" s="1">
        <f t="shared" si="38"/>
        <v>4.9392594889370613</v>
      </c>
      <c r="I299" s="1">
        <f t="shared" si="39"/>
        <v>3.1670399403333875</v>
      </c>
      <c r="J299" s="1">
        <f t="shared" si="37"/>
        <v>4.6751073794343707</v>
      </c>
    </row>
    <row r="300" spans="1:10">
      <c r="A300" s="4">
        <v>40118</v>
      </c>
      <c r="B300" s="5">
        <v>101.94996894410274</v>
      </c>
      <c r="C300" s="5">
        <v>171.61589140710964</v>
      </c>
      <c r="D300" s="5">
        <v>64.52554477214845</v>
      </c>
      <c r="E300" s="5">
        <v>143.96977621298697</v>
      </c>
      <c r="G300" s="1">
        <f t="shared" si="34"/>
        <v>4.6244821924015138</v>
      </c>
      <c r="H300" s="1">
        <f t="shared" si="38"/>
        <v>5.145258790033612</v>
      </c>
      <c r="I300" s="1">
        <f t="shared" si="39"/>
        <v>4.1670611883764526</v>
      </c>
      <c r="J300" s="1">
        <f t="shared" si="37"/>
        <v>4.9696033901367427</v>
      </c>
    </row>
    <row r="301" spans="1:10">
      <c r="A301" s="4">
        <v>40148</v>
      </c>
      <c r="B301" s="5">
        <v>110.5395416007122</v>
      </c>
      <c r="C301" s="5">
        <v>210.33473914705942</v>
      </c>
      <c r="D301" s="5">
        <v>68.886812175676198</v>
      </c>
      <c r="E301" s="5">
        <v>256.58259321159221</v>
      </c>
      <c r="G301" s="1">
        <f t="shared" si="34"/>
        <v>4.7053732994878175</v>
      </c>
      <c r="H301" s="1">
        <f t="shared" si="38"/>
        <v>5.3487002575927294</v>
      </c>
      <c r="I301" s="1">
        <f t="shared" si="39"/>
        <v>4.2324647544115646</v>
      </c>
      <c r="J301" s="1">
        <f t="shared" si="37"/>
        <v>5.5474506136046058</v>
      </c>
    </row>
    <row r="302" spans="1:10">
      <c r="A302" s="4">
        <v>40179</v>
      </c>
      <c r="B302" s="5">
        <v>134.17948190634812</v>
      </c>
      <c r="C302" s="5">
        <v>351.85358596102702</v>
      </c>
      <c r="D302" s="5">
        <v>95.224234245406706</v>
      </c>
      <c r="E302" s="5">
        <v>195.9297605553991</v>
      </c>
      <c r="G302" s="1">
        <f t="shared" si="34"/>
        <v>4.8991783209434159</v>
      </c>
      <c r="H302" s="1">
        <f t="shared" si="38"/>
        <v>5.8632151400929713</v>
      </c>
      <c r="I302" s="1">
        <f t="shared" si="39"/>
        <v>4.5562344708033944</v>
      </c>
      <c r="J302" s="1">
        <f t="shared" si="37"/>
        <v>5.2777562304893397</v>
      </c>
    </row>
    <row r="303" spans="1:10">
      <c r="A303" s="4">
        <v>40210</v>
      </c>
      <c r="B303" s="5">
        <v>129.52490779426012</v>
      </c>
      <c r="C303" s="5">
        <v>304.86675011648055</v>
      </c>
      <c r="D303" s="5">
        <v>52.46327928061887</v>
      </c>
      <c r="E303" s="5">
        <v>250.92041436955412</v>
      </c>
      <c r="G303" s="1">
        <f t="shared" si="34"/>
        <v>4.8638732008245906</v>
      </c>
      <c r="H303" s="1">
        <f t="shared" si="38"/>
        <v>5.7198747962814167</v>
      </c>
      <c r="I303" s="1">
        <f t="shared" si="39"/>
        <v>3.9601134825997844</v>
      </c>
      <c r="J303" s="1">
        <f t="shared" si="37"/>
        <v>5.5251358146282392</v>
      </c>
    </row>
    <row r="304" spans="1:10">
      <c r="A304" s="4">
        <v>40238</v>
      </c>
      <c r="B304" s="5">
        <v>95.820793956092032</v>
      </c>
      <c r="C304" s="5">
        <v>231.65417048281853</v>
      </c>
      <c r="D304" s="5">
        <v>40.233000356484801</v>
      </c>
      <c r="E304" s="5">
        <v>143.81987015695509</v>
      </c>
      <c r="G304" s="1">
        <f t="shared" si="34"/>
        <v>4.5624797173326916</v>
      </c>
      <c r="H304" s="1">
        <f t="shared" si="38"/>
        <v>5.445245615079914</v>
      </c>
      <c r="I304" s="1">
        <f t="shared" si="39"/>
        <v>3.6946875632574203</v>
      </c>
      <c r="J304" s="1">
        <f t="shared" si="37"/>
        <v>4.9685616148576077</v>
      </c>
    </row>
    <row r="305" spans="1:10">
      <c r="A305" s="4">
        <v>40269</v>
      </c>
      <c r="B305" s="5">
        <v>75.016580311758943</v>
      </c>
      <c r="C305" s="5">
        <v>153.96344925455219</v>
      </c>
      <c r="D305" s="5">
        <v>39.725717335965498</v>
      </c>
      <c r="E305" s="5">
        <v>243.39796983769349</v>
      </c>
      <c r="G305" s="1">
        <f t="shared" si="34"/>
        <v>4.3177091599272091</v>
      </c>
      <c r="H305" s="1">
        <f t="shared" si="38"/>
        <v>5.0367152317405317</v>
      </c>
      <c r="I305" s="1">
        <f t="shared" si="39"/>
        <v>3.681998769804502</v>
      </c>
      <c r="J305" s="1">
        <f t="shared" si="37"/>
        <v>5.4946978396710389</v>
      </c>
    </row>
    <row r="306" spans="1:10">
      <c r="A306" s="4">
        <v>40299</v>
      </c>
      <c r="B306" s="5">
        <v>99.739161580251789</v>
      </c>
      <c r="C306" s="5">
        <v>129.52601263096778</v>
      </c>
      <c r="D306" s="5">
        <v>60.804934318561656</v>
      </c>
      <c r="E306" s="5">
        <v>159.66408694853132</v>
      </c>
      <c r="G306" s="1">
        <f t="shared" si="34"/>
        <v>4.6025583940294252</v>
      </c>
      <c r="H306" s="1">
        <f t="shared" si="38"/>
        <v>4.8638817307051712</v>
      </c>
      <c r="I306" s="1">
        <f t="shared" si="39"/>
        <v>4.1076709422343969</v>
      </c>
      <c r="J306" s="1">
        <f t="shared" si="37"/>
        <v>5.0730721517137303</v>
      </c>
    </row>
    <row r="307" spans="1:10">
      <c r="A307" s="4">
        <v>40330</v>
      </c>
      <c r="B307" s="5">
        <v>113.45925341469562</v>
      </c>
      <c r="C307" s="5">
        <v>226.56915392039542</v>
      </c>
      <c r="D307" s="5">
        <v>72.290310800956647</v>
      </c>
      <c r="E307" s="5">
        <v>353.07051760551889</v>
      </c>
      <c r="G307" s="1">
        <f t="shared" si="34"/>
        <v>4.7314437717136801</v>
      </c>
      <c r="H307" s="1">
        <f t="shared" si="38"/>
        <v>5.4230502136456851</v>
      </c>
      <c r="I307" s="1">
        <f t="shared" si="39"/>
        <v>4.2806901063660376</v>
      </c>
      <c r="J307" s="1">
        <f t="shared" si="37"/>
        <v>5.8666678035704809</v>
      </c>
    </row>
    <row r="308" spans="1:10">
      <c r="A308" s="4">
        <v>40360</v>
      </c>
      <c r="B308" s="5">
        <v>156.10821063376056</v>
      </c>
      <c r="C308" s="5">
        <v>282.54063772084049</v>
      </c>
      <c r="D308" s="5">
        <v>97.223933698527318</v>
      </c>
      <c r="E308" s="5">
        <v>551.31710454500387</v>
      </c>
      <c r="G308" s="1">
        <f t="shared" si="34"/>
        <v>5.050549424688807</v>
      </c>
      <c r="H308" s="1">
        <f t="shared" si="38"/>
        <v>5.6438223905802865</v>
      </c>
      <c r="I308" s="1">
        <f t="shared" si="39"/>
        <v>4.5770169126227316</v>
      </c>
      <c r="J308" s="1">
        <f t="shared" si="37"/>
        <v>6.3123101509532793</v>
      </c>
    </row>
    <row r="309" spans="1:10">
      <c r="A309" s="4">
        <v>40391</v>
      </c>
      <c r="B309" s="5">
        <v>137.78702419864436</v>
      </c>
      <c r="C309" s="5">
        <v>295.16382742816859</v>
      </c>
      <c r="D309" s="5">
        <v>86.216517818759527</v>
      </c>
      <c r="E309" s="5">
        <v>291.07396761033323</v>
      </c>
      <c r="G309" s="1">
        <f t="shared" si="34"/>
        <v>4.9257091901302053</v>
      </c>
      <c r="H309" s="1">
        <f t="shared" si="38"/>
        <v>5.6875305494057544</v>
      </c>
      <c r="I309" s="1">
        <f t="shared" si="39"/>
        <v>4.4568617813398648</v>
      </c>
      <c r="J309" s="1">
        <f t="shared" si="37"/>
        <v>5.6735774191001038</v>
      </c>
    </row>
    <row r="310" spans="1:10">
      <c r="A310" s="4">
        <v>40422</v>
      </c>
      <c r="B310" s="5">
        <v>180.50025629990793</v>
      </c>
      <c r="C310" s="5">
        <v>345.21393957255128</v>
      </c>
      <c r="D310" s="5">
        <v>111.07697154522572</v>
      </c>
      <c r="E310" s="5">
        <v>385.35269557523964</v>
      </c>
      <c r="G310" s="1">
        <f t="shared" si="34"/>
        <v>5.1957321977160156</v>
      </c>
      <c r="H310" s="1">
        <f t="shared" si="38"/>
        <v>5.8441643395427345</v>
      </c>
      <c r="I310" s="1">
        <f t="shared" si="39"/>
        <v>4.7102233983401245</v>
      </c>
      <c r="J310" s="1">
        <f t="shared" si="37"/>
        <v>5.9541590073344519</v>
      </c>
    </row>
    <row r="311" spans="1:10">
      <c r="A311" s="4">
        <v>40452</v>
      </c>
      <c r="B311" s="5">
        <v>199.72955145472946</v>
      </c>
      <c r="C311" s="5">
        <v>568.71154542064573</v>
      </c>
      <c r="D311" s="5">
        <v>159.17473054034423</v>
      </c>
      <c r="E311" s="5">
        <v>332.23059826011189</v>
      </c>
      <c r="G311" s="1">
        <f t="shared" si="34"/>
        <v>5.2969642087164326</v>
      </c>
      <c r="H311" s="1">
        <f t="shared" si="38"/>
        <v>6.343373355532119</v>
      </c>
      <c r="I311" s="1">
        <f t="shared" si="39"/>
        <v>5.0700025330500411</v>
      </c>
      <c r="J311" s="1">
        <f t="shared" si="37"/>
        <v>5.8058293008848745</v>
      </c>
    </row>
    <row r="312" spans="1:10">
      <c r="A312" s="4">
        <v>40483</v>
      </c>
      <c r="B312" s="5">
        <v>151.64076192615002</v>
      </c>
      <c r="C312" s="5">
        <v>387.3712738000682</v>
      </c>
      <c r="D312" s="5">
        <v>101.79656010746956</v>
      </c>
      <c r="E312" s="5">
        <v>133.65078842868556</v>
      </c>
      <c r="G312" s="1">
        <f t="shared" si="34"/>
        <v>5.0215143152078534</v>
      </c>
      <c r="H312" s="1">
        <f t="shared" si="38"/>
        <v>5.9593835969588884</v>
      </c>
      <c r="I312" s="1">
        <f t="shared" si="39"/>
        <v>4.6229763128526704</v>
      </c>
      <c r="J312" s="1">
        <f t="shared" si="37"/>
        <v>4.8952303417720584</v>
      </c>
    </row>
    <row r="313" spans="1:10">
      <c r="A313" s="4">
        <v>40513</v>
      </c>
      <c r="B313" s="5">
        <v>137.50471466405924</v>
      </c>
      <c r="C313" s="5">
        <v>193.97043922414929</v>
      </c>
      <c r="D313" s="5">
        <v>58.916940163501017</v>
      </c>
      <c r="E313" s="5">
        <v>160.54449625059297</v>
      </c>
      <c r="G313" s="1">
        <f t="shared" si="34"/>
        <v>4.9236582049846751</v>
      </c>
      <c r="H313" s="1">
        <f t="shared" si="38"/>
        <v>5.2677057723198066</v>
      </c>
      <c r="I313" s="1">
        <f t="shared" si="39"/>
        <v>4.0761286581939959</v>
      </c>
      <c r="J313" s="1">
        <f t="shared" si="37"/>
        <v>5.078571139353679</v>
      </c>
    </row>
    <row r="314" spans="1:10">
      <c r="A314" s="4">
        <v>40544</v>
      </c>
      <c r="B314" s="5">
        <v>119.63097898078247</v>
      </c>
      <c r="C314" s="5">
        <v>266.7065357751199</v>
      </c>
      <c r="D314" s="5">
        <v>63.847646765808427</v>
      </c>
      <c r="E314" s="5">
        <v>188.61048665352507</v>
      </c>
      <c r="G314" s="1">
        <f t="shared" si="34"/>
        <v>4.7844118295546831</v>
      </c>
      <c r="H314" s="1">
        <f t="shared" si="38"/>
        <v>5.5861489369811368</v>
      </c>
      <c r="I314" s="1">
        <f t="shared" si="39"/>
        <v>4.1564997261346539</v>
      </c>
      <c r="J314" s="1">
        <f t="shared" si="37"/>
        <v>5.2396839712703711</v>
      </c>
    </row>
    <row r="315" spans="1:10">
      <c r="A315" s="4">
        <v>40575</v>
      </c>
      <c r="B315" s="5">
        <v>99.31581681360916</v>
      </c>
      <c r="C315" s="5">
        <v>205.34162961241111</v>
      </c>
      <c r="D315" s="5">
        <v>69.261197024457047</v>
      </c>
      <c r="E315" s="5">
        <v>112.07055795448856</v>
      </c>
      <c r="G315" s="1">
        <f t="shared" si="34"/>
        <v>4.5983048414848353</v>
      </c>
      <c r="H315" s="1">
        <f t="shared" si="38"/>
        <v>5.3246750780057397</v>
      </c>
      <c r="I315" s="1">
        <f t="shared" si="39"/>
        <v>4.237884821880904</v>
      </c>
      <c r="J315" s="1">
        <f t="shared" si="37"/>
        <v>4.7191286546764077</v>
      </c>
    </row>
    <row r="316" spans="1:10">
      <c r="A316" s="4">
        <v>40603</v>
      </c>
      <c r="B316" s="5">
        <v>120.93153324372516</v>
      </c>
      <c r="C316" s="5">
        <v>213.03448977492138</v>
      </c>
      <c r="D316" s="5">
        <v>76.142583816161661</v>
      </c>
      <c r="E316" s="5">
        <v>179.94448367126108</v>
      </c>
      <c r="G316" s="1">
        <f t="shared" si="34"/>
        <v>4.7952245444873798</v>
      </c>
      <c r="H316" s="1">
        <f t="shared" si="38"/>
        <v>5.3614540764270995</v>
      </c>
      <c r="I316" s="1">
        <f t="shared" si="39"/>
        <v>4.3326076854476749</v>
      </c>
      <c r="J316" s="1">
        <f t="shared" si="37"/>
        <v>5.1926483792691824</v>
      </c>
    </row>
    <row r="317" spans="1:10">
      <c r="A317" s="4">
        <v>40634</v>
      </c>
      <c r="B317" s="5">
        <v>99.550700868521815</v>
      </c>
      <c r="C317" s="5">
        <v>185.15276509731612</v>
      </c>
      <c r="D317" s="5">
        <v>67.542698445377184</v>
      </c>
      <c r="E317" s="5">
        <v>230.38045750769692</v>
      </c>
      <c r="G317" s="1">
        <f t="shared" si="34"/>
        <v>4.6006670708522908</v>
      </c>
      <c r="H317" s="1">
        <f t="shared" si="38"/>
        <v>5.2211812416111414</v>
      </c>
      <c r="I317" s="1">
        <f t="shared" si="39"/>
        <v>4.2127599674518361</v>
      </c>
      <c r="J317" s="1">
        <f t="shared" si="37"/>
        <v>5.4397321053792647</v>
      </c>
    </row>
    <row r="318" spans="1:10">
      <c r="A318" s="4">
        <v>40664</v>
      </c>
      <c r="B318" s="5">
        <v>80.956208723916859</v>
      </c>
      <c r="C318" s="5">
        <v>145.10404788190917</v>
      </c>
      <c r="D318" s="5">
        <v>67.194540205968025</v>
      </c>
      <c r="E318" s="5">
        <v>87.763983812455976</v>
      </c>
      <c r="G318" s="1">
        <f t="shared" si="34"/>
        <v>4.39390837543964</v>
      </c>
      <c r="H318" s="1">
        <f t="shared" si="38"/>
        <v>4.977451056688543</v>
      </c>
      <c r="I318" s="1">
        <f t="shared" si="39"/>
        <v>4.2075919972933935</v>
      </c>
      <c r="J318" s="1">
        <f t="shared" si="37"/>
        <v>4.4746512093356774</v>
      </c>
    </row>
    <row r="319" spans="1:10">
      <c r="A319" s="4">
        <v>40695</v>
      </c>
      <c r="B319" s="5">
        <v>108.18152945708729</v>
      </c>
      <c r="C319" s="5">
        <v>182.93522283106563</v>
      </c>
      <c r="D319" s="5">
        <v>54.134602568517664</v>
      </c>
      <c r="E319" s="5">
        <v>149.83257862002316</v>
      </c>
      <c r="G319" s="1">
        <f t="shared" si="34"/>
        <v>4.6838106444195757</v>
      </c>
      <c r="H319" s="1">
        <f t="shared" si="38"/>
        <v>5.2091321165772442</v>
      </c>
      <c r="I319" s="1">
        <f t="shared" si="39"/>
        <v>3.9914735852473684</v>
      </c>
      <c r="J319" s="1">
        <f t="shared" si="37"/>
        <v>5.0095185282121237</v>
      </c>
    </row>
    <row r="320" spans="1:10">
      <c r="A320" s="4">
        <v>40725</v>
      </c>
      <c r="B320" s="5">
        <v>171.19932477233908</v>
      </c>
      <c r="C320" s="5">
        <v>343.90584649187372</v>
      </c>
      <c r="D320" s="5">
        <v>68.37895098950392</v>
      </c>
      <c r="E320" s="5">
        <v>260.24989064580092</v>
      </c>
      <c r="G320" s="1">
        <f t="shared" si="34"/>
        <v>5.142828519613059</v>
      </c>
      <c r="H320" s="1">
        <f t="shared" si="38"/>
        <v>5.8403679178516477</v>
      </c>
      <c r="I320" s="1">
        <f t="shared" si="39"/>
        <v>4.2250650431970787</v>
      </c>
      <c r="J320" s="1">
        <f t="shared" si="37"/>
        <v>5.5616422873059443</v>
      </c>
    </row>
    <row r="321" spans="1:10">
      <c r="A321" s="4">
        <v>40756</v>
      </c>
      <c r="B321" s="5">
        <v>215.12430490831778</v>
      </c>
      <c r="C321" s="5">
        <v>398.30928020604358</v>
      </c>
      <c r="D321" s="5">
        <v>107.60644887573594</v>
      </c>
      <c r="E321" s="5">
        <v>224.13029306417224</v>
      </c>
      <c r="G321" s="1">
        <f t="shared" si="34"/>
        <v>5.3712160234204651</v>
      </c>
      <c r="H321" s="1">
        <f t="shared" si="38"/>
        <v>5.9872287894543144</v>
      </c>
      <c r="I321" s="1">
        <f t="shared" si="39"/>
        <v>4.6784805797210938</v>
      </c>
      <c r="J321" s="1">
        <f t="shared" si="37"/>
        <v>5.4122275482183086</v>
      </c>
    </row>
    <row r="322" spans="1:10">
      <c r="A322" s="4">
        <v>40787</v>
      </c>
      <c r="B322" s="5">
        <v>189.7194376947046</v>
      </c>
      <c r="C322" s="5">
        <v>364.73791132329978</v>
      </c>
      <c r="D322" s="5">
        <v>102.432904487711</v>
      </c>
      <c r="E322" s="5">
        <v>160.2588858361762</v>
      </c>
      <c r="G322" s="1">
        <f t="shared" si="34"/>
        <v>5.2455463371356261</v>
      </c>
      <c r="H322" s="1">
        <f t="shared" si="38"/>
        <v>5.899179044491234</v>
      </c>
      <c r="I322" s="1">
        <f t="shared" si="39"/>
        <v>4.6292079938768547</v>
      </c>
      <c r="J322" s="1">
        <f t="shared" si="37"/>
        <v>5.0767905440992269</v>
      </c>
    </row>
    <row r="323" spans="1:10">
      <c r="A323" s="4">
        <v>40817</v>
      </c>
      <c r="B323" s="5">
        <v>117.90216358552925</v>
      </c>
      <c r="C323" s="5">
        <v>157.65353268969596</v>
      </c>
      <c r="D323" s="5">
        <v>62.814757909511805</v>
      </c>
      <c r="E323" s="5">
        <v>473.07415623387323</v>
      </c>
      <c r="G323" s="1">
        <f t="shared" ref="G323:G361" si="40">LN(B323)</f>
        <v>4.7698551583972479</v>
      </c>
      <c r="H323" s="1">
        <f t="shared" ref="H323:H354" si="41">LN(C323)</f>
        <v>5.0603997941744856</v>
      </c>
      <c r="I323" s="1">
        <f t="shared" ref="I323:I361" si="42">LN(D323)</f>
        <v>4.140190044425422</v>
      </c>
      <c r="J323" s="1">
        <f t="shared" ref="J323:J361" si="43">LN(E323)</f>
        <v>6.1592521547105985</v>
      </c>
    </row>
    <row r="324" spans="1:10">
      <c r="A324" s="4">
        <v>40848</v>
      </c>
      <c r="B324" s="5">
        <v>114.78724950333292</v>
      </c>
      <c r="C324" s="5">
        <v>194.13332876148183</v>
      </c>
      <c r="D324" s="5">
        <v>80.172329177520808</v>
      </c>
      <c r="E324" s="5">
        <v>165.74860948340083</v>
      </c>
      <c r="G324" s="1">
        <f t="shared" si="40"/>
        <v>4.7430804106729267</v>
      </c>
      <c r="H324" s="1">
        <f t="shared" si="41"/>
        <v>5.2685451846643074</v>
      </c>
      <c r="I324" s="1">
        <f t="shared" si="42"/>
        <v>4.384178432614255</v>
      </c>
      <c r="J324" s="1">
        <f t="shared" si="43"/>
        <v>5.110472239790365</v>
      </c>
    </row>
    <row r="325" spans="1:10">
      <c r="A325" s="4">
        <v>40878</v>
      </c>
      <c r="B325" s="5">
        <v>155.85505606439301</v>
      </c>
      <c r="C325" s="5">
        <v>295.59743247502337</v>
      </c>
      <c r="D325" s="5">
        <v>124.27316817827553</v>
      </c>
      <c r="E325" s="5">
        <v>140.28777986964269</v>
      </c>
      <c r="G325" s="1">
        <f t="shared" si="40"/>
        <v>5.0489264475504054</v>
      </c>
      <c r="H325" s="1">
        <f t="shared" si="41"/>
        <v>5.6889985032278787</v>
      </c>
      <c r="I325" s="1">
        <f t="shared" si="42"/>
        <v>4.8224821118059209</v>
      </c>
      <c r="J325" s="1">
        <f t="shared" si="43"/>
        <v>4.9436958833124427</v>
      </c>
    </row>
    <row r="326" spans="1:10">
      <c r="A326" s="4">
        <v>40909</v>
      </c>
      <c r="B326" s="5">
        <v>134.62053994083482</v>
      </c>
      <c r="C326" s="5">
        <v>255.62833886470474</v>
      </c>
      <c r="D326" s="5">
        <v>78.979966500076188</v>
      </c>
      <c r="E326" s="5">
        <v>109.25850601071009</v>
      </c>
      <c r="G326" s="1">
        <f t="shared" si="40"/>
        <v>4.9024600054260672</v>
      </c>
      <c r="H326" s="1">
        <f t="shared" si="41"/>
        <v>5.5437245882851816</v>
      </c>
      <c r="I326" s="1">
        <f t="shared" si="42"/>
        <v>4.3691942317013632</v>
      </c>
      <c r="J326" s="1">
        <f t="shared" si="43"/>
        <v>4.6937166891665081</v>
      </c>
    </row>
    <row r="327" spans="1:10">
      <c r="A327" s="4">
        <v>40940</v>
      </c>
      <c r="B327" s="5">
        <v>100.17060446874696</v>
      </c>
      <c r="C327" s="5">
        <v>159.7940721830266</v>
      </c>
      <c r="D327" s="5">
        <v>56.454767092770929</v>
      </c>
      <c r="E327" s="5">
        <v>95.983536480415268</v>
      </c>
      <c r="G327" s="1">
        <f t="shared" si="40"/>
        <v>4.6068747770344061</v>
      </c>
      <c r="H327" s="1">
        <f t="shared" si="41"/>
        <v>5.0738859374190142</v>
      </c>
      <c r="I327" s="1">
        <f t="shared" si="42"/>
        <v>4.0334397350863069</v>
      </c>
      <c r="J327" s="1">
        <f t="shared" si="43"/>
        <v>4.5641766817652138</v>
      </c>
    </row>
    <row r="328" spans="1:10">
      <c r="A328" s="4">
        <v>40969</v>
      </c>
      <c r="B328" s="5">
        <v>77.73001803645117</v>
      </c>
      <c r="C328" s="5">
        <v>143.53217726656388</v>
      </c>
      <c r="D328" s="5">
        <v>50.992886522236148</v>
      </c>
      <c r="E328" s="5">
        <v>110.61239084355655</v>
      </c>
      <c r="G328" s="1">
        <f t="shared" si="40"/>
        <v>4.3532415152818693</v>
      </c>
      <c r="H328" s="1">
        <f t="shared" si="41"/>
        <v>4.9665592418862232</v>
      </c>
      <c r="I328" s="1">
        <f t="shared" si="42"/>
        <v>3.9316861430399381</v>
      </c>
      <c r="J328" s="1">
        <f t="shared" si="43"/>
        <v>4.7060321157565621</v>
      </c>
    </row>
    <row r="329" spans="1:10">
      <c r="A329" s="4">
        <v>41000</v>
      </c>
      <c r="B329" s="5">
        <v>82.540387846345666</v>
      </c>
      <c r="C329" s="5">
        <v>176.2377312581433</v>
      </c>
      <c r="D329" s="5">
        <v>36.922470570381087</v>
      </c>
      <c r="E329" s="5">
        <v>88.788111433923419</v>
      </c>
      <c r="G329" s="1">
        <f t="shared" si="40"/>
        <v>4.4132877232029726</v>
      </c>
      <c r="H329" s="1">
        <f t="shared" si="41"/>
        <v>5.1718338293866228</v>
      </c>
      <c r="I329" s="1">
        <f t="shared" si="42"/>
        <v>3.6088203242533776</v>
      </c>
      <c r="J329" s="1">
        <f t="shared" si="43"/>
        <v>4.4862527607867539</v>
      </c>
    </row>
    <row r="330" spans="1:10">
      <c r="A330" s="4">
        <v>41030</v>
      </c>
      <c r="B330" s="5">
        <v>102.47687377953388</v>
      </c>
      <c r="C330" s="5">
        <v>197.68771828627263</v>
      </c>
      <c r="D330" s="5">
        <v>66.082555579821872</v>
      </c>
      <c r="E330" s="5">
        <v>159.06209092971952</v>
      </c>
      <c r="G330" s="1">
        <f t="shared" si="40"/>
        <v>4.629637151458982</v>
      </c>
      <c r="H330" s="1">
        <f t="shared" si="41"/>
        <v>5.2866886052639179</v>
      </c>
      <c r="I330" s="1">
        <f t="shared" si="42"/>
        <v>4.1909048024936828</v>
      </c>
      <c r="J330" s="1">
        <f t="shared" si="43"/>
        <v>5.0692946349833861</v>
      </c>
    </row>
    <row r="331" spans="1:10">
      <c r="A331" s="4">
        <v>41061</v>
      </c>
      <c r="B331" s="5">
        <v>147.02948444247156</v>
      </c>
      <c r="C331" s="5">
        <v>320.97686962500956</v>
      </c>
      <c r="D331" s="5">
        <v>49.738346479920779</v>
      </c>
      <c r="E331" s="5">
        <v>164.30950020526595</v>
      </c>
      <c r="G331" s="1">
        <f t="shared" si="40"/>
        <v>4.9906331411049552</v>
      </c>
      <c r="H331" s="1">
        <f t="shared" si="41"/>
        <v>5.7713690632908072</v>
      </c>
      <c r="I331" s="1">
        <f t="shared" si="42"/>
        <v>3.9067761945561186</v>
      </c>
      <c r="J331" s="1">
        <f t="shared" si="43"/>
        <v>5.101751845679952</v>
      </c>
    </row>
    <row r="332" spans="1:10">
      <c r="A332" s="4">
        <v>41091</v>
      </c>
      <c r="B332" s="5">
        <v>149.46873139485646</v>
      </c>
      <c r="C332" s="5">
        <v>336.71582818705042</v>
      </c>
      <c r="D332" s="5">
        <v>68.818581786896019</v>
      </c>
      <c r="E332" s="5">
        <v>365.69038186853481</v>
      </c>
      <c r="G332" s="1">
        <f t="shared" si="40"/>
        <v>5.0070872164054228</v>
      </c>
      <c r="H332" s="1">
        <f t="shared" si="41"/>
        <v>5.8192393348246538</v>
      </c>
      <c r="I332" s="1">
        <f t="shared" si="42"/>
        <v>4.2314737925850112</v>
      </c>
      <c r="J332" s="1">
        <f t="shared" si="43"/>
        <v>5.9017870242038759</v>
      </c>
    </row>
    <row r="333" spans="1:10">
      <c r="A333" s="4">
        <v>41122</v>
      </c>
      <c r="B333" s="5">
        <v>129.10113015619015</v>
      </c>
      <c r="C333" s="5">
        <v>277.94252770479181</v>
      </c>
      <c r="D333" s="5">
        <v>102.95257789430929</v>
      </c>
      <c r="E333" s="5">
        <v>151.30807595686099</v>
      </c>
      <c r="G333" s="1">
        <f t="shared" si="40"/>
        <v>4.8605960519288436</v>
      </c>
      <c r="H333" s="1">
        <f t="shared" si="41"/>
        <v>5.6274143574431879</v>
      </c>
      <c r="I333" s="1">
        <f t="shared" si="42"/>
        <v>4.6342684734158501</v>
      </c>
      <c r="J333" s="1">
        <f t="shared" si="43"/>
        <v>5.0193179964805825</v>
      </c>
    </row>
    <row r="334" spans="1:10">
      <c r="A334" s="4">
        <v>41153</v>
      </c>
      <c r="B334" s="5">
        <v>140.9128979614342</v>
      </c>
      <c r="C334" s="5">
        <v>287.95348833656328</v>
      </c>
      <c r="D334" s="5">
        <v>95.241831068468642</v>
      </c>
      <c r="E334" s="5">
        <v>321.08999986095222</v>
      </c>
      <c r="G334" s="1">
        <f t="shared" si="40"/>
        <v>4.9481419545407714</v>
      </c>
      <c r="H334" s="1">
        <f t="shared" si="41"/>
        <v>5.6627989682622282</v>
      </c>
      <c r="I334" s="1">
        <f t="shared" si="42"/>
        <v>4.5564192472682521</v>
      </c>
      <c r="J334" s="1">
        <f t="shared" si="43"/>
        <v>5.7717214572313447</v>
      </c>
    </row>
    <row r="335" spans="1:10">
      <c r="A335" s="4">
        <v>41183</v>
      </c>
      <c r="B335" s="5">
        <v>158.68645961101444</v>
      </c>
      <c r="C335" s="5">
        <v>409.4858154827304</v>
      </c>
      <c r="D335" s="5">
        <v>129.02427219821965</v>
      </c>
      <c r="E335" s="5">
        <v>265.14564921612583</v>
      </c>
      <c r="G335" s="1">
        <f t="shared" si="40"/>
        <v>5.0669303032308139</v>
      </c>
      <c r="H335" s="1">
        <f t="shared" si="41"/>
        <v>6.0149022640673824</v>
      </c>
      <c r="I335" s="1">
        <f t="shared" si="42"/>
        <v>4.8600005432377902</v>
      </c>
      <c r="J335" s="1">
        <f t="shared" si="43"/>
        <v>5.5802792946841384</v>
      </c>
    </row>
    <row r="336" spans="1:10" s="1" customFormat="1">
      <c r="A336" s="6">
        <v>41214</v>
      </c>
      <c r="B336" s="5">
        <v>191.86612225772996</v>
      </c>
      <c r="C336" s="5">
        <v>441.45093915055259</v>
      </c>
      <c r="D336" s="5">
        <v>142.67635397147063</v>
      </c>
      <c r="E336" s="5">
        <v>242.84494974149877</v>
      </c>
      <c r="G336" s="1">
        <f t="shared" si="40"/>
        <v>5.2567978489074259</v>
      </c>
      <c r="H336" s="1">
        <f t="shared" si="41"/>
        <v>6.090066890767579</v>
      </c>
      <c r="I336" s="1">
        <f t="shared" si="42"/>
        <v>4.9605788062776597</v>
      </c>
      <c r="J336" s="1">
        <f t="shared" si="43"/>
        <v>5.4924231727818134</v>
      </c>
    </row>
    <row r="337" spans="1:10" s="1" customFormat="1">
      <c r="A337" s="6">
        <v>41244</v>
      </c>
      <c r="B337" s="5">
        <v>193.69687312617626</v>
      </c>
      <c r="C337" s="5">
        <v>381.16670720025695</v>
      </c>
      <c r="D337" s="5">
        <v>92.401484033179401</v>
      </c>
      <c r="E337" s="5">
        <v>206.51899087665436</v>
      </c>
      <c r="G337" s="1">
        <f t="shared" si="40"/>
        <v>5.2662944274131442</v>
      </c>
      <c r="H337" s="1">
        <f t="shared" si="41"/>
        <v>5.9432368311355779</v>
      </c>
      <c r="I337" s="1">
        <f t="shared" si="42"/>
        <v>4.5261430394838076</v>
      </c>
      <c r="J337" s="1">
        <f t="shared" si="43"/>
        <v>5.330392373676899</v>
      </c>
    </row>
    <row r="338" spans="1:10" s="1" customFormat="1">
      <c r="A338" s="6">
        <v>41275</v>
      </c>
      <c r="B338" s="5">
        <v>181.28324994668691</v>
      </c>
      <c r="C338" s="5">
        <v>342.84584002994541</v>
      </c>
      <c r="D338" s="5">
        <v>128.48445387677415</v>
      </c>
      <c r="E338" s="5">
        <v>141.94635460701778</v>
      </c>
      <c r="G338" s="1">
        <f t="shared" si="40"/>
        <v>5.2000607248919817</v>
      </c>
      <c r="H338" s="1">
        <f t="shared" si="41"/>
        <v>5.837280900157988</v>
      </c>
      <c r="I338" s="1">
        <f t="shared" si="42"/>
        <v>4.8558079155127194</v>
      </c>
      <c r="J338" s="1">
        <f t="shared" si="43"/>
        <v>4.9554492017651137</v>
      </c>
    </row>
    <row r="339" spans="1:10" s="1" customFormat="1">
      <c r="A339" s="6">
        <v>41306</v>
      </c>
      <c r="B339" s="5">
        <v>130.54162126830775</v>
      </c>
      <c r="C339" s="5">
        <v>243.73999451486816</v>
      </c>
      <c r="D339" s="5">
        <v>105.80119074147734</v>
      </c>
      <c r="E339" s="5">
        <v>200.15956417005413</v>
      </c>
      <c r="G339" s="1">
        <f t="shared" si="40"/>
        <v>4.8716921128350776</v>
      </c>
      <c r="H339" s="1">
        <f t="shared" si="41"/>
        <v>5.496102060891328</v>
      </c>
      <c r="I339" s="1">
        <f t="shared" si="42"/>
        <v>4.6615617740062092</v>
      </c>
      <c r="J339" s="1">
        <f t="shared" si="43"/>
        <v>5.2991148693084273</v>
      </c>
    </row>
    <row r="340" spans="1:10" s="1" customFormat="1">
      <c r="A340" s="6">
        <v>41334</v>
      </c>
      <c r="B340" s="5">
        <v>127.907071246532</v>
      </c>
      <c r="C340" s="5">
        <v>211.28277488596311</v>
      </c>
      <c r="D340" s="5">
        <v>67.232096634125867</v>
      </c>
      <c r="E340" s="5">
        <v>76.095169395214342</v>
      </c>
      <c r="G340" s="1">
        <f t="shared" si="40"/>
        <v>4.8513039943632501</v>
      </c>
      <c r="H340" s="1">
        <f t="shared" si="41"/>
        <v>5.3531974015923458</v>
      </c>
      <c r="I340" s="1">
        <f t="shared" si="42"/>
        <v>4.2081507619849425</v>
      </c>
      <c r="J340" s="1">
        <f t="shared" si="43"/>
        <v>4.3319847857860569</v>
      </c>
    </row>
    <row r="341" spans="1:10" s="1" customFormat="1">
      <c r="A341" s="6">
        <v>41365</v>
      </c>
      <c r="B341" s="5">
        <v>77.201711174027736</v>
      </c>
      <c r="C341" s="5">
        <v>117.73898349688191</v>
      </c>
      <c r="D341" s="5">
        <v>38.559535829569612</v>
      </c>
      <c r="E341" s="5">
        <v>47.961098754354303</v>
      </c>
      <c r="G341" s="1">
        <f t="shared" si="40"/>
        <v>4.3464216222517607</v>
      </c>
      <c r="H341" s="1">
        <f t="shared" si="41"/>
        <v>4.7684701701067738</v>
      </c>
      <c r="I341" s="1">
        <f t="shared" si="42"/>
        <v>3.6522034320549963</v>
      </c>
      <c r="J341" s="1">
        <f t="shared" si="43"/>
        <v>3.8703902397041086</v>
      </c>
    </row>
    <row r="342" spans="1:10" s="1" customFormat="1">
      <c r="A342" s="6">
        <v>41395</v>
      </c>
      <c r="B342" s="5">
        <v>71.645562532799488</v>
      </c>
      <c r="C342" s="5">
        <v>122.96646762449696</v>
      </c>
      <c r="D342" s="5">
        <v>31.160853217277442</v>
      </c>
      <c r="E342" s="5">
        <v>37.286633003655034</v>
      </c>
      <c r="G342" s="1">
        <f t="shared" si="40"/>
        <v>4.2717312198063793</v>
      </c>
      <c r="H342" s="1">
        <f t="shared" si="41"/>
        <v>4.8119116972655247</v>
      </c>
      <c r="I342" s="1">
        <f t="shared" si="42"/>
        <v>3.4391626024401707</v>
      </c>
      <c r="J342" s="1">
        <f t="shared" si="43"/>
        <v>3.6186348979085925</v>
      </c>
    </row>
    <row r="343" spans="1:10" s="1" customFormat="1">
      <c r="A343" s="6">
        <v>41426</v>
      </c>
      <c r="B343" s="5">
        <v>77.763068487059172</v>
      </c>
      <c r="C343" s="5">
        <v>129.01286309945701</v>
      </c>
      <c r="D343" s="5">
        <v>36.726216613324851</v>
      </c>
      <c r="E343" s="5">
        <v>89.548832095659108</v>
      </c>
      <c r="G343" s="1">
        <f t="shared" si="40"/>
        <v>4.3536666203697507</v>
      </c>
      <c r="H343" s="1">
        <f t="shared" si="41"/>
        <v>4.8599121133398455</v>
      </c>
      <c r="I343" s="1">
        <f t="shared" si="42"/>
        <v>3.6034908491715414</v>
      </c>
      <c r="J343" s="1">
        <f t="shared" si="43"/>
        <v>4.4947840864971527</v>
      </c>
    </row>
    <row r="344" spans="1:10" s="1" customFormat="1">
      <c r="A344" s="6">
        <v>41456</v>
      </c>
      <c r="B344" s="5">
        <v>86.720341793185582</v>
      </c>
      <c r="C344" s="5">
        <v>174.81584295561942</v>
      </c>
      <c r="D344" s="5">
        <v>91.145833625431919</v>
      </c>
      <c r="E344" s="5">
        <v>153.35994718701133</v>
      </c>
      <c r="G344" s="1">
        <f t="shared" si="40"/>
        <v>4.4626884790256538</v>
      </c>
      <c r="H344" s="1">
        <f t="shared" si="41"/>
        <v>5.1637330938719019</v>
      </c>
      <c r="I344" s="1">
        <f t="shared" si="42"/>
        <v>4.5124607910885626</v>
      </c>
      <c r="J344" s="1">
        <f t="shared" si="43"/>
        <v>5.0327877543646862</v>
      </c>
    </row>
    <row r="345" spans="1:10" s="1" customFormat="1">
      <c r="A345" s="6">
        <v>41487</v>
      </c>
      <c r="B345" s="5">
        <v>88.397501473752655</v>
      </c>
      <c r="C345" s="5">
        <v>163.45677093604169</v>
      </c>
      <c r="D345" s="5">
        <v>59.246207554792569</v>
      </c>
      <c r="E345" s="5">
        <v>72.307702904718596</v>
      </c>
      <c r="G345" s="1">
        <f t="shared" si="40"/>
        <v>4.481843705372591</v>
      </c>
      <c r="H345" s="1">
        <f t="shared" si="41"/>
        <v>5.0965485574333105</v>
      </c>
      <c r="I345" s="1">
        <f t="shared" si="42"/>
        <v>4.0817017704526224</v>
      </c>
      <c r="J345" s="1">
        <f t="shared" si="43"/>
        <v>4.280930664357121</v>
      </c>
    </row>
    <row r="346" spans="1:10" s="1" customFormat="1">
      <c r="A346" s="6">
        <v>41518</v>
      </c>
      <c r="B346" s="5">
        <v>110.42686351760848</v>
      </c>
      <c r="C346" s="5">
        <v>264.62898000627359</v>
      </c>
      <c r="D346" s="5">
        <v>109.3701613190395</v>
      </c>
      <c r="E346" s="5">
        <v>100.57190046796536</v>
      </c>
      <c r="G346" s="1">
        <f t="shared" si="40"/>
        <v>4.7043534332071495</v>
      </c>
      <c r="H346" s="1">
        <f t="shared" si="41"/>
        <v>5.5783287695167916</v>
      </c>
      <c r="I346" s="1">
        <f t="shared" si="42"/>
        <v>4.6947381043304066</v>
      </c>
      <c r="J346" s="1">
        <f t="shared" si="43"/>
        <v>4.6108728992447858</v>
      </c>
    </row>
    <row r="347" spans="1:10">
      <c r="A347" s="6">
        <v>41548</v>
      </c>
      <c r="B347" s="3">
        <v>177.43455819496083</v>
      </c>
      <c r="C347" s="3">
        <v>538.10470892319051</v>
      </c>
      <c r="D347" s="3">
        <v>109.68185087041698</v>
      </c>
      <c r="E347" s="3">
        <v>111.08845143157912</v>
      </c>
      <c r="G347" s="1">
        <f t="shared" si="40"/>
        <v>5.1786018547084218</v>
      </c>
      <c r="H347" s="1">
        <f t="shared" si="41"/>
        <v>6.2880531674758364</v>
      </c>
      <c r="I347" s="1">
        <f t="shared" si="42"/>
        <v>4.6975839102978254</v>
      </c>
      <c r="J347" s="1">
        <f t="shared" si="43"/>
        <v>4.7103267437321286</v>
      </c>
    </row>
    <row r="348" spans="1:10">
      <c r="A348" s="6">
        <v>41579</v>
      </c>
      <c r="B348" s="3">
        <v>78.708750936587407</v>
      </c>
      <c r="C348" s="3">
        <v>137.36747917767539</v>
      </c>
      <c r="D348" s="3">
        <v>43.77438265483444</v>
      </c>
      <c r="E348" s="3">
        <v>87.898786423886591</v>
      </c>
      <c r="G348" s="1">
        <f t="shared" si="40"/>
        <v>4.3657543428452046</v>
      </c>
      <c r="H348" s="1">
        <f t="shared" si="41"/>
        <v>4.9226596645658089</v>
      </c>
      <c r="I348" s="1">
        <f t="shared" si="42"/>
        <v>3.779048775384509</v>
      </c>
      <c r="J348" s="1">
        <f t="shared" si="43"/>
        <v>4.4761859982691634</v>
      </c>
    </row>
    <row r="349" spans="1:10">
      <c r="A349" s="6">
        <v>41609</v>
      </c>
      <c r="B349" s="3">
        <v>92.190476522449117</v>
      </c>
      <c r="C349" s="3">
        <v>217.82739552549398</v>
      </c>
      <c r="D349" s="3">
        <v>47.146121082052936</v>
      </c>
      <c r="E349" s="3">
        <v>155.63204262193346</v>
      </c>
      <c r="G349" s="1">
        <f t="shared" si="40"/>
        <v>4.5238568337140457</v>
      </c>
      <c r="H349" s="1">
        <f t="shared" si="41"/>
        <v>5.3837029855341836</v>
      </c>
      <c r="I349" s="1">
        <f t="shared" si="42"/>
        <v>3.8532517380824256</v>
      </c>
      <c r="J349" s="1">
        <f t="shared" si="43"/>
        <v>5.0474945199906065</v>
      </c>
    </row>
    <row r="350" spans="1:10">
      <c r="A350" s="6">
        <v>41640</v>
      </c>
      <c r="B350" s="3">
        <v>94.313956079988401</v>
      </c>
      <c r="C350" s="3">
        <v>251.72777460975391</v>
      </c>
      <c r="D350" s="3">
        <v>52.828148589518662</v>
      </c>
      <c r="E350" s="3">
        <v>134.34923544495621</v>
      </c>
      <c r="G350" s="1">
        <f t="shared" si="40"/>
        <v>4.546629175295446</v>
      </c>
      <c r="H350" s="1">
        <f t="shared" si="41"/>
        <v>5.5283482441254943</v>
      </c>
      <c r="I350" s="1">
        <f t="shared" si="42"/>
        <v>3.9670441658814459</v>
      </c>
      <c r="J350" s="1">
        <f t="shared" si="43"/>
        <v>4.9004426442746061</v>
      </c>
    </row>
    <row r="351" spans="1:10">
      <c r="A351" s="6">
        <v>41671</v>
      </c>
      <c r="B351" s="3">
        <v>84.62699751755828</v>
      </c>
      <c r="C351" s="3">
        <v>234.75022536516298</v>
      </c>
      <c r="D351" s="3">
        <v>72.392961130541977</v>
      </c>
      <c r="E351" s="3">
        <v>86.932501082661076</v>
      </c>
      <c r="G351" s="1">
        <f t="shared" si="40"/>
        <v>4.4382533352972375</v>
      </c>
      <c r="H351" s="1">
        <f t="shared" si="41"/>
        <v>5.4585220781099046</v>
      </c>
      <c r="I351" s="1">
        <f t="shared" si="42"/>
        <v>4.2821090727114699</v>
      </c>
      <c r="J351" s="1">
        <f t="shared" si="43"/>
        <v>4.4651319679029156</v>
      </c>
    </row>
    <row r="352" spans="1:10">
      <c r="A352" s="6">
        <v>41699</v>
      </c>
      <c r="B352" s="3">
        <v>68.934722495106257</v>
      </c>
      <c r="C352" s="3">
        <v>104.84329661749521</v>
      </c>
      <c r="D352" s="3">
        <v>66.221345940571197</v>
      </c>
      <c r="E352" s="3">
        <v>59.055867994413006</v>
      </c>
      <c r="G352" s="1">
        <f t="shared" si="40"/>
        <v>4.2331600060132013</v>
      </c>
      <c r="H352" s="1">
        <f t="shared" si="41"/>
        <v>4.6524668222330234</v>
      </c>
      <c r="I352" s="1">
        <f t="shared" si="42"/>
        <v>4.1930028572005416</v>
      </c>
      <c r="J352" s="1">
        <f t="shared" si="43"/>
        <v>4.0784839110239179</v>
      </c>
    </row>
    <row r="353" spans="1:10">
      <c r="A353" s="6">
        <v>41730</v>
      </c>
      <c r="B353" s="3">
        <v>55.199160178444558</v>
      </c>
      <c r="C353" s="3">
        <v>90.622407242962851</v>
      </c>
      <c r="D353" s="3">
        <v>25.925138778682108</v>
      </c>
      <c r="E353" s="3">
        <v>42.821554162411324</v>
      </c>
      <c r="G353" s="1">
        <f t="shared" si="40"/>
        <v>4.0109477390087003</v>
      </c>
      <c r="H353" s="1">
        <f t="shared" si="41"/>
        <v>4.5067015030327493</v>
      </c>
      <c r="I353" s="1">
        <f t="shared" si="42"/>
        <v>3.2552131071844692</v>
      </c>
      <c r="J353" s="1">
        <f t="shared" si="43"/>
        <v>3.7570415777483572</v>
      </c>
    </row>
    <row r="354" spans="1:10">
      <c r="A354" s="6">
        <v>41760</v>
      </c>
      <c r="B354" s="3">
        <v>61.70144249563581</v>
      </c>
      <c r="C354" s="3">
        <v>80.975085960994477</v>
      </c>
      <c r="D354" s="3">
        <v>32.518736281591394</v>
      </c>
      <c r="E354" s="3">
        <v>68.095048931573757</v>
      </c>
      <c r="G354" s="1">
        <f t="shared" si="40"/>
        <v>4.1223073098217782</v>
      </c>
      <c r="H354" s="1">
        <f t="shared" si="41"/>
        <v>4.3941415266313211</v>
      </c>
      <c r="I354" s="1">
        <f t="shared" si="42"/>
        <v>3.4818164241948892</v>
      </c>
      <c r="J354" s="1">
        <f t="shared" si="43"/>
        <v>4.2209045075987337</v>
      </c>
    </row>
    <row r="355" spans="1:10">
      <c r="A355" s="6">
        <v>41791</v>
      </c>
      <c r="B355" s="3">
        <v>56.929195859398952</v>
      </c>
      <c r="C355" s="3">
        <v>72.2183107248364</v>
      </c>
      <c r="D355" s="3">
        <v>29.921788737960373</v>
      </c>
      <c r="E355" s="3">
        <v>70.361067213314854</v>
      </c>
      <c r="G355" s="1">
        <f t="shared" si="40"/>
        <v>4.0418083177868027</v>
      </c>
      <c r="H355" s="1">
        <f t="shared" ref="H355:H361" si="44">LN(C355)</f>
        <v>4.2796936248922286</v>
      </c>
      <c r="I355" s="1">
        <f t="shared" si="42"/>
        <v>3.3985869353420228</v>
      </c>
      <c r="J355" s="1">
        <f t="shared" si="43"/>
        <v>4.2536400876524905</v>
      </c>
    </row>
    <row r="356" spans="1:10">
      <c r="A356" s="6">
        <v>41821</v>
      </c>
      <c r="B356" s="3">
        <v>70.484791598705229</v>
      </c>
      <c r="C356" s="3">
        <v>106.67563166097429</v>
      </c>
      <c r="D356" s="3">
        <v>53.838656006377498</v>
      </c>
      <c r="E356" s="3">
        <v>76.479798117525533</v>
      </c>
      <c r="G356" s="1">
        <f t="shared" si="40"/>
        <v>4.2553969645427037</v>
      </c>
      <c r="H356" s="1">
        <f t="shared" si="44"/>
        <v>4.6697927504155601</v>
      </c>
      <c r="I356" s="1">
        <f t="shared" si="42"/>
        <v>3.9859917222904535</v>
      </c>
      <c r="J356" s="1">
        <f t="shared" si="43"/>
        <v>4.3370266290629562</v>
      </c>
    </row>
    <row r="357" spans="1:10">
      <c r="A357" s="6">
        <v>41852</v>
      </c>
      <c r="B357" s="3">
        <v>48.455862619862508</v>
      </c>
      <c r="C357" s="3">
        <v>78.154978073710382</v>
      </c>
      <c r="D357" s="3">
        <v>26.726362907157316</v>
      </c>
      <c r="E357" s="3">
        <v>86.285875039175437</v>
      </c>
      <c r="G357" s="1">
        <f t="shared" si="40"/>
        <v>3.8806533345223757</v>
      </c>
      <c r="H357" s="1">
        <f t="shared" si="44"/>
        <v>4.3586937537986188</v>
      </c>
      <c r="I357" s="1">
        <f t="shared" si="42"/>
        <v>3.2856504530722352</v>
      </c>
      <c r="J357" s="1">
        <f t="shared" si="43"/>
        <v>4.4576659119145674</v>
      </c>
    </row>
    <row r="358" spans="1:10">
      <c r="A358" s="6">
        <v>41883</v>
      </c>
      <c r="B358" s="3">
        <v>53.410830486917604</v>
      </c>
      <c r="C358" s="3">
        <v>98.618743454642171</v>
      </c>
      <c r="D358" s="3">
        <v>41.020378293185239</v>
      </c>
      <c r="E358" s="3">
        <v>74.832182117949756</v>
      </c>
      <c r="G358" s="1">
        <f t="shared" si="40"/>
        <v>3.9780135435084087</v>
      </c>
      <c r="H358" s="1">
        <f t="shared" si="44"/>
        <v>4.5912613394315214</v>
      </c>
      <c r="I358" s="1">
        <f t="shared" si="42"/>
        <v>3.7140689747661484</v>
      </c>
      <c r="J358" s="1">
        <f t="shared" si="43"/>
        <v>4.3152480346713666</v>
      </c>
    </row>
    <row r="359" spans="1:10">
      <c r="A359" s="6">
        <v>41913</v>
      </c>
      <c r="B359" s="3">
        <v>63.299337019113025</v>
      </c>
      <c r="C359" s="3">
        <v>117.68549463667462</v>
      </c>
      <c r="D359" s="3">
        <v>56.633730964226601</v>
      </c>
      <c r="E359" s="3">
        <v>47.12677933274351</v>
      </c>
      <c r="G359" s="1">
        <f t="shared" si="40"/>
        <v>4.1478748554635763</v>
      </c>
      <c r="H359" s="1">
        <f t="shared" si="44"/>
        <v>4.7680157665413354</v>
      </c>
      <c r="I359" s="1">
        <f t="shared" si="42"/>
        <v>4.0366047611309774</v>
      </c>
      <c r="J359" s="1">
        <f t="shared" si="43"/>
        <v>3.85284140277937</v>
      </c>
    </row>
    <row r="360" spans="1:10">
      <c r="A360" s="6">
        <v>41944</v>
      </c>
      <c r="B360" s="3">
        <v>55.792620005219518</v>
      </c>
      <c r="C360" s="3">
        <v>108.24088339138596</v>
      </c>
      <c r="D360" s="3">
        <v>28.461357113146352</v>
      </c>
      <c r="E360" s="3">
        <v>77.070465875096318</v>
      </c>
      <c r="G360" s="1">
        <f t="shared" si="40"/>
        <v>4.0216416026694324</v>
      </c>
      <c r="H360" s="1">
        <f t="shared" si="44"/>
        <v>4.6843591452426239</v>
      </c>
      <c r="I360" s="1">
        <f t="shared" si="42"/>
        <v>3.3485472764561708</v>
      </c>
      <c r="J360" s="1">
        <f t="shared" si="43"/>
        <v>4.3447201446022579</v>
      </c>
    </row>
    <row r="361" spans="1:10">
      <c r="A361" s="6">
        <v>41974</v>
      </c>
      <c r="B361" s="3">
        <v>64.295931517913914</v>
      </c>
      <c r="C361" s="3">
        <v>97.551700638271583</v>
      </c>
      <c r="D361" s="3">
        <v>36.009628254140011</v>
      </c>
      <c r="E361" s="3">
        <v>85.100001058933344</v>
      </c>
      <c r="G361" s="1">
        <f t="shared" si="40"/>
        <v>4.1634963558033729</v>
      </c>
      <c r="H361" s="1">
        <f t="shared" si="44"/>
        <v>4.5803825004207113</v>
      </c>
      <c r="I361" s="1">
        <f t="shared" si="42"/>
        <v>3.5837863542012216</v>
      </c>
      <c r="J361" s="1">
        <f t="shared" si="43"/>
        <v>4.4438270480227287</v>
      </c>
    </row>
    <row r="364" spans="1:10">
      <c r="H364">
        <f>( AVERAGE(J314:J337) - AVERAGE(J242:J265) ) * 100</f>
        <v>160.57581728323629</v>
      </c>
    </row>
    <row r="372" spans="6:8">
      <c r="G372" s="1"/>
      <c r="H372" s="1"/>
    </row>
    <row r="373" spans="6:8">
      <c r="F373" s="1"/>
      <c r="G373" s="1"/>
      <c r="H373" s="1"/>
    </row>
    <row r="374" spans="6:8">
      <c r="F374" s="1"/>
      <c r="G374" s="1"/>
      <c r="H374" s="1"/>
    </row>
    <row r="375" spans="6:8">
      <c r="F375" s="1"/>
      <c r="G375" s="1"/>
      <c r="H375" s="1"/>
    </row>
    <row r="376" spans="6:8">
      <c r="F376" s="1"/>
      <c r="G376" s="1"/>
      <c r="H376" s="1"/>
    </row>
    <row r="377" spans="6:8">
      <c r="F377" s="1"/>
      <c r="G377" s="1"/>
      <c r="H377" s="1"/>
    </row>
    <row r="378" spans="6:8">
      <c r="F378" s="1"/>
      <c r="G378" s="1"/>
      <c r="H378" s="1"/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2016-02-27T05:49:41Z</dcterms:modified>
</cp:coreProperties>
</file>