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2.xml.rels" ContentType="application/vnd.openxmlformats-package.relationships+xml"/>
  <Override PartName="/xl/worksheets/_rels/sheet21.xml.rels" ContentType="application/vnd.openxmlformats-package.relationships+xml"/>
  <Override PartName="/xl/worksheets/_rels/sheet20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9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tyles.xml" ContentType="application/vnd.openxmlformats-officedocument.spreadsheetml.style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5"/>
  </bookViews>
  <sheets>
    <sheet name="template" sheetId="1" state="visible" r:id="rId2"/>
    <sheet name="Sn133" sheetId="2" state="visible" r:id="rId3"/>
    <sheet name="Sn134" sheetId="3" state="visible" r:id="rId4"/>
    <sheet name="Sn135" sheetId="4" state="visible" r:id="rId5"/>
    <sheet name="Sn136" sheetId="5" state="visible" r:id="rId6"/>
    <sheet name="Sn137" sheetId="6" state="visible" r:id="rId7"/>
    <sheet name="Sn138" sheetId="7" state="visible" r:id="rId8"/>
    <sheet name="Cd129" sheetId="8" state="visible" r:id="rId9"/>
    <sheet name="Cd130_i" sheetId="9" state="visible" r:id="rId10"/>
    <sheet name="Cd131_i" sheetId="10" state="visible" r:id="rId11"/>
    <sheet name="Cd132" sheetId="11" state="visible" r:id="rId12"/>
    <sheet name="Cd133" sheetId="12" state="visible" r:id="rId13"/>
    <sheet name="In131" sheetId="13" state="visible" r:id="rId14"/>
    <sheet name="In132" sheetId="14" state="visible" r:id="rId15"/>
    <sheet name="In133" sheetId="15" state="visible" r:id="rId16"/>
    <sheet name="In134" sheetId="16" state="visible" r:id="rId17"/>
    <sheet name="In135" sheetId="17" state="visible" r:id="rId18"/>
    <sheet name="In136" sheetId="18" state="visible" r:id="rId19"/>
    <sheet name="Ag126_i" sheetId="19" state="visible" r:id="rId20"/>
    <sheet name="Ag129" sheetId="20" state="visible" r:id="rId21"/>
    <sheet name="Ag130" sheetId="21" state="visible" r:id="rId22"/>
    <sheet name="Ag131" sheetId="22" state="visible" r:id="rId2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<sst xmlns="http://schemas.openxmlformats.org/spreadsheetml/2006/main" count="2220" uniqueCount="47">
  <si>
    <t>FIX value</t>
  </si>
  <si>
    <t>Variable</t>
  </si>
  <si>
    <t>Name</t>
  </si>
  <si>
    <t>Cd</t>
  </si>
  <si>
    <t>In</t>
  </si>
  <si>
    <t>Sn</t>
  </si>
  <si>
    <t>Sb</t>
  </si>
  <si>
    <t>Te</t>
  </si>
  <si>
    <t>A</t>
  </si>
  <si>
    <t>Z</t>
  </si>
  <si>
    <t>Half-life</t>
  </si>
  <si>
    <t>P1n</t>
  </si>
  <si>
    <t>P2n</t>
  </si>
  <si>
    <t>val</t>
  </si>
  <si>
    <t>-</t>
  </si>
  <si>
    <t>+</t>
  </si>
  <si>
    <t>Initial activity</t>
  </si>
  <si>
    <t>Background</t>
  </si>
  <si>
    <t>Background2</t>
  </si>
  <si>
    <t>RI</t>
  </si>
  <si>
    <t>No.</t>
  </si>
  <si>
    <t>+-</t>
  </si>
  <si>
    <t>P1n (max1)</t>
  </si>
  <si>
    <t>I</t>
  </si>
  <si>
    <t>Xe</t>
  </si>
  <si>
    <t>isfixt1/2</t>
  </si>
  <si>
    <t>t1/2min</t>
  </si>
  <si>
    <t>t1/2max</t>
  </si>
  <si>
    <t>isfixp1n</t>
  </si>
  <si>
    <t>p1nmin</t>
  </si>
  <si>
    <t>p1nmax</t>
  </si>
  <si>
    <t>isfixp2n</t>
  </si>
  <si>
    <t>p2nmin</t>
  </si>
  <si>
    <t>p2nmax</t>
  </si>
  <si>
    <t>P2n (max1)</t>
  </si>
  <si>
    <t>positive value</t>
  </si>
  <si>
    <t>fix</t>
  </si>
  <si>
    <t>negative value</t>
  </si>
  <si>
    <t>ri</t>
  </si>
  <si>
    <t>no</t>
  </si>
  <si>
    <t>t1/2</t>
  </si>
  <si>
    <t>t1/2err</t>
  </si>
  <si>
    <t>p1n</t>
  </si>
  <si>
    <t>p1nerr</t>
  </si>
  <si>
    <t>p2n</t>
  </si>
  <si>
    <t>p2nerr</t>
  </si>
  <si>
    <t>Ag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</si>
</sst>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EEEEEE"/>
        <bgColor rgb="FFFFFFFF"/>
      </patternFill>
    </fill>
    <fill>
      <patternFill patternType="solid">
        <fgColor rgb="FF99FFFF"/>
        <bgColor rgb="FFCCFFFF"/>
      </patternFill>
    </fill>
    <fill>
      <patternFill patternType="solid">
        <fgColor rgb="FFFF99FF"/>
        <bgColor rgb="FFFF9999"/>
      </patternFill>
    </fill>
    <fill>
      <patternFill patternType="solid">
        <fgColor rgb="FFFFFFFF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66FFFF"/>
        <bgColor rgb="FF99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66FFFF"/>
      <rgbColor rgb="FFFF9999"/>
      <rgbColor rgb="FFFF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164520</xdr:colOff>
      <xdr:row>53</xdr:row>
      <xdr:rowOff>160200</xdr:rowOff>
    </xdr:from>
    <xdr:to>
      <xdr:col>23</xdr:col>
      <xdr:colOff>193320</xdr:colOff>
      <xdr:row>58</xdr:row>
      <xdr:rowOff>7200</xdr:rowOff>
    </xdr:to>
    <xdr:sp>
      <xdr:nvSpPr>
        <xdr:cNvPr id="0" name="Line 1"/>
        <xdr:cNvSpPr/>
      </xdr:nvSpPr>
      <xdr:spPr>
        <a:xfrm>
          <a:off x="13270680" y="8775720"/>
          <a:ext cx="628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1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2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3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4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5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6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7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8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9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10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11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12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13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14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15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16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174960</xdr:colOff>
      <xdr:row>53</xdr:row>
      <xdr:rowOff>186840</xdr:rowOff>
    </xdr:from>
    <xdr:to>
      <xdr:col>23</xdr:col>
      <xdr:colOff>182160</xdr:colOff>
      <xdr:row>62</xdr:row>
      <xdr:rowOff>3600</xdr:rowOff>
    </xdr:to>
    <xdr:sp>
      <xdr:nvSpPr>
        <xdr:cNvPr id="17" name="Line 1"/>
        <xdr:cNvSpPr/>
      </xdr:nvSpPr>
      <xdr:spPr>
        <a:xfrm>
          <a:off x="13281120" y="8802360"/>
          <a:ext cx="607320" cy="18352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18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19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20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21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22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23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24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25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26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27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28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29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30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31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32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33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34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35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198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199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200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201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202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203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204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205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206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207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208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209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210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211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212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213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214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215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216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217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218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219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220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221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222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223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224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225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226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227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228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229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230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231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232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233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234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235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236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237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238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239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240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241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242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243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244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245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246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247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248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249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250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251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252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253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254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255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256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257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258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259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260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261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262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263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264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265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266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267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268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269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270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271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272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273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274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275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276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277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278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279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280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281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282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283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284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285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286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287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288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289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290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291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292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293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294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295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296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297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298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299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300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301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302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303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304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305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306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307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308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309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310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311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312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313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314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315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316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317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318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319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320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321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322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323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36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37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38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39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40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41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42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43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44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45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46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47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48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49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50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51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52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53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54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55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56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57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58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59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60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61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62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63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64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65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66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67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68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69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70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71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72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73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74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75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76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77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78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79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80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81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82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83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84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85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86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87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88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89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90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91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92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93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94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95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96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97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98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99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100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101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102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103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104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105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106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107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108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109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110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111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112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113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114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115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116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117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118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119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120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121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122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123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124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125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126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127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128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129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130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131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132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133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134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135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136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137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138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139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140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141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142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143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144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145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146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147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148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149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150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151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152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153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154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155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156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157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158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159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160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161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162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163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164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165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166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167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168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169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170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171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172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173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174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175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176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177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178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179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164520</xdr:colOff>
      <xdr:row>53</xdr:row>
      <xdr:rowOff>160200</xdr:rowOff>
    </xdr:from>
    <xdr:to>
      <xdr:col>23</xdr:col>
      <xdr:colOff>182160</xdr:colOff>
      <xdr:row>62</xdr:row>
      <xdr:rowOff>27720</xdr:rowOff>
    </xdr:to>
    <xdr:sp>
      <xdr:nvSpPr>
        <xdr:cNvPr id="180" name="Line 1"/>
        <xdr:cNvSpPr/>
      </xdr:nvSpPr>
      <xdr:spPr>
        <a:xfrm>
          <a:off x="13270680" y="8775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144720</xdr:rowOff>
    </xdr:from>
    <xdr:to>
      <xdr:col>26</xdr:col>
      <xdr:colOff>182160</xdr:colOff>
      <xdr:row>57</xdr:row>
      <xdr:rowOff>139320</xdr:rowOff>
    </xdr:to>
    <xdr:sp>
      <xdr:nvSpPr>
        <xdr:cNvPr id="181" name="Line 1"/>
        <xdr:cNvSpPr/>
      </xdr:nvSpPr>
      <xdr:spPr>
        <a:xfrm>
          <a:off x="14610960" y="8760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53</xdr:row>
      <xdr:rowOff>153720</xdr:rowOff>
    </xdr:from>
    <xdr:to>
      <xdr:col>29</xdr:col>
      <xdr:colOff>169920</xdr:colOff>
      <xdr:row>58</xdr:row>
      <xdr:rowOff>11880</xdr:rowOff>
    </xdr:to>
    <xdr:sp>
      <xdr:nvSpPr>
        <xdr:cNvPr id="182" name="Line 1"/>
        <xdr:cNvSpPr/>
      </xdr:nvSpPr>
      <xdr:spPr>
        <a:xfrm>
          <a:off x="15805080" y="8769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150480</xdr:colOff>
      <xdr:row>53</xdr:row>
      <xdr:rowOff>153720</xdr:rowOff>
    </xdr:from>
    <xdr:to>
      <xdr:col>32</xdr:col>
      <xdr:colOff>170280</xdr:colOff>
      <xdr:row>58</xdr:row>
      <xdr:rowOff>23400</xdr:rowOff>
    </xdr:to>
    <xdr:sp>
      <xdr:nvSpPr>
        <xdr:cNvPr id="183" name="Line 1"/>
        <xdr:cNvSpPr/>
      </xdr:nvSpPr>
      <xdr:spPr>
        <a:xfrm>
          <a:off x="17104680" y="8769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161280</xdr:colOff>
      <xdr:row>57</xdr:row>
      <xdr:rowOff>139320</xdr:rowOff>
    </xdr:from>
    <xdr:to>
      <xdr:col>26</xdr:col>
      <xdr:colOff>182160</xdr:colOff>
      <xdr:row>61</xdr:row>
      <xdr:rowOff>154440</xdr:rowOff>
    </xdr:to>
    <xdr:sp>
      <xdr:nvSpPr>
        <xdr:cNvPr id="184" name="Line 1"/>
        <xdr:cNvSpPr/>
      </xdr:nvSpPr>
      <xdr:spPr>
        <a:xfrm>
          <a:off x="1459152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160920</xdr:colOff>
      <xdr:row>57</xdr:row>
      <xdr:rowOff>139320</xdr:rowOff>
    </xdr:from>
    <xdr:to>
      <xdr:col>29</xdr:col>
      <xdr:colOff>181800</xdr:colOff>
      <xdr:row>61</xdr:row>
      <xdr:rowOff>154440</xdr:rowOff>
    </xdr:to>
    <xdr:sp>
      <xdr:nvSpPr>
        <xdr:cNvPr id="185" name="Line 1"/>
        <xdr:cNvSpPr/>
      </xdr:nvSpPr>
      <xdr:spPr>
        <a:xfrm>
          <a:off x="15791400" y="9685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62</xdr:row>
      <xdr:rowOff>3960</xdr:rowOff>
    </xdr:from>
    <xdr:to>
      <xdr:col>26</xdr:col>
      <xdr:colOff>205560</xdr:colOff>
      <xdr:row>66</xdr:row>
      <xdr:rowOff>29160</xdr:rowOff>
    </xdr:to>
    <xdr:sp>
      <xdr:nvSpPr>
        <xdr:cNvPr id="186" name="Line 1"/>
        <xdr:cNvSpPr/>
      </xdr:nvSpPr>
      <xdr:spPr>
        <a:xfrm>
          <a:off x="14610960" y="10638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174960</xdr:colOff>
      <xdr:row>62</xdr:row>
      <xdr:rowOff>21960</xdr:rowOff>
    </xdr:from>
    <xdr:to>
      <xdr:col>29</xdr:col>
      <xdr:colOff>199440</xdr:colOff>
      <xdr:row>66</xdr:row>
      <xdr:rowOff>47160</xdr:rowOff>
    </xdr:to>
    <xdr:sp>
      <xdr:nvSpPr>
        <xdr:cNvPr id="187" name="Line 1"/>
        <xdr:cNvSpPr/>
      </xdr:nvSpPr>
      <xdr:spPr>
        <a:xfrm>
          <a:off x="15805440" y="10656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170280</xdr:colOff>
      <xdr:row>53</xdr:row>
      <xdr:rowOff>143640</xdr:rowOff>
    </xdr:from>
    <xdr:to>
      <xdr:col>23</xdr:col>
      <xdr:colOff>172440</xdr:colOff>
      <xdr:row>53</xdr:row>
      <xdr:rowOff>143640</xdr:rowOff>
    </xdr:to>
    <xdr:sp>
      <xdr:nvSpPr>
        <xdr:cNvPr id="188" name="Line 1"/>
        <xdr:cNvSpPr/>
      </xdr:nvSpPr>
      <xdr:spPr>
        <a:xfrm>
          <a:off x="13276440" y="8759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187200</xdr:colOff>
      <xdr:row>53</xdr:row>
      <xdr:rowOff>153720</xdr:rowOff>
    </xdr:from>
    <xdr:to>
      <xdr:col>32</xdr:col>
      <xdr:colOff>195840</xdr:colOff>
      <xdr:row>53</xdr:row>
      <xdr:rowOff>153720</xdr:rowOff>
    </xdr:to>
    <xdr:sp>
      <xdr:nvSpPr>
        <xdr:cNvPr id="189" name="Line 1"/>
        <xdr:cNvSpPr/>
      </xdr:nvSpPr>
      <xdr:spPr>
        <a:xfrm>
          <a:off x="17141400" y="8769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180720</xdr:colOff>
      <xdr:row>53</xdr:row>
      <xdr:rowOff>135720</xdr:rowOff>
    </xdr:from>
    <xdr:to>
      <xdr:col>26</xdr:col>
      <xdr:colOff>184680</xdr:colOff>
      <xdr:row>53</xdr:row>
      <xdr:rowOff>135720</xdr:rowOff>
    </xdr:to>
    <xdr:sp>
      <xdr:nvSpPr>
        <xdr:cNvPr id="190" name="Line 1"/>
        <xdr:cNvSpPr/>
      </xdr:nvSpPr>
      <xdr:spPr>
        <a:xfrm>
          <a:off x="14610960" y="8751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192600</xdr:colOff>
      <xdr:row>53</xdr:row>
      <xdr:rowOff>135720</xdr:rowOff>
    </xdr:from>
    <xdr:to>
      <xdr:col>29</xdr:col>
      <xdr:colOff>192600</xdr:colOff>
      <xdr:row>53</xdr:row>
      <xdr:rowOff>135720</xdr:rowOff>
    </xdr:to>
    <xdr:sp>
      <xdr:nvSpPr>
        <xdr:cNvPr id="191" name="Line 1"/>
        <xdr:cNvSpPr/>
      </xdr:nvSpPr>
      <xdr:spPr>
        <a:xfrm>
          <a:off x="15823080" y="8751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190080</xdr:colOff>
      <xdr:row>58</xdr:row>
      <xdr:rowOff>12960</xdr:rowOff>
    </xdr:from>
    <xdr:to>
      <xdr:col>26</xdr:col>
      <xdr:colOff>194040</xdr:colOff>
      <xdr:row>58</xdr:row>
      <xdr:rowOff>12960</xdr:rowOff>
    </xdr:to>
    <xdr:sp>
      <xdr:nvSpPr>
        <xdr:cNvPr id="192" name="Line 1"/>
        <xdr:cNvSpPr/>
      </xdr:nvSpPr>
      <xdr:spPr>
        <a:xfrm>
          <a:off x="14620320" y="9721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174600</xdr:colOff>
      <xdr:row>58</xdr:row>
      <xdr:rowOff>39600</xdr:rowOff>
    </xdr:from>
    <xdr:to>
      <xdr:col>29</xdr:col>
      <xdr:colOff>178560</xdr:colOff>
      <xdr:row>58</xdr:row>
      <xdr:rowOff>39600</xdr:rowOff>
    </xdr:to>
    <xdr:sp>
      <xdr:nvSpPr>
        <xdr:cNvPr id="193" name="Line 1"/>
        <xdr:cNvSpPr/>
      </xdr:nvSpPr>
      <xdr:spPr>
        <a:xfrm>
          <a:off x="15805080" y="9748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177840</xdr:colOff>
      <xdr:row>58</xdr:row>
      <xdr:rowOff>57600</xdr:rowOff>
    </xdr:from>
    <xdr:to>
      <xdr:col>32</xdr:col>
      <xdr:colOff>186480</xdr:colOff>
      <xdr:row>58</xdr:row>
      <xdr:rowOff>57600</xdr:rowOff>
    </xdr:to>
    <xdr:sp>
      <xdr:nvSpPr>
        <xdr:cNvPr id="194" name="Line 1"/>
        <xdr:cNvSpPr/>
      </xdr:nvSpPr>
      <xdr:spPr>
        <a:xfrm>
          <a:off x="17132040" y="9766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181080</xdr:colOff>
      <xdr:row>62</xdr:row>
      <xdr:rowOff>21960</xdr:rowOff>
    </xdr:from>
    <xdr:to>
      <xdr:col>26</xdr:col>
      <xdr:colOff>185040</xdr:colOff>
      <xdr:row>62</xdr:row>
      <xdr:rowOff>21960</xdr:rowOff>
    </xdr:to>
    <xdr:sp>
      <xdr:nvSpPr>
        <xdr:cNvPr id="195" name="Line 1"/>
        <xdr:cNvSpPr/>
      </xdr:nvSpPr>
      <xdr:spPr>
        <a:xfrm>
          <a:off x="1461132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183600</xdr:colOff>
      <xdr:row>62</xdr:row>
      <xdr:rowOff>21960</xdr:rowOff>
    </xdr:from>
    <xdr:to>
      <xdr:col>29</xdr:col>
      <xdr:colOff>187560</xdr:colOff>
      <xdr:row>62</xdr:row>
      <xdr:rowOff>21960</xdr:rowOff>
    </xdr:to>
    <xdr:sp>
      <xdr:nvSpPr>
        <xdr:cNvPr id="196" name="Line 1"/>
        <xdr:cNvSpPr/>
      </xdr:nvSpPr>
      <xdr:spPr>
        <a:xfrm>
          <a:off x="15814080" y="10656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201600</xdr:colOff>
      <xdr:row>53</xdr:row>
      <xdr:rowOff>153360</xdr:rowOff>
    </xdr:from>
    <xdr:to>
      <xdr:col>23</xdr:col>
      <xdr:colOff>194040</xdr:colOff>
      <xdr:row>58</xdr:row>
      <xdr:rowOff>23400</xdr:rowOff>
    </xdr:to>
    <xdr:sp>
      <xdr:nvSpPr>
        <xdr:cNvPr id="197" name="Line 1"/>
        <xdr:cNvSpPr/>
      </xdr:nvSpPr>
      <xdr:spPr>
        <a:xfrm>
          <a:off x="13307760" y="8768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I34" colorId="64" zoomScale="65" zoomScaleNormal="65" zoomScalePageLayoutView="100" workbookViewId="0">
      <selection pane="topLeft" activeCell="Q58" activeCellId="0" sqref="Q58"/>
    </sheetView>
  </sheetViews>
  <sheetFormatPr defaultRowHeight="12.8"/>
  <cols>
    <col collapsed="false" hidden="false" max="1" min="1" style="0" width="14.0408163265306"/>
    <col collapsed="false" hidden="false" max="20" min="2" style="0" width="8.50510204081633"/>
    <col collapsed="false" hidden="false" max="21" min="21" style="0" width="4.05102040816327"/>
    <col collapsed="false" hidden="false" max="22" min="22" style="0" width="6.0765306122449"/>
    <col collapsed="false" hidden="false" max="23" min="23" style="0" width="8.50510204081633"/>
    <col collapsed="false" hidden="false" max="24" min="24" style="0" width="4.18367346938776"/>
    <col collapsed="false" hidden="false" max="25" min="25" style="0" width="6.0765306122449"/>
    <col collapsed="false" hidden="false" max="26" min="26" style="0" width="8.50510204081633"/>
    <col collapsed="false" hidden="false" max="27" min="27" style="0" width="3.64285714285714"/>
    <col collapsed="false" hidden="false" max="28" min="28" style="0" width="4.86224489795918"/>
    <col collapsed="false" hidden="false" max="29" min="29" style="0" width="8.50510204081633"/>
    <col collapsed="false" hidden="false" max="30" min="30" style="0" width="4.18367346938776"/>
    <col collapsed="false" hidden="false" max="31" min="31" style="0" width="6.0765306122449"/>
    <col collapsed="false" hidden="false" max="32" min="32" style="0" width="8.50510204081633"/>
    <col collapsed="false" hidden="false" max="33" min="33" style="0" width="4.45408163265306"/>
    <col collapsed="false" hidden="false" max="34" min="34" style="0" width="4.32142857142857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131Cd</v>
      </c>
      <c r="D5" s="3"/>
      <c r="F5" s="1" t="n">
        <v>2</v>
      </c>
      <c r="G5" s="2" t="str">
        <f aca="false">G7&amp;G6</f>
        <v>131In</v>
      </c>
      <c r="H5" s="3"/>
      <c r="J5" s="4" t="n">
        <v>4</v>
      </c>
      <c r="K5" s="4" t="str">
        <f aca="false">K7&amp;K6</f>
        <v>131Sn</v>
      </c>
      <c r="L5" s="3"/>
      <c r="N5" s="1" t="n">
        <v>7</v>
      </c>
      <c r="O5" s="2" t="str">
        <f aca="false">O7&amp;O6</f>
        <v>131Sb</v>
      </c>
      <c r="P5" s="3"/>
      <c r="R5" s="3"/>
      <c r="S5" s="3" t="str">
        <f aca="false">S7&amp;S6</f>
        <v>131Te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0.068</v>
      </c>
      <c r="D9" s="6" t="n">
        <v>0.003</v>
      </c>
      <c r="F9" s="6" t="s">
        <v>10</v>
      </c>
      <c r="G9" s="6" t="n">
        <v>0.28</v>
      </c>
      <c r="H9" s="6" t="n">
        <v>0.03</v>
      </c>
      <c r="J9" s="6" t="s">
        <v>10</v>
      </c>
      <c r="K9" s="6" t="n">
        <v>56</v>
      </c>
      <c r="L9" s="6" t="n">
        <v>0.5</v>
      </c>
      <c r="N9" s="6" t="s">
        <v>10</v>
      </c>
      <c r="O9" s="6" t="n">
        <f aca="false">23*60</f>
        <v>1380</v>
      </c>
      <c r="P9" s="6" t="n">
        <f aca="false">0.04*60</f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-3.5</v>
      </c>
      <c r="D10" s="6" t="n">
        <v>96.5</v>
      </c>
      <c r="F10" s="6" t="s">
        <v>11</v>
      </c>
      <c r="G10" s="6" t="n">
        <v>-1</v>
      </c>
      <c r="H10" s="6" t="n">
        <v>99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130In</v>
      </c>
      <c r="H15" s="3"/>
      <c r="J15" s="1" t="n">
        <v>5</v>
      </c>
      <c r="K15" s="2" t="str">
        <f aca="false">K17&amp;K16</f>
        <v>130Sn</v>
      </c>
      <c r="L15" s="3"/>
      <c r="N15" s="1" t="n">
        <v>8</v>
      </c>
      <c r="O15" s="2" t="str">
        <f aca="false">O17&amp;O16</f>
        <v>130Sb</v>
      </c>
      <c r="P15" s="3"/>
      <c r="R15" s="3"/>
      <c r="S15" s="3" t="str">
        <f aca="false">S17&amp;S16</f>
        <v>130Te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0.29</v>
      </c>
      <c r="H19" s="6" t="n">
        <v>0.02</v>
      </c>
      <c r="J19" s="6" t="s">
        <v>10</v>
      </c>
      <c r="K19" s="6" t="n">
        <f aca="false">3.72*60</f>
        <v>223.2</v>
      </c>
      <c r="L19" s="6" t="n">
        <f aca="false">0.07*60</f>
        <v>4.2</v>
      </c>
      <c r="N19" s="6" t="s">
        <v>10</v>
      </c>
      <c r="O19" s="6" t="n">
        <f aca="false">39.5*60</f>
        <v>2370</v>
      </c>
      <c r="P19" s="6" t="n">
        <f aca="false">0.8*60</f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0.93</v>
      </c>
      <c r="H20" s="6" t="n">
        <v>0.13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129In</v>
      </c>
      <c r="H25" s="3"/>
      <c r="J25" s="1" t="n">
        <v>9</v>
      </c>
      <c r="K25" s="2" t="str">
        <f aca="false">K27&amp;K26</f>
        <v>129Sn</v>
      </c>
      <c r="L25" s="3"/>
      <c r="N25" s="3"/>
      <c r="O25" s="3" t="str">
        <f aca="false">O27&amp;O26</f>
        <v>129Sb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0.611</v>
      </c>
      <c r="H29" s="6" t="n">
        <v>0.005</v>
      </c>
      <c r="J29" s="6" t="s">
        <v>10</v>
      </c>
      <c r="K29" s="6" t="n">
        <f aca="false">2.23*60</f>
        <v>133.8</v>
      </c>
      <c r="L29" s="6" t="n">
        <f aca="false">0.04*60</f>
        <v>2.4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131Cd</v>
      </c>
      <c r="C41" s="11" t="n">
        <v>1</v>
      </c>
      <c r="D41" s="11" t="n">
        <f aca="false">C9</f>
        <v>0.068</v>
      </c>
      <c r="E41" s="11" t="n">
        <f aca="false">D9</f>
        <v>0.003</v>
      </c>
      <c r="F41" s="11" t="n">
        <f aca="false">C10/100</f>
        <v>-0.035</v>
      </c>
      <c r="G41" s="11" t="n">
        <f aca="false">D10/100</f>
        <v>0.965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131In</v>
      </c>
      <c r="C42" s="11" t="n">
        <v>2</v>
      </c>
      <c r="D42" s="11" t="n">
        <f aca="false">G9</f>
        <v>0.28</v>
      </c>
      <c r="E42" s="11" t="n">
        <f aca="false">H9</f>
        <v>0.03</v>
      </c>
      <c r="F42" s="11" t="n">
        <f aca="false">G10/100</f>
        <v>-0.01</v>
      </c>
      <c r="G42" s="11" t="n">
        <f aca="false">H10/100</f>
        <v>0.99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130In</v>
      </c>
      <c r="C43" s="11" t="n">
        <v>3</v>
      </c>
      <c r="D43" s="11" t="n">
        <f aca="false">G19</f>
        <v>0.29</v>
      </c>
      <c r="E43" s="11" t="n">
        <f aca="false">H19</f>
        <v>0.02</v>
      </c>
      <c r="F43" s="11" t="n">
        <f aca="false">G20/100</f>
        <v>0.0093</v>
      </c>
      <c r="G43" s="11" t="n">
        <f aca="false">H20/100</f>
        <v>0.0013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131Sn</v>
      </c>
      <c r="C44" s="11" t="n">
        <v>4</v>
      </c>
      <c r="D44" s="11" t="n">
        <f aca="false">K9</f>
        <v>56</v>
      </c>
      <c r="E44" s="11" t="n">
        <f aca="false">L9</f>
        <v>0.5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130Sn</v>
      </c>
      <c r="C45" s="11" t="n">
        <v>5</v>
      </c>
      <c r="D45" s="11" t="n">
        <f aca="false">K19</f>
        <v>223.2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129In</v>
      </c>
      <c r="C46" s="11" t="n">
        <v>6</v>
      </c>
      <c r="D46" s="11" t="n">
        <f aca="false">G29</f>
        <v>0.611</v>
      </c>
      <c r="E46" s="11" t="n">
        <f aca="false">H29</f>
        <v>0.005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131Sb</v>
      </c>
      <c r="C47" s="11" t="n">
        <v>7</v>
      </c>
      <c r="D47" s="11" t="n">
        <f aca="false">O9</f>
        <v>1380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130Sb</v>
      </c>
      <c r="C48" s="11" t="n">
        <v>8</v>
      </c>
      <c r="D48" s="11" t="n">
        <f aca="false">O19</f>
        <v>2370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129Sn</v>
      </c>
      <c r="C49" s="11" t="n">
        <v>9</v>
      </c>
      <c r="D49" s="11" t="n">
        <f aca="false">K29</f>
        <v>133.8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10" activeCellId="0" sqref="G10"/>
    </sheetView>
  </sheetViews>
  <sheetFormatPr defaultRowHeight="12.8"/>
  <cols>
    <col collapsed="false" hidden="false" max="1" min="1" style="0" width="14.0408163265306"/>
    <col collapsed="false" hidden="false" max="20" min="2" style="0" width="8.50510204081633"/>
    <col collapsed="false" hidden="false" max="21" min="21" style="0" width="4.05102040816327"/>
    <col collapsed="false" hidden="false" max="22" min="22" style="0" width="6.0765306122449"/>
    <col collapsed="false" hidden="false" max="23" min="23" style="0" width="8.50510204081633"/>
    <col collapsed="false" hidden="false" max="24" min="24" style="0" width="4.18367346938776"/>
    <col collapsed="false" hidden="false" max="25" min="25" style="0" width="6.0765306122449"/>
    <col collapsed="false" hidden="false" max="26" min="26" style="0" width="8.50510204081633"/>
    <col collapsed="false" hidden="false" max="27" min="27" style="0" width="3.64285714285714"/>
    <col collapsed="false" hidden="false" max="28" min="28" style="0" width="4.86224489795918"/>
    <col collapsed="false" hidden="false" max="29" min="29" style="0" width="8.50510204081633"/>
    <col collapsed="false" hidden="false" max="30" min="30" style="0" width="4.18367346938776"/>
    <col collapsed="false" hidden="false" max="31" min="31" style="0" width="6.0765306122449"/>
    <col collapsed="false" hidden="false" max="32" min="32" style="0" width="8.50510204081633"/>
    <col collapsed="false" hidden="false" max="33" min="33" style="0" width="4.45408163265306"/>
    <col collapsed="false" hidden="false" max="34" min="34" style="0" width="4.32142857142857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131Cd</v>
      </c>
      <c r="D5" s="3"/>
      <c r="F5" s="1" t="n">
        <v>2</v>
      </c>
      <c r="G5" s="2" t="str">
        <f aca="false">G7&amp;G6</f>
        <v>131In</v>
      </c>
      <c r="H5" s="3"/>
      <c r="J5" s="4" t="n">
        <v>4</v>
      </c>
      <c r="K5" s="4" t="str">
        <f aca="false">K7&amp;K6</f>
        <v>131Sn</v>
      </c>
      <c r="L5" s="3"/>
      <c r="N5" s="1" t="n">
        <v>7</v>
      </c>
      <c r="O5" s="2" t="str">
        <f aca="false">O7&amp;O6</f>
        <v>131Sb</v>
      </c>
      <c r="P5" s="3"/>
      <c r="R5" s="3"/>
      <c r="S5" s="3" t="str">
        <f aca="false">S7&amp;S6</f>
        <v>131Te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0.068</v>
      </c>
      <c r="D9" s="6" t="n">
        <v>0.003</v>
      </c>
      <c r="F9" s="6" t="s">
        <v>10</v>
      </c>
      <c r="G9" s="6" t="n">
        <v>0.27802</v>
      </c>
      <c r="H9" s="6" t="n">
        <v>0.00616357</v>
      </c>
      <c r="J9" s="6" t="s">
        <v>10</v>
      </c>
      <c r="K9" s="6" t="n">
        <v>56</v>
      </c>
      <c r="L9" s="6" t="n">
        <v>0.5</v>
      </c>
      <c r="N9" s="6" t="s">
        <v>10</v>
      </c>
      <c r="O9" s="6" t="n">
        <v>1381.8</v>
      </c>
      <c r="P9" s="6" t="n"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3.06857</v>
      </c>
      <c r="H10" s="6" t="n">
        <v>0.380299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130In</v>
      </c>
      <c r="H15" s="3"/>
      <c r="J15" s="1" t="n">
        <v>5</v>
      </c>
      <c r="K15" s="2" t="str">
        <f aca="false">K17&amp;K16</f>
        <v>130Sn</v>
      </c>
      <c r="L15" s="3"/>
      <c r="N15" s="1" t="n">
        <v>8</v>
      </c>
      <c r="O15" s="2" t="str">
        <f aca="false">O17&amp;O16</f>
        <v>130Sb</v>
      </c>
      <c r="P15" s="3"/>
      <c r="R15" s="3"/>
      <c r="S15" s="3" t="str">
        <f aca="false">S17&amp;S16</f>
        <v>130Te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0.29</v>
      </c>
      <c r="H19" s="6" t="n">
        <v>0.02</v>
      </c>
      <c r="J19" s="6" t="s">
        <v>10</v>
      </c>
      <c r="K19" s="6" t="n">
        <f aca="false">3.72*60</f>
        <v>223.2</v>
      </c>
      <c r="L19" s="6" t="n">
        <f aca="false">0.07*60</f>
        <v>4.2</v>
      </c>
      <c r="N19" s="6" t="s">
        <v>10</v>
      </c>
      <c r="O19" s="6" t="n">
        <f aca="false">39.5*60</f>
        <v>2370</v>
      </c>
      <c r="P19" s="6" t="n">
        <f aca="false">0.8*60</f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0.93</v>
      </c>
      <c r="H20" s="6" t="n">
        <v>0.13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129In</v>
      </c>
      <c r="H25" s="3"/>
      <c r="J25" s="1" t="n">
        <v>9</v>
      </c>
      <c r="K25" s="2" t="str">
        <f aca="false">K27&amp;K26</f>
        <v>129Sn</v>
      </c>
      <c r="L25" s="3"/>
      <c r="N25" s="3"/>
      <c r="O25" s="3" t="str">
        <f aca="false">O27&amp;O26</f>
        <v>129Sb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0.611</v>
      </c>
      <c r="H29" s="6" t="n">
        <v>0.005</v>
      </c>
      <c r="J29" s="6" t="s">
        <v>10</v>
      </c>
      <c r="K29" s="6" t="n">
        <f aca="false">2.23*60</f>
        <v>133.8</v>
      </c>
      <c r="L29" s="6" t="n">
        <f aca="false">0.04*60</f>
        <v>2.4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3000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300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131Cd</v>
      </c>
      <c r="C41" s="11" t="n">
        <v>1</v>
      </c>
      <c r="D41" s="11" t="n">
        <f aca="false">C9</f>
        <v>0.068</v>
      </c>
      <c r="E41" s="11" t="n">
        <f aca="false">D9</f>
        <v>0.003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0.0068</v>
      </c>
      <c r="L41" s="12" t="n">
        <f aca="false">D41*10</f>
        <v>0.68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131In</v>
      </c>
      <c r="C42" s="11" t="n">
        <v>2</v>
      </c>
      <c r="D42" s="11" t="n">
        <f aca="false">G9</f>
        <v>0.27802</v>
      </c>
      <c r="E42" s="11" t="n">
        <f aca="false">H9</f>
        <v>0.00616357</v>
      </c>
      <c r="F42" s="11" t="n">
        <f aca="false">G10/100</f>
        <v>0.0306857</v>
      </c>
      <c r="G42" s="11" t="n">
        <f aca="false">H10/100</f>
        <v>0.00380299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0.027802</v>
      </c>
      <c r="L42" s="12" t="n">
        <f aca="false">D42*10</f>
        <v>2.7802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130In</v>
      </c>
      <c r="C43" s="11" t="n">
        <v>3</v>
      </c>
      <c r="D43" s="11" t="n">
        <f aca="false">G19</f>
        <v>0.29</v>
      </c>
      <c r="E43" s="11" t="n">
        <f aca="false">H19</f>
        <v>0.02</v>
      </c>
      <c r="F43" s="11" t="n">
        <f aca="false">G20/100</f>
        <v>0.0093</v>
      </c>
      <c r="G43" s="11" t="n">
        <f aca="false">H20/100</f>
        <v>0.0013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0.029</v>
      </c>
      <c r="L43" s="12" t="n">
        <f aca="false">D43*10</f>
        <v>2.9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131Sn</v>
      </c>
      <c r="C44" s="11" t="n">
        <v>4</v>
      </c>
      <c r="D44" s="11" t="n">
        <f aca="false">K9</f>
        <v>56</v>
      </c>
      <c r="E44" s="11" t="n">
        <f aca="false">L9</f>
        <v>0.5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5.6</v>
      </c>
      <c r="L44" s="12" t="n">
        <f aca="false">D44*10</f>
        <v>560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130Sn</v>
      </c>
      <c r="C45" s="11" t="n">
        <v>5</v>
      </c>
      <c r="D45" s="11" t="n">
        <f aca="false">K19</f>
        <v>223.2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22.32</v>
      </c>
      <c r="L45" s="12" t="n">
        <f aca="false">D45*10</f>
        <v>2232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129In</v>
      </c>
      <c r="C46" s="11" t="n">
        <v>6</v>
      </c>
      <c r="D46" s="11" t="n">
        <f aca="false">G29</f>
        <v>0.611</v>
      </c>
      <c r="E46" s="11" t="n">
        <f aca="false">H29</f>
        <v>0.005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0.0611</v>
      </c>
      <c r="L46" s="12" t="n">
        <f aca="false">D46*10</f>
        <v>6.11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131Sb</v>
      </c>
      <c r="C47" s="11" t="n">
        <v>7</v>
      </c>
      <c r="D47" s="11" t="n">
        <f aca="false">O9</f>
        <v>1381.8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138.18</v>
      </c>
      <c r="L47" s="12" t="n">
        <f aca="false">D47*10</f>
        <v>13818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130Sb</v>
      </c>
      <c r="C48" s="11" t="n">
        <v>8</v>
      </c>
      <c r="D48" s="11" t="n">
        <f aca="false">O19</f>
        <v>2370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237</v>
      </c>
      <c r="L48" s="12" t="n">
        <f aca="false">D48*10</f>
        <v>23700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129Sn</v>
      </c>
      <c r="C49" s="11" t="n">
        <v>9</v>
      </c>
      <c r="D49" s="11" t="n">
        <f aca="false">K29</f>
        <v>133.8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13.38</v>
      </c>
      <c r="L49" s="12" t="n">
        <f aca="false">D49*10</f>
        <v>1338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0408163265306"/>
    <col collapsed="false" hidden="false" max="20" min="2" style="0" width="8.50510204081633"/>
    <col collapsed="false" hidden="false" max="21" min="21" style="0" width="4.05102040816327"/>
    <col collapsed="false" hidden="false" max="22" min="22" style="0" width="6.0765306122449"/>
    <col collapsed="false" hidden="false" max="23" min="23" style="0" width="8.50510204081633"/>
    <col collapsed="false" hidden="false" max="24" min="24" style="0" width="4.18367346938776"/>
    <col collapsed="false" hidden="false" max="25" min="25" style="0" width="6.0765306122449"/>
    <col collapsed="false" hidden="false" max="26" min="26" style="0" width="8.50510204081633"/>
    <col collapsed="false" hidden="false" max="27" min="27" style="0" width="3.64285714285714"/>
    <col collapsed="false" hidden="false" max="28" min="28" style="0" width="4.86224489795918"/>
    <col collapsed="false" hidden="false" max="29" min="29" style="0" width="8.50510204081633"/>
    <col collapsed="false" hidden="false" max="30" min="30" style="0" width="4.18367346938776"/>
    <col collapsed="false" hidden="false" max="31" min="31" style="0" width="6.0765306122449"/>
    <col collapsed="false" hidden="false" max="32" min="32" style="0" width="8.50510204081633"/>
    <col collapsed="false" hidden="false" max="33" min="33" style="0" width="4.45408163265306"/>
    <col collapsed="false" hidden="false" max="34" min="34" style="0" width="4.32142857142857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132Cd</v>
      </c>
      <c r="D5" s="3"/>
      <c r="F5" s="1" t="n">
        <v>2</v>
      </c>
      <c r="G5" s="2" t="str">
        <f aca="false">G7&amp;G6</f>
        <v>132In</v>
      </c>
      <c r="H5" s="3"/>
      <c r="J5" s="4" t="n">
        <v>4</v>
      </c>
      <c r="K5" s="4" t="str">
        <f aca="false">K7&amp;K6</f>
        <v>132Sn</v>
      </c>
      <c r="L5" s="3"/>
      <c r="N5" s="1" t="n">
        <v>7</v>
      </c>
      <c r="O5" s="2" t="str">
        <f aca="false">O7&amp;O6</f>
        <v>132Sb</v>
      </c>
      <c r="P5" s="3"/>
      <c r="R5" s="3"/>
      <c r="S5" s="3" t="str">
        <f aca="false">S7&amp;S6</f>
        <v>132Te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132</v>
      </c>
      <c r="D7" s="5"/>
      <c r="F7" s="5" t="s">
        <v>8</v>
      </c>
      <c r="G7" s="5" t="n">
        <f aca="false">C7</f>
        <v>132</v>
      </c>
      <c r="H7" s="5"/>
      <c r="J7" s="5" t="s">
        <v>8</v>
      </c>
      <c r="K7" s="5" t="n">
        <f aca="false">G7</f>
        <v>132</v>
      </c>
      <c r="L7" s="5"/>
      <c r="N7" s="5" t="s">
        <v>8</v>
      </c>
      <c r="O7" s="5" t="n">
        <f aca="false">K7</f>
        <v>132</v>
      </c>
      <c r="P7" s="5"/>
      <c r="R7" s="5" t="s">
        <v>8</v>
      </c>
      <c r="S7" s="5" t="n">
        <f aca="false">O7</f>
        <v>132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0.097</v>
      </c>
      <c r="D9" s="6" t="n">
        <v>0.01</v>
      </c>
      <c r="F9" s="6" t="s">
        <v>10</v>
      </c>
      <c r="G9" s="6" t="n">
        <v>0.212743</v>
      </c>
      <c r="H9" s="6" t="n">
        <v>0.00749333</v>
      </c>
      <c r="J9" s="6" t="s">
        <v>10</v>
      </c>
      <c r="K9" s="6" t="n">
        <v>39.7</v>
      </c>
      <c r="L9" s="6" t="n">
        <v>0.8</v>
      </c>
      <c r="N9" s="6" t="s">
        <v>10</v>
      </c>
      <c r="O9" s="6" t="n">
        <v>167.4</v>
      </c>
      <c r="P9" s="6" t="n">
        <v>4.2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80</v>
      </c>
      <c r="D10" s="6" t="n">
        <v>50</v>
      </c>
      <c r="F10" s="6" t="s">
        <v>11</v>
      </c>
      <c r="G10" s="6" t="n">
        <v>13.1116</v>
      </c>
      <c r="H10" s="6" t="n">
        <v>0.105754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10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0.097</v>
      </c>
      <c r="D13" s="6" t="n">
        <v>0.01</v>
      </c>
    </row>
    <row r="14" customFormat="false" ht="12.8" hidden="false" customHeight="false" outlineLevel="0" collapsed="false">
      <c r="C14" s="6" t="n">
        <v>60</v>
      </c>
      <c r="D14" s="6" t="n">
        <v>15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131In</v>
      </c>
      <c r="H15" s="3"/>
      <c r="J15" s="1" t="n">
        <v>5</v>
      </c>
      <c r="K15" s="2" t="str">
        <f aca="false">K17&amp;K16</f>
        <v>131Sn</v>
      </c>
      <c r="L15" s="3"/>
      <c r="N15" s="1" t="n">
        <v>8</v>
      </c>
      <c r="O15" s="2" t="str">
        <f aca="false">O17&amp;O16</f>
        <v>131Sb</v>
      </c>
      <c r="P15" s="3"/>
      <c r="R15" s="3"/>
      <c r="S15" s="3" t="str">
        <f aca="false">S17&amp;S16</f>
        <v>131Te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131</v>
      </c>
      <c r="H17" s="5"/>
      <c r="J17" s="5" t="s">
        <v>8</v>
      </c>
      <c r="K17" s="5" t="n">
        <f aca="false">G17</f>
        <v>131</v>
      </c>
      <c r="L17" s="5"/>
      <c r="N17" s="5" t="s">
        <v>8</v>
      </c>
      <c r="O17" s="5" t="n">
        <f aca="false">K17</f>
        <v>131</v>
      </c>
      <c r="P17" s="5"/>
      <c r="R17" s="5" t="s">
        <v>8</v>
      </c>
      <c r="S17" s="5" t="n">
        <f aca="false">O17</f>
        <v>131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0.27802</v>
      </c>
      <c r="H19" s="6" t="n">
        <v>0.00616357</v>
      </c>
      <c r="J19" s="6" t="s">
        <v>10</v>
      </c>
      <c r="K19" s="6" t="n">
        <v>56</v>
      </c>
      <c r="L19" s="6" t="n">
        <v>0.5</v>
      </c>
      <c r="N19" s="6" t="s">
        <v>10</v>
      </c>
      <c r="O19" s="6" t="n">
        <v>1381.8</v>
      </c>
      <c r="P19" s="6" t="n">
        <v>2.4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3.06856</v>
      </c>
      <c r="H20" s="6" t="n">
        <v>0.164811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130In</v>
      </c>
      <c r="H25" s="3"/>
      <c r="J25" s="1" t="n">
        <v>9</v>
      </c>
      <c r="K25" s="2" t="str">
        <f aca="false">K27&amp;K26</f>
        <v>130Sn</v>
      </c>
      <c r="L25" s="3"/>
      <c r="N25" s="3"/>
      <c r="O25" s="3" t="str">
        <f aca="false">O27&amp;O26</f>
        <v>130Sb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130</v>
      </c>
      <c r="H27" s="5"/>
      <c r="J27" s="5" t="s">
        <v>8</v>
      </c>
      <c r="K27" s="5" t="n">
        <f aca="false">G27</f>
        <v>130</v>
      </c>
      <c r="L27" s="5"/>
      <c r="N27" s="5" t="s">
        <v>8</v>
      </c>
      <c r="O27" s="5" t="n">
        <f aca="false">K27</f>
        <v>130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0.29</v>
      </c>
      <c r="H29" s="6" t="n">
        <v>0.02</v>
      </c>
      <c r="J29" s="6" t="s">
        <v>10</v>
      </c>
      <c r="K29" s="6" t="n">
        <v>223.2</v>
      </c>
      <c r="L29" s="6" t="n">
        <v>4.2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0.93</v>
      </c>
      <c r="H30" s="6" t="n">
        <v>0.13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700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132Cd</v>
      </c>
      <c r="C41" s="11" t="n">
        <v>1</v>
      </c>
      <c r="D41" s="11" t="n">
        <f aca="false">C9</f>
        <v>0.097</v>
      </c>
      <c r="E41" s="11" t="n">
        <f aca="false">D9</f>
        <v>0.01</v>
      </c>
      <c r="F41" s="11" t="n">
        <f aca="false">C10/100</f>
        <v>0.8</v>
      </c>
      <c r="G41" s="11" t="n">
        <f aca="false">D10/100</f>
        <v>0.5</v>
      </c>
      <c r="H41" s="11" t="n">
        <f aca="false">C11/100</f>
        <v>0.1</v>
      </c>
      <c r="I41" s="11" t="n">
        <f aca="false">D11/100</f>
        <v>0.5</v>
      </c>
      <c r="J41" s="12" t="n">
        <v>0</v>
      </c>
      <c r="K41" s="12" t="n">
        <f aca="false">D41/10</f>
        <v>0.0097</v>
      </c>
      <c r="L41" s="12" t="n">
        <f aca="false">D41*10</f>
        <v>0.97</v>
      </c>
      <c r="M41" s="12" t="n">
        <v>0</v>
      </c>
      <c r="N41" s="12" t="n">
        <v>0.7</v>
      </c>
      <c r="O41" s="12" t="n">
        <v>1</v>
      </c>
      <c r="P41" s="12" t="n">
        <v>0</v>
      </c>
      <c r="Q41" s="12" t="n">
        <v>0</v>
      </c>
      <c r="R41" s="12" t="n">
        <v>0.3</v>
      </c>
    </row>
    <row r="42" customFormat="false" ht="12.8" hidden="false" customHeight="false" outlineLevel="0" collapsed="false">
      <c r="B42" s="10" t="str">
        <f aca="false">G5</f>
        <v>132In</v>
      </c>
      <c r="C42" s="11" t="n">
        <v>2</v>
      </c>
      <c r="D42" s="11" t="n">
        <f aca="false">G9</f>
        <v>0.212743</v>
      </c>
      <c r="E42" s="11" t="n">
        <f aca="false">H9</f>
        <v>0.00749333</v>
      </c>
      <c r="F42" s="11" t="n">
        <f aca="false">G10/100</f>
        <v>0.131116</v>
      </c>
      <c r="G42" s="11" t="n">
        <f aca="false">H10/100</f>
        <v>0.00105754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0.0212743</v>
      </c>
      <c r="L42" s="12" t="n">
        <f aca="false">D42*10</f>
        <v>2.12743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131In</v>
      </c>
      <c r="C43" s="11" t="n">
        <v>3</v>
      </c>
      <c r="D43" s="11" t="n">
        <f aca="false">G19</f>
        <v>0.27802</v>
      </c>
      <c r="E43" s="11" t="n">
        <f aca="false">H19</f>
        <v>0.00616357</v>
      </c>
      <c r="F43" s="11" t="n">
        <f aca="false">G20/100</f>
        <v>0.0306856</v>
      </c>
      <c r="G43" s="11" t="n">
        <f aca="false">H20/100</f>
        <v>0.00164811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0.027802</v>
      </c>
      <c r="L43" s="12" t="n">
        <f aca="false">D43*10</f>
        <v>2.7802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132Sn</v>
      </c>
      <c r="C44" s="11" t="n">
        <v>4</v>
      </c>
      <c r="D44" s="11" t="n">
        <f aca="false">K9</f>
        <v>39.7</v>
      </c>
      <c r="E44" s="11" t="n">
        <f aca="false">L9</f>
        <v>0.8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3.97</v>
      </c>
      <c r="L44" s="12" t="n">
        <f aca="false">D44*10</f>
        <v>397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131Sn</v>
      </c>
      <c r="C45" s="11" t="n">
        <v>5</v>
      </c>
      <c r="D45" s="11" t="n">
        <f aca="false">K19</f>
        <v>56</v>
      </c>
      <c r="E45" s="11" t="n">
        <f aca="false">L19</f>
        <v>0.5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5.6</v>
      </c>
      <c r="L45" s="12" t="n">
        <f aca="false">D45*10</f>
        <v>560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130In</v>
      </c>
      <c r="C46" s="11" t="n">
        <v>6</v>
      </c>
      <c r="D46" s="11" t="n">
        <f aca="false">G29</f>
        <v>0.29</v>
      </c>
      <c r="E46" s="11" t="n">
        <f aca="false">H29</f>
        <v>0.02</v>
      </c>
      <c r="F46" s="11" t="n">
        <f aca="false">G30/100</f>
        <v>0.0093</v>
      </c>
      <c r="G46" s="11" t="n">
        <f aca="false">H30/100</f>
        <v>0.0013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0.029</v>
      </c>
      <c r="L46" s="12" t="n">
        <f aca="false">D46*10</f>
        <v>2.9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132Sb</v>
      </c>
      <c r="C47" s="11" t="n">
        <v>7</v>
      </c>
      <c r="D47" s="11" t="n">
        <f aca="false">O9</f>
        <v>167.4</v>
      </c>
      <c r="E47" s="11" t="n">
        <f aca="false">P9</f>
        <v>4.2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16.74</v>
      </c>
      <c r="L47" s="12" t="n">
        <f aca="false">D47*10</f>
        <v>1674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131Sb</v>
      </c>
      <c r="C48" s="11" t="n">
        <v>8</v>
      </c>
      <c r="D48" s="11" t="n">
        <f aca="false">O19</f>
        <v>1381.8</v>
      </c>
      <c r="E48" s="11" t="n">
        <f aca="false">P19</f>
        <v>2.4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138.18</v>
      </c>
      <c r="L48" s="12" t="n">
        <f aca="false">D48*10</f>
        <v>13818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130Sn</v>
      </c>
      <c r="C49" s="11" t="n">
        <v>9</v>
      </c>
      <c r="D49" s="11" t="n">
        <f aca="false">K29</f>
        <v>223.2</v>
      </c>
      <c r="E49" s="11" t="n">
        <f aca="false">L29</f>
        <v>4.2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22.32</v>
      </c>
      <c r="L49" s="12" t="n">
        <f aca="false">D49*10</f>
        <v>2232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132</v>
      </c>
      <c r="V54" s="17"/>
      <c r="W54" s="18"/>
      <c r="X54" s="17" t="n">
        <f aca="false">G7</f>
        <v>132</v>
      </c>
      <c r="Y54" s="17"/>
      <c r="Z54" s="18"/>
      <c r="AA54" s="17" t="n">
        <f aca="false">K7</f>
        <v>132</v>
      </c>
      <c r="AB54" s="17"/>
      <c r="AC54" s="18"/>
      <c r="AD54" s="17" t="n">
        <f aca="false">O7</f>
        <v>132</v>
      </c>
      <c r="AE54" s="17"/>
      <c r="AF54" s="18"/>
      <c r="AG54" s="17" t="n">
        <f aca="false">S7</f>
        <v>132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131</v>
      </c>
      <c r="Y58" s="17"/>
      <c r="Z58" s="18"/>
      <c r="AA58" s="17" t="n">
        <f aca="false">K17</f>
        <v>131</v>
      </c>
      <c r="AB58" s="17"/>
      <c r="AC58" s="18"/>
      <c r="AD58" s="17" t="n">
        <f aca="false">O17</f>
        <v>131</v>
      </c>
      <c r="AE58" s="17"/>
      <c r="AF58" s="18"/>
      <c r="AG58" s="17" t="n">
        <f aca="false">S17</f>
        <v>131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130</v>
      </c>
      <c r="Y62" s="17"/>
      <c r="Z62" s="18"/>
      <c r="AA62" s="17" t="n">
        <f aca="false">K27</f>
        <v>130</v>
      </c>
      <c r="AB62" s="17"/>
      <c r="AC62" s="18"/>
      <c r="AD62" s="17" t="n">
        <f aca="false">O27</f>
        <v>130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129</v>
      </c>
      <c r="AB66" s="17"/>
      <c r="AC66" s="18"/>
      <c r="AD66" s="17" t="n">
        <f aca="false">AD62-1</f>
        <v>129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0408163265306"/>
    <col collapsed="false" hidden="false" max="20" min="2" style="0" width="8.50510204081633"/>
    <col collapsed="false" hidden="false" max="21" min="21" style="0" width="4.05102040816327"/>
    <col collapsed="false" hidden="false" max="22" min="22" style="0" width="6.0765306122449"/>
    <col collapsed="false" hidden="false" max="23" min="23" style="0" width="8.50510204081633"/>
    <col collapsed="false" hidden="false" max="24" min="24" style="0" width="4.18367346938776"/>
    <col collapsed="false" hidden="false" max="25" min="25" style="0" width="6.0765306122449"/>
    <col collapsed="false" hidden="false" max="26" min="26" style="0" width="8.50510204081633"/>
    <col collapsed="false" hidden="false" max="27" min="27" style="0" width="3.64285714285714"/>
    <col collapsed="false" hidden="false" max="28" min="28" style="0" width="4.86224489795918"/>
    <col collapsed="false" hidden="false" max="29" min="29" style="0" width="8.50510204081633"/>
    <col collapsed="false" hidden="false" max="30" min="30" style="0" width="4.18367346938776"/>
    <col collapsed="false" hidden="false" max="31" min="31" style="0" width="6.0765306122449"/>
    <col collapsed="false" hidden="false" max="32" min="32" style="0" width="8.50510204081633"/>
    <col collapsed="false" hidden="false" max="33" min="33" style="0" width="4.45408163265306"/>
    <col collapsed="false" hidden="false" max="34" min="34" style="0" width="4.32142857142857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133Cd</v>
      </c>
      <c r="D5" s="3"/>
      <c r="F5" s="1" t="n">
        <v>2</v>
      </c>
      <c r="G5" s="2" t="str">
        <f aca="false">G7&amp;G6</f>
        <v>133In</v>
      </c>
      <c r="H5" s="3"/>
      <c r="J5" s="4" t="n">
        <v>4</v>
      </c>
      <c r="K5" s="4" t="str">
        <f aca="false">K7&amp;K6</f>
        <v>133Sn</v>
      </c>
      <c r="L5" s="3"/>
      <c r="N5" s="1" t="n">
        <v>7</v>
      </c>
      <c r="O5" s="2" t="str">
        <f aca="false">O7&amp;O6</f>
        <v>133Sb</v>
      </c>
      <c r="P5" s="3"/>
      <c r="R5" s="3"/>
      <c r="S5" s="3" t="str">
        <f aca="false">S7&amp;S6</f>
        <v>133Te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0.057</v>
      </c>
      <c r="D9" s="6" t="n">
        <v>0.01</v>
      </c>
      <c r="F9" s="6" t="s">
        <v>10</v>
      </c>
      <c r="G9" s="6" t="n">
        <v>0.165332</v>
      </c>
      <c r="H9" s="6" t="n">
        <v>0.00220009</v>
      </c>
      <c r="J9" s="6" t="s">
        <v>10</v>
      </c>
      <c r="K9" s="6" t="n">
        <v>1.46</v>
      </c>
      <c r="L9" s="6" t="n">
        <v>0.03</v>
      </c>
      <c r="N9" s="6" t="s">
        <v>10</v>
      </c>
      <c r="O9" s="6" t="n">
        <v>140.4</v>
      </c>
      <c r="P9" s="6" t="n">
        <v>3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91.0776</v>
      </c>
      <c r="H10" s="6" t="n">
        <v>0.233691</v>
      </c>
      <c r="J10" s="6" t="s">
        <v>11</v>
      </c>
      <c r="K10" s="6" t="n">
        <v>0.0294</v>
      </c>
      <c r="L10" s="6" t="n">
        <v>0.0024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0.057</v>
      </c>
      <c r="D13" s="6" t="n">
        <v>0.01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132In</v>
      </c>
      <c r="H15" s="3"/>
      <c r="J15" s="1" t="n">
        <v>5</v>
      </c>
      <c r="K15" s="2" t="str">
        <f aca="false">K17&amp;K16</f>
        <v>132Sn</v>
      </c>
      <c r="L15" s="3"/>
      <c r="N15" s="1" t="n">
        <v>8</v>
      </c>
      <c r="O15" s="2" t="str">
        <f aca="false">O17&amp;O16</f>
        <v>132Sb</v>
      </c>
      <c r="P15" s="3"/>
      <c r="R15" s="3"/>
      <c r="S15" s="3" t="str">
        <f aca="false">S17&amp;S16</f>
        <v>132Te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0.212743</v>
      </c>
      <c r="H19" s="6" t="n">
        <v>0.00749333</v>
      </c>
      <c r="J19" s="6" t="s">
        <v>10</v>
      </c>
      <c r="K19" s="6" t="n">
        <v>39.7</v>
      </c>
      <c r="L19" s="6" t="n">
        <v>0.8</v>
      </c>
      <c r="N19" s="6" t="s">
        <v>10</v>
      </c>
      <c r="O19" s="6" t="n">
        <v>167.4</v>
      </c>
      <c r="P19" s="6" t="n">
        <v>4.2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13.1116</v>
      </c>
      <c r="H20" s="6" t="n">
        <v>0.105754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131In</v>
      </c>
      <c r="H25" s="3"/>
      <c r="J25" s="1" t="n">
        <v>9</v>
      </c>
      <c r="K25" s="2" t="str">
        <f aca="false">K27&amp;K26</f>
        <v>131Sn</v>
      </c>
      <c r="L25" s="3"/>
      <c r="N25" s="3"/>
      <c r="O25" s="3" t="str">
        <f aca="false">O27&amp;O26</f>
        <v>131Sb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0.27802</v>
      </c>
      <c r="H29" s="6" t="n">
        <v>0.00616357</v>
      </c>
      <c r="J29" s="6" t="s">
        <v>10</v>
      </c>
      <c r="K29" s="6" t="n">
        <v>56</v>
      </c>
      <c r="L29" s="6" t="n">
        <v>0.5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3.06856</v>
      </c>
      <c r="H30" s="6" t="n">
        <v>0.164811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100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5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133Cd</v>
      </c>
      <c r="C41" s="11" t="n">
        <v>1</v>
      </c>
      <c r="D41" s="11" t="n">
        <f aca="false">C9</f>
        <v>0.057</v>
      </c>
      <c r="E41" s="11" t="n">
        <f aca="false">D9</f>
        <v>0.01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0.0057</v>
      </c>
      <c r="L41" s="12" t="n">
        <f aca="false">D41*10</f>
        <v>0.57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133In</v>
      </c>
      <c r="C42" s="11" t="n">
        <v>2</v>
      </c>
      <c r="D42" s="11" t="n">
        <f aca="false">G9</f>
        <v>0.165332</v>
      </c>
      <c r="E42" s="11" t="n">
        <f aca="false">H9</f>
        <v>0.00220009</v>
      </c>
      <c r="F42" s="11" t="n">
        <f aca="false">G10/100</f>
        <v>0.910776</v>
      </c>
      <c r="G42" s="11" t="n">
        <f aca="false">H10/100</f>
        <v>0.00233691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0.0165332</v>
      </c>
      <c r="L42" s="12" t="n">
        <f aca="false">D42*10</f>
        <v>1.65332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132In</v>
      </c>
      <c r="C43" s="11" t="n">
        <v>3</v>
      </c>
      <c r="D43" s="11" t="n">
        <f aca="false">G19</f>
        <v>0.212743</v>
      </c>
      <c r="E43" s="11" t="n">
        <f aca="false">H19</f>
        <v>0.00749333</v>
      </c>
      <c r="F43" s="11" t="n">
        <f aca="false">G20/100</f>
        <v>0.131116</v>
      </c>
      <c r="G43" s="11" t="n">
        <f aca="false">H20/100</f>
        <v>0.00105754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0.0212743</v>
      </c>
      <c r="L43" s="12" t="n">
        <f aca="false">D43*10</f>
        <v>2.12743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133Sn</v>
      </c>
      <c r="C44" s="11" t="n">
        <v>4</v>
      </c>
      <c r="D44" s="11" t="n">
        <f aca="false">K9</f>
        <v>1.46</v>
      </c>
      <c r="E44" s="11" t="n">
        <f aca="false">L9</f>
        <v>0.03</v>
      </c>
      <c r="F44" s="11" t="n">
        <f aca="false">K10/100</f>
        <v>0.000294</v>
      </c>
      <c r="G44" s="11" t="n">
        <f aca="false">L10/100</f>
        <v>2.4E-005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0.146</v>
      </c>
      <c r="L44" s="12" t="n">
        <f aca="false">D44*10</f>
        <v>14.6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132Sn</v>
      </c>
      <c r="C45" s="11" t="n">
        <v>5</v>
      </c>
      <c r="D45" s="11" t="n">
        <f aca="false">K19</f>
        <v>39.7</v>
      </c>
      <c r="E45" s="11" t="n">
        <f aca="false">L19</f>
        <v>0.8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3.97</v>
      </c>
      <c r="L45" s="12" t="n">
        <f aca="false">D45*10</f>
        <v>397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131In</v>
      </c>
      <c r="C46" s="11" t="n">
        <v>6</v>
      </c>
      <c r="D46" s="11" t="n">
        <f aca="false">G29</f>
        <v>0.27802</v>
      </c>
      <c r="E46" s="11" t="n">
        <f aca="false">H29</f>
        <v>0.00616357</v>
      </c>
      <c r="F46" s="11" t="n">
        <f aca="false">G30/100</f>
        <v>0.0306856</v>
      </c>
      <c r="G46" s="11" t="n">
        <f aca="false">H30/100</f>
        <v>0.00164811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0.027802</v>
      </c>
      <c r="L46" s="12" t="n">
        <f aca="false">D46*10</f>
        <v>2.7802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133Sb</v>
      </c>
      <c r="C47" s="11" t="n">
        <v>7</v>
      </c>
      <c r="D47" s="11" t="n">
        <f aca="false">O9</f>
        <v>140.4</v>
      </c>
      <c r="E47" s="11" t="n">
        <f aca="false">P9</f>
        <v>3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14.04</v>
      </c>
      <c r="L47" s="12" t="n">
        <f aca="false">D47*10</f>
        <v>1404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132Sb</v>
      </c>
      <c r="C48" s="11" t="n">
        <v>8</v>
      </c>
      <c r="D48" s="11" t="n">
        <f aca="false">O19</f>
        <v>167.4</v>
      </c>
      <c r="E48" s="11" t="n">
        <f aca="false">P19</f>
        <v>4.2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16.74</v>
      </c>
      <c r="L48" s="12" t="n">
        <f aca="false">D48*10</f>
        <v>1674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131Sn</v>
      </c>
      <c r="C49" s="11" t="n">
        <v>9</v>
      </c>
      <c r="D49" s="11" t="n">
        <f aca="false">K29</f>
        <v>56</v>
      </c>
      <c r="E49" s="11" t="n">
        <f aca="false">L29</f>
        <v>0.5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5.6</v>
      </c>
      <c r="L49" s="12" t="n">
        <f aca="false">D49*10</f>
        <v>560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133</v>
      </c>
      <c r="V54" s="17"/>
      <c r="W54" s="18"/>
      <c r="X54" s="17" t="n">
        <f aca="false">G7</f>
        <v>133</v>
      </c>
      <c r="Y54" s="17"/>
      <c r="Z54" s="18"/>
      <c r="AA54" s="17" t="n">
        <f aca="false">K7</f>
        <v>133</v>
      </c>
      <c r="AB54" s="17"/>
      <c r="AC54" s="18"/>
      <c r="AD54" s="17" t="n">
        <f aca="false">O7</f>
        <v>133</v>
      </c>
      <c r="AE54" s="17"/>
      <c r="AF54" s="18"/>
      <c r="AG54" s="17" t="n">
        <f aca="false">S7</f>
        <v>133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132</v>
      </c>
      <c r="Y58" s="17"/>
      <c r="Z58" s="18"/>
      <c r="AA58" s="17" t="n">
        <f aca="false">K17</f>
        <v>132</v>
      </c>
      <c r="AB58" s="17"/>
      <c r="AC58" s="18"/>
      <c r="AD58" s="17" t="n">
        <f aca="false">O17</f>
        <v>132</v>
      </c>
      <c r="AE58" s="17"/>
      <c r="AF58" s="18"/>
      <c r="AG58" s="17" t="n">
        <f aca="false">S17</f>
        <v>132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131</v>
      </c>
      <c r="Y62" s="17"/>
      <c r="Z62" s="18"/>
      <c r="AA62" s="17" t="n">
        <f aca="false">K27</f>
        <v>131</v>
      </c>
      <c r="AB62" s="17"/>
      <c r="AC62" s="18"/>
      <c r="AD62" s="17" t="n">
        <f aca="false">O27</f>
        <v>131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130</v>
      </c>
      <c r="AB66" s="17"/>
      <c r="AC66" s="18"/>
      <c r="AD66" s="17" t="n">
        <f aca="false">AD62-1</f>
        <v>130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0408163265306"/>
    <col collapsed="false" hidden="false" max="2" min="2" style="0" width="12.8265306122449"/>
    <col collapsed="false" hidden="false" max="1025" min="3" style="0" width="8.50510204081633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131In</v>
      </c>
      <c r="D5" s="3"/>
      <c r="F5" s="1" t="n">
        <v>2</v>
      </c>
      <c r="G5" s="2" t="str">
        <f aca="false">G7&amp;G6</f>
        <v>131Sn</v>
      </c>
      <c r="H5" s="3"/>
      <c r="J5" s="4" t="n">
        <v>4</v>
      </c>
      <c r="K5" s="4" t="str">
        <f aca="false">K7&amp;K6</f>
        <v>131Sb</v>
      </c>
      <c r="L5" s="3"/>
      <c r="N5" s="1" t="n">
        <v>7</v>
      </c>
      <c r="O5" s="2" t="str">
        <f aca="false">O7&amp;O6</f>
        <v>131Te</v>
      </c>
      <c r="P5" s="3"/>
      <c r="R5" s="3"/>
      <c r="S5" s="3" t="str">
        <f aca="false">S7&amp;S6</f>
        <v>131I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0.28</v>
      </c>
      <c r="D9" s="6" t="n">
        <v>0.03</v>
      </c>
      <c r="F9" s="6" t="s">
        <v>10</v>
      </c>
      <c r="G9" s="6" t="n">
        <v>56</v>
      </c>
      <c r="H9" s="6" t="n">
        <v>0.5</v>
      </c>
      <c r="J9" s="6" t="s">
        <v>10</v>
      </c>
      <c r="K9" s="6" t="n">
        <v>1381.8</v>
      </c>
      <c r="L9" s="6" t="n">
        <v>2.4</v>
      </c>
      <c r="N9" s="6" t="s">
        <v>10</v>
      </c>
      <c r="O9" s="28" t="n">
        <v>1500</v>
      </c>
      <c r="P9" s="6" t="n">
        <v>6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2</v>
      </c>
      <c r="D10" s="6" t="n">
        <v>0.3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0.28</v>
      </c>
      <c r="D13" s="6" t="n">
        <v>0.03</v>
      </c>
    </row>
    <row r="14" customFormat="false" ht="12.8" hidden="false" customHeight="false" outlineLevel="0" collapsed="false">
      <c r="C14" s="6" t="n">
        <v>2</v>
      </c>
      <c r="D14" s="6" t="n">
        <v>0.3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130Sn</v>
      </c>
      <c r="H15" s="3"/>
      <c r="J15" s="1" t="n">
        <v>5</v>
      </c>
      <c r="K15" s="2" t="str">
        <f aca="false">K17&amp;K16</f>
        <v>130Sb</v>
      </c>
      <c r="L15" s="3"/>
      <c r="N15" s="1" t="n">
        <v>8</v>
      </c>
      <c r="O15" s="2" t="str">
        <f aca="false">O17&amp;O16</f>
        <v>130Te</v>
      </c>
      <c r="P15" s="3"/>
      <c r="R15" s="3"/>
      <c r="S15" s="3" t="str">
        <f aca="false">S17&amp;S16</f>
        <v>130I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223.2</v>
      </c>
      <c r="H19" s="6" t="n">
        <v>4.2</v>
      </c>
      <c r="J19" s="6" t="s">
        <v>10</v>
      </c>
      <c r="K19" s="6" t="n">
        <v>2370</v>
      </c>
      <c r="L19" s="6" t="n">
        <v>48</v>
      </c>
      <c r="N19" s="6" t="s">
        <v>10</v>
      </c>
      <c r="O19" s="6" t="n">
        <v>9999999</v>
      </c>
      <c r="P19" s="6" t="n">
        <v>9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129Sn</v>
      </c>
      <c r="H25" s="3"/>
      <c r="J25" s="1" t="n">
        <v>9</v>
      </c>
      <c r="K25" s="2" t="str">
        <f aca="false">K27&amp;K26</f>
        <v>129Sb</v>
      </c>
      <c r="L25" s="3"/>
      <c r="N25" s="3"/>
      <c r="O25" s="3" t="str">
        <f aca="false">O27&amp;O26</f>
        <v>129Te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133.8</v>
      </c>
      <c r="H29" s="6" t="n">
        <v>2.4</v>
      </c>
      <c r="J29" s="6" t="s">
        <v>10</v>
      </c>
      <c r="K29" s="6" t="n">
        <v>15717.6</v>
      </c>
      <c r="L29" s="6" t="n">
        <v>93.6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550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80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2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131In</v>
      </c>
      <c r="C41" s="11" t="n">
        <v>1</v>
      </c>
      <c r="D41" s="11" t="n">
        <f aca="false">C9</f>
        <v>0.28</v>
      </c>
      <c r="E41" s="11" t="n">
        <f aca="false">D9</f>
        <v>0.03</v>
      </c>
      <c r="F41" s="11" t="n">
        <f aca="false">C10/100</f>
        <v>0.02</v>
      </c>
      <c r="G41" s="11" t="n">
        <f aca="false">D10/100</f>
        <v>0.003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0.028</v>
      </c>
      <c r="L41" s="12" t="n">
        <f aca="false">D41*10</f>
        <v>2.8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131Sn</v>
      </c>
      <c r="C42" s="11" t="n">
        <v>2</v>
      </c>
      <c r="D42" s="11" t="n">
        <f aca="false">G9</f>
        <v>56</v>
      </c>
      <c r="E42" s="11" t="n">
        <f aca="false">H9</f>
        <v>0.5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5.6</v>
      </c>
      <c r="L42" s="12" t="n">
        <f aca="false">D42*10</f>
        <v>560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130Sn</v>
      </c>
      <c r="C43" s="11" t="n">
        <v>3</v>
      </c>
      <c r="D43" s="11" t="n">
        <f aca="false">G19</f>
        <v>223.2</v>
      </c>
      <c r="E43" s="11" t="n">
        <f aca="false">H19</f>
        <v>4.2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22.32</v>
      </c>
      <c r="L43" s="12" t="n">
        <f aca="false">D43*10</f>
        <v>2232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131Sb</v>
      </c>
      <c r="C44" s="11" t="n">
        <v>4</v>
      </c>
      <c r="D44" s="11" t="n">
        <f aca="false">K9</f>
        <v>1381.8</v>
      </c>
      <c r="E44" s="11" t="n">
        <f aca="false">L9</f>
        <v>2.4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138.18</v>
      </c>
      <c r="L44" s="12" t="n">
        <f aca="false">D44*10</f>
        <v>13818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130Sb</v>
      </c>
      <c r="C45" s="11" t="n">
        <v>5</v>
      </c>
      <c r="D45" s="11" t="n">
        <f aca="false">K19</f>
        <v>2370</v>
      </c>
      <c r="E45" s="11" t="n">
        <f aca="false">L19</f>
        <v>48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237</v>
      </c>
      <c r="L45" s="12" t="n">
        <f aca="false">D45*10</f>
        <v>23700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129Sn</v>
      </c>
      <c r="C46" s="11" t="n">
        <v>6</v>
      </c>
      <c r="D46" s="11" t="n">
        <f aca="false">G29</f>
        <v>133.8</v>
      </c>
      <c r="E46" s="11" t="n">
        <f aca="false">H29</f>
        <v>2.4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13.38</v>
      </c>
      <c r="L46" s="12" t="n">
        <f aca="false">D46*10</f>
        <v>1338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131Te</v>
      </c>
      <c r="C47" s="11" t="n">
        <v>7</v>
      </c>
      <c r="D47" s="11" t="n">
        <f aca="false">O9</f>
        <v>1500</v>
      </c>
      <c r="E47" s="11" t="n">
        <f aca="false">P9</f>
        <v>6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150</v>
      </c>
      <c r="L47" s="12" t="n">
        <f aca="false">D47*10</f>
        <v>15000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130Te</v>
      </c>
      <c r="C48" s="11" t="n">
        <v>8</v>
      </c>
      <c r="D48" s="11" t="n">
        <f aca="false">O19</f>
        <v>9999999</v>
      </c>
      <c r="E48" s="11" t="n">
        <f aca="false">P19</f>
        <v>9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999999.9</v>
      </c>
      <c r="L48" s="12" t="n">
        <f aca="false">D48*10</f>
        <v>99999990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129Sb</v>
      </c>
      <c r="C49" s="11" t="n">
        <v>9</v>
      </c>
      <c r="D49" s="11" t="n">
        <f aca="false">K29</f>
        <v>15717.6</v>
      </c>
      <c r="E49" s="11" t="n">
        <f aca="false">L29</f>
        <v>93.6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1571.76</v>
      </c>
      <c r="L49" s="12" t="n">
        <f aca="false">D49*10</f>
        <v>157176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F28" activeCellId="0" sqref="F28"/>
    </sheetView>
  </sheetViews>
  <sheetFormatPr defaultRowHeight="12.8"/>
  <cols>
    <col collapsed="false" hidden="false" max="1" min="1" style="0" width="14.0408163265306"/>
    <col collapsed="false" hidden="false" max="2" min="2" style="0" width="12.8265306122449"/>
    <col collapsed="false" hidden="false" max="1025" min="3" style="0" width="8.50510204081633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132In</v>
      </c>
      <c r="D5" s="3"/>
      <c r="F5" s="1" t="n">
        <v>2</v>
      </c>
      <c r="G5" s="2" t="str">
        <f aca="false">G7&amp;G6</f>
        <v>132Sn</v>
      </c>
      <c r="H5" s="3"/>
      <c r="J5" s="4" t="n">
        <v>4</v>
      </c>
      <c r="K5" s="4" t="str">
        <f aca="false">K7&amp;K6</f>
        <v>132Sb</v>
      </c>
      <c r="L5" s="3"/>
      <c r="N5" s="1" t="n">
        <v>7</v>
      </c>
      <c r="O5" s="2" t="str">
        <f aca="false">O7&amp;O6</f>
        <v>132Te</v>
      </c>
      <c r="P5" s="3"/>
      <c r="R5" s="3"/>
      <c r="S5" s="3" t="str">
        <f aca="false">S7&amp;S6</f>
        <v>132I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132</v>
      </c>
      <c r="D7" s="5"/>
      <c r="F7" s="5" t="s">
        <v>8</v>
      </c>
      <c r="G7" s="5" t="n">
        <f aca="false">C7</f>
        <v>132</v>
      </c>
      <c r="H7" s="5"/>
      <c r="J7" s="5" t="s">
        <v>8</v>
      </c>
      <c r="K7" s="5" t="n">
        <f aca="false">G7</f>
        <v>132</v>
      </c>
      <c r="L7" s="5"/>
      <c r="N7" s="5" t="s">
        <v>8</v>
      </c>
      <c r="O7" s="5" t="n">
        <f aca="false">K7</f>
        <v>132</v>
      </c>
      <c r="P7" s="5"/>
      <c r="R7" s="5" t="s">
        <v>8</v>
      </c>
      <c r="S7" s="5" t="n">
        <f aca="false">O7</f>
        <v>132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0.207</v>
      </c>
      <c r="D9" s="6" t="n">
        <v>0.006</v>
      </c>
      <c r="F9" s="6" t="s">
        <v>10</v>
      </c>
      <c r="G9" s="6" t="n">
        <v>39.7</v>
      </c>
      <c r="H9" s="6" t="n">
        <v>0.8</v>
      </c>
      <c r="J9" s="6" t="s">
        <v>10</v>
      </c>
      <c r="K9" s="6" t="n">
        <f aca="false">2.79*60</f>
        <v>167.4</v>
      </c>
      <c r="L9" s="6" t="n">
        <f aca="false">0.07*60</f>
        <v>4.2</v>
      </c>
      <c r="N9" s="6" t="s">
        <v>10</v>
      </c>
      <c r="O9" s="28" t="n">
        <f aca="false">3.204*24*60*60</f>
        <v>276825.6</v>
      </c>
      <c r="P9" s="6" t="n">
        <f aca="false">0.013*24*60*60</f>
        <v>1123.2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6.3</v>
      </c>
      <c r="D10" s="6" t="n">
        <v>0.9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0.207</v>
      </c>
      <c r="D13" s="6" t="n">
        <v>0.006</v>
      </c>
    </row>
    <row r="14" customFormat="false" ht="12.8" hidden="false" customHeight="false" outlineLevel="0" collapsed="false">
      <c r="C14" s="6" t="n">
        <v>6.3</v>
      </c>
      <c r="D14" s="6" t="n">
        <v>0.9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131Sn</v>
      </c>
      <c r="H15" s="3"/>
      <c r="J15" s="1" t="n">
        <v>5</v>
      </c>
      <c r="K15" s="2" t="str">
        <f aca="false">K17&amp;K16</f>
        <v>131Sb</v>
      </c>
      <c r="L15" s="3"/>
      <c r="N15" s="1" t="n">
        <v>8</v>
      </c>
      <c r="O15" s="2" t="str">
        <f aca="false">O17&amp;O16</f>
        <v>131Te</v>
      </c>
      <c r="P15" s="3"/>
      <c r="R15" s="3"/>
      <c r="S15" s="3" t="str">
        <f aca="false">S17&amp;S16</f>
        <v>131I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131</v>
      </c>
      <c r="H17" s="5"/>
      <c r="J17" s="5" t="s">
        <v>8</v>
      </c>
      <c r="K17" s="5" t="n">
        <f aca="false">G17</f>
        <v>131</v>
      </c>
      <c r="L17" s="5"/>
      <c r="N17" s="5" t="s">
        <v>8</v>
      </c>
      <c r="O17" s="5" t="n">
        <f aca="false">K17</f>
        <v>131</v>
      </c>
      <c r="P17" s="5"/>
      <c r="R17" s="5" t="s">
        <v>8</v>
      </c>
      <c r="S17" s="5" t="n">
        <f aca="false">O17</f>
        <v>131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56</v>
      </c>
      <c r="H19" s="6" t="n">
        <v>0.5</v>
      </c>
      <c r="J19" s="6" t="s">
        <v>10</v>
      </c>
      <c r="K19" s="6" t="n">
        <f aca="false">23.03*60</f>
        <v>1381.8</v>
      </c>
      <c r="L19" s="6" t="n">
        <f aca="false">0.04*60</f>
        <v>2.4</v>
      </c>
      <c r="N19" s="6" t="s">
        <v>10</v>
      </c>
      <c r="O19" s="6" t="n">
        <f aca="false">25*60</f>
        <v>1500</v>
      </c>
      <c r="P19" s="6" t="n">
        <f aca="false">0.1*60</f>
        <v>6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130Sn</v>
      </c>
      <c r="H25" s="3"/>
      <c r="J25" s="1" t="n">
        <v>9</v>
      </c>
      <c r="K25" s="2" t="str">
        <f aca="false">K27&amp;K26</f>
        <v>130Sb</v>
      </c>
      <c r="L25" s="3"/>
      <c r="N25" s="3"/>
      <c r="O25" s="3" t="str">
        <f aca="false">O27&amp;O26</f>
        <v>130Te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130</v>
      </c>
      <c r="H27" s="5"/>
      <c r="J27" s="5" t="s">
        <v>8</v>
      </c>
      <c r="K27" s="5" t="n">
        <f aca="false">G27</f>
        <v>130</v>
      </c>
      <c r="L27" s="5"/>
      <c r="N27" s="5" t="s">
        <v>8</v>
      </c>
      <c r="O27" s="5" t="n">
        <f aca="false">K27</f>
        <v>130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223.2</v>
      </c>
      <c r="H29" s="6" t="n">
        <v>4.2</v>
      </c>
      <c r="J29" s="6" t="s">
        <v>10</v>
      </c>
      <c r="K29" s="6" t="n">
        <f aca="false">39.5*60</f>
        <v>2370</v>
      </c>
      <c r="L29" s="6" t="n">
        <f aca="false">0.8*60</f>
        <v>48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220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20</v>
      </c>
      <c r="C36" s="7" t="n">
        <v>0</v>
      </c>
      <c r="D36" s="7" t="n">
        <v>100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132In</v>
      </c>
      <c r="C41" s="11" t="n">
        <v>1</v>
      </c>
      <c r="D41" s="11" t="n">
        <f aca="false">C9</f>
        <v>0.207</v>
      </c>
      <c r="E41" s="11" t="n">
        <f aca="false">D9</f>
        <v>0.006</v>
      </c>
      <c r="F41" s="11" t="n">
        <f aca="false">C10/100</f>
        <v>0.063</v>
      </c>
      <c r="G41" s="11" t="n">
        <f aca="false">D10/100</f>
        <v>0.009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0.0207</v>
      </c>
      <c r="L41" s="12" t="n">
        <f aca="false">D41*10</f>
        <v>2.07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132Sn</v>
      </c>
      <c r="C42" s="11" t="n">
        <v>2</v>
      </c>
      <c r="D42" s="11" t="n">
        <f aca="false">G9</f>
        <v>39.7</v>
      </c>
      <c r="E42" s="11" t="n">
        <f aca="false">H9</f>
        <v>0.8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3.97</v>
      </c>
      <c r="L42" s="12" t="n">
        <f aca="false">D42*10</f>
        <v>397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131Sn</v>
      </c>
      <c r="C43" s="11" t="n">
        <v>3</v>
      </c>
      <c r="D43" s="11" t="n">
        <f aca="false">G19</f>
        <v>56</v>
      </c>
      <c r="E43" s="11" t="n">
        <f aca="false">H19</f>
        <v>0.5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5.6</v>
      </c>
      <c r="L43" s="12" t="n">
        <f aca="false">D43*10</f>
        <v>560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132Sb</v>
      </c>
      <c r="C44" s="11" t="n">
        <v>4</v>
      </c>
      <c r="D44" s="11" t="n">
        <f aca="false">K9</f>
        <v>167.4</v>
      </c>
      <c r="E44" s="11" t="n">
        <f aca="false">L9</f>
        <v>4.2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16.74</v>
      </c>
      <c r="L44" s="12" t="n">
        <f aca="false">D44*10</f>
        <v>1674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131Sb</v>
      </c>
      <c r="C45" s="11" t="n">
        <v>5</v>
      </c>
      <c r="D45" s="11" t="n">
        <f aca="false">K19</f>
        <v>1381.8</v>
      </c>
      <c r="E45" s="11" t="n">
        <f aca="false">L19</f>
        <v>2.4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138.18</v>
      </c>
      <c r="L45" s="12" t="n">
        <f aca="false">D45*10</f>
        <v>13818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130Sn</v>
      </c>
      <c r="C46" s="11" t="n">
        <v>6</v>
      </c>
      <c r="D46" s="11" t="n">
        <f aca="false">G29</f>
        <v>223.2</v>
      </c>
      <c r="E46" s="11" t="n">
        <f aca="false">H29</f>
        <v>4.2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22.32</v>
      </c>
      <c r="L46" s="12" t="n">
        <f aca="false">D46*10</f>
        <v>2232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132Te</v>
      </c>
      <c r="C47" s="11" t="n">
        <v>7</v>
      </c>
      <c r="D47" s="11" t="n">
        <f aca="false">O9</f>
        <v>276825.6</v>
      </c>
      <c r="E47" s="11" t="n">
        <f aca="false">P9</f>
        <v>1123.2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27682.56</v>
      </c>
      <c r="L47" s="12" t="n">
        <f aca="false">D47*10</f>
        <v>2768256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131Te</v>
      </c>
      <c r="C48" s="11" t="n">
        <v>8</v>
      </c>
      <c r="D48" s="11" t="n">
        <f aca="false">O19</f>
        <v>1500</v>
      </c>
      <c r="E48" s="11" t="n">
        <f aca="false">P19</f>
        <v>6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150</v>
      </c>
      <c r="L48" s="12" t="n">
        <f aca="false">D48*10</f>
        <v>15000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130Sb</v>
      </c>
      <c r="C49" s="11" t="n">
        <v>9</v>
      </c>
      <c r="D49" s="11" t="n">
        <f aca="false">K29</f>
        <v>2370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237</v>
      </c>
      <c r="L49" s="12" t="n">
        <f aca="false">D49*10</f>
        <v>23700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1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0408163265306"/>
    <col collapsed="false" hidden="false" max="2" min="2" style="0" width="12.8265306122449"/>
    <col collapsed="false" hidden="false" max="1025" min="3" style="0" width="8.50510204081633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133In</v>
      </c>
      <c r="D5" s="3"/>
      <c r="F5" s="1" t="n">
        <v>2</v>
      </c>
      <c r="G5" s="2" t="str">
        <f aca="false">G7&amp;G6</f>
        <v>133Sn</v>
      </c>
      <c r="H5" s="3"/>
      <c r="J5" s="4" t="n">
        <v>4</v>
      </c>
      <c r="K5" s="4" t="str">
        <f aca="false">K7&amp;K6</f>
        <v>133Sb</v>
      </c>
      <c r="L5" s="3"/>
      <c r="N5" s="1" t="n">
        <v>7</v>
      </c>
      <c r="O5" s="2" t="str">
        <f aca="false">O7&amp;O6</f>
        <v>133Te</v>
      </c>
      <c r="P5" s="3"/>
      <c r="R5" s="3"/>
      <c r="S5" s="3" t="str">
        <f aca="false">S7&amp;S6</f>
        <v>133I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0.165</v>
      </c>
      <c r="D9" s="6" t="n">
        <v>0.003</v>
      </c>
      <c r="F9" s="6" t="s">
        <v>10</v>
      </c>
      <c r="G9" s="6" t="n">
        <v>1.46</v>
      </c>
      <c r="H9" s="6" t="n">
        <v>0.03</v>
      </c>
      <c r="J9" s="6" t="s">
        <v>10</v>
      </c>
      <c r="K9" s="6" t="n">
        <v>140.4</v>
      </c>
      <c r="L9" s="6" t="n">
        <v>3</v>
      </c>
      <c r="N9" s="6" t="s">
        <v>10</v>
      </c>
      <c r="O9" s="28" t="n">
        <v>750</v>
      </c>
      <c r="P9" s="6" t="n">
        <v>18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85</v>
      </c>
      <c r="D10" s="6" t="n">
        <v>10</v>
      </c>
      <c r="F10" s="6" t="s">
        <v>11</v>
      </c>
      <c r="G10" s="6" t="n">
        <v>0.0294</v>
      </c>
      <c r="H10" s="6" t="n">
        <v>0.0024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0.165</v>
      </c>
      <c r="D13" s="6" t="n">
        <v>0.003</v>
      </c>
    </row>
    <row r="14" customFormat="false" ht="12.8" hidden="false" customHeight="false" outlineLevel="0" collapsed="false">
      <c r="C14" s="6" t="n">
        <v>85</v>
      </c>
      <c r="D14" s="6" t="n">
        <v>10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132Sn</v>
      </c>
      <c r="H15" s="3"/>
      <c r="J15" s="1" t="n">
        <v>5</v>
      </c>
      <c r="K15" s="2" t="str">
        <f aca="false">K17&amp;K16</f>
        <v>132Sb</v>
      </c>
      <c r="L15" s="3"/>
      <c r="N15" s="1" t="n">
        <v>8</v>
      </c>
      <c r="O15" s="2" t="str">
        <f aca="false">O17&amp;O16</f>
        <v>132Te</v>
      </c>
      <c r="P15" s="3"/>
      <c r="R15" s="3"/>
      <c r="S15" s="3" t="str">
        <f aca="false">S17&amp;S16</f>
        <v>132I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39.7</v>
      </c>
      <c r="H19" s="6" t="n">
        <v>0.8</v>
      </c>
      <c r="J19" s="6" t="s">
        <v>10</v>
      </c>
      <c r="K19" s="6" t="n">
        <v>167.4</v>
      </c>
      <c r="L19" s="6" t="n">
        <v>4.2</v>
      </c>
      <c r="N19" s="6" t="s">
        <v>10</v>
      </c>
      <c r="O19" s="6" t="n">
        <v>276825.6</v>
      </c>
      <c r="P19" s="6" t="n">
        <v>1123.2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131Sn</v>
      </c>
      <c r="H25" s="3"/>
      <c r="J25" s="1" t="n">
        <v>9</v>
      </c>
      <c r="K25" s="2" t="str">
        <f aca="false">K27&amp;K26</f>
        <v>131Sb</v>
      </c>
      <c r="L25" s="3"/>
      <c r="N25" s="3"/>
      <c r="O25" s="3" t="str">
        <f aca="false">O27&amp;O26</f>
        <v>131Te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56</v>
      </c>
      <c r="H29" s="6" t="n">
        <v>0.5</v>
      </c>
      <c r="J29" s="6" t="s">
        <v>10</v>
      </c>
      <c r="K29" s="6" t="n">
        <v>1381.8</v>
      </c>
      <c r="L29" s="6" t="n">
        <v>2.4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4000</v>
      </c>
      <c r="C35" s="7" t="n">
        <v>0</v>
      </c>
      <c r="D35" s="7" t="n">
        <v>20000</v>
      </c>
    </row>
    <row r="36" customFormat="false" ht="12.8" hidden="false" customHeight="false" outlineLevel="0" collapsed="false">
      <c r="A36" s="8" t="s">
        <v>17</v>
      </c>
      <c r="B36" s="7" t="n">
        <v>500</v>
      </c>
      <c r="C36" s="7" t="n">
        <v>0</v>
      </c>
      <c r="D36" s="7" t="n">
        <v>2000</v>
      </c>
    </row>
    <row r="37" customFormat="false" ht="12.8" hidden="false" customHeight="false" outlineLevel="0" collapsed="false">
      <c r="A37" s="8" t="s">
        <v>18</v>
      </c>
      <c r="B37" s="7" t="n">
        <v>20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38</v>
      </c>
      <c r="C40" s="27" t="s">
        <v>39</v>
      </c>
      <c r="D40" s="27" t="s">
        <v>40</v>
      </c>
      <c r="E40" s="29" t="s">
        <v>41</v>
      </c>
      <c r="F40" s="27" t="s">
        <v>42</v>
      </c>
      <c r="G40" s="29" t="s">
        <v>43</v>
      </c>
      <c r="H40" s="27" t="s">
        <v>44</v>
      </c>
      <c r="I40" s="29" t="s">
        <v>45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133In</v>
      </c>
      <c r="C41" s="11" t="n">
        <v>1</v>
      </c>
      <c r="D41" s="11" t="n">
        <f aca="false">C9</f>
        <v>0.165</v>
      </c>
      <c r="E41" s="11" t="n">
        <f aca="false">D9</f>
        <v>0.003</v>
      </c>
      <c r="F41" s="11" t="n">
        <f aca="false">C10/100</f>
        <v>0.85</v>
      </c>
      <c r="G41" s="11" t="n">
        <f aca="false">D10/100</f>
        <v>0.1</v>
      </c>
      <c r="H41" s="11" t="n">
        <v>0.2</v>
      </c>
      <c r="I41" s="11" t="n">
        <f aca="false">D11/100</f>
        <v>0</v>
      </c>
      <c r="J41" s="12" t="n">
        <v>0</v>
      </c>
      <c r="K41" s="12" t="n">
        <f aca="false">D41/10</f>
        <v>0.0165</v>
      </c>
      <c r="L41" s="12" t="n">
        <f aca="false">D41*10</f>
        <v>1.65</v>
      </c>
      <c r="M41" s="12" t="n">
        <v>0</v>
      </c>
      <c r="N41" s="12" t="n">
        <v>0.7</v>
      </c>
      <c r="O41" s="12" t="n">
        <v>1</v>
      </c>
      <c r="P41" s="12" t="n">
        <v>0</v>
      </c>
      <c r="Q41" s="12" t="n">
        <v>0</v>
      </c>
      <c r="R41" s="12" t="n">
        <v>0.3</v>
      </c>
    </row>
    <row r="42" customFormat="false" ht="12.8" hidden="false" customHeight="false" outlineLevel="0" collapsed="false">
      <c r="B42" s="10" t="str">
        <f aca="false">G5</f>
        <v>133Sn</v>
      </c>
      <c r="C42" s="11" t="n">
        <v>2</v>
      </c>
      <c r="D42" s="11" t="n">
        <f aca="false">G9</f>
        <v>1.46</v>
      </c>
      <c r="E42" s="11" t="n">
        <f aca="false">H9</f>
        <v>0.03</v>
      </c>
      <c r="F42" s="11" t="n">
        <f aca="false">G10/100</f>
        <v>0.000294</v>
      </c>
      <c r="G42" s="11" t="n">
        <f aca="false">H10/100</f>
        <v>2.4E-005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0.146</v>
      </c>
      <c r="L42" s="12" t="n">
        <f aca="false">D42*10</f>
        <v>14.6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132Sn</v>
      </c>
      <c r="C43" s="11" t="n">
        <v>3</v>
      </c>
      <c r="D43" s="11" t="n">
        <f aca="false">G19</f>
        <v>39.7</v>
      </c>
      <c r="E43" s="11" t="n">
        <f aca="false">H19</f>
        <v>0.8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3.97</v>
      </c>
      <c r="L43" s="12" t="n">
        <f aca="false">D43*10</f>
        <v>397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133Sb</v>
      </c>
      <c r="C44" s="11" t="n">
        <v>4</v>
      </c>
      <c r="D44" s="11" t="n">
        <f aca="false">K9</f>
        <v>140.4</v>
      </c>
      <c r="E44" s="11" t="n">
        <f aca="false">L9</f>
        <v>3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14.04</v>
      </c>
      <c r="L44" s="12" t="n">
        <f aca="false">D44*10</f>
        <v>1404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132Sb</v>
      </c>
      <c r="C45" s="11" t="n">
        <v>5</v>
      </c>
      <c r="D45" s="11" t="n">
        <f aca="false">K19</f>
        <v>167.4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16.74</v>
      </c>
      <c r="L45" s="12" t="n">
        <f aca="false">D45*10</f>
        <v>1674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131Sn</v>
      </c>
      <c r="C46" s="11" t="n">
        <v>6</v>
      </c>
      <c r="D46" s="11" t="n">
        <f aca="false">G29</f>
        <v>56</v>
      </c>
      <c r="E46" s="11" t="n">
        <f aca="false">H29</f>
        <v>0.5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5.6</v>
      </c>
      <c r="L46" s="12" t="n">
        <f aca="false">D46*10</f>
        <v>560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133Te</v>
      </c>
      <c r="C47" s="11" t="n">
        <v>7</v>
      </c>
      <c r="D47" s="11" t="n">
        <f aca="false">O9</f>
        <v>750</v>
      </c>
      <c r="E47" s="11" t="n">
        <f aca="false">P9</f>
        <v>18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75</v>
      </c>
      <c r="L47" s="12" t="n">
        <f aca="false">D47*10</f>
        <v>7500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132Te</v>
      </c>
      <c r="C48" s="11" t="n">
        <v>8</v>
      </c>
      <c r="D48" s="11" t="n">
        <f aca="false">O19</f>
        <v>276825.6</v>
      </c>
      <c r="E48" s="11" t="n">
        <f aca="false">P19</f>
        <v>1123.2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27682.56</v>
      </c>
      <c r="L48" s="12" t="n">
        <f aca="false">D48*10</f>
        <v>2768256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131Sb</v>
      </c>
      <c r="C49" s="11" t="n">
        <v>9</v>
      </c>
      <c r="D49" s="11" t="n">
        <f aca="false">K29</f>
        <v>1381.8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138.18</v>
      </c>
      <c r="L49" s="12" t="n">
        <f aca="false">D49*10</f>
        <v>13818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0" customFormat="false" ht="12.8" hidden="false" customHeight="false" outlineLevel="0" collapsed="false">
      <c r="C50" s="30"/>
      <c r="D50" s="30"/>
      <c r="E50" s="30"/>
      <c r="F50" s="30"/>
      <c r="G50" s="30"/>
      <c r="H50" s="30"/>
      <c r="I50" s="30"/>
    </row>
    <row r="51" customFormat="false" ht="12.8" hidden="false" customHeight="false" outlineLevel="0" collapsed="false">
      <c r="C51" s="30"/>
      <c r="D51" s="30"/>
      <c r="E51" s="30"/>
      <c r="F51" s="30"/>
      <c r="G51" s="30"/>
      <c r="H51" s="30"/>
      <c r="I51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65" zoomScaleNormal="65" zoomScalePageLayoutView="100" workbookViewId="0">
      <selection pane="topLeft" activeCell="E40" activeCellId="0" sqref="E40"/>
    </sheetView>
  </sheetViews>
  <sheetFormatPr defaultRowHeight="12.8"/>
  <cols>
    <col collapsed="false" hidden="false" max="1" min="1" style="0" width="14.0408163265306"/>
    <col collapsed="false" hidden="false" max="2" min="2" style="0" width="12.8265306122449"/>
    <col collapsed="false" hidden="false" max="1025" min="3" style="0" width="8.50510204081633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134In</v>
      </c>
      <c r="D5" s="3"/>
      <c r="F5" s="1" t="n">
        <v>2</v>
      </c>
      <c r="G5" s="2" t="str">
        <f aca="false">G7&amp;G6</f>
        <v>134Sn</v>
      </c>
      <c r="H5" s="3"/>
      <c r="J5" s="4" t="n">
        <v>4</v>
      </c>
      <c r="K5" s="4" t="str">
        <f aca="false">K7&amp;K6</f>
        <v>134Sb</v>
      </c>
      <c r="L5" s="3"/>
      <c r="N5" s="1" t="n">
        <v>7</v>
      </c>
      <c r="O5" s="2" t="str">
        <f aca="false">O7&amp;O6</f>
        <v>134Te</v>
      </c>
      <c r="P5" s="3"/>
      <c r="R5" s="3"/>
      <c r="S5" s="3" t="str">
        <f aca="false">S7&amp;S6</f>
        <v>134I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134</v>
      </c>
      <c r="D7" s="5"/>
      <c r="F7" s="5" t="s">
        <v>8</v>
      </c>
      <c r="G7" s="5" t="n">
        <f aca="false">C7</f>
        <v>134</v>
      </c>
      <c r="H7" s="5"/>
      <c r="J7" s="5" t="s">
        <v>8</v>
      </c>
      <c r="K7" s="5" t="n">
        <f aca="false">G7</f>
        <v>134</v>
      </c>
      <c r="L7" s="5"/>
      <c r="N7" s="5" t="s">
        <v>8</v>
      </c>
      <c r="O7" s="5" t="n">
        <f aca="false">K7</f>
        <v>134</v>
      </c>
      <c r="P7" s="5"/>
      <c r="R7" s="5" t="s">
        <v>8</v>
      </c>
      <c r="S7" s="5" t="n">
        <f aca="false">O7</f>
        <v>134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0.14</v>
      </c>
      <c r="D9" s="6" t="n">
        <v>0.004</v>
      </c>
      <c r="F9" s="6" t="s">
        <v>10</v>
      </c>
      <c r="G9" s="6" t="n">
        <v>1.00631</v>
      </c>
      <c r="H9" s="6" t="n">
        <v>0.0348002</v>
      </c>
      <c r="J9" s="6" t="s">
        <v>10</v>
      </c>
      <c r="K9" s="6" t="n">
        <v>0.78</v>
      </c>
      <c r="L9" s="6" t="n">
        <v>0.06</v>
      </c>
      <c r="N9" s="6" t="s">
        <v>10</v>
      </c>
      <c r="O9" s="28" t="n">
        <v>2508</v>
      </c>
      <c r="P9" s="6" t="n">
        <v>48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24.2142</v>
      </c>
      <c r="H10" s="6" t="n">
        <v>1.44071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0.14</v>
      </c>
      <c r="D13" s="6" t="n">
        <v>0.004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133Sn</v>
      </c>
      <c r="H15" s="3"/>
      <c r="J15" s="1" t="n">
        <v>5</v>
      </c>
      <c r="K15" s="2" t="str">
        <f aca="false">K17&amp;K16</f>
        <v>133Sb</v>
      </c>
      <c r="L15" s="3"/>
      <c r="N15" s="1" t="n">
        <v>8</v>
      </c>
      <c r="O15" s="2" t="str">
        <f aca="false">O17&amp;O16</f>
        <v>133Te</v>
      </c>
      <c r="P15" s="3"/>
      <c r="R15" s="3"/>
      <c r="S15" s="3" t="str">
        <f aca="false">S17&amp;S16</f>
        <v>133I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133</v>
      </c>
      <c r="H17" s="5"/>
      <c r="J17" s="5" t="s">
        <v>8</v>
      </c>
      <c r="K17" s="5" t="n">
        <f aca="false">G17</f>
        <v>133</v>
      </c>
      <c r="L17" s="5"/>
      <c r="N17" s="5" t="s">
        <v>8</v>
      </c>
      <c r="O17" s="5" t="n">
        <f aca="false">K17</f>
        <v>133</v>
      </c>
      <c r="P17" s="5"/>
      <c r="R17" s="5" t="s">
        <v>8</v>
      </c>
      <c r="S17" s="5" t="n">
        <f aca="false">O17</f>
        <v>133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1.46</v>
      </c>
      <c r="H19" s="6" t="n">
        <v>0.03</v>
      </c>
      <c r="J19" s="6" t="s">
        <v>10</v>
      </c>
      <c r="K19" s="6" t="n">
        <v>140.4</v>
      </c>
      <c r="L19" s="6" t="n">
        <v>3</v>
      </c>
      <c r="N19" s="6" t="s">
        <v>10</v>
      </c>
      <c r="O19" s="6" t="n">
        <v>750</v>
      </c>
      <c r="P19" s="6" t="n">
        <v>18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0.0294</v>
      </c>
      <c r="H20" s="6" t="n">
        <v>0.0024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132Sn</v>
      </c>
      <c r="H25" s="3"/>
      <c r="J25" s="1" t="n">
        <v>9</v>
      </c>
      <c r="K25" s="2" t="str">
        <f aca="false">K27&amp;K26</f>
        <v>132Sb</v>
      </c>
      <c r="L25" s="3"/>
      <c r="N25" s="3"/>
      <c r="O25" s="3" t="str">
        <f aca="false">O27&amp;O26</f>
        <v>132Te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132</v>
      </c>
      <c r="H27" s="5"/>
      <c r="J27" s="5" t="s">
        <v>8</v>
      </c>
      <c r="K27" s="5" t="n">
        <f aca="false">G27</f>
        <v>132</v>
      </c>
      <c r="L27" s="5"/>
      <c r="N27" s="5" t="s">
        <v>8</v>
      </c>
      <c r="O27" s="5" t="n">
        <f aca="false">K27</f>
        <v>132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39.7</v>
      </c>
      <c r="H29" s="6" t="n">
        <v>0.8</v>
      </c>
      <c r="J29" s="6" t="s">
        <v>10</v>
      </c>
      <c r="K29" s="6" t="n">
        <v>167.4</v>
      </c>
      <c r="L29" s="6" t="n">
        <v>4.2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2000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/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134In</v>
      </c>
      <c r="C41" s="11" t="n">
        <v>1</v>
      </c>
      <c r="D41" s="11" t="n">
        <f aca="false">C9</f>
        <v>0.14</v>
      </c>
      <c r="E41" s="11" t="n">
        <f aca="false">D9</f>
        <v>0.004</v>
      </c>
      <c r="F41" s="11" t="n">
        <v>0.8</v>
      </c>
      <c r="G41" s="11" t="n">
        <f aca="false">D10/100</f>
        <v>0.5</v>
      </c>
      <c r="H41" s="11" t="n">
        <v>0.2</v>
      </c>
      <c r="I41" s="11" t="n">
        <f aca="false">D11/100</f>
        <v>0.5</v>
      </c>
      <c r="J41" s="12" t="n">
        <v>0</v>
      </c>
      <c r="K41" s="12" t="n">
        <f aca="false">D41/10</f>
        <v>0.014</v>
      </c>
      <c r="L41" s="12" t="n">
        <f aca="false">D41*10</f>
        <v>1.4</v>
      </c>
      <c r="M41" s="12" t="n">
        <v>0</v>
      </c>
      <c r="N41" s="12" t="n">
        <v>0.6</v>
      </c>
      <c r="O41" s="12" t="n">
        <v>1</v>
      </c>
      <c r="P41" s="12" t="n">
        <v>0</v>
      </c>
      <c r="Q41" s="12" t="n">
        <v>0</v>
      </c>
      <c r="R41" s="12" t="n">
        <v>0.4</v>
      </c>
    </row>
    <row r="42" customFormat="false" ht="12.8" hidden="false" customHeight="false" outlineLevel="0" collapsed="false">
      <c r="B42" s="10" t="str">
        <f aca="false">G5</f>
        <v>134Sn</v>
      </c>
      <c r="C42" s="11" t="n">
        <v>2</v>
      </c>
      <c r="D42" s="11" t="n">
        <f aca="false">G9</f>
        <v>1.00631</v>
      </c>
      <c r="E42" s="11" t="n">
        <f aca="false">H9</f>
        <v>0.0348002</v>
      </c>
      <c r="F42" s="11" t="n">
        <f aca="false">G10/100</f>
        <v>0.242142</v>
      </c>
      <c r="G42" s="11" t="n">
        <f aca="false">H10/100</f>
        <v>0.0144071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0.100631</v>
      </c>
      <c r="L42" s="12" t="n">
        <f aca="false">D42*10</f>
        <v>10.0631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133Sn</v>
      </c>
      <c r="C43" s="11" t="n">
        <v>3</v>
      </c>
      <c r="D43" s="11" t="n">
        <f aca="false">G19</f>
        <v>1.46</v>
      </c>
      <c r="E43" s="11" t="n">
        <f aca="false">H19</f>
        <v>0.03</v>
      </c>
      <c r="F43" s="11" t="n">
        <f aca="false">G20/100</f>
        <v>0.000294</v>
      </c>
      <c r="G43" s="11" t="n">
        <f aca="false">H20/100</f>
        <v>2.4E-005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0.146</v>
      </c>
      <c r="L43" s="12" t="n">
        <f aca="false">D43*10</f>
        <v>14.6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134Sb</v>
      </c>
      <c r="C44" s="11" t="n">
        <v>4</v>
      </c>
      <c r="D44" s="11" t="n">
        <f aca="false">K9</f>
        <v>0.78</v>
      </c>
      <c r="E44" s="11" t="n">
        <f aca="false">L9</f>
        <v>0.06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0.078</v>
      </c>
      <c r="L44" s="12" t="n">
        <f aca="false">D44*10</f>
        <v>7.8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133Sb</v>
      </c>
      <c r="C45" s="11" t="n">
        <v>5</v>
      </c>
      <c r="D45" s="11" t="n">
        <f aca="false">K19</f>
        <v>140.4</v>
      </c>
      <c r="E45" s="11" t="n">
        <f aca="false">L19</f>
        <v>3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14.04</v>
      </c>
      <c r="L45" s="12" t="n">
        <f aca="false">D45*10</f>
        <v>1404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132Sn</v>
      </c>
      <c r="C46" s="11" t="n">
        <v>6</v>
      </c>
      <c r="D46" s="11" t="n">
        <f aca="false">G29</f>
        <v>39.7</v>
      </c>
      <c r="E46" s="11" t="n">
        <f aca="false">H29</f>
        <v>0.8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3.97</v>
      </c>
      <c r="L46" s="12" t="n">
        <f aca="false">D46*10</f>
        <v>397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134Te</v>
      </c>
      <c r="C47" s="11" t="n">
        <v>7</v>
      </c>
      <c r="D47" s="11" t="n">
        <f aca="false">O9</f>
        <v>2508</v>
      </c>
      <c r="E47" s="11" t="n">
        <f aca="false">P9</f>
        <v>48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250.8</v>
      </c>
      <c r="L47" s="12" t="n">
        <f aca="false">D47*10</f>
        <v>25080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133Te</v>
      </c>
      <c r="C48" s="11" t="n">
        <v>8</v>
      </c>
      <c r="D48" s="11" t="n">
        <f aca="false">O19</f>
        <v>750</v>
      </c>
      <c r="E48" s="11" t="n">
        <f aca="false">P19</f>
        <v>18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75</v>
      </c>
      <c r="L48" s="12" t="n">
        <f aca="false">D48*10</f>
        <v>7500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132Sb</v>
      </c>
      <c r="C49" s="11" t="n">
        <v>9</v>
      </c>
      <c r="D49" s="11" t="n">
        <f aca="false">K29</f>
        <v>167.4</v>
      </c>
      <c r="E49" s="11" t="n">
        <f aca="false">L29</f>
        <v>4.2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16.74</v>
      </c>
      <c r="L49" s="12" t="n">
        <f aca="false">D49*10</f>
        <v>1674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65" zoomScaleNormal="65" zoomScalePageLayoutView="100" workbookViewId="0">
      <selection pane="topLeft" activeCell="M44" activeCellId="0" sqref="M44"/>
    </sheetView>
  </sheetViews>
  <sheetFormatPr defaultRowHeight="12.8"/>
  <cols>
    <col collapsed="false" hidden="false" max="1" min="1" style="0" width="14.0408163265306"/>
    <col collapsed="false" hidden="false" max="2" min="2" style="0" width="12.8265306122449"/>
    <col collapsed="false" hidden="false" max="1025" min="3" style="0" width="8.50510204081633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135In</v>
      </c>
      <c r="D5" s="3"/>
      <c r="F5" s="1" t="n">
        <v>2</v>
      </c>
      <c r="G5" s="2" t="str">
        <f aca="false">G7&amp;G6</f>
        <v>135Sn</v>
      </c>
      <c r="H5" s="3"/>
      <c r="J5" s="4" t="n">
        <v>4</v>
      </c>
      <c r="K5" s="4" t="str">
        <f aca="false">K7&amp;K6</f>
        <v>135Sb</v>
      </c>
      <c r="L5" s="3"/>
      <c r="N5" s="1" t="n">
        <v>7</v>
      </c>
      <c r="O5" s="2" t="str">
        <f aca="false">O7&amp;O6</f>
        <v>135Te</v>
      </c>
      <c r="P5" s="3"/>
      <c r="R5" s="3"/>
      <c r="S5" s="3" t="str">
        <f aca="false">S7&amp;S6</f>
        <v>135I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135</v>
      </c>
      <c r="D7" s="5"/>
      <c r="F7" s="5" t="s">
        <v>8</v>
      </c>
      <c r="G7" s="5" t="n">
        <f aca="false">C7</f>
        <v>135</v>
      </c>
      <c r="H7" s="5"/>
      <c r="J7" s="5" t="s">
        <v>8</v>
      </c>
      <c r="K7" s="5" t="n">
        <f aca="false">G7</f>
        <v>135</v>
      </c>
      <c r="L7" s="5"/>
      <c r="N7" s="5" t="s">
        <v>8</v>
      </c>
      <c r="O7" s="5" t="n">
        <f aca="false">K7</f>
        <v>135</v>
      </c>
      <c r="P7" s="5"/>
      <c r="R7" s="5" t="s">
        <v>8</v>
      </c>
      <c r="S7" s="5" t="n">
        <f aca="false">O7</f>
        <v>135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0.101</v>
      </c>
      <c r="D9" s="6" t="n">
        <v>0.005</v>
      </c>
      <c r="F9" s="6" t="s">
        <v>10</v>
      </c>
      <c r="G9" s="6" t="n">
        <v>0.51595</v>
      </c>
      <c r="H9" s="6" t="n">
        <v>0.0287531</v>
      </c>
      <c r="J9" s="6" t="s">
        <v>10</v>
      </c>
      <c r="K9" s="6" t="n">
        <v>1.679</v>
      </c>
      <c r="L9" s="6" t="n">
        <v>0.015</v>
      </c>
      <c r="N9" s="6" t="s">
        <v>10</v>
      </c>
      <c r="O9" s="28" t="n">
        <v>19</v>
      </c>
      <c r="P9" s="6" t="n">
        <v>0.2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20.5298</v>
      </c>
      <c r="H10" s="6" t="n">
        <v>2.22794</v>
      </c>
      <c r="J10" s="6" t="s">
        <v>11</v>
      </c>
      <c r="K10" s="6" t="n">
        <v>22</v>
      </c>
      <c r="L10" s="6" t="n">
        <v>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0.101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134Sn</v>
      </c>
      <c r="H15" s="3"/>
      <c r="J15" s="1" t="n">
        <v>5</v>
      </c>
      <c r="K15" s="2" t="str">
        <f aca="false">K17&amp;K16</f>
        <v>134Sb</v>
      </c>
      <c r="L15" s="3"/>
      <c r="N15" s="1" t="n">
        <v>8</v>
      </c>
      <c r="O15" s="2" t="str">
        <f aca="false">O17&amp;O16</f>
        <v>134Te</v>
      </c>
      <c r="P15" s="3"/>
      <c r="R15" s="3"/>
      <c r="S15" s="3" t="str">
        <f aca="false">S17&amp;S16</f>
        <v>134I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134</v>
      </c>
      <c r="H17" s="5"/>
      <c r="J17" s="5" t="s">
        <v>8</v>
      </c>
      <c r="K17" s="5" t="n">
        <f aca="false">G17</f>
        <v>134</v>
      </c>
      <c r="L17" s="5"/>
      <c r="N17" s="5" t="s">
        <v>8</v>
      </c>
      <c r="O17" s="5" t="n">
        <f aca="false">K17</f>
        <v>134</v>
      </c>
      <c r="P17" s="5"/>
      <c r="R17" s="5" t="s">
        <v>8</v>
      </c>
      <c r="S17" s="5" t="n">
        <f aca="false">O17</f>
        <v>134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1.00631</v>
      </c>
      <c r="H19" s="6" t="n">
        <v>0.0348002</v>
      </c>
      <c r="J19" s="6" t="s">
        <v>10</v>
      </c>
      <c r="K19" s="6" t="n">
        <v>0.78</v>
      </c>
      <c r="L19" s="6" t="n">
        <v>0.06</v>
      </c>
      <c r="N19" s="6" t="s">
        <v>10</v>
      </c>
      <c r="O19" s="6" t="n">
        <v>2508</v>
      </c>
      <c r="P19" s="6" t="n"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24.2142</v>
      </c>
      <c r="H20" s="6" t="n">
        <v>1.44071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133Sn</v>
      </c>
      <c r="H25" s="3"/>
      <c r="J25" s="1" t="n">
        <v>9</v>
      </c>
      <c r="K25" s="2" t="str">
        <f aca="false">K27&amp;K26</f>
        <v>133Sb</v>
      </c>
      <c r="L25" s="3"/>
      <c r="N25" s="3"/>
      <c r="O25" s="3" t="str">
        <f aca="false">O27&amp;O26</f>
        <v>133Te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133</v>
      </c>
      <c r="H27" s="5"/>
      <c r="J27" s="5" t="s">
        <v>8</v>
      </c>
      <c r="K27" s="5" t="n">
        <f aca="false">G27</f>
        <v>133</v>
      </c>
      <c r="L27" s="5"/>
      <c r="N27" s="5" t="s">
        <v>8</v>
      </c>
      <c r="O27" s="5" t="n">
        <f aca="false">K27</f>
        <v>133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1.46</v>
      </c>
      <c r="H29" s="6" t="n">
        <v>0.03</v>
      </c>
      <c r="J29" s="6" t="s">
        <v>10</v>
      </c>
      <c r="K29" s="6" t="n">
        <v>140.4</v>
      </c>
      <c r="L29" s="6" t="n">
        <v>3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0.0294</v>
      </c>
      <c r="H30" s="6" t="n">
        <v>0.0024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420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25</v>
      </c>
      <c r="C36" s="7" t="n">
        <v>0</v>
      </c>
      <c r="D36" s="7" t="n">
        <v>300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135In</v>
      </c>
      <c r="C41" s="11" t="n">
        <v>1</v>
      </c>
      <c r="D41" s="11" t="n">
        <f aca="false">C9</f>
        <v>0.101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0.0101</v>
      </c>
      <c r="L41" s="12" t="n">
        <f aca="false">D41*10</f>
        <v>1.01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135Sn</v>
      </c>
      <c r="C42" s="11" t="n">
        <v>2</v>
      </c>
      <c r="D42" s="11" t="n">
        <f aca="false">G9</f>
        <v>0.51595</v>
      </c>
      <c r="E42" s="11" t="n">
        <f aca="false">H9</f>
        <v>0.0287531</v>
      </c>
      <c r="F42" s="11" t="n">
        <f aca="false">G10/100</f>
        <v>0.205298</v>
      </c>
      <c r="G42" s="11" t="n">
        <f aca="false">H10/100</f>
        <v>0.0222794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0.051595</v>
      </c>
      <c r="L42" s="12" t="n">
        <f aca="false">D42*10</f>
        <v>5.1595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134Sn</v>
      </c>
      <c r="C43" s="11" t="n">
        <v>3</v>
      </c>
      <c r="D43" s="11" t="n">
        <f aca="false">G19</f>
        <v>1.00631</v>
      </c>
      <c r="E43" s="11" t="n">
        <f aca="false">H19</f>
        <v>0.0348002</v>
      </c>
      <c r="F43" s="11" t="n">
        <f aca="false">G20/100</f>
        <v>0.242142</v>
      </c>
      <c r="G43" s="11" t="n">
        <f aca="false">H20/100</f>
        <v>0.0144071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0.100631</v>
      </c>
      <c r="L43" s="12" t="n">
        <f aca="false">D43*10</f>
        <v>10.0631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135Sb</v>
      </c>
      <c r="C44" s="11" t="n">
        <v>4</v>
      </c>
      <c r="D44" s="11" t="n">
        <f aca="false">K9</f>
        <v>1.679</v>
      </c>
      <c r="E44" s="11" t="n">
        <f aca="false">L9</f>
        <v>0.015</v>
      </c>
      <c r="F44" s="11" t="n">
        <f aca="false">K10/100</f>
        <v>0.22</v>
      </c>
      <c r="G44" s="11" t="n">
        <f aca="false">L10/100</f>
        <v>0.03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0.1679</v>
      </c>
      <c r="L44" s="12" t="n">
        <f aca="false">D44*10</f>
        <v>16.79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134Sb</v>
      </c>
      <c r="C45" s="11" t="n">
        <v>5</v>
      </c>
      <c r="D45" s="11" t="n">
        <f aca="false">K19</f>
        <v>0.78</v>
      </c>
      <c r="E45" s="11" t="n">
        <f aca="false">L19</f>
        <v>0.06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0.078</v>
      </c>
      <c r="L45" s="12" t="n">
        <f aca="false">D45*10</f>
        <v>7.8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133Sn</v>
      </c>
      <c r="C46" s="11" t="n">
        <v>6</v>
      </c>
      <c r="D46" s="11" t="n">
        <f aca="false">G29</f>
        <v>1.46</v>
      </c>
      <c r="E46" s="11" t="n">
        <f aca="false">H29</f>
        <v>0.03</v>
      </c>
      <c r="F46" s="11" t="n">
        <f aca="false">G30/100</f>
        <v>0.000294</v>
      </c>
      <c r="G46" s="11" t="n">
        <f aca="false">H30/100</f>
        <v>2.4E-005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0.146</v>
      </c>
      <c r="L46" s="12" t="n">
        <f aca="false">D46*10</f>
        <v>14.6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135Te</v>
      </c>
      <c r="C47" s="11" t="n">
        <v>7</v>
      </c>
      <c r="D47" s="11" t="n">
        <f aca="false">O9</f>
        <v>19</v>
      </c>
      <c r="E47" s="11" t="n">
        <f aca="false">P9</f>
        <v>0.2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1.9</v>
      </c>
      <c r="L47" s="12" t="n">
        <f aca="false">D47*10</f>
        <v>190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134Te</v>
      </c>
      <c r="C48" s="11" t="n">
        <v>8</v>
      </c>
      <c r="D48" s="11" t="n">
        <f aca="false">O19</f>
        <v>2508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250.8</v>
      </c>
      <c r="L48" s="12" t="n">
        <f aca="false">D48*10</f>
        <v>25080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133Sb</v>
      </c>
      <c r="C49" s="11" t="n">
        <v>9</v>
      </c>
      <c r="D49" s="11" t="n">
        <f aca="false">K29</f>
        <v>140.4</v>
      </c>
      <c r="E49" s="11" t="n">
        <f aca="false">L29</f>
        <v>3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14.04</v>
      </c>
      <c r="L49" s="12" t="n">
        <f aca="false">D49*10</f>
        <v>1404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F23" activeCellId="0" sqref="F23"/>
    </sheetView>
  </sheetViews>
  <sheetFormatPr defaultRowHeight="12.8"/>
  <cols>
    <col collapsed="false" hidden="false" max="1" min="1" style="0" width="14.0408163265306"/>
    <col collapsed="false" hidden="false" max="2" min="2" style="0" width="12.8265306122449"/>
    <col collapsed="false" hidden="false" max="1025" min="3" style="0" width="8.50510204081633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136In</v>
      </c>
      <c r="D5" s="3"/>
      <c r="F5" s="1" t="n">
        <v>2</v>
      </c>
      <c r="G5" s="2" t="str">
        <f aca="false">G7&amp;G6</f>
        <v>136Sn</v>
      </c>
      <c r="H5" s="3"/>
      <c r="J5" s="4" t="n">
        <v>4</v>
      </c>
      <c r="K5" s="4" t="str">
        <f aca="false">K7&amp;K6</f>
        <v>136Sb</v>
      </c>
      <c r="L5" s="3"/>
      <c r="N5" s="1" t="n">
        <v>7</v>
      </c>
      <c r="O5" s="2" t="str">
        <f aca="false">O7&amp;O6</f>
        <v>136Te</v>
      </c>
      <c r="P5" s="3"/>
      <c r="R5" s="3"/>
      <c r="S5" s="3" t="str">
        <f aca="false">S7&amp;S6</f>
        <v>136I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136</v>
      </c>
      <c r="D7" s="5"/>
      <c r="F7" s="5" t="s">
        <v>8</v>
      </c>
      <c r="G7" s="5" t="n">
        <f aca="false">C7</f>
        <v>136</v>
      </c>
      <c r="H7" s="5"/>
      <c r="J7" s="5" t="s">
        <v>8</v>
      </c>
      <c r="K7" s="5" t="n">
        <f aca="false">G7</f>
        <v>136</v>
      </c>
      <c r="L7" s="5"/>
      <c r="N7" s="5" t="s">
        <v>8</v>
      </c>
      <c r="O7" s="5" t="n">
        <f aca="false">K7</f>
        <v>136</v>
      </c>
      <c r="P7" s="5"/>
      <c r="R7" s="5" t="s">
        <v>8</v>
      </c>
      <c r="S7" s="5" t="n">
        <f aca="false">O7</f>
        <v>136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0.101</v>
      </c>
      <c r="D9" s="6" t="n">
        <v>0.005</v>
      </c>
      <c r="F9" s="6" t="s">
        <v>10</v>
      </c>
      <c r="G9" s="6" t="n">
        <v>0.370417</v>
      </c>
      <c r="H9" s="6" t="n">
        <v>0.00394659</v>
      </c>
      <c r="J9" s="6" t="s">
        <v>10</v>
      </c>
      <c r="K9" s="6" t="n">
        <v>0.923</v>
      </c>
      <c r="L9" s="6" t="n">
        <v>0.014</v>
      </c>
      <c r="N9" s="6" t="s">
        <v>10</v>
      </c>
      <c r="O9" s="6" t="n">
        <v>17.63</v>
      </c>
      <c r="P9" s="6" t="n">
        <v>0.08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19.329</v>
      </c>
      <c r="H10" s="6" t="n">
        <v>1.34699</v>
      </c>
      <c r="J10" s="6" t="s">
        <v>11</v>
      </c>
      <c r="K10" s="6" t="n">
        <v>16.3</v>
      </c>
      <c r="L10" s="6" t="n">
        <v>3.2</v>
      </c>
      <c r="N10" s="6" t="s">
        <v>11</v>
      </c>
      <c r="O10" s="6" t="n">
        <v>1.31</v>
      </c>
      <c r="P10" s="6" t="n">
        <v>0.05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0.101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135Sn</v>
      </c>
      <c r="H15" s="3"/>
      <c r="J15" s="1" t="n">
        <v>5</v>
      </c>
      <c r="K15" s="2" t="str">
        <f aca="false">K17&amp;K16</f>
        <v>135Sb</v>
      </c>
      <c r="L15" s="3"/>
      <c r="N15" s="1" t="n">
        <v>8</v>
      </c>
      <c r="O15" s="2" t="str">
        <f aca="false">O17&amp;O16</f>
        <v>135Te</v>
      </c>
      <c r="P15" s="3"/>
      <c r="R15" s="3"/>
      <c r="S15" s="3" t="str">
        <f aca="false">S17&amp;S16</f>
        <v>135I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135</v>
      </c>
      <c r="H17" s="5"/>
      <c r="J17" s="5" t="s">
        <v>8</v>
      </c>
      <c r="K17" s="5" t="n">
        <f aca="false">G17</f>
        <v>135</v>
      </c>
      <c r="L17" s="5"/>
      <c r="N17" s="5" t="s">
        <v>8</v>
      </c>
      <c r="O17" s="5" t="n">
        <f aca="false">K17</f>
        <v>135</v>
      </c>
      <c r="P17" s="5"/>
      <c r="R17" s="5" t="s">
        <v>8</v>
      </c>
      <c r="S17" s="5" t="n">
        <f aca="false">O17</f>
        <v>135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0.51595</v>
      </c>
      <c r="H19" s="6" t="n">
        <v>0.0287531</v>
      </c>
      <c r="J19" s="6" t="s">
        <v>10</v>
      </c>
      <c r="K19" s="6" t="n">
        <v>1.679</v>
      </c>
      <c r="L19" s="6" t="n">
        <v>0.015</v>
      </c>
      <c r="N19" s="6" t="s">
        <v>10</v>
      </c>
      <c r="O19" s="28" t="n">
        <v>19</v>
      </c>
      <c r="P19" s="6" t="n">
        <v>0.2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20.5298</v>
      </c>
      <c r="H20" s="6" t="n">
        <v>0.126338</v>
      </c>
      <c r="J20" s="6" t="s">
        <v>11</v>
      </c>
      <c r="K20" s="6" t="n">
        <v>22</v>
      </c>
      <c r="L20" s="6" t="n">
        <v>3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134Sn</v>
      </c>
      <c r="H25" s="3"/>
      <c r="J25" s="1" t="n">
        <v>9</v>
      </c>
      <c r="K25" s="2" t="str">
        <f aca="false">K27&amp;K26</f>
        <v>134Sb</v>
      </c>
      <c r="L25" s="3"/>
      <c r="N25" s="3"/>
      <c r="O25" s="3" t="str">
        <f aca="false">O27&amp;O26</f>
        <v>134Te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134</v>
      </c>
      <c r="H27" s="5"/>
      <c r="J27" s="5" t="s">
        <v>8</v>
      </c>
      <c r="K27" s="5" t="n">
        <f aca="false">G27</f>
        <v>134</v>
      </c>
      <c r="L27" s="5"/>
      <c r="N27" s="5" t="s">
        <v>8</v>
      </c>
      <c r="O27" s="5" t="n">
        <f aca="false">K27</f>
        <v>134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1.00631</v>
      </c>
      <c r="H29" s="6" t="n">
        <v>0.0348002</v>
      </c>
      <c r="J29" s="6" t="s">
        <v>10</v>
      </c>
      <c r="K29" s="6" t="n">
        <v>0.78</v>
      </c>
      <c r="L29" s="6" t="n">
        <v>0.06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24.2142</v>
      </c>
      <c r="H30" s="6" t="n">
        <v>0.111407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420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25</v>
      </c>
      <c r="C36" s="7" t="n">
        <v>0</v>
      </c>
      <c r="D36" s="7" t="n">
        <v>300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136In</v>
      </c>
      <c r="C41" s="11" t="n">
        <v>1</v>
      </c>
      <c r="D41" s="11" t="n">
        <f aca="false">C9</f>
        <v>0.101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0.0101</v>
      </c>
      <c r="L41" s="12" t="n">
        <f aca="false">D41*10</f>
        <v>1.01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136Sn</v>
      </c>
      <c r="C42" s="11" t="n">
        <v>2</v>
      </c>
      <c r="D42" s="11" t="n">
        <f aca="false">G9</f>
        <v>0.370417</v>
      </c>
      <c r="E42" s="11" t="n">
        <f aca="false">H9</f>
        <v>0.00394659</v>
      </c>
      <c r="F42" s="11" t="n">
        <f aca="false">G10/100</f>
        <v>0.19329</v>
      </c>
      <c r="G42" s="11" t="n">
        <f aca="false">H10/100</f>
        <v>0.0134699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0.0370417</v>
      </c>
      <c r="L42" s="12" t="n">
        <f aca="false">D42*10</f>
        <v>3.70417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135Sn</v>
      </c>
      <c r="C43" s="11" t="n">
        <v>3</v>
      </c>
      <c r="D43" s="11" t="n">
        <f aca="false">G19</f>
        <v>0.51595</v>
      </c>
      <c r="E43" s="11" t="n">
        <f aca="false">H19</f>
        <v>0.0287531</v>
      </c>
      <c r="F43" s="11" t="n">
        <f aca="false">G20/100</f>
        <v>0.205298</v>
      </c>
      <c r="G43" s="11" t="n">
        <f aca="false">H20/100</f>
        <v>0.00126338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0.051595</v>
      </c>
      <c r="L43" s="12" t="n">
        <f aca="false">D43*10</f>
        <v>5.1595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136Sb</v>
      </c>
      <c r="C44" s="11" t="n">
        <v>4</v>
      </c>
      <c r="D44" s="11" t="n">
        <f aca="false">K9</f>
        <v>0.923</v>
      </c>
      <c r="E44" s="11" t="n">
        <f aca="false">L9</f>
        <v>0.014</v>
      </c>
      <c r="F44" s="11" t="n">
        <f aca="false">K10/100</f>
        <v>0.163</v>
      </c>
      <c r="G44" s="11" t="n">
        <f aca="false">L10/100</f>
        <v>0.032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0.0923</v>
      </c>
      <c r="L44" s="12" t="n">
        <f aca="false">D44*10</f>
        <v>9.23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135Sb</v>
      </c>
      <c r="C45" s="11" t="n">
        <v>5</v>
      </c>
      <c r="D45" s="11" t="n">
        <f aca="false">K19</f>
        <v>1.679</v>
      </c>
      <c r="E45" s="11" t="n">
        <f aca="false">L19</f>
        <v>0.015</v>
      </c>
      <c r="F45" s="11" t="n">
        <f aca="false">K20/100</f>
        <v>0.22</v>
      </c>
      <c r="G45" s="11" t="n">
        <f aca="false">L20/100</f>
        <v>0.03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0.1679</v>
      </c>
      <c r="L45" s="12" t="n">
        <f aca="false">D45*10</f>
        <v>16.79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134Sn</v>
      </c>
      <c r="C46" s="11" t="n">
        <v>6</v>
      </c>
      <c r="D46" s="11" t="n">
        <f aca="false">G29</f>
        <v>1.00631</v>
      </c>
      <c r="E46" s="11" t="n">
        <f aca="false">H29</f>
        <v>0.0348002</v>
      </c>
      <c r="F46" s="11" t="n">
        <f aca="false">G30/100</f>
        <v>0.242142</v>
      </c>
      <c r="G46" s="11" t="n">
        <f aca="false">H30/100</f>
        <v>0.00111407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0.100631</v>
      </c>
      <c r="L46" s="12" t="n">
        <f aca="false">D46*10</f>
        <v>10.0631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136Te</v>
      </c>
      <c r="C47" s="11" t="n">
        <v>7</v>
      </c>
      <c r="D47" s="11" t="n">
        <f aca="false">O9</f>
        <v>17.63</v>
      </c>
      <c r="E47" s="11" t="n">
        <f aca="false">P9</f>
        <v>0.08</v>
      </c>
      <c r="F47" s="11" t="n">
        <f aca="false">O10/100</f>
        <v>0.0131</v>
      </c>
      <c r="G47" s="11" t="n">
        <f aca="false">P10/100</f>
        <v>0.0005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1.763</v>
      </c>
      <c r="L47" s="12" t="n">
        <f aca="false">D47*10</f>
        <v>176.3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135Te</v>
      </c>
      <c r="C48" s="11" t="n">
        <v>8</v>
      </c>
      <c r="D48" s="11" t="n">
        <f aca="false">O19</f>
        <v>19</v>
      </c>
      <c r="E48" s="11" t="n">
        <f aca="false">P19</f>
        <v>0.2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1.9</v>
      </c>
      <c r="L48" s="12" t="n">
        <f aca="false">D48*10</f>
        <v>190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134Sb</v>
      </c>
      <c r="C49" s="11" t="n">
        <v>9</v>
      </c>
      <c r="D49" s="11" t="n">
        <f aca="false">K29</f>
        <v>0.78</v>
      </c>
      <c r="E49" s="11" t="n">
        <f aca="false">L29</f>
        <v>0.06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0.078</v>
      </c>
      <c r="L49" s="12" t="n">
        <f aca="false">D49*10</f>
        <v>7.8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J1" colorId="64" zoomScale="65" zoomScaleNormal="65" zoomScalePageLayoutView="100" workbookViewId="0">
      <selection pane="topLeft" activeCell="K10" activeCellId="0" sqref="K10"/>
    </sheetView>
  </sheetViews>
  <sheetFormatPr defaultRowHeight="12.8"/>
  <cols>
    <col collapsed="false" hidden="false" max="1" min="1" style="0" width="14.0408163265306"/>
    <col collapsed="false" hidden="false" max="20" min="2" style="0" width="8.50510204081633"/>
    <col collapsed="false" hidden="false" max="21" min="21" style="0" width="4.05102040816327"/>
    <col collapsed="false" hidden="false" max="22" min="22" style="0" width="6.0765306122449"/>
    <col collapsed="false" hidden="false" max="23" min="23" style="0" width="8.50510204081633"/>
    <col collapsed="false" hidden="false" max="24" min="24" style="0" width="4.18367346938776"/>
    <col collapsed="false" hidden="false" max="25" min="25" style="0" width="6.0765306122449"/>
    <col collapsed="false" hidden="false" max="26" min="26" style="0" width="8.50510204081633"/>
    <col collapsed="false" hidden="false" max="27" min="27" style="0" width="3.64285714285714"/>
    <col collapsed="false" hidden="false" max="28" min="28" style="0" width="4.86224489795918"/>
    <col collapsed="false" hidden="false" max="29" min="29" style="0" width="8.50510204081633"/>
    <col collapsed="false" hidden="false" max="30" min="30" style="0" width="4.18367346938776"/>
    <col collapsed="false" hidden="false" max="31" min="31" style="0" width="6.0765306122449"/>
    <col collapsed="false" hidden="false" max="32" min="32" style="0" width="8.50510204081633"/>
    <col collapsed="false" hidden="false" max="33" min="33" style="0" width="4.45408163265306"/>
    <col collapsed="false" hidden="false" max="34" min="34" style="0" width="4.32142857142857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126Ag</v>
      </c>
      <c r="D5" s="3"/>
      <c r="F5" s="1" t="n">
        <v>2</v>
      </c>
      <c r="G5" s="2" t="str">
        <f aca="false">G7&amp;G6</f>
        <v>126Cd</v>
      </c>
      <c r="H5" s="3"/>
      <c r="J5" s="4" t="n">
        <v>4</v>
      </c>
      <c r="K5" s="4" t="str">
        <f aca="false">K7&amp;K6</f>
        <v>126In</v>
      </c>
      <c r="L5" s="3"/>
      <c r="N5" s="1" t="n">
        <v>7</v>
      </c>
      <c r="O5" s="2" t="str">
        <f aca="false">O7&amp;O6</f>
        <v>126Sn</v>
      </c>
      <c r="P5" s="3"/>
      <c r="R5" s="3"/>
      <c r="S5" s="3" t="str">
        <f aca="false">S7&amp;S6</f>
        <v>126Sb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126</v>
      </c>
      <c r="D7" s="5"/>
      <c r="F7" s="5" t="s">
        <v>8</v>
      </c>
      <c r="G7" s="5" t="n">
        <f aca="false">C7</f>
        <v>126</v>
      </c>
      <c r="H7" s="5"/>
      <c r="J7" s="5" t="s">
        <v>8</v>
      </c>
      <c r="K7" s="5" t="n">
        <f aca="false">G7</f>
        <v>126</v>
      </c>
      <c r="L7" s="5"/>
      <c r="N7" s="5" t="s">
        <v>8</v>
      </c>
      <c r="O7" s="5" t="n">
        <f aca="false">K7</f>
        <v>126</v>
      </c>
      <c r="P7" s="5"/>
      <c r="R7" s="5" t="s">
        <v>8</v>
      </c>
      <c r="S7" s="5" t="n">
        <f aca="false">O7</f>
        <v>126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-28</v>
      </c>
      <c r="D10" s="6" t="n">
        <v>72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125Cd</v>
      </c>
      <c r="H15" s="3"/>
      <c r="J15" s="1" t="n">
        <v>5</v>
      </c>
      <c r="K15" s="2" t="str">
        <f aca="false">K17&amp;K16</f>
        <v>125In</v>
      </c>
      <c r="L15" s="3"/>
      <c r="N15" s="1" t="n">
        <v>8</v>
      </c>
      <c r="O15" s="2" t="str">
        <f aca="false">O17&amp;O16</f>
        <v>125Sn</v>
      </c>
      <c r="P15" s="3"/>
      <c r="R15" s="3"/>
      <c r="S15" s="3" t="str">
        <f aca="false">S17&amp;S16</f>
        <v>125Sb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125</v>
      </c>
      <c r="H17" s="5"/>
      <c r="J17" s="5" t="s">
        <v>8</v>
      </c>
      <c r="K17" s="5" t="n">
        <f aca="false">G17</f>
        <v>125</v>
      </c>
      <c r="L17" s="5"/>
      <c r="N17" s="5" t="s">
        <v>8</v>
      </c>
      <c r="O17" s="5" t="n">
        <f aca="false">K17</f>
        <v>125</v>
      </c>
      <c r="P17" s="5"/>
      <c r="R17" s="5" t="s">
        <v>8</v>
      </c>
      <c r="S17" s="5" t="n">
        <f aca="false">O17</f>
        <v>125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f aca="false">6.58*60*60</f>
        <v>23688</v>
      </c>
      <c r="P19" s="6" t="n">
        <f aca="false">0.03*60*60</f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124Cd</v>
      </c>
      <c r="H25" s="3"/>
      <c r="J25" s="1" t="n">
        <v>9</v>
      </c>
      <c r="K25" s="2" t="str">
        <f aca="false">K27&amp;K26</f>
        <v>124In</v>
      </c>
      <c r="L25" s="3"/>
      <c r="N25" s="3"/>
      <c r="O25" s="3" t="str">
        <f aca="false">O27&amp;O26</f>
        <v>124Sn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124</v>
      </c>
      <c r="H27" s="5"/>
      <c r="J27" s="5" t="s">
        <v>8</v>
      </c>
      <c r="K27" s="5" t="n">
        <f aca="false">G27</f>
        <v>124</v>
      </c>
      <c r="L27" s="5"/>
      <c r="N27" s="5" t="s">
        <v>8</v>
      </c>
      <c r="O27" s="5" t="n">
        <f aca="false">K27</f>
        <v>124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f aca="false">41.8*60</f>
        <v>2508</v>
      </c>
      <c r="L29" s="6" t="n">
        <f aca="false">0.8*60</f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126Ag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-0.28</v>
      </c>
      <c r="G41" s="11" t="n">
        <f aca="false">D10/100</f>
        <v>0.72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126Cd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125Cd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126In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125In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124Cd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126Sn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125Sn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124In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126</v>
      </c>
      <c r="V54" s="17"/>
      <c r="W54" s="18"/>
      <c r="X54" s="17" t="n">
        <f aca="false">G7</f>
        <v>126</v>
      </c>
      <c r="Y54" s="17"/>
      <c r="Z54" s="18"/>
      <c r="AA54" s="17" t="n">
        <f aca="false">K7</f>
        <v>126</v>
      </c>
      <c r="AB54" s="17"/>
      <c r="AC54" s="18"/>
      <c r="AD54" s="17" t="n">
        <f aca="false">O7</f>
        <v>126</v>
      </c>
      <c r="AE54" s="17"/>
      <c r="AF54" s="18"/>
      <c r="AG54" s="17" t="n">
        <f aca="false">S7</f>
        <v>126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125</v>
      </c>
      <c r="Y58" s="17"/>
      <c r="Z58" s="18"/>
      <c r="AA58" s="17" t="n">
        <f aca="false">K17</f>
        <v>125</v>
      </c>
      <c r="AB58" s="17"/>
      <c r="AC58" s="18"/>
      <c r="AD58" s="17" t="n">
        <f aca="false">O17</f>
        <v>125</v>
      </c>
      <c r="AE58" s="17"/>
      <c r="AF58" s="18"/>
      <c r="AG58" s="17" t="n">
        <f aca="false">S17</f>
        <v>125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124</v>
      </c>
      <c r="Y62" s="17"/>
      <c r="Z62" s="18"/>
      <c r="AA62" s="17" t="n">
        <f aca="false">K27</f>
        <v>124</v>
      </c>
      <c r="AB62" s="17"/>
      <c r="AC62" s="18"/>
      <c r="AD62" s="17" t="n">
        <f aca="false">O27</f>
        <v>124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123</v>
      </c>
      <c r="AB66" s="17"/>
      <c r="AC66" s="18"/>
      <c r="AD66" s="17" t="n">
        <f aca="false">AD62-1</f>
        <v>123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14.0408163265306"/>
    <col collapsed="false" hidden="false" max="20" min="2" style="0" width="8.50510204081633"/>
    <col collapsed="false" hidden="false" max="21" min="21" style="0" width="4.05102040816327"/>
    <col collapsed="false" hidden="false" max="22" min="22" style="0" width="6.0765306122449"/>
    <col collapsed="false" hidden="false" max="23" min="23" style="0" width="8.50510204081633"/>
    <col collapsed="false" hidden="false" max="24" min="24" style="0" width="4.18367346938776"/>
    <col collapsed="false" hidden="false" max="25" min="25" style="0" width="6.0765306122449"/>
    <col collapsed="false" hidden="false" max="26" min="26" style="0" width="8.50510204081633"/>
    <col collapsed="false" hidden="false" max="27" min="27" style="0" width="3.64285714285714"/>
    <col collapsed="false" hidden="false" max="28" min="28" style="0" width="4.86224489795918"/>
    <col collapsed="false" hidden="false" max="29" min="29" style="0" width="8.50510204081633"/>
    <col collapsed="false" hidden="false" max="30" min="30" style="0" width="4.18367346938776"/>
    <col collapsed="false" hidden="false" max="31" min="31" style="0" width="6.0765306122449"/>
    <col collapsed="false" hidden="false" max="32" min="32" style="0" width="8.50510204081633"/>
    <col collapsed="false" hidden="false" max="33" min="33" style="0" width="4.45408163265306"/>
    <col collapsed="false" hidden="false" max="34" min="34" style="0" width="4.32142857142857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133Sn</v>
      </c>
      <c r="D5" s="3"/>
      <c r="F5" s="1" t="n">
        <v>2</v>
      </c>
      <c r="G5" s="2" t="str">
        <f aca="false">G7&amp;G6</f>
        <v>133Sb</v>
      </c>
      <c r="H5" s="3"/>
      <c r="J5" s="4" t="n">
        <v>4</v>
      </c>
      <c r="K5" s="4" t="str">
        <f aca="false">K7&amp;K6</f>
        <v>133Te</v>
      </c>
      <c r="L5" s="3"/>
      <c r="N5" s="1" t="n">
        <v>7</v>
      </c>
      <c r="O5" s="2" t="str">
        <f aca="false">O7&amp;O6</f>
        <v>133I</v>
      </c>
      <c r="P5" s="3"/>
      <c r="R5" s="3"/>
      <c r="S5" s="3" t="str">
        <f aca="false">S7&amp;S6</f>
        <v>133Xe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1.46</v>
      </c>
      <c r="D9" s="6" t="n">
        <v>0.03</v>
      </c>
      <c r="F9" s="6" t="s">
        <v>10</v>
      </c>
      <c r="G9" s="6" t="n">
        <v>140.4</v>
      </c>
      <c r="H9" s="6" t="n">
        <v>3</v>
      </c>
      <c r="J9" s="6" t="s">
        <v>10</v>
      </c>
      <c r="K9" s="6" t="n">
        <v>750</v>
      </c>
      <c r="L9" s="6" t="n">
        <v>18</v>
      </c>
      <c r="N9" s="6" t="s">
        <v>10</v>
      </c>
      <c r="O9" s="6" t="n">
        <v>74988</v>
      </c>
      <c r="P9" s="6" t="n">
        <v>288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-0.0294</v>
      </c>
      <c r="D10" s="6" t="n">
        <f aca="false">C10+100</f>
        <v>99.9706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1.46</v>
      </c>
      <c r="D13" s="6" t="n">
        <v>0.03</v>
      </c>
    </row>
    <row r="14" customFormat="false" ht="12.8" hidden="false" customHeight="false" outlineLevel="0" collapsed="false">
      <c r="C14" s="6" t="n">
        <v>0.0294</v>
      </c>
      <c r="D14" s="6" t="n">
        <v>0.0024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132Sb</v>
      </c>
      <c r="H15" s="3"/>
      <c r="J15" s="1" t="n">
        <v>5</v>
      </c>
      <c r="K15" s="2" t="str">
        <f aca="false">K17&amp;K16</f>
        <v>132Te</v>
      </c>
      <c r="L15" s="3"/>
      <c r="N15" s="1" t="n">
        <v>8</v>
      </c>
      <c r="O15" s="2" t="str">
        <f aca="false">O17&amp;O16</f>
        <v>132I</v>
      </c>
      <c r="P15" s="3"/>
      <c r="R15" s="3"/>
      <c r="S15" s="3" t="str">
        <f aca="false">S17&amp;S16</f>
        <v>132Xe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167.4</v>
      </c>
      <c r="H19" s="6" t="n">
        <v>4.2</v>
      </c>
      <c r="J19" s="6" t="s">
        <v>10</v>
      </c>
      <c r="K19" s="6" t="n">
        <v>276825.6</v>
      </c>
      <c r="L19" s="6" t="n">
        <v>1123.2</v>
      </c>
      <c r="N19" s="6" t="s">
        <v>10</v>
      </c>
      <c r="O19" s="6" t="n">
        <v>8262</v>
      </c>
      <c r="P19" s="6" t="n">
        <v>46.8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131Sb</v>
      </c>
      <c r="H25" s="3"/>
      <c r="J25" s="1" t="n">
        <v>9</v>
      </c>
      <c r="K25" s="2" t="str">
        <f aca="false">K27&amp;K26</f>
        <v>131Te</v>
      </c>
      <c r="L25" s="3"/>
      <c r="N25" s="3"/>
      <c r="O25" s="3" t="str">
        <f aca="false">O27&amp;O26</f>
        <v>131I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1381.8</v>
      </c>
      <c r="H29" s="6" t="n">
        <v>2.4</v>
      </c>
      <c r="J29" s="6" t="s">
        <v>10</v>
      </c>
      <c r="K29" s="6" t="n">
        <v>1500</v>
      </c>
      <c r="L29" s="6" t="n">
        <v>6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133Sn</v>
      </c>
      <c r="C41" s="11" t="n">
        <v>1</v>
      </c>
      <c r="D41" s="11" t="n">
        <f aca="false">C9</f>
        <v>1.46</v>
      </c>
      <c r="E41" s="11" t="n">
        <f aca="false">D9</f>
        <v>0.03</v>
      </c>
      <c r="F41" s="11" t="n">
        <f aca="false">C10/100</f>
        <v>-0.000294</v>
      </c>
      <c r="G41" s="11" t="n">
        <f aca="false">D10/100</f>
        <v>0.999706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133Sb</v>
      </c>
      <c r="C42" s="11" t="n">
        <v>2</v>
      </c>
      <c r="D42" s="11" t="n">
        <f aca="false">G9</f>
        <v>140.4</v>
      </c>
      <c r="E42" s="11" t="n">
        <f aca="false">H9</f>
        <v>3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132Sb</v>
      </c>
      <c r="C43" s="11" t="n">
        <v>3</v>
      </c>
      <c r="D43" s="11" t="n">
        <f aca="false">G19</f>
        <v>167.4</v>
      </c>
      <c r="E43" s="11" t="n">
        <f aca="false">H19</f>
        <v>4.2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133Te</v>
      </c>
      <c r="C44" s="11" t="n">
        <v>4</v>
      </c>
      <c r="D44" s="11" t="n">
        <f aca="false">K9</f>
        <v>750</v>
      </c>
      <c r="E44" s="11" t="n">
        <f aca="false">L9</f>
        <v>18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132Te</v>
      </c>
      <c r="C45" s="11" t="n">
        <v>5</v>
      </c>
      <c r="D45" s="11" t="n">
        <f aca="false">K19</f>
        <v>276825.6</v>
      </c>
      <c r="E45" s="11" t="n">
        <f aca="false">L19</f>
        <v>1123.2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131Sb</v>
      </c>
      <c r="C46" s="11" t="n">
        <v>6</v>
      </c>
      <c r="D46" s="11" t="n">
        <f aca="false">G29</f>
        <v>1381.8</v>
      </c>
      <c r="E46" s="11" t="n">
        <f aca="false">H29</f>
        <v>2.4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133I</v>
      </c>
      <c r="C47" s="11" t="n">
        <v>7</v>
      </c>
      <c r="D47" s="11" t="n">
        <f aca="false">O9</f>
        <v>74988</v>
      </c>
      <c r="E47" s="11" t="n">
        <f aca="false">P9</f>
        <v>288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132I</v>
      </c>
      <c r="C48" s="11" t="n">
        <v>8</v>
      </c>
      <c r="D48" s="11" t="n">
        <f aca="false">O19</f>
        <v>8262</v>
      </c>
      <c r="E48" s="11" t="n">
        <f aca="false">P19</f>
        <v>46.8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131Te</v>
      </c>
      <c r="C49" s="11" t="n">
        <v>9</v>
      </c>
      <c r="D49" s="11" t="n">
        <f aca="false">K29</f>
        <v>1500</v>
      </c>
      <c r="E49" s="11" t="n">
        <f aca="false">L29</f>
        <v>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133</v>
      </c>
      <c r="V54" s="17"/>
      <c r="W54" s="18"/>
      <c r="X54" s="17" t="n">
        <f aca="false">G7</f>
        <v>133</v>
      </c>
      <c r="Y54" s="17"/>
      <c r="Z54" s="18"/>
      <c r="AA54" s="17" t="n">
        <f aca="false">K7</f>
        <v>133</v>
      </c>
      <c r="AB54" s="17"/>
      <c r="AC54" s="18"/>
      <c r="AD54" s="17" t="n">
        <f aca="false">O7</f>
        <v>133</v>
      </c>
      <c r="AE54" s="17"/>
      <c r="AF54" s="18"/>
      <c r="AG54" s="17" t="n">
        <f aca="false">S7</f>
        <v>133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132</v>
      </c>
      <c r="Y58" s="17"/>
      <c r="Z58" s="18"/>
      <c r="AA58" s="17" t="n">
        <f aca="false">K17</f>
        <v>132</v>
      </c>
      <c r="AB58" s="17"/>
      <c r="AC58" s="18"/>
      <c r="AD58" s="17" t="n">
        <f aca="false">O17</f>
        <v>132</v>
      </c>
      <c r="AE58" s="17"/>
      <c r="AF58" s="18"/>
      <c r="AG58" s="17" t="n">
        <f aca="false">S17</f>
        <v>132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131</v>
      </c>
      <c r="Y62" s="17"/>
      <c r="Z62" s="18"/>
      <c r="AA62" s="17" t="n">
        <f aca="false">K27</f>
        <v>131</v>
      </c>
      <c r="AB62" s="17"/>
      <c r="AC62" s="18"/>
      <c r="AD62" s="17" t="n">
        <f aca="false">O27</f>
        <v>131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130</v>
      </c>
      <c r="AB66" s="17"/>
      <c r="AC66" s="18"/>
      <c r="AD66" s="17" t="n">
        <f aca="false">AD62-1</f>
        <v>130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65" zoomScaleNormal="65" zoomScalePageLayoutView="100" workbookViewId="0">
      <selection pane="topLeft" activeCell="J56" activeCellId="0" sqref="J56"/>
    </sheetView>
  </sheetViews>
  <sheetFormatPr defaultRowHeight="12.8"/>
  <cols>
    <col collapsed="false" hidden="false" max="1" min="1" style="0" width="14.0408163265306"/>
    <col collapsed="false" hidden="false" max="20" min="2" style="0" width="8.50510204081633"/>
    <col collapsed="false" hidden="false" max="21" min="21" style="0" width="4.05102040816327"/>
    <col collapsed="false" hidden="false" max="22" min="22" style="0" width="6.0765306122449"/>
    <col collapsed="false" hidden="false" max="23" min="23" style="0" width="8.50510204081633"/>
    <col collapsed="false" hidden="false" max="24" min="24" style="0" width="4.18367346938776"/>
    <col collapsed="false" hidden="false" max="25" min="25" style="0" width="6.0765306122449"/>
    <col collapsed="false" hidden="false" max="26" min="26" style="0" width="8.50510204081633"/>
    <col collapsed="false" hidden="false" max="27" min="27" style="0" width="3.64285714285714"/>
    <col collapsed="false" hidden="false" max="28" min="28" style="0" width="4.86224489795918"/>
    <col collapsed="false" hidden="false" max="29" min="29" style="0" width="8.50510204081633"/>
    <col collapsed="false" hidden="false" max="30" min="30" style="0" width="4.18367346938776"/>
    <col collapsed="false" hidden="false" max="31" min="31" style="0" width="6.0765306122449"/>
    <col collapsed="false" hidden="false" max="32" min="32" style="0" width="8.50510204081633"/>
    <col collapsed="false" hidden="false" max="33" min="33" style="0" width="4.45408163265306"/>
    <col collapsed="false" hidden="false" max="34" min="34" style="0" width="4.32142857142857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129Ag</v>
      </c>
      <c r="D5" s="3"/>
      <c r="F5" s="1" t="n">
        <v>2</v>
      </c>
      <c r="G5" s="2" t="str">
        <f aca="false">G7&amp;G6</f>
        <v>129Cd</v>
      </c>
      <c r="H5" s="3"/>
      <c r="J5" s="4" t="n">
        <v>4</v>
      </c>
      <c r="K5" s="4" t="str">
        <f aca="false">K7&amp;K6</f>
        <v>129In</v>
      </c>
      <c r="L5" s="3"/>
      <c r="N5" s="1" t="n">
        <v>7</v>
      </c>
      <c r="O5" s="2" t="str">
        <f aca="false">O7&amp;O6</f>
        <v>129Sn</v>
      </c>
      <c r="P5" s="3"/>
      <c r="R5" s="3"/>
      <c r="S5" s="3" t="str">
        <f aca="false">S7&amp;S6</f>
        <v>129Sb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129</v>
      </c>
      <c r="D7" s="5"/>
      <c r="F7" s="5" t="s">
        <v>8</v>
      </c>
      <c r="G7" s="5" t="n">
        <f aca="false">C7</f>
        <v>129</v>
      </c>
      <c r="H7" s="5"/>
      <c r="J7" s="5" t="s">
        <v>8</v>
      </c>
      <c r="K7" s="5" t="n">
        <f aca="false">G7</f>
        <v>129</v>
      </c>
      <c r="L7" s="5"/>
      <c r="N7" s="5" t="s">
        <v>8</v>
      </c>
      <c r="O7" s="5" t="n">
        <f aca="false">K7</f>
        <v>129</v>
      </c>
      <c r="P7" s="5"/>
      <c r="R7" s="5" t="s">
        <v>8</v>
      </c>
      <c r="S7" s="5" t="n">
        <f aca="false">O7</f>
        <v>129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0.046</v>
      </c>
      <c r="D9" s="6" t="n">
        <v>0.009</v>
      </c>
      <c r="F9" s="6" t="s">
        <v>10</v>
      </c>
      <c r="G9" s="6" t="n">
        <v>0.154</v>
      </c>
      <c r="H9" s="6" t="n">
        <v>0.002</v>
      </c>
      <c r="J9" s="6" t="s">
        <v>10</v>
      </c>
      <c r="K9" s="6" t="n">
        <v>0.611</v>
      </c>
      <c r="L9" s="6" t="n">
        <v>0.005</v>
      </c>
      <c r="N9" s="6" t="s">
        <v>10</v>
      </c>
      <c r="O9" s="6" t="n">
        <v>133.8</v>
      </c>
      <c r="P9" s="6" t="n"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50</v>
      </c>
      <c r="H10" s="6" t="n">
        <v>50</v>
      </c>
      <c r="J10" s="6" t="s">
        <v>11</v>
      </c>
      <c r="K10" s="6" t="n">
        <v>0.23</v>
      </c>
      <c r="L10" s="6" t="n">
        <v>0.07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0.046</v>
      </c>
      <c r="D13" s="6" t="n">
        <v>0.009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128Cd</v>
      </c>
      <c r="H15" s="3"/>
      <c r="J15" s="1" t="n">
        <v>5</v>
      </c>
      <c r="K15" s="2" t="str">
        <f aca="false">K17&amp;K16</f>
        <v>128In</v>
      </c>
      <c r="L15" s="3"/>
      <c r="N15" s="1" t="n">
        <v>8</v>
      </c>
      <c r="O15" s="2" t="str">
        <f aca="false">O17&amp;O16</f>
        <v>128Sn</v>
      </c>
      <c r="P15" s="3"/>
      <c r="R15" s="3"/>
      <c r="S15" s="3" t="str">
        <f aca="false">S17&amp;S16</f>
        <v>128Sb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128</v>
      </c>
      <c r="H17" s="5"/>
      <c r="J17" s="5" t="s">
        <v>8</v>
      </c>
      <c r="K17" s="5" t="n">
        <f aca="false">G17</f>
        <v>128</v>
      </c>
      <c r="L17" s="5"/>
      <c r="N17" s="5" t="s">
        <v>8</v>
      </c>
      <c r="O17" s="5" t="n">
        <f aca="false">K17</f>
        <v>128</v>
      </c>
      <c r="P17" s="5"/>
      <c r="R17" s="5" t="s">
        <v>8</v>
      </c>
      <c r="S17" s="5" t="n">
        <f aca="false">O17</f>
        <v>128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0.28</v>
      </c>
      <c r="H19" s="6" t="n">
        <v>0.04</v>
      </c>
      <c r="J19" s="6" t="s">
        <v>10</v>
      </c>
      <c r="K19" s="6" t="n">
        <v>0.84</v>
      </c>
      <c r="L19" s="6" t="n">
        <v>0.06</v>
      </c>
      <c r="N19" s="6" t="s">
        <v>10</v>
      </c>
      <c r="O19" s="6" t="n">
        <v>3544.2</v>
      </c>
      <c r="P19" s="6" t="n">
        <v>8.4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0.046</v>
      </c>
      <c r="L20" s="6" t="n">
        <v>0.046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127Cd</v>
      </c>
      <c r="H25" s="3"/>
      <c r="J25" s="1" t="n">
        <v>9</v>
      </c>
      <c r="K25" s="2" t="str">
        <f aca="false">K27&amp;K26</f>
        <v>127In</v>
      </c>
      <c r="L25" s="3"/>
      <c r="N25" s="3"/>
      <c r="O25" s="3" t="str">
        <f aca="false">O27&amp;O26</f>
        <v>127Sn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127</v>
      </c>
      <c r="H27" s="5"/>
      <c r="J27" s="5" t="s">
        <v>8</v>
      </c>
      <c r="K27" s="5" t="n">
        <f aca="false">G27</f>
        <v>127</v>
      </c>
      <c r="L27" s="5"/>
      <c r="N27" s="5" t="s">
        <v>8</v>
      </c>
      <c r="O27" s="5" t="n">
        <f aca="false">K27</f>
        <v>127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0.37</v>
      </c>
      <c r="H29" s="6" t="n">
        <v>0.07</v>
      </c>
      <c r="J29" s="6" t="s">
        <v>10</v>
      </c>
      <c r="K29" s="6" t="n">
        <v>1.09</v>
      </c>
      <c r="L29" s="6" t="n">
        <v>0.01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0.03</v>
      </c>
      <c r="L30" s="6" t="n">
        <v>0.03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129Ag</v>
      </c>
      <c r="C41" s="11" t="n">
        <v>1</v>
      </c>
      <c r="D41" s="11" t="n">
        <f aca="false">C9</f>
        <v>0.046</v>
      </c>
      <c r="E41" s="11" t="n">
        <f aca="false">D9</f>
        <v>0.009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0.0046</v>
      </c>
      <c r="L41" s="12" t="n">
        <f aca="false">D41*10</f>
        <v>0.46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129Cd</v>
      </c>
      <c r="C42" s="11" t="n">
        <v>2</v>
      </c>
      <c r="D42" s="11" t="n">
        <f aca="false">G9</f>
        <v>0.154</v>
      </c>
      <c r="E42" s="11" t="n">
        <f aca="false">H9</f>
        <v>0.002</v>
      </c>
      <c r="F42" s="11" t="n">
        <f aca="false">G10/100</f>
        <v>0.5</v>
      </c>
      <c r="G42" s="11" t="n">
        <f aca="false">H10/100</f>
        <v>0.5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0.0154</v>
      </c>
      <c r="L42" s="12" t="n">
        <f aca="false">D42*10</f>
        <v>1.54</v>
      </c>
      <c r="M42" s="12" t="n">
        <v>0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128Cd</v>
      </c>
      <c r="C43" s="11" t="n">
        <v>3</v>
      </c>
      <c r="D43" s="11" t="n">
        <f aca="false">G19</f>
        <v>0.28</v>
      </c>
      <c r="E43" s="11" t="n">
        <f aca="false">H19</f>
        <v>0.04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0.028</v>
      </c>
      <c r="L43" s="12" t="n">
        <f aca="false">D43*10</f>
        <v>2.8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129In</v>
      </c>
      <c r="C44" s="11" t="n">
        <v>4</v>
      </c>
      <c r="D44" s="11" t="n">
        <f aca="false">K9</f>
        <v>0.611</v>
      </c>
      <c r="E44" s="11" t="n">
        <f aca="false">L9</f>
        <v>0.005</v>
      </c>
      <c r="F44" s="11" t="n">
        <f aca="false">K10/100</f>
        <v>0.0023</v>
      </c>
      <c r="G44" s="11" t="n">
        <f aca="false">L10/100</f>
        <v>0.0007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0.0611</v>
      </c>
      <c r="L44" s="12" t="n">
        <f aca="false">D44*10</f>
        <v>6.11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128In</v>
      </c>
      <c r="C45" s="11" t="n">
        <v>5</v>
      </c>
      <c r="D45" s="11" t="n">
        <f aca="false">K19</f>
        <v>0.84</v>
      </c>
      <c r="E45" s="11" t="n">
        <f aca="false">L19</f>
        <v>0.06</v>
      </c>
      <c r="F45" s="11" t="n">
        <f aca="false">K20/100</f>
        <v>0.00046</v>
      </c>
      <c r="G45" s="11" t="n">
        <f aca="false">L20/100</f>
        <v>0.00046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0.084</v>
      </c>
      <c r="L45" s="12" t="n">
        <f aca="false">D45*10</f>
        <v>8.4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127Cd</v>
      </c>
      <c r="C46" s="11" t="n">
        <v>6</v>
      </c>
      <c r="D46" s="11" t="n">
        <f aca="false">G29</f>
        <v>0.37</v>
      </c>
      <c r="E46" s="11" t="n">
        <f aca="false">H29</f>
        <v>0.07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0.037</v>
      </c>
      <c r="L46" s="12" t="n">
        <f aca="false">D46*10</f>
        <v>3.7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129Sn</v>
      </c>
      <c r="C47" s="11" t="n">
        <v>7</v>
      </c>
      <c r="D47" s="11" t="n">
        <f aca="false">O9</f>
        <v>133.8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13.38</v>
      </c>
      <c r="L47" s="12" t="n">
        <f aca="false">D47*10</f>
        <v>1338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128Sn</v>
      </c>
      <c r="C48" s="11" t="n">
        <v>8</v>
      </c>
      <c r="D48" s="11" t="n">
        <f aca="false">O19</f>
        <v>3544.2</v>
      </c>
      <c r="E48" s="11" t="n">
        <f aca="false">P19</f>
        <v>8.4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354.42</v>
      </c>
      <c r="L48" s="12" t="n">
        <f aca="false">D48*10</f>
        <v>35442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127In</v>
      </c>
      <c r="C49" s="11" t="n">
        <v>9</v>
      </c>
      <c r="D49" s="11" t="n">
        <f aca="false">K29</f>
        <v>1.09</v>
      </c>
      <c r="E49" s="11" t="n">
        <f aca="false">L29</f>
        <v>0.01</v>
      </c>
      <c r="F49" s="11" t="n">
        <f aca="false">K30/100</f>
        <v>0.0003</v>
      </c>
      <c r="G49" s="11" t="n">
        <f aca="false">L30/100</f>
        <v>0.0003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0.109</v>
      </c>
      <c r="L49" s="12" t="n">
        <f aca="false">D49*10</f>
        <v>10.9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129</v>
      </c>
      <c r="V54" s="17"/>
      <c r="W54" s="18"/>
      <c r="X54" s="17" t="n">
        <f aca="false">G7</f>
        <v>129</v>
      </c>
      <c r="Y54" s="17"/>
      <c r="Z54" s="18"/>
      <c r="AA54" s="17" t="n">
        <f aca="false">K7</f>
        <v>129</v>
      </c>
      <c r="AB54" s="17"/>
      <c r="AC54" s="18"/>
      <c r="AD54" s="17" t="n">
        <f aca="false">O7</f>
        <v>129</v>
      </c>
      <c r="AE54" s="17"/>
      <c r="AF54" s="18"/>
      <c r="AG54" s="17" t="n">
        <f aca="false">S7</f>
        <v>129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128</v>
      </c>
      <c r="Y58" s="17"/>
      <c r="Z58" s="18"/>
      <c r="AA58" s="17" t="n">
        <f aca="false">K17</f>
        <v>128</v>
      </c>
      <c r="AB58" s="17"/>
      <c r="AC58" s="18"/>
      <c r="AD58" s="17" t="n">
        <f aca="false">O17</f>
        <v>128</v>
      </c>
      <c r="AE58" s="17"/>
      <c r="AF58" s="18"/>
      <c r="AG58" s="17" t="n">
        <f aca="false">S17</f>
        <v>128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127</v>
      </c>
      <c r="Y62" s="17"/>
      <c r="Z62" s="18"/>
      <c r="AA62" s="17" t="n">
        <f aca="false">K27</f>
        <v>127</v>
      </c>
      <c r="AB62" s="17"/>
      <c r="AC62" s="18"/>
      <c r="AD62" s="17" t="n">
        <f aca="false">O27</f>
        <v>127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126</v>
      </c>
      <c r="AB66" s="17"/>
      <c r="AC66" s="18"/>
      <c r="AD66" s="17" t="n">
        <f aca="false">AD62-1</f>
        <v>126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65" zoomScaleNormal="65" zoomScalePageLayoutView="100" workbookViewId="0">
      <selection pane="topLeft" activeCell="D44" activeCellId="0" sqref="D44"/>
    </sheetView>
  </sheetViews>
  <sheetFormatPr defaultRowHeight="12.8"/>
  <cols>
    <col collapsed="false" hidden="false" max="1" min="1" style="0" width="14.0408163265306"/>
    <col collapsed="false" hidden="false" max="20" min="2" style="0" width="8.50510204081633"/>
    <col collapsed="false" hidden="false" max="21" min="21" style="0" width="4.05102040816327"/>
    <col collapsed="false" hidden="false" max="22" min="22" style="0" width="6.0765306122449"/>
    <col collapsed="false" hidden="false" max="23" min="23" style="0" width="8.50510204081633"/>
    <col collapsed="false" hidden="false" max="24" min="24" style="0" width="4.18367346938776"/>
    <col collapsed="false" hidden="false" max="25" min="25" style="0" width="6.0765306122449"/>
    <col collapsed="false" hidden="false" max="26" min="26" style="0" width="8.50510204081633"/>
    <col collapsed="false" hidden="false" max="27" min="27" style="0" width="3.64285714285714"/>
    <col collapsed="false" hidden="false" max="28" min="28" style="0" width="4.86224489795918"/>
    <col collapsed="false" hidden="false" max="29" min="29" style="0" width="8.50510204081633"/>
    <col collapsed="false" hidden="false" max="30" min="30" style="0" width="4.18367346938776"/>
    <col collapsed="false" hidden="false" max="31" min="31" style="0" width="6.0765306122449"/>
    <col collapsed="false" hidden="false" max="32" min="32" style="0" width="8.50510204081633"/>
    <col collapsed="false" hidden="false" max="33" min="33" style="0" width="4.45408163265306"/>
    <col collapsed="false" hidden="false" max="34" min="34" style="0" width="4.32142857142857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130Ag</v>
      </c>
      <c r="D5" s="3"/>
      <c r="F5" s="1" t="n">
        <v>2</v>
      </c>
      <c r="G5" s="2" t="str">
        <f aca="false">G7&amp;G6</f>
        <v>130Cd</v>
      </c>
      <c r="H5" s="3"/>
      <c r="J5" s="4" t="n">
        <v>4</v>
      </c>
      <c r="K5" s="4" t="str">
        <f aca="false">K7&amp;K6</f>
        <v>130In</v>
      </c>
      <c r="L5" s="3"/>
      <c r="N5" s="1" t="n">
        <v>7</v>
      </c>
      <c r="O5" s="2" t="str">
        <f aca="false">O7&amp;O6</f>
        <v>130Sn</v>
      </c>
      <c r="P5" s="3"/>
      <c r="R5" s="3"/>
      <c r="S5" s="3" t="str">
        <f aca="false">S7&amp;S6</f>
        <v>130Sb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130</v>
      </c>
      <c r="D7" s="5"/>
      <c r="F7" s="5" t="s">
        <v>8</v>
      </c>
      <c r="G7" s="5" t="n">
        <f aca="false">C7</f>
        <v>130</v>
      </c>
      <c r="H7" s="5"/>
      <c r="J7" s="5" t="s">
        <v>8</v>
      </c>
      <c r="K7" s="5" t="n">
        <f aca="false">G7</f>
        <v>130</v>
      </c>
      <c r="L7" s="5"/>
      <c r="N7" s="5" t="s">
        <v>8</v>
      </c>
      <c r="O7" s="5" t="n">
        <f aca="false">K7</f>
        <v>130</v>
      </c>
      <c r="P7" s="5"/>
      <c r="R7" s="5" t="s">
        <v>8</v>
      </c>
      <c r="S7" s="5" t="n">
        <f aca="false">O7</f>
        <v>130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0.042</v>
      </c>
      <c r="D9" s="6" t="n">
        <v>0.005</v>
      </c>
      <c r="F9" s="6" t="s">
        <v>10</v>
      </c>
      <c r="G9" s="6" t="n">
        <v>0.132158</v>
      </c>
      <c r="H9" s="6" t="n">
        <v>0.000756449</v>
      </c>
      <c r="J9" s="6" t="s">
        <v>10</v>
      </c>
      <c r="K9" s="6" t="n">
        <v>0.29</v>
      </c>
      <c r="L9" s="6" t="n">
        <v>0.02</v>
      </c>
      <c r="N9" s="6" t="s">
        <v>10</v>
      </c>
      <c r="O9" s="6" t="n">
        <v>223.2</v>
      </c>
      <c r="P9" s="6" t="n">
        <v>4.2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3.0547</v>
      </c>
      <c r="H10" s="6" t="n">
        <v>0.423636</v>
      </c>
      <c r="J10" s="6" t="s">
        <v>11</v>
      </c>
      <c r="K10" s="6" t="n">
        <v>0.93</v>
      </c>
      <c r="L10" s="6" t="n">
        <v>0.13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0.042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129Cd</v>
      </c>
      <c r="H15" s="3"/>
      <c r="J15" s="1" t="n">
        <v>5</v>
      </c>
      <c r="K15" s="2" t="str">
        <f aca="false">K17&amp;K16</f>
        <v>129In</v>
      </c>
      <c r="L15" s="3"/>
      <c r="N15" s="1" t="n">
        <v>8</v>
      </c>
      <c r="O15" s="2" t="str">
        <f aca="false">O17&amp;O16</f>
        <v>129Sn</v>
      </c>
      <c r="P15" s="3"/>
      <c r="R15" s="3"/>
      <c r="S15" s="3" t="str">
        <f aca="false">S17&amp;S16</f>
        <v>129Sb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129</v>
      </c>
      <c r="H17" s="5"/>
      <c r="J17" s="5" t="s">
        <v>8</v>
      </c>
      <c r="K17" s="5" t="n">
        <f aca="false">G17</f>
        <v>129</v>
      </c>
      <c r="L17" s="5"/>
      <c r="N17" s="5" t="s">
        <v>8</v>
      </c>
      <c r="O17" s="5" t="n">
        <f aca="false">K17</f>
        <v>129</v>
      </c>
      <c r="P17" s="5"/>
      <c r="R17" s="5" t="s">
        <v>8</v>
      </c>
      <c r="S17" s="5" t="n">
        <f aca="false">O17</f>
        <v>129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0.154</v>
      </c>
      <c r="H19" s="6" t="n">
        <v>0.002</v>
      </c>
      <c r="J19" s="6" t="s">
        <v>10</v>
      </c>
      <c r="K19" s="6" t="n">
        <v>0.611</v>
      </c>
      <c r="L19" s="6" t="n">
        <v>0.005</v>
      </c>
      <c r="N19" s="6" t="s">
        <v>10</v>
      </c>
      <c r="O19" s="6" t="n">
        <v>133.8</v>
      </c>
      <c r="P19" s="6" t="n">
        <v>2.4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-50</v>
      </c>
      <c r="H20" s="6" t="n">
        <v>50</v>
      </c>
      <c r="J20" s="6" t="s">
        <v>11</v>
      </c>
      <c r="K20" s="6" t="n">
        <v>0.23</v>
      </c>
      <c r="L20" s="6" t="n">
        <v>0.07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128Cd</v>
      </c>
      <c r="H25" s="3"/>
      <c r="J25" s="1" t="n">
        <v>9</v>
      </c>
      <c r="K25" s="2" t="str">
        <f aca="false">K27&amp;K26</f>
        <v>128In</v>
      </c>
      <c r="L25" s="3"/>
      <c r="N25" s="3"/>
      <c r="O25" s="3" t="str">
        <f aca="false">O27&amp;O26</f>
        <v>128Sn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128</v>
      </c>
      <c r="H27" s="5"/>
      <c r="J27" s="5" t="s">
        <v>8</v>
      </c>
      <c r="K27" s="5" t="n">
        <f aca="false">G27</f>
        <v>128</v>
      </c>
      <c r="L27" s="5"/>
      <c r="N27" s="5" t="s">
        <v>8</v>
      </c>
      <c r="O27" s="5" t="n">
        <f aca="false">K27</f>
        <v>128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0.28</v>
      </c>
      <c r="H29" s="6" t="n">
        <v>0.04</v>
      </c>
      <c r="J29" s="6" t="s">
        <v>10</v>
      </c>
      <c r="K29" s="6" t="n">
        <v>0.84</v>
      </c>
      <c r="L29" s="6" t="n">
        <v>0.06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0.046</v>
      </c>
      <c r="L30" s="6" t="n">
        <v>0.046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120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10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130Ag</v>
      </c>
      <c r="C41" s="11" t="n">
        <v>1</v>
      </c>
      <c r="D41" s="11" t="n">
        <f aca="false">C9</f>
        <v>0.042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0.0042</v>
      </c>
      <c r="L41" s="12" t="n">
        <f aca="false">D41*10</f>
        <v>0.42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130Cd</v>
      </c>
      <c r="C42" s="11" t="n">
        <v>2</v>
      </c>
      <c r="D42" s="11" t="n">
        <f aca="false">G9</f>
        <v>0.132158</v>
      </c>
      <c r="E42" s="11" t="n">
        <f aca="false">H9</f>
        <v>0.000756449</v>
      </c>
      <c r="F42" s="11" t="n">
        <f aca="false">G10/100</f>
        <v>0.030547</v>
      </c>
      <c r="G42" s="11" t="n">
        <f aca="false">H10/100</f>
        <v>0.00423636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0.0132158</v>
      </c>
      <c r="L42" s="12" t="n">
        <f aca="false">D42*10</f>
        <v>1.32158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129Cd</v>
      </c>
      <c r="C43" s="11" t="n">
        <v>3</v>
      </c>
      <c r="D43" s="11" t="n">
        <f aca="false">G19</f>
        <v>0.154</v>
      </c>
      <c r="E43" s="11" t="n">
        <f aca="false">H19</f>
        <v>0.002</v>
      </c>
      <c r="F43" s="11" t="n">
        <v>0</v>
      </c>
      <c r="G43" s="11" t="n"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0.0154</v>
      </c>
      <c r="L43" s="12" t="n">
        <f aca="false">D43*10</f>
        <v>1.54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130In</v>
      </c>
      <c r="C44" s="11" t="n">
        <v>4</v>
      </c>
      <c r="D44" s="11" t="n">
        <f aca="false">K9</f>
        <v>0.29</v>
      </c>
      <c r="E44" s="11" t="n">
        <f aca="false">L9</f>
        <v>0.02</v>
      </c>
      <c r="F44" s="11" t="n">
        <f aca="false">K10/100</f>
        <v>0.0093</v>
      </c>
      <c r="G44" s="11" t="n">
        <f aca="false">L10/100</f>
        <v>0.0013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0.029</v>
      </c>
      <c r="L44" s="12" t="n">
        <f aca="false">D44*10</f>
        <v>2.9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129In</v>
      </c>
      <c r="C45" s="11" t="n">
        <v>5</v>
      </c>
      <c r="D45" s="11" t="n">
        <f aca="false">K19</f>
        <v>0.611</v>
      </c>
      <c r="E45" s="11" t="n">
        <f aca="false">L19</f>
        <v>0.005</v>
      </c>
      <c r="F45" s="11" t="n">
        <f aca="false">K20/100</f>
        <v>0.0023</v>
      </c>
      <c r="G45" s="11" t="n">
        <f aca="false">L20/100</f>
        <v>0.0007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0.0611</v>
      </c>
      <c r="L45" s="12" t="n">
        <f aca="false">D45*10</f>
        <v>6.11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128Cd</v>
      </c>
      <c r="C46" s="11" t="n">
        <v>6</v>
      </c>
      <c r="D46" s="11" t="n">
        <f aca="false">G29</f>
        <v>0.28</v>
      </c>
      <c r="E46" s="11" t="n">
        <f aca="false">H29</f>
        <v>0.04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0.028</v>
      </c>
      <c r="L46" s="12" t="n">
        <f aca="false">D46*10</f>
        <v>2.8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130Sn</v>
      </c>
      <c r="C47" s="11" t="n">
        <v>7</v>
      </c>
      <c r="D47" s="11" t="n">
        <f aca="false">O9</f>
        <v>223.2</v>
      </c>
      <c r="E47" s="11" t="n">
        <f aca="false">P9</f>
        <v>4.2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22.32</v>
      </c>
      <c r="L47" s="12" t="n">
        <f aca="false">D47*10</f>
        <v>2232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129Sn</v>
      </c>
      <c r="C48" s="11" t="n">
        <v>8</v>
      </c>
      <c r="D48" s="11" t="n">
        <f aca="false">O19</f>
        <v>133.8</v>
      </c>
      <c r="E48" s="11" t="n">
        <f aca="false">P19</f>
        <v>2.4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13.38</v>
      </c>
      <c r="L48" s="12" t="n">
        <f aca="false">D48*10</f>
        <v>1338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128In</v>
      </c>
      <c r="C49" s="11" t="n">
        <v>9</v>
      </c>
      <c r="D49" s="11" t="n">
        <f aca="false">K29</f>
        <v>0.84</v>
      </c>
      <c r="E49" s="11" t="n">
        <f aca="false">L29</f>
        <v>0.06</v>
      </c>
      <c r="F49" s="11" t="n">
        <f aca="false">K30/100</f>
        <v>0.00046</v>
      </c>
      <c r="G49" s="11" t="n">
        <f aca="false">L30/100</f>
        <v>0.00046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0.084</v>
      </c>
      <c r="L49" s="12" t="n">
        <f aca="false">D49*10</f>
        <v>8.4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130</v>
      </c>
      <c r="V54" s="17"/>
      <c r="W54" s="18"/>
      <c r="X54" s="17" t="n">
        <f aca="false">G7</f>
        <v>130</v>
      </c>
      <c r="Y54" s="17"/>
      <c r="Z54" s="18"/>
      <c r="AA54" s="17" t="n">
        <f aca="false">K7</f>
        <v>130</v>
      </c>
      <c r="AB54" s="17"/>
      <c r="AC54" s="18"/>
      <c r="AD54" s="17" t="n">
        <f aca="false">O7</f>
        <v>130</v>
      </c>
      <c r="AE54" s="17"/>
      <c r="AF54" s="18"/>
      <c r="AG54" s="17" t="n">
        <f aca="false">S7</f>
        <v>130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129</v>
      </c>
      <c r="Y58" s="17"/>
      <c r="Z58" s="18"/>
      <c r="AA58" s="17" t="n">
        <f aca="false">K17</f>
        <v>129</v>
      </c>
      <c r="AB58" s="17"/>
      <c r="AC58" s="18"/>
      <c r="AD58" s="17" t="n">
        <f aca="false">O17</f>
        <v>129</v>
      </c>
      <c r="AE58" s="17"/>
      <c r="AF58" s="18"/>
      <c r="AG58" s="17" t="n">
        <f aca="false">S17</f>
        <v>129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128</v>
      </c>
      <c r="Y62" s="17"/>
      <c r="Z62" s="18"/>
      <c r="AA62" s="17" t="n">
        <f aca="false">K27</f>
        <v>128</v>
      </c>
      <c r="AB62" s="17"/>
      <c r="AC62" s="18"/>
      <c r="AD62" s="17" t="n">
        <f aca="false">O27</f>
        <v>128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127</v>
      </c>
      <c r="AB66" s="17"/>
      <c r="AC66" s="18"/>
      <c r="AD66" s="17" t="n">
        <f aca="false">AD62-1</f>
        <v>127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0408163265306"/>
    <col collapsed="false" hidden="false" max="20" min="2" style="0" width="8.50510204081633"/>
    <col collapsed="false" hidden="false" max="21" min="21" style="0" width="4.05102040816327"/>
    <col collapsed="false" hidden="false" max="22" min="22" style="0" width="6.0765306122449"/>
    <col collapsed="false" hidden="false" max="23" min="23" style="0" width="8.50510204081633"/>
    <col collapsed="false" hidden="false" max="24" min="24" style="0" width="4.18367346938776"/>
    <col collapsed="false" hidden="false" max="25" min="25" style="0" width="6.0765306122449"/>
    <col collapsed="false" hidden="false" max="26" min="26" style="0" width="8.50510204081633"/>
    <col collapsed="false" hidden="false" max="27" min="27" style="0" width="3.64285714285714"/>
    <col collapsed="false" hidden="false" max="28" min="28" style="0" width="4.86224489795918"/>
    <col collapsed="false" hidden="false" max="29" min="29" style="0" width="8.50510204081633"/>
    <col collapsed="false" hidden="false" max="30" min="30" style="0" width="4.18367346938776"/>
    <col collapsed="false" hidden="false" max="31" min="31" style="0" width="6.0765306122449"/>
    <col collapsed="false" hidden="false" max="32" min="32" style="0" width="8.50510204081633"/>
    <col collapsed="false" hidden="false" max="33" min="33" style="0" width="4.45408163265306"/>
    <col collapsed="false" hidden="false" max="34" min="34" style="0" width="4.32142857142857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131Ag</v>
      </c>
      <c r="D5" s="3"/>
      <c r="F5" s="1" t="n">
        <v>2</v>
      </c>
      <c r="G5" s="2" t="str">
        <f aca="false">G7&amp;G6</f>
        <v>131Cd</v>
      </c>
      <c r="H5" s="3"/>
      <c r="J5" s="4" t="n">
        <v>4</v>
      </c>
      <c r="K5" s="4" t="str">
        <f aca="false">K7&amp;K6</f>
        <v>131In</v>
      </c>
      <c r="L5" s="3"/>
      <c r="N5" s="1" t="n">
        <v>7</v>
      </c>
      <c r="O5" s="2" t="str">
        <f aca="false">O7&amp;O6</f>
        <v>131Sn</v>
      </c>
      <c r="P5" s="3"/>
      <c r="R5" s="3"/>
      <c r="S5" s="3" t="str">
        <f aca="false">S7&amp;S6</f>
        <v>131Sb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0.035</v>
      </c>
      <c r="D9" s="6" t="n">
        <v>0.008</v>
      </c>
      <c r="F9" s="6" t="s">
        <v>10</v>
      </c>
      <c r="G9" s="31" t="n">
        <v>0.068</v>
      </c>
      <c r="H9" s="31" t="n">
        <v>0.003</v>
      </c>
      <c r="J9" s="6" t="s">
        <v>10</v>
      </c>
      <c r="K9" s="6" t="n">
        <v>0.28</v>
      </c>
      <c r="L9" s="6" t="n">
        <v>0.03</v>
      </c>
      <c r="N9" s="6" t="s">
        <v>10</v>
      </c>
      <c r="O9" s="6" t="n">
        <v>56</v>
      </c>
      <c r="P9" s="6" t="n">
        <v>0.5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31" t="n">
        <v>3.5</v>
      </c>
      <c r="H10" s="31" t="n">
        <v>1</v>
      </c>
      <c r="J10" s="6" t="s">
        <v>11</v>
      </c>
      <c r="K10" s="6" t="n">
        <v>2</v>
      </c>
      <c r="L10" s="6" t="n">
        <v>0.3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0.035</v>
      </c>
      <c r="D13" s="6" t="n">
        <v>0.008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130Cd</v>
      </c>
      <c r="H15" s="3"/>
      <c r="J15" s="1" t="n">
        <v>5</v>
      </c>
      <c r="K15" s="2" t="str">
        <f aca="false">K17&amp;K16</f>
        <v>130In</v>
      </c>
      <c r="L15" s="3"/>
      <c r="N15" s="1" t="n">
        <v>8</v>
      </c>
      <c r="O15" s="2" t="str">
        <f aca="false">O17&amp;O16</f>
        <v>130Sn</v>
      </c>
      <c r="P15" s="3"/>
      <c r="R15" s="3"/>
      <c r="S15" s="3" t="str">
        <f aca="false">S17&amp;S16</f>
        <v>130Sb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0.162</v>
      </c>
      <c r="H19" s="6" t="n">
        <v>0.007</v>
      </c>
      <c r="J19" s="6" t="s">
        <v>10</v>
      </c>
      <c r="K19" s="6" t="n">
        <v>0.29</v>
      </c>
      <c r="L19" s="6" t="n">
        <v>0.02</v>
      </c>
      <c r="N19" s="6" t="s">
        <v>10</v>
      </c>
      <c r="O19" s="6" t="n">
        <v>223.2</v>
      </c>
      <c r="P19" s="6" t="n">
        <v>4.2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3.5</v>
      </c>
      <c r="H20" s="6" t="n">
        <v>1</v>
      </c>
      <c r="J20" s="6" t="s">
        <v>11</v>
      </c>
      <c r="K20" s="6" t="n">
        <v>0.93</v>
      </c>
      <c r="L20" s="6" t="n">
        <v>0.13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129Cd</v>
      </c>
      <c r="H25" s="3"/>
      <c r="J25" s="1" t="n">
        <v>9</v>
      </c>
      <c r="K25" s="2" t="str">
        <f aca="false">K27&amp;K26</f>
        <v>129In</v>
      </c>
      <c r="L25" s="3"/>
      <c r="N25" s="3"/>
      <c r="O25" s="3" t="str">
        <f aca="false">O27&amp;O26</f>
        <v>129Sn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0.154</v>
      </c>
      <c r="H29" s="6" t="n">
        <v>0.002</v>
      </c>
      <c r="J29" s="6" t="s">
        <v>10</v>
      </c>
      <c r="K29" s="6" t="n">
        <v>0.611</v>
      </c>
      <c r="L29" s="6" t="n">
        <v>0.005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-50</v>
      </c>
      <c r="H30" s="6" t="n">
        <v>50</v>
      </c>
      <c r="J30" s="6" t="s">
        <v>11</v>
      </c>
      <c r="K30" s="6" t="n">
        <v>0.23</v>
      </c>
      <c r="L30" s="6" t="n">
        <v>0.07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120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10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131Ag</v>
      </c>
      <c r="C41" s="11" t="n">
        <v>1</v>
      </c>
      <c r="D41" s="11" t="n">
        <f aca="false">C9</f>
        <v>0.035</v>
      </c>
      <c r="E41" s="11" t="n">
        <f aca="false">D9</f>
        <v>0.008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0.0035</v>
      </c>
      <c r="L41" s="12" t="n">
        <f aca="false">D41*10</f>
        <v>0.35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131Cd</v>
      </c>
      <c r="C42" s="11" t="n">
        <v>2</v>
      </c>
      <c r="D42" s="11" t="n">
        <f aca="false">G9</f>
        <v>0.068</v>
      </c>
      <c r="E42" s="11" t="n">
        <f aca="false">H9</f>
        <v>0.003</v>
      </c>
      <c r="F42" s="11" t="n">
        <f aca="false">G10/100</f>
        <v>0.035</v>
      </c>
      <c r="G42" s="11" t="n">
        <f aca="false">H10/100</f>
        <v>0.01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0.0068</v>
      </c>
      <c r="L42" s="12" t="n">
        <f aca="false">D42*10</f>
        <v>0.68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130Cd</v>
      </c>
      <c r="C43" s="11" t="n">
        <v>3</v>
      </c>
      <c r="D43" s="11" t="n">
        <f aca="false">G19</f>
        <v>0.162</v>
      </c>
      <c r="E43" s="11" t="n">
        <f aca="false">H19</f>
        <v>0.007</v>
      </c>
      <c r="F43" s="11" t="n">
        <f aca="false">G20/100</f>
        <v>0.035</v>
      </c>
      <c r="G43" s="11" t="n">
        <f aca="false">H20/100</f>
        <v>0.01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0.0162</v>
      </c>
      <c r="L43" s="12" t="n">
        <f aca="false">D43*10</f>
        <v>1.62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131In</v>
      </c>
      <c r="C44" s="11" t="n">
        <v>4</v>
      </c>
      <c r="D44" s="11" t="n">
        <f aca="false">K9</f>
        <v>0.28</v>
      </c>
      <c r="E44" s="11" t="n">
        <f aca="false">L9</f>
        <v>0.03</v>
      </c>
      <c r="F44" s="11" t="n">
        <f aca="false">K10/100</f>
        <v>0.02</v>
      </c>
      <c r="G44" s="11" t="n">
        <f aca="false">L10/100</f>
        <v>0.003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0.028</v>
      </c>
      <c r="L44" s="12" t="n">
        <f aca="false">D44*10</f>
        <v>2.8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130In</v>
      </c>
      <c r="C45" s="11" t="n">
        <v>5</v>
      </c>
      <c r="D45" s="11" t="n">
        <f aca="false">K19</f>
        <v>0.29</v>
      </c>
      <c r="E45" s="11" t="n">
        <f aca="false">L19</f>
        <v>0.02</v>
      </c>
      <c r="F45" s="11" t="n">
        <f aca="false">K20/100</f>
        <v>0.0093</v>
      </c>
      <c r="G45" s="11" t="n">
        <f aca="false">L20/100</f>
        <v>0.0013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0.029</v>
      </c>
      <c r="L45" s="12" t="n">
        <f aca="false">D45*10</f>
        <v>2.9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129Cd</v>
      </c>
      <c r="C46" s="11" t="n">
        <v>6</v>
      </c>
      <c r="D46" s="11" t="n">
        <f aca="false">G29</f>
        <v>0.154</v>
      </c>
      <c r="E46" s="11" t="n">
        <f aca="false">H29</f>
        <v>0.002</v>
      </c>
      <c r="F46" s="11" t="n">
        <v>0</v>
      </c>
      <c r="G46" s="11" t="n"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0.0154</v>
      </c>
      <c r="L46" s="12" t="n">
        <f aca="false">D46*10</f>
        <v>1.54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131Sn</v>
      </c>
      <c r="C47" s="11" t="n">
        <v>7</v>
      </c>
      <c r="D47" s="11" t="n">
        <f aca="false">O9</f>
        <v>56</v>
      </c>
      <c r="E47" s="11" t="n">
        <f aca="false">P9</f>
        <v>0.5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5.6</v>
      </c>
      <c r="L47" s="12" t="n">
        <f aca="false">D47*10</f>
        <v>560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130Sn</v>
      </c>
      <c r="C48" s="11" t="n">
        <v>8</v>
      </c>
      <c r="D48" s="11" t="n">
        <f aca="false">O19</f>
        <v>223.2</v>
      </c>
      <c r="E48" s="11" t="n">
        <f aca="false">P19</f>
        <v>4.2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22.32</v>
      </c>
      <c r="L48" s="12" t="n">
        <f aca="false">D48*10</f>
        <v>2232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129In</v>
      </c>
      <c r="C49" s="11" t="n">
        <v>9</v>
      </c>
      <c r="D49" s="11" t="n">
        <f aca="false">K29</f>
        <v>0.611</v>
      </c>
      <c r="E49" s="11" t="n">
        <f aca="false">L29</f>
        <v>0.005</v>
      </c>
      <c r="F49" s="11" t="n">
        <f aca="false">K30/100</f>
        <v>0.0023</v>
      </c>
      <c r="G49" s="11" t="n">
        <f aca="false">L30/100</f>
        <v>0.0007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0.0611</v>
      </c>
      <c r="L49" s="12" t="n">
        <f aca="false">D49*10</f>
        <v>6.11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0" customFormat="false" ht="12.8" hidden="false" customHeight="false" outlineLevel="0" collapsed="false">
      <c r="C50" s="11" t="n">
        <f aca="false">B35</f>
        <v>120</v>
      </c>
      <c r="D50" s="11" t="n">
        <f aca="false">C35</f>
        <v>0</v>
      </c>
      <c r="E50" s="11" t="n">
        <f aca="false">D35</f>
        <v>500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0408163265306"/>
    <col collapsed="false" hidden="false" max="20" min="2" style="0" width="8.50510204081633"/>
    <col collapsed="false" hidden="false" max="21" min="21" style="0" width="4.05102040816327"/>
    <col collapsed="false" hidden="false" max="22" min="22" style="0" width="6.0765306122449"/>
    <col collapsed="false" hidden="false" max="23" min="23" style="0" width="8.50510204081633"/>
    <col collapsed="false" hidden="false" max="24" min="24" style="0" width="4.18367346938776"/>
    <col collapsed="false" hidden="false" max="25" min="25" style="0" width="6.0765306122449"/>
    <col collapsed="false" hidden="false" max="26" min="26" style="0" width="8.50510204081633"/>
    <col collapsed="false" hidden="false" max="27" min="27" style="0" width="3.64285714285714"/>
    <col collapsed="false" hidden="false" max="28" min="28" style="0" width="4.86224489795918"/>
    <col collapsed="false" hidden="false" max="29" min="29" style="0" width="8.50510204081633"/>
    <col collapsed="false" hidden="false" max="30" min="30" style="0" width="4.18367346938776"/>
    <col collapsed="false" hidden="false" max="31" min="31" style="0" width="6.0765306122449"/>
    <col collapsed="false" hidden="false" max="32" min="32" style="0" width="8.50510204081633"/>
    <col collapsed="false" hidden="false" max="33" min="33" style="0" width="4.45408163265306"/>
    <col collapsed="false" hidden="false" max="34" min="34" style="0" width="4.32142857142857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134Sn</v>
      </c>
      <c r="D5" s="3"/>
      <c r="F5" s="1" t="n">
        <v>2</v>
      </c>
      <c r="G5" s="2" t="str">
        <f aca="false">G7&amp;G6</f>
        <v>134Sb</v>
      </c>
      <c r="H5" s="3"/>
      <c r="J5" s="4" t="n">
        <v>4</v>
      </c>
      <c r="K5" s="4" t="str">
        <f aca="false">K7&amp;K6</f>
        <v>134Te</v>
      </c>
      <c r="L5" s="3"/>
      <c r="N5" s="1" t="n">
        <v>7</v>
      </c>
      <c r="O5" s="2" t="str">
        <f aca="false">O7&amp;O6</f>
        <v>134I</v>
      </c>
      <c r="P5" s="3"/>
      <c r="R5" s="3"/>
      <c r="S5" s="3" t="str">
        <f aca="false">S7&amp;S6</f>
        <v>134Xe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134</v>
      </c>
      <c r="D7" s="5"/>
      <c r="F7" s="5" t="s">
        <v>8</v>
      </c>
      <c r="G7" s="5" t="n">
        <f aca="false">C7</f>
        <v>134</v>
      </c>
      <c r="H7" s="5"/>
      <c r="J7" s="5" t="s">
        <v>8</v>
      </c>
      <c r="K7" s="5" t="n">
        <f aca="false">G7</f>
        <v>134</v>
      </c>
      <c r="L7" s="5"/>
      <c r="N7" s="5" t="s">
        <v>8</v>
      </c>
      <c r="O7" s="5" t="n">
        <f aca="false">K7</f>
        <v>134</v>
      </c>
      <c r="P7" s="5"/>
      <c r="R7" s="5" t="s">
        <v>8</v>
      </c>
      <c r="S7" s="5" t="n">
        <f aca="false">O7</f>
        <v>134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1.05</v>
      </c>
      <c r="D9" s="6" t="n">
        <v>0.011</v>
      </c>
      <c r="F9" s="6" t="s">
        <v>10</v>
      </c>
      <c r="G9" s="6" t="n">
        <v>0.78</v>
      </c>
      <c r="H9" s="6" t="n">
        <v>0.06</v>
      </c>
      <c r="J9" s="6" t="s">
        <v>10</v>
      </c>
      <c r="K9" s="6" t="n">
        <v>2508</v>
      </c>
      <c r="L9" s="6" t="n">
        <v>48</v>
      </c>
      <c r="N9" s="6" t="s">
        <v>10</v>
      </c>
      <c r="O9" s="6" t="n">
        <v>3150</v>
      </c>
      <c r="P9" s="6" t="n">
        <v>12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1.05</v>
      </c>
      <c r="D13" s="6" t="n">
        <v>0.011</v>
      </c>
    </row>
    <row r="14" customFormat="false" ht="12.8" hidden="false" customHeight="false" outlineLevel="0" collapsed="false">
      <c r="C14" s="6" t="n">
        <v>17</v>
      </c>
      <c r="D14" s="6" t="n">
        <v>13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133Sb</v>
      </c>
      <c r="H15" s="3"/>
      <c r="J15" s="1" t="n">
        <v>5</v>
      </c>
      <c r="K15" s="2" t="str">
        <f aca="false">K17&amp;K16</f>
        <v>133Te</v>
      </c>
      <c r="L15" s="3"/>
      <c r="N15" s="1" t="n">
        <v>8</v>
      </c>
      <c r="O15" s="2" t="str">
        <f aca="false">O17&amp;O16</f>
        <v>133I</v>
      </c>
      <c r="P15" s="3"/>
      <c r="R15" s="3"/>
      <c r="S15" s="3" t="str">
        <f aca="false">S17&amp;S16</f>
        <v>133Xe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133</v>
      </c>
      <c r="H17" s="5"/>
      <c r="J17" s="5" t="s">
        <v>8</v>
      </c>
      <c r="K17" s="5" t="n">
        <f aca="false">G17</f>
        <v>133</v>
      </c>
      <c r="L17" s="5"/>
      <c r="N17" s="5" t="s">
        <v>8</v>
      </c>
      <c r="O17" s="5" t="n">
        <f aca="false">K17</f>
        <v>133</v>
      </c>
      <c r="P17" s="5"/>
      <c r="R17" s="5" t="s">
        <v>8</v>
      </c>
      <c r="S17" s="5" t="n">
        <f aca="false">O17</f>
        <v>133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140.4</v>
      </c>
      <c r="H19" s="6" t="n">
        <v>3</v>
      </c>
      <c r="J19" s="6" t="s">
        <v>10</v>
      </c>
      <c r="K19" s="6" t="n">
        <v>750</v>
      </c>
      <c r="L19" s="6" t="n">
        <v>18</v>
      </c>
      <c r="N19" s="6" t="s">
        <v>10</v>
      </c>
      <c r="O19" s="6" t="n">
        <v>74988</v>
      </c>
      <c r="P19" s="6" t="n">
        <v>288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132Sb</v>
      </c>
      <c r="H25" s="3"/>
      <c r="J25" s="1" t="n">
        <v>9</v>
      </c>
      <c r="K25" s="2" t="str">
        <f aca="false">K27&amp;K26</f>
        <v>132Te</v>
      </c>
      <c r="L25" s="3"/>
      <c r="N25" s="3"/>
      <c r="O25" s="3" t="str">
        <f aca="false">O27&amp;O26</f>
        <v>132I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132</v>
      </c>
      <c r="H27" s="5"/>
      <c r="J27" s="5" t="s">
        <v>8</v>
      </c>
      <c r="K27" s="5" t="n">
        <f aca="false">G27</f>
        <v>132</v>
      </c>
      <c r="L27" s="5"/>
      <c r="N27" s="5" t="s">
        <v>8</v>
      </c>
      <c r="O27" s="5" t="n">
        <f aca="false">K27</f>
        <v>132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167.4</v>
      </c>
      <c r="H29" s="6" t="n">
        <v>4.2</v>
      </c>
      <c r="J29" s="6" t="s">
        <v>10</v>
      </c>
      <c r="K29" s="6" t="n">
        <v>276825.6</v>
      </c>
      <c r="L29" s="6" t="n">
        <v>1123.2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450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100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50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134Sn</v>
      </c>
      <c r="C41" s="11" t="n">
        <v>1</v>
      </c>
      <c r="D41" s="11" t="n">
        <f aca="false">C9</f>
        <v>1.05</v>
      </c>
      <c r="E41" s="11" t="n">
        <f aca="false">D9</f>
        <v>0.011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0.105</v>
      </c>
      <c r="L41" s="12" t="n">
        <f aca="false">D41*10</f>
        <v>10.5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134Sb</v>
      </c>
      <c r="C42" s="11" t="n">
        <v>2</v>
      </c>
      <c r="D42" s="11" t="n">
        <f aca="false">G9</f>
        <v>0.78</v>
      </c>
      <c r="E42" s="11" t="n">
        <f aca="false">H9</f>
        <v>0.06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0.078</v>
      </c>
      <c r="L42" s="12" t="n">
        <f aca="false">D42*10</f>
        <v>7.8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133Sb</v>
      </c>
      <c r="C43" s="11" t="n">
        <v>3</v>
      </c>
      <c r="D43" s="11" t="n">
        <f aca="false">G19</f>
        <v>140.4</v>
      </c>
      <c r="E43" s="11" t="n">
        <f aca="false">H19</f>
        <v>3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14.04</v>
      </c>
      <c r="L43" s="12" t="n">
        <f aca="false">D43*10</f>
        <v>1404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134Te</v>
      </c>
      <c r="C44" s="11" t="n">
        <v>4</v>
      </c>
      <c r="D44" s="11" t="n">
        <f aca="false">K9</f>
        <v>2508</v>
      </c>
      <c r="E44" s="11" t="n">
        <f aca="false">L9</f>
        <v>48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250.8</v>
      </c>
      <c r="L44" s="12" t="n">
        <f aca="false">D44*10</f>
        <v>25080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133Te</v>
      </c>
      <c r="C45" s="11" t="n">
        <v>5</v>
      </c>
      <c r="D45" s="11" t="n">
        <f aca="false">K19</f>
        <v>750</v>
      </c>
      <c r="E45" s="11" t="n">
        <f aca="false">L19</f>
        <v>18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75</v>
      </c>
      <c r="L45" s="12" t="n">
        <f aca="false">D45*10</f>
        <v>7500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132Sb</v>
      </c>
      <c r="C46" s="11" t="n">
        <v>6</v>
      </c>
      <c r="D46" s="11" t="n">
        <f aca="false">G29</f>
        <v>167.4</v>
      </c>
      <c r="E46" s="11" t="n">
        <f aca="false">H29</f>
        <v>4.2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16.74</v>
      </c>
      <c r="L46" s="12" t="n">
        <f aca="false">D46*10</f>
        <v>1674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134I</v>
      </c>
      <c r="C47" s="11" t="n">
        <v>7</v>
      </c>
      <c r="D47" s="11" t="n">
        <f aca="false">O9</f>
        <v>3150</v>
      </c>
      <c r="E47" s="11" t="n">
        <f aca="false">P9</f>
        <v>12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315</v>
      </c>
      <c r="L47" s="12" t="n">
        <f aca="false">D47*10</f>
        <v>31500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133I</v>
      </c>
      <c r="C48" s="11" t="n">
        <v>8</v>
      </c>
      <c r="D48" s="11" t="n">
        <f aca="false">O19</f>
        <v>74988</v>
      </c>
      <c r="E48" s="11" t="n">
        <f aca="false">P19</f>
        <v>288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7498.8</v>
      </c>
      <c r="L48" s="12" t="n">
        <f aca="false">D48*10</f>
        <v>749880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132Te</v>
      </c>
      <c r="C49" s="11" t="n">
        <v>9</v>
      </c>
      <c r="D49" s="11" t="n">
        <f aca="false">K29</f>
        <v>276825.6</v>
      </c>
      <c r="E49" s="11" t="n">
        <f aca="false">L29</f>
        <v>1123.2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27682.56</v>
      </c>
      <c r="L49" s="12" t="n">
        <f aca="false">D49*10</f>
        <v>2768256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134</v>
      </c>
      <c r="V54" s="17"/>
      <c r="W54" s="18"/>
      <c r="X54" s="17" t="n">
        <f aca="false">G7</f>
        <v>134</v>
      </c>
      <c r="Y54" s="17"/>
      <c r="Z54" s="18"/>
      <c r="AA54" s="17" t="n">
        <f aca="false">K7</f>
        <v>134</v>
      </c>
      <c r="AB54" s="17"/>
      <c r="AC54" s="18"/>
      <c r="AD54" s="17" t="n">
        <f aca="false">O7</f>
        <v>134</v>
      </c>
      <c r="AE54" s="17"/>
      <c r="AF54" s="18"/>
      <c r="AG54" s="17" t="n">
        <f aca="false">S7</f>
        <v>134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133</v>
      </c>
      <c r="Y58" s="17"/>
      <c r="Z58" s="18"/>
      <c r="AA58" s="17" t="n">
        <f aca="false">K17</f>
        <v>133</v>
      </c>
      <c r="AB58" s="17"/>
      <c r="AC58" s="18"/>
      <c r="AD58" s="17" t="n">
        <f aca="false">O17</f>
        <v>133</v>
      </c>
      <c r="AE58" s="17"/>
      <c r="AF58" s="18"/>
      <c r="AG58" s="17" t="n">
        <f aca="false">S17</f>
        <v>133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132</v>
      </c>
      <c r="Y62" s="17"/>
      <c r="Z62" s="18"/>
      <c r="AA62" s="17" t="n">
        <f aca="false">K27</f>
        <v>132</v>
      </c>
      <c r="AB62" s="17"/>
      <c r="AC62" s="18"/>
      <c r="AD62" s="17" t="n">
        <f aca="false">O27</f>
        <v>132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131</v>
      </c>
      <c r="AB66" s="17"/>
      <c r="AC66" s="18"/>
      <c r="AD66" s="17" t="n">
        <f aca="false">AD62-1</f>
        <v>131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0408163265306"/>
    <col collapsed="false" hidden="false" max="20" min="2" style="0" width="8.50510204081633"/>
    <col collapsed="false" hidden="false" max="21" min="21" style="0" width="4.05102040816327"/>
    <col collapsed="false" hidden="false" max="22" min="22" style="0" width="6.0765306122449"/>
    <col collapsed="false" hidden="false" max="23" min="23" style="0" width="8.50510204081633"/>
    <col collapsed="false" hidden="false" max="24" min="24" style="0" width="4.18367346938776"/>
    <col collapsed="false" hidden="false" max="25" min="25" style="0" width="6.0765306122449"/>
    <col collapsed="false" hidden="false" max="26" min="26" style="0" width="8.50510204081633"/>
    <col collapsed="false" hidden="false" max="27" min="27" style="0" width="3.64285714285714"/>
    <col collapsed="false" hidden="false" max="28" min="28" style="0" width="4.86224489795918"/>
    <col collapsed="false" hidden="false" max="29" min="29" style="0" width="8.50510204081633"/>
    <col collapsed="false" hidden="false" max="30" min="30" style="0" width="4.18367346938776"/>
    <col collapsed="false" hidden="false" max="31" min="31" style="0" width="6.0765306122449"/>
    <col collapsed="false" hidden="false" max="32" min="32" style="0" width="8.50510204081633"/>
    <col collapsed="false" hidden="false" max="33" min="33" style="0" width="4.45408163265306"/>
    <col collapsed="false" hidden="false" max="34" min="34" style="0" width="4.32142857142857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135Sn</v>
      </c>
      <c r="D5" s="3"/>
      <c r="F5" s="1" t="n">
        <v>2</v>
      </c>
      <c r="G5" s="2" t="str">
        <f aca="false">G7&amp;G6</f>
        <v>135Sb</v>
      </c>
      <c r="H5" s="3"/>
      <c r="J5" s="4" t="n">
        <v>4</v>
      </c>
      <c r="K5" s="4" t="str">
        <f aca="false">K7&amp;K6</f>
        <v>135Te</v>
      </c>
      <c r="L5" s="3"/>
      <c r="N5" s="1" t="n">
        <v>7</v>
      </c>
      <c r="O5" s="2" t="str">
        <f aca="false">O7&amp;O6</f>
        <v>135I</v>
      </c>
      <c r="P5" s="3"/>
      <c r="R5" s="3"/>
      <c r="S5" s="3" t="str">
        <f aca="false">S7&amp;S6</f>
        <v>135Xe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135</v>
      </c>
      <c r="D7" s="5"/>
      <c r="F7" s="5" t="s">
        <v>8</v>
      </c>
      <c r="G7" s="5" t="n">
        <f aca="false">C7</f>
        <v>135</v>
      </c>
      <c r="H7" s="5"/>
      <c r="J7" s="5" t="s">
        <v>8</v>
      </c>
      <c r="K7" s="5" t="n">
        <f aca="false">G7</f>
        <v>135</v>
      </c>
      <c r="L7" s="5"/>
      <c r="N7" s="5" t="s">
        <v>8</v>
      </c>
      <c r="O7" s="5" t="n">
        <f aca="false">K7</f>
        <v>135</v>
      </c>
      <c r="P7" s="5"/>
      <c r="R7" s="5" t="s">
        <v>8</v>
      </c>
      <c r="S7" s="5" t="n">
        <f aca="false">O7</f>
        <v>135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0.515</v>
      </c>
      <c r="D9" s="6" t="n">
        <v>0.005</v>
      </c>
      <c r="F9" s="6" t="s">
        <v>10</v>
      </c>
      <c r="G9" s="6" t="n">
        <v>1.679</v>
      </c>
      <c r="H9" s="6" t="n">
        <v>0.015</v>
      </c>
      <c r="J9" s="6" t="s">
        <v>10</v>
      </c>
      <c r="K9" s="6" t="n">
        <v>19</v>
      </c>
      <c r="L9" s="6" t="n">
        <v>0.2</v>
      </c>
      <c r="N9" s="6" t="s">
        <v>10</v>
      </c>
      <c r="O9" s="6" t="n">
        <v>23688</v>
      </c>
      <c r="P9" s="6" t="n">
        <v>108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22</v>
      </c>
      <c r="H10" s="6" t="n">
        <v>3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0.515</v>
      </c>
      <c r="D13" s="6" t="n">
        <v>0.005</v>
      </c>
    </row>
    <row r="14" customFormat="false" ht="12.8" hidden="false" customHeight="false" outlineLevel="0" collapsed="false">
      <c r="C14" s="6" t="n">
        <v>21</v>
      </c>
      <c r="D14" s="6" t="n">
        <v>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134Sb</v>
      </c>
      <c r="H15" s="3"/>
      <c r="J15" s="1" t="n">
        <v>5</v>
      </c>
      <c r="K15" s="2" t="str">
        <f aca="false">K17&amp;K16</f>
        <v>134Te</v>
      </c>
      <c r="L15" s="3"/>
      <c r="N15" s="1" t="n">
        <v>8</v>
      </c>
      <c r="O15" s="2" t="str">
        <f aca="false">O17&amp;O16</f>
        <v>134I</v>
      </c>
      <c r="P15" s="3"/>
      <c r="R15" s="3"/>
      <c r="S15" s="3" t="str">
        <f aca="false">S17&amp;S16</f>
        <v>134Xe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134</v>
      </c>
      <c r="H17" s="5"/>
      <c r="J17" s="5" t="s">
        <v>8</v>
      </c>
      <c r="K17" s="5" t="n">
        <f aca="false">G17</f>
        <v>134</v>
      </c>
      <c r="L17" s="5"/>
      <c r="N17" s="5" t="s">
        <v>8</v>
      </c>
      <c r="O17" s="5" t="n">
        <f aca="false">K17</f>
        <v>134</v>
      </c>
      <c r="P17" s="5"/>
      <c r="R17" s="5" t="s">
        <v>8</v>
      </c>
      <c r="S17" s="5" t="n">
        <f aca="false">O17</f>
        <v>134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0.78</v>
      </c>
      <c r="H19" s="6" t="n">
        <v>0.06</v>
      </c>
      <c r="J19" s="6" t="s">
        <v>10</v>
      </c>
      <c r="K19" s="6" t="n">
        <v>2508</v>
      </c>
      <c r="L19" s="6" t="n">
        <v>48</v>
      </c>
      <c r="N19" s="6" t="s">
        <v>10</v>
      </c>
      <c r="O19" s="6" t="n">
        <v>3150</v>
      </c>
      <c r="P19" s="6" t="n">
        <v>12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133Sb</v>
      </c>
      <c r="H25" s="3"/>
      <c r="J25" s="1" t="n">
        <v>9</v>
      </c>
      <c r="K25" s="2" t="str">
        <f aca="false">K27&amp;K26</f>
        <v>133Te</v>
      </c>
      <c r="L25" s="3"/>
      <c r="N25" s="3"/>
      <c r="O25" s="3" t="str">
        <f aca="false">O27&amp;O26</f>
        <v>133I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133</v>
      </c>
      <c r="H27" s="5"/>
      <c r="J27" s="5" t="s">
        <v>8</v>
      </c>
      <c r="K27" s="5" t="n">
        <f aca="false">G27</f>
        <v>133</v>
      </c>
      <c r="L27" s="5"/>
      <c r="N27" s="5" t="s">
        <v>8</v>
      </c>
      <c r="O27" s="5" t="n">
        <f aca="false">K27</f>
        <v>133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140.4</v>
      </c>
      <c r="H29" s="6" t="n">
        <v>3</v>
      </c>
      <c r="J29" s="6" t="s">
        <v>10</v>
      </c>
      <c r="K29" s="6" t="n">
        <v>750</v>
      </c>
      <c r="L29" s="6" t="n">
        <v>18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300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50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135Sn</v>
      </c>
      <c r="C41" s="11" t="n">
        <v>1</v>
      </c>
      <c r="D41" s="11" t="n">
        <f aca="false">C9</f>
        <v>0.515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0.0515</v>
      </c>
      <c r="L41" s="12" t="n">
        <f aca="false">D41*10</f>
        <v>5.15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135Sb</v>
      </c>
      <c r="C42" s="11" t="n">
        <v>2</v>
      </c>
      <c r="D42" s="11" t="n">
        <f aca="false">G9</f>
        <v>1.679</v>
      </c>
      <c r="E42" s="11" t="n">
        <f aca="false">H9</f>
        <v>0.015</v>
      </c>
      <c r="F42" s="11" t="n">
        <f aca="false">G10/100</f>
        <v>0.22</v>
      </c>
      <c r="G42" s="11" t="n">
        <f aca="false">H10/100</f>
        <v>0.03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0.1679</v>
      </c>
      <c r="L42" s="12" t="n">
        <f aca="false">D42*10</f>
        <v>16.79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134Sb</v>
      </c>
      <c r="C43" s="11" t="n">
        <v>3</v>
      </c>
      <c r="D43" s="11" t="n">
        <f aca="false">G19</f>
        <v>0.78</v>
      </c>
      <c r="E43" s="11" t="n">
        <f aca="false">H19</f>
        <v>0.06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0.078</v>
      </c>
      <c r="L43" s="12" t="n">
        <f aca="false">D43*10</f>
        <v>7.8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135Te</v>
      </c>
      <c r="C44" s="11" t="n">
        <v>4</v>
      </c>
      <c r="D44" s="11" t="n">
        <f aca="false">K9</f>
        <v>19</v>
      </c>
      <c r="E44" s="11" t="n">
        <f aca="false">L9</f>
        <v>0.2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1.9</v>
      </c>
      <c r="L44" s="12" t="n">
        <f aca="false">D44*10</f>
        <v>190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134Te</v>
      </c>
      <c r="C45" s="11" t="n">
        <v>5</v>
      </c>
      <c r="D45" s="11" t="n">
        <f aca="false">K19</f>
        <v>2508</v>
      </c>
      <c r="E45" s="11" t="n">
        <f aca="false">L19</f>
        <v>48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250.8</v>
      </c>
      <c r="L45" s="12" t="n">
        <f aca="false">D45*10</f>
        <v>25080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133Sb</v>
      </c>
      <c r="C46" s="11" t="n">
        <v>6</v>
      </c>
      <c r="D46" s="11" t="n">
        <f aca="false">G29</f>
        <v>140.4</v>
      </c>
      <c r="E46" s="11" t="n">
        <f aca="false">H29</f>
        <v>3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14.04</v>
      </c>
      <c r="L46" s="12" t="n">
        <f aca="false">D46*10</f>
        <v>1404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135I</v>
      </c>
      <c r="C47" s="11" t="n">
        <v>7</v>
      </c>
      <c r="D47" s="11" t="n">
        <f aca="false">O9</f>
        <v>23688</v>
      </c>
      <c r="E47" s="11" t="n">
        <f aca="false">P9</f>
        <v>108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2368.8</v>
      </c>
      <c r="L47" s="12" t="n">
        <f aca="false">D47*10</f>
        <v>236880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134I</v>
      </c>
      <c r="C48" s="11" t="n">
        <v>8</v>
      </c>
      <c r="D48" s="11" t="n">
        <f aca="false">O19</f>
        <v>3150</v>
      </c>
      <c r="E48" s="11" t="n">
        <f aca="false">P19</f>
        <v>12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315</v>
      </c>
      <c r="L48" s="12" t="n">
        <f aca="false">D48*10</f>
        <v>31500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133Te</v>
      </c>
      <c r="C49" s="11" t="n">
        <v>9</v>
      </c>
      <c r="D49" s="11" t="n">
        <f aca="false">K29</f>
        <v>750</v>
      </c>
      <c r="E49" s="11" t="n">
        <f aca="false">L29</f>
        <v>18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75</v>
      </c>
      <c r="L49" s="12" t="n">
        <f aca="false">D49*10</f>
        <v>7500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135</v>
      </c>
      <c r="V54" s="17"/>
      <c r="W54" s="18"/>
      <c r="X54" s="17" t="n">
        <f aca="false">G7</f>
        <v>135</v>
      </c>
      <c r="Y54" s="17"/>
      <c r="Z54" s="18"/>
      <c r="AA54" s="17" t="n">
        <f aca="false">K7</f>
        <v>135</v>
      </c>
      <c r="AB54" s="17"/>
      <c r="AC54" s="18"/>
      <c r="AD54" s="17" t="n">
        <f aca="false">O7</f>
        <v>135</v>
      </c>
      <c r="AE54" s="17"/>
      <c r="AF54" s="18"/>
      <c r="AG54" s="17" t="n">
        <f aca="false">S7</f>
        <v>135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134</v>
      </c>
      <c r="Y58" s="17"/>
      <c r="Z58" s="18"/>
      <c r="AA58" s="17" t="n">
        <f aca="false">K17</f>
        <v>134</v>
      </c>
      <c r="AB58" s="17"/>
      <c r="AC58" s="18"/>
      <c r="AD58" s="17" t="n">
        <f aca="false">O17</f>
        <v>134</v>
      </c>
      <c r="AE58" s="17"/>
      <c r="AF58" s="18"/>
      <c r="AG58" s="17" t="n">
        <f aca="false">S17</f>
        <v>134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133</v>
      </c>
      <c r="Y62" s="17"/>
      <c r="Z62" s="18"/>
      <c r="AA62" s="17" t="n">
        <f aca="false">K27</f>
        <v>133</v>
      </c>
      <c r="AB62" s="17"/>
      <c r="AC62" s="18"/>
      <c r="AD62" s="17" t="n">
        <f aca="false">O27</f>
        <v>133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132</v>
      </c>
      <c r="AB66" s="17"/>
      <c r="AC66" s="18"/>
      <c r="AD66" s="17" t="n">
        <f aca="false">AD62-1</f>
        <v>132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0" width="14.0408163265306"/>
    <col collapsed="false" hidden="false" max="20" min="2" style="0" width="8.50510204081633"/>
    <col collapsed="false" hidden="false" max="21" min="21" style="0" width="4.05102040816327"/>
    <col collapsed="false" hidden="false" max="22" min="22" style="0" width="6.0765306122449"/>
    <col collapsed="false" hidden="false" max="23" min="23" style="0" width="8.50510204081633"/>
    <col collapsed="false" hidden="false" max="24" min="24" style="0" width="4.18367346938776"/>
    <col collapsed="false" hidden="false" max="25" min="25" style="0" width="6.0765306122449"/>
    <col collapsed="false" hidden="false" max="26" min="26" style="0" width="8.50510204081633"/>
    <col collapsed="false" hidden="false" max="27" min="27" style="0" width="3.64285714285714"/>
    <col collapsed="false" hidden="false" max="28" min="28" style="0" width="4.86224489795918"/>
    <col collapsed="false" hidden="false" max="29" min="29" style="0" width="8.50510204081633"/>
    <col collapsed="false" hidden="false" max="30" min="30" style="0" width="4.18367346938776"/>
    <col collapsed="false" hidden="false" max="31" min="31" style="0" width="6.0765306122449"/>
    <col collapsed="false" hidden="false" max="32" min="32" style="0" width="8.50510204081633"/>
    <col collapsed="false" hidden="false" max="33" min="33" style="0" width="4.45408163265306"/>
    <col collapsed="false" hidden="false" max="34" min="34" style="0" width="4.32142857142857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136Sn</v>
      </c>
      <c r="D5" s="3"/>
      <c r="F5" s="1" t="n">
        <v>2</v>
      </c>
      <c r="G5" s="2" t="str">
        <f aca="false">G7&amp;G6</f>
        <v>136Sb</v>
      </c>
      <c r="H5" s="3"/>
      <c r="J5" s="4" t="n">
        <v>4</v>
      </c>
      <c r="K5" s="4" t="str">
        <f aca="false">K7&amp;K6</f>
        <v>136Te</v>
      </c>
      <c r="L5" s="3"/>
      <c r="N5" s="1" t="n">
        <v>7</v>
      </c>
      <c r="O5" s="2" t="str">
        <f aca="false">O7&amp;O6</f>
        <v>136I</v>
      </c>
      <c r="P5" s="3"/>
      <c r="R5" s="3"/>
      <c r="S5" s="3" t="str">
        <f aca="false">S7&amp;S6</f>
        <v>136Xe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136</v>
      </c>
      <c r="D7" s="5"/>
      <c r="F7" s="5" t="s">
        <v>8</v>
      </c>
      <c r="G7" s="5" t="n">
        <f aca="false">C7</f>
        <v>136</v>
      </c>
      <c r="H7" s="5"/>
      <c r="J7" s="5" t="s">
        <v>8</v>
      </c>
      <c r="K7" s="5" t="n">
        <f aca="false">G7</f>
        <v>136</v>
      </c>
      <c r="L7" s="5"/>
      <c r="N7" s="5" t="s">
        <v>8</v>
      </c>
      <c r="O7" s="5" t="n">
        <f aca="false">K7</f>
        <v>136</v>
      </c>
      <c r="P7" s="5"/>
      <c r="R7" s="5" t="s">
        <v>8</v>
      </c>
      <c r="S7" s="5" t="n">
        <f aca="false">O7</f>
        <v>136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0.29</v>
      </c>
      <c r="D13" s="6" t="n">
        <v>0.02</v>
      </c>
    </row>
    <row r="14" customFormat="false" ht="12.8" hidden="false" customHeight="false" outlineLevel="0" collapsed="false">
      <c r="C14" s="6" t="n">
        <v>28</v>
      </c>
      <c r="D14" s="6" t="n">
        <v>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135Sb</v>
      </c>
      <c r="H15" s="3"/>
      <c r="J15" s="1" t="n">
        <v>5</v>
      </c>
      <c r="K15" s="2" t="str">
        <f aca="false">K17&amp;K16</f>
        <v>135Te</v>
      </c>
      <c r="L15" s="3"/>
      <c r="N15" s="1" t="n">
        <v>8</v>
      </c>
      <c r="O15" s="2" t="str">
        <f aca="false">O17&amp;O16</f>
        <v>135I</v>
      </c>
      <c r="P15" s="3"/>
      <c r="R15" s="3"/>
      <c r="S15" s="3" t="str">
        <f aca="false">S17&amp;S16</f>
        <v>135Xe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135</v>
      </c>
      <c r="H17" s="5"/>
      <c r="J17" s="5" t="s">
        <v>8</v>
      </c>
      <c r="K17" s="5" t="n">
        <f aca="false">G17</f>
        <v>135</v>
      </c>
      <c r="L17" s="5"/>
      <c r="N17" s="5" t="s">
        <v>8</v>
      </c>
      <c r="O17" s="5" t="n">
        <f aca="false">K17</f>
        <v>135</v>
      </c>
      <c r="P17" s="5"/>
      <c r="R17" s="5" t="s">
        <v>8</v>
      </c>
      <c r="S17" s="5" t="n">
        <f aca="false">O17</f>
        <v>135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v>23688</v>
      </c>
      <c r="P19" s="6" t="n"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134Sb</v>
      </c>
      <c r="H25" s="3"/>
      <c r="J25" s="1" t="n">
        <v>9</v>
      </c>
      <c r="K25" s="2" t="str">
        <f aca="false">K27&amp;K26</f>
        <v>134Te</v>
      </c>
      <c r="L25" s="3"/>
      <c r="N25" s="3"/>
      <c r="O25" s="3" t="str">
        <f aca="false">O27&amp;O26</f>
        <v>134I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134</v>
      </c>
      <c r="H27" s="5"/>
      <c r="J27" s="5" t="s">
        <v>8</v>
      </c>
      <c r="K27" s="5" t="n">
        <f aca="false">G27</f>
        <v>134</v>
      </c>
      <c r="L27" s="5"/>
      <c r="N27" s="5" t="s">
        <v>8</v>
      </c>
      <c r="O27" s="5" t="n">
        <f aca="false">K27</f>
        <v>134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v>2508</v>
      </c>
      <c r="L29" s="6" t="n"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5500-600</f>
        <v>4900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600</v>
      </c>
      <c r="C36" s="7" t="n">
        <v>0</v>
      </c>
      <c r="D36" s="7" t="n">
        <v>2000</v>
      </c>
    </row>
    <row r="37" customFormat="false" ht="12.8" hidden="false" customHeight="false" outlineLevel="0" collapsed="false">
      <c r="A37" s="8" t="s">
        <v>18</v>
      </c>
      <c r="B37" s="7" t="n">
        <v>30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136Sn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0.029</v>
      </c>
      <c r="L41" s="12" t="n">
        <f aca="false">D41*10</f>
        <v>2.9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136Sb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0.0923</v>
      </c>
      <c r="L42" s="12" t="n">
        <f aca="false">D42*10</f>
        <v>9.23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135Sb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0.1679</v>
      </c>
      <c r="L43" s="12" t="n">
        <f aca="false">D43*10</f>
        <v>16.79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136Te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1.763</v>
      </c>
      <c r="L44" s="12" t="n">
        <f aca="false">D44*10</f>
        <v>176.3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135Te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1.9</v>
      </c>
      <c r="L45" s="12" t="n">
        <f aca="false">D45*10</f>
        <v>190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134Sb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0.078</v>
      </c>
      <c r="L46" s="12" t="n">
        <f aca="false">D46*10</f>
        <v>7.8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136I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8.34</v>
      </c>
      <c r="L47" s="12" t="n">
        <f aca="false">D47*10</f>
        <v>834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135I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2368.8</v>
      </c>
      <c r="L48" s="12" t="n">
        <f aca="false">D48*10</f>
        <v>236880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134Te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250.8</v>
      </c>
      <c r="L49" s="12" t="n">
        <f aca="false">D49*10</f>
        <v>25080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136</v>
      </c>
      <c r="V54" s="17"/>
      <c r="W54" s="18"/>
      <c r="X54" s="17" t="n">
        <f aca="false">G7</f>
        <v>136</v>
      </c>
      <c r="Y54" s="17"/>
      <c r="Z54" s="18"/>
      <c r="AA54" s="17" t="n">
        <f aca="false">K7</f>
        <v>136</v>
      </c>
      <c r="AB54" s="17"/>
      <c r="AC54" s="18"/>
      <c r="AD54" s="17" t="n">
        <f aca="false">O7</f>
        <v>136</v>
      </c>
      <c r="AE54" s="17"/>
      <c r="AF54" s="18"/>
      <c r="AG54" s="17" t="n">
        <f aca="false">S7</f>
        <v>136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135</v>
      </c>
      <c r="Y58" s="17"/>
      <c r="Z58" s="18"/>
      <c r="AA58" s="17" t="n">
        <f aca="false">K17</f>
        <v>135</v>
      </c>
      <c r="AB58" s="17"/>
      <c r="AC58" s="18"/>
      <c r="AD58" s="17" t="n">
        <f aca="false">O17</f>
        <v>135</v>
      </c>
      <c r="AE58" s="17"/>
      <c r="AF58" s="18"/>
      <c r="AG58" s="17" t="n">
        <f aca="false">S17</f>
        <v>135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134</v>
      </c>
      <c r="Y62" s="17"/>
      <c r="Z62" s="18"/>
      <c r="AA62" s="17" t="n">
        <f aca="false">K27</f>
        <v>134</v>
      </c>
      <c r="AB62" s="17"/>
      <c r="AC62" s="18"/>
      <c r="AD62" s="17" t="n">
        <f aca="false">O27</f>
        <v>134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133</v>
      </c>
      <c r="AB66" s="17"/>
      <c r="AC66" s="18"/>
      <c r="AD66" s="17" t="n">
        <f aca="false">AD62-1</f>
        <v>133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0408163265306"/>
    <col collapsed="false" hidden="false" max="20" min="2" style="0" width="8.50510204081633"/>
    <col collapsed="false" hidden="false" max="21" min="21" style="0" width="4.05102040816327"/>
    <col collapsed="false" hidden="false" max="22" min="22" style="0" width="6.0765306122449"/>
    <col collapsed="false" hidden="false" max="23" min="23" style="0" width="8.50510204081633"/>
    <col collapsed="false" hidden="false" max="24" min="24" style="0" width="4.18367346938776"/>
    <col collapsed="false" hidden="false" max="25" min="25" style="0" width="6.0765306122449"/>
    <col collapsed="false" hidden="false" max="26" min="26" style="0" width="8.50510204081633"/>
    <col collapsed="false" hidden="false" max="27" min="27" style="0" width="3.64285714285714"/>
    <col collapsed="false" hidden="false" max="28" min="28" style="0" width="4.86224489795918"/>
    <col collapsed="false" hidden="false" max="29" min="29" style="0" width="8.50510204081633"/>
    <col collapsed="false" hidden="false" max="30" min="30" style="0" width="4.18367346938776"/>
    <col collapsed="false" hidden="false" max="31" min="31" style="0" width="6.0765306122449"/>
    <col collapsed="false" hidden="false" max="32" min="32" style="0" width="8.50510204081633"/>
    <col collapsed="false" hidden="false" max="33" min="33" style="0" width="4.45408163265306"/>
    <col collapsed="false" hidden="false" max="34" min="34" style="0" width="4.32142857142857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137Sn</v>
      </c>
      <c r="D5" s="3"/>
      <c r="F5" s="1" t="n">
        <v>2</v>
      </c>
      <c r="G5" s="2" t="str">
        <f aca="false">G7&amp;G6</f>
        <v>137Sb</v>
      </c>
      <c r="H5" s="3"/>
      <c r="J5" s="4" t="n">
        <v>4</v>
      </c>
      <c r="K5" s="4" t="str">
        <f aca="false">K7&amp;K6</f>
        <v>137Te</v>
      </c>
      <c r="L5" s="3"/>
      <c r="N5" s="1" t="n">
        <v>7</v>
      </c>
      <c r="O5" s="2" t="str">
        <f aca="false">O7&amp;O6</f>
        <v>137I</v>
      </c>
      <c r="P5" s="3"/>
      <c r="R5" s="3"/>
      <c r="S5" s="3" t="str">
        <f aca="false">S7&amp;S6</f>
        <v>137Xe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137</v>
      </c>
      <c r="D7" s="5"/>
      <c r="F7" s="5" t="s">
        <v>8</v>
      </c>
      <c r="G7" s="5" t="n">
        <f aca="false">C7</f>
        <v>137</v>
      </c>
      <c r="H7" s="5"/>
      <c r="J7" s="5" t="s">
        <v>8</v>
      </c>
      <c r="K7" s="5" t="n">
        <f aca="false">G7</f>
        <v>137</v>
      </c>
      <c r="L7" s="5"/>
      <c r="N7" s="5" t="s">
        <v>8</v>
      </c>
      <c r="O7" s="5" t="n">
        <f aca="false">K7</f>
        <v>137</v>
      </c>
      <c r="P7" s="5"/>
      <c r="R7" s="5" t="s">
        <v>8</v>
      </c>
      <c r="S7" s="5" t="n">
        <f aca="false">O7</f>
        <v>137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0.19</v>
      </c>
      <c r="D9" s="6" t="n">
        <v>0.06</v>
      </c>
      <c r="F9" s="6" t="s">
        <v>10</v>
      </c>
      <c r="G9" s="6" t="n">
        <v>0.492</v>
      </c>
      <c r="H9" s="6" t="n">
        <v>0.025</v>
      </c>
      <c r="J9" s="6" t="s">
        <v>10</v>
      </c>
      <c r="K9" s="6" t="n">
        <v>2.49</v>
      </c>
      <c r="L9" s="6" t="n">
        <v>0.05</v>
      </c>
      <c r="N9" s="6" t="s">
        <v>10</v>
      </c>
      <c r="O9" s="6" t="n">
        <v>24.5</v>
      </c>
      <c r="P9" s="6" t="n">
        <v>0.2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39.9</v>
      </c>
      <c r="H10" s="6" t="n">
        <v>1.8</v>
      </c>
      <c r="J10" s="6" t="s">
        <v>11</v>
      </c>
      <c r="K10" s="6" t="n">
        <v>2.99</v>
      </c>
      <c r="L10" s="6" t="n">
        <v>0.16</v>
      </c>
      <c r="N10" s="6" t="s">
        <v>11</v>
      </c>
      <c r="O10" s="6" t="n">
        <v>7.14</v>
      </c>
      <c r="P10" s="6" t="n">
        <v>0.23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0.19</v>
      </c>
      <c r="D13" s="6" t="n">
        <v>0.06</v>
      </c>
    </row>
    <row r="14" customFormat="false" ht="12.8" hidden="false" customHeight="false" outlineLevel="0" collapsed="false">
      <c r="C14" s="6" t="n">
        <v>58</v>
      </c>
      <c r="D14" s="6" t="n">
        <v>15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136Sb</v>
      </c>
      <c r="H15" s="3"/>
      <c r="J15" s="1" t="n">
        <v>5</v>
      </c>
      <c r="K15" s="2" t="str">
        <f aca="false">K17&amp;K16</f>
        <v>136Te</v>
      </c>
      <c r="L15" s="3"/>
      <c r="N15" s="1" t="n">
        <v>8</v>
      </c>
      <c r="O15" s="2" t="str">
        <f aca="false">O17&amp;O16</f>
        <v>136I</v>
      </c>
      <c r="P15" s="3"/>
      <c r="R15" s="3"/>
      <c r="S15" s="3" t="str">
        <f aca="false">S17&amp;S16</f>
        <v>136Xe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136</v>
      </c>
      <c r="H17" s="5"/>
      <c r="J17" s="5" t="s">
        <v>8</v>
      </c>
      <c r="K17" s="5" t="n">
        <f aca="false">G17</f>
        <v>136</v>
      </c>
      <c r="L17" s="5"/>
      <c r="N17" s="5" t="s">
        <v>8</v>
      </c>
      <c r="O17" s="5" t="n">
        <f aca="false">K17</f>
        <v>136</v>
      </c>
      <c r="P17" s="5"/>
      <c r="R17" s="5" t="s">
        <v>8</v>
      </c>
      <c r="S17" s="5" t="n">
        <f aca="false">O17</f>
        <v>136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0.923</v>
      </c>
      <c r="H19" s="6" t="n">
        <v>0.014</v>
      </c>
      <c r="J19" s="6" t="s">
        <v>10</v>
      </c>
      <c r="K19" s="6" t="n">
        <v>17.63</v>
      </c>
      <c r="L19" s="6" t="n">
        <v>0.08</v>
      </c>
      <c r="N19" s="6" t="s">
        <v>10</v>
      </c>
      <c r="O19" s="6" t="n">
        <v>83.4</v>
      </c>
      <c r="P19" s="6" t="n">
        <v>1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16.3</v>
      </c>
      <c r="H20" s="6" t="n">
        <v>3.2</v>
      </c>
      <c r="J20" s="6" t="s">
        <v>11</v>
      </c>
      <c r="K20" s="6" t="n">
        <v>1.31</v>
      </c>
      <c r="L20" s="6" t="n">
        <v>0.05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135Sb</v>
      </c>
      <c r="H25" s="3"/>
      <c r="J25" s="1" t="n">
        <v>9</v>
      </c>
      <c r="K25" s="2" t="str">
        <f aca="false">K27&amp;K26</f>
        <v>135Te</v>
      </c>
      <c r="L25" s="3"/>
      <c r="N25" s="3"/>
      <c r="O25" s="3" t="str">
        <f aca="false">O27&amp;O26</f>
        <v>135I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135</v>
      </c>
      <c r="H27" s="5"/>
      <c r="J27" s="5" t="s">
        <v>8</v>
      </c>
      <c r="K27" s="5" t="n">
        <f aca="false">G27</f>
        <v>135</v>
      </c>
      <c r="L27" s="5"/>
      <c r="N27" s="5" t="s">
        <v>8</v>
      </c>
      <c r="O27" s="5" t="n">
        <f aca="false">K27</f>
        <v>135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1.679</v>
      </c>
      <c r="H29" s="6" t="n">
        <v>0.015</v>
      </c>
      <c r="J29" s="6" t="s">
        <v>10</v>
      </c>
      <c r="K29" s="6" t="n">
        <v>19</v>
      </c>
      <c r="L29" s="6" t="n">
        <v>0.2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22</v>
      </c>
      <c r="H30" s="6" t="n">
        <v>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1800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137Sn</v>
      </c>
      <c r="C41" s="11" t="n">
        <v>1</v>
      </c>
      <c r="D41" s="11" t="n">
        <f aca="false">C9</f>
        <v>0.19</v>
      </c>
      <c r="E41" s="11" t="n">
        <f aca="false">D9</f>
        <v>0.06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v>0.09</v>
      </c>
      <c r="L41" s="12" t="n">
        <v>0.4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137Sb</v>
      </c>
      <c r="C42" s="11" t="n">
        <v>2</v>
      </c>
      <c r="D42" s="11" t="n">
        <f aca="false">G9</f>
        <v>0.492</v>
      </c>
      <c r="E42" s="11" t="n">
        <f aca="false">H9</f>
        <v>0.025</v>
      </c>
      <c r="F42" s="11" t="n">
        <f aca="false">G10/100</f>
        <v>0.399</v>
      </c>
      <c r="G42" s="11" t="n">
        <f aca="false">H10/100</f>
        <v>0.018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0.0492</v>
      </c>
      <c r="L42" s="12" t="n">
        <f aca="false">D42*10</f>
        <v>4.92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136Sb</v>
      </c>
      <c r="C43" s="11" t="n">
        <v>3</v>
      </c>
      <c r="D43" s="11" t="n">
        <f aca="false">G19</f>
        <v>0.923</v>
      </c>
      <c r="E43" s="11" t="n">
        <f aca="false">H19</f>
        <v>0.014</v>
      </c>
      <c r="F43" s="11" t="n">
        <f aca="false">G20/100</f>
        <v>0.163</v>
      </c>
      <c r="G43" s="11" t="n">
        <f aca="false">H20/100</f>
        <v>0.032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0.0923</v>
      </c>
      <c r="L43" s="12" t="n">
        <f aca="false">D43*10</f>
        <v>9.23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137Te</v>
      </c>
      <c r="C44" s="11" t="n">
        <v>4</v>
      </c>
      <c r="D44" s="11" t="n">
        <f aca="false">K9</f>
        <v>2.49</v>
      </c>
      <c r="E44" s="11" t="n">
        <f aca="false">L9</f>
        <v>0.05</v>
      </c>
      <c r="F44" s="11" t="n">
        <f aca="false">K10/100</f>
        <v>0.0299</v>
      </c>
      <c r="G44" s="11" t="n">
        <f aca="false">L10/100</f>
        <v>0.0016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0.249</v>
      </c>
      <c r="L44" s="12" t="n">
        <f aca="false">D44*10</f>
        <v>24.9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136Te</v>
      </c>
      <c r="C45" s="11" t="n">
        <v>5</v>
      </c>
      <c r="D45" s="11" t="n">
        <f aca="false">K19</f>
        <v>17.63</v>
      </c>
      <c r="E45" s="11" t="n">
        <f aca="false">L19</f>
        <v>0.08</v>
      </c>
      <c r="F45" s="11" t="n">
        <f aca="false">K20/100</f>
        <v>0.0131</v>
      </c>
      <c r="G45" s="11" t="n">
        <f aca="false">L20/100</f>
        <v>0.0005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1.763</v>
      </c>
      <c r="L45" s="12" t="n">
        <f aca="false">D45*10</f>
        <v>176.3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135Sb</v>
      </c>
      <c r="C46" s="11" t="n">
        <v>6</v>
      </c>
      <c r="D46" s="11" t="n">
        <f aca="false">G29</f>
        <v>1.679</v>
      </c>
      <c r="E46" s="11" t="n">
        <f aca="false">H29</f>
        <v>0.015</v>
      </c>
      <c r="F46" s="11" t="n">
        <f aca="false">G30/100</f>
        <v>0.22</v>
      </c>
      <c r="G46" s="11" t="n">
        <f aca="false">H30/100</f>
        <v>0.03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0.1679</v>
      </c>
      <c r="L46" s="12" t="n">
        <f aca="false">D46*10</f>
        <v>16.79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137I</v>
      </c>
      <c r="C47" s="11" t="n">
        <v>7</v>
      </c>
      <c r="D47" s="11" t="n">
        <f aca="false">O9</f>
        <v>24.5</v>
      </c>
      <c r="E47" s="11" t="n">
        <f aca="false">P9</f>
        <v>0.2</v>
      </c>
      <c r="F47" s="11" t="n">
        <f aca="false">O10/100</f>
        <v>0.0714</v>
      </c>
      <c r="G47" s="11" t="n">
        <f aca="false">P10/100</f>
        <v>0.0023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2.45</v>
      </c>
      <c r="L47" s="12" t="n">
        <f aca="false">D47*10</f>
        <v>245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136I</v>
      </c>
      <c r="C48" s="11" t="n">
        <v>8</v>
      </c>
      <c r="D48" s="11" t="n">
        <f aca="false">O19</f>
        <v>83.4</v>
      </c>
      <c r="E48" s="11" t="n">
        <f aca="false">P19</f>
        <v>1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8.34</v>
      </c>
      <c r="L48" s="12" t="n">
        <f aca="false">D48*10</f>
        <v>834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135Te</v>
      </c>
      <c r="C49" s="11" t="n">
        <v>9</v>
      </c>
      <c r="D49" s="11" t="n">
        <f aca="false">K29</f>
        <v>19</v>
      </c>
      <c r="E49" s="11" t="n">
        <f aca="false">L29</f>
        <v>0.2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1.9</v>
      </c>
      <c r="L49" s="12" t="n">
        <f aca="false">D49*10</f>
        <v>190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137</v>
      </c>
      <c r="V54" s="17"/>
      <c r="W54" s="18"/>
      <c r="X54" s="17" t="n">
        <f aca="false">G7</f>
        <v>137</v>
      </c>
      <c r="Y54" s="17"/>
      <c r="Z54" s="18"/>
      <c r="AA54" s="17" t="n">
        <f aca="false">K7</f>
        <v>137</v>
      </c>
      <c r="AB54" s="17"/>
      <c r="AC54" s="18"/>
      <c r="AD54" s="17" t="n">
        <f aca="false">O7</f>
        <v>137</v>
      </c>
      <c r="AE54" s="17"/>
      <c r="AF54" s="18"/>
      <c r="AG54" s="17" t="n">
        <f aca="false">S7</f>
        <v>137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136</v>
      </c>
      <c r="Y58" s="17"/>
      <c r="Z58" s="18"/>
      <c r="AA58" s="17" t="n">
        <f aca="false">K17</f>
        <v>136</v>
      </c>
      <c r="AB58" s="17"/>
      <c r="AC58" s="18"/>
      <c r="AD58" s="17" t="n">
        <f aca="false">O17</f>
        <v>136</v>
      </c>
      <c r="AE58" s="17"/>
      <c r="AF58" s="18"/>
      <c r="AG58" s="17" t="n">
        <f aca="false">S17</f>
        <v>136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135</v>
      </c>
      <c r="Y62" s="17"/>
      <c r="Z62" s="18"/>
      <c r="AA62" s="17" t="n">
        <f aca="false">K27</f>
        <v>135</v>
      </c>
      <c r="AB62" s="17"/>
      <c r="AC62" s="18"/>
      <c r="AD62" s="17" t="n">
        <f aca="false">O27</f>
        <v>135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134</v>
      </c>
      <c r="AB66" s="17"/>
      <c r="AC66" s="18"/>
      <c r="AD66" s="17" t="n">
        <f aca="false">AD62-1</f>
        <v>134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0408163265306"/>
    <col collapsed="false" hidden="false" max="20" min="2" style="0" width="8.50510204081633"/>
    <col collapsed="false" hidden="false" max="21" min="21" style="0" width="4.05102040816327"/>
    <col collapsed="false" hidden="false" max="22" min="22" style="0" width="6.0765306122449"/>
    <col collapsed="false" hidden="false" max="23" min="23" style="0" width="8.50510204081633"/>
    <col collapsed="false" hidden="false" max="24" min="24" style="0" width="4.18367346938776"/>
    <col collapsed="false" hidden="false" max="25" min="25" style="0" width="6.0765306122449"/>
    <col collapsed="false" hidden="false" max="26" min="26" style="0" width="8.50510204081633"/>
    <col collapsed="false" hidden="false" max="27" min="27" style="0" width="3.64285714285714"/>
    <col collapsed="false" hidden="false" max="28" min="28" style="0" width="4.86224489795918"/>
    <col collapsed="false" hidden="false" max="29" min="29" style="0" width="8.50510204081633"/>
    <col collapsed="false" hidden="false" max="30" min="30" style="0" width="4.18367346938776"/>
    <col collapsed="false" hidden="false" max="31" min="31" style="0" width="6.0765306122449"/>
    <col collapsed="false" hidden="false" max="32" min="32" style="0" width="8.50510204081633"/>
    <col collapsed="false" hidden="false" max="33" min="33" style="0" width="4.45408163265306"/>
    <col collapsed="false" hidden="false" max="34" min="34" style="0" width="4.32142857142857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138Sn</v>
      </c>
      <c r="D5" s="3"/>
      <c r="F5" s="1" t="n">
        <v>2</v>
      </c>
      <c r="G5" s="2" t="str">
        <f aca="false">G7&amp;G6</f>
        <v>138Sb</v>
      </c>
      <c r="H5" s="3"/>
      <c r="J5" s="4" t="n">
        <v>4</v>
      </c>
      <c r="K5" s="4" t="str">
        <f aca="false">K7&amp;K6</f>
        <v>138Te</v>
      </c>
      <c r="L5" s="3"/>
      <c r="N5" s="1" t="n">
        <v>7</v>
      </c>
      <c r="O5" s="2" t="str">
        <f aca="false">O7&amp;O6</f>
        <v>138I</v>
      </c>
      <c r="P5" s="3"/>
      <c r="R5" s="3"/>
      <c r="S5" s="3" t="str">
        <f aca="false">S7&amp;S6</f>
        <v>138Xe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138</v>
      </c>
      <c r="D7" s="5"/>
      <c r="F7" s="5" t="s">
        <v>8</v>
      </c>
      <c r="G7" s="5" t="n">
        <f aca="false">C7</f>
        <v>138</v>
      </c>
      <c r="H7" s="5"/>
      <c r="J7" s="5" t="s">
        <v>8</v>
      </c>
      <c r="K7" s="5" t="n">
        <f aca="false">G7</f>
        <v>138</v>
      </c>
      <c r="L7" s="5"/>
      <c r="N7" s="5" t="s">
        <v>8</v>
      </c>
      <c r="O7" s="5" t="n">
        <f aca="false">K7</f>
        <v>138</v>
      </c>
      <c r="P7" s="5"/>
      <c r="R7" s="5" t="s">
        <v>8</v>
      </c>
      <c r="S7" s="5" t="n">
        <f aca="false">O7</f>
        <v>138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0.14</v>
      </c>
      <c r="D9" s="6" t="n">
        <v>0.03</v>
      </c>
      <c r="F9" s="6" t="s">
        <v>10</v>
      </c>
      <c r="G9" s="6" t="n">
        <v>0.348</v>
      </c>
      <c r="H9" s="6" t="n">
        <v>0.015</v>
      </c>
      <c r="J9" s="6" t="s">
        <v>10</v>
      </c>
      <c r="K9" s="6" t="n">
        <v>1.4</v>
      </c>
      <c r="L9" s="6" t="n">
        <v>0.4</v>
      </c>
      <c r="N9" s="6" t="s">
        <v>10</v>
      </c>
      <c r="O9" s="6" t="n">
        <v>6.23</v>
      </c>
      <c r="P9" s="6" t="n">
        <v>0.03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39.9</v>
      </c>
      <c r="H10" s="6" t="n">
        <v>3.2</v>
      </c>
      <c r="J10" s="6" t="s">
        <v>11</v>
      </c>
      <c r="K10" s="6" t="n">
        <v>6.3</v>
      </c>
      <c r="L10" s="6" t="n">
        <v>2.1</v>
      </c>
      <c r="N10" s="6" t="s">
        <v>11</v>
      </c>
      <c r="O10" s="6" t="n">
        <v>5.56</v>
      </c>
      <c r="P10" s="6" t="n">
        <v>0.22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2" customFormat="false" ht="12.8" hidden="false" customHeight="false" outlineLevel="0" collapsed="false">
      <c r="G12" s="0" t="n">
        <v>72</v>
      </c>
      <c r="H12" s="0" t="n">
        <v>8</v>
      </c>
    </row>
    <row r="13" customFormat="false" ht="12.8" hidden="false" customHeight="false" outlineLevel="0" collapsed="false">
      <c r="C13" s="6" t="n">
        <v>0.14</v>
      </c>
      <c r="D13" s="6" t="n">
        <v>0.03</v>
      </c>
    </row>
    <row r="14" customFormat="false" ht="12.8" hidden="false" customHeight="false" outlineLevel="0" collapsed="false">
      <c r="C14" s="6" t="n">
        <v>36</v>
      </c>
      <c r="D14" s="6" t="n">
        <v>64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137Sb</v>
      </c>
      <c r="H15" s="3"/>
      <c r="J15" s="1" t="n">
        <v>5</v>
      </c>
      <c r="K15" s="2" t="str">
        <f aca="false">K17&amp;K16</f>
        <v>137Te</v>
      </c>
      <c r="L15" s="3"/>
      <c r="N15" s="1" t="n">
        <v>8</v>
      </c>
      <c r="O15" s="2" t="str">
        <f aca="false">O17&amp;O16</f>
        <v>137I</v>
      </c>
      <c r="P15" s="3"/>
      <c r="R15" s="3"/>
      <c r="S15" s="3" t="str">
        <f aca="false">S17&amp;S16</f>
        <v>137Xe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137</v>
      </c>
      <c r="H17" s="5"/>
      <c r="J17" s="5" t="s">
        <v>8</v>
      </c>
      <c r="K17" s="5" t="n">
        <f aca="false">G17</f>
        <v>137</v>
      </c>
      <c r="L17" s="5"/>
      <c r="N17" s="5" t="s">
        <v>8</v>
      </c>
      <c r="O17" s="5" t="n">
        <f aca="false">K17</f>
        <v>137</v>
      </c>
      <c r="P17" s="5"/>
      <c r="R17" s="5" t="s">
        <v>8</v>
      </c>
      <c r="S17" s="5" t="n">
        <f aca="false">O17</f>
        <v>137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0.492</v>
      </c>
      <c r="H19" s="6" t="n">
        <v>0.025</v>
      </c>
      <c r="J19" s="6" t="s">
        <v>10</v>
      </c>
      <c r="K19" s="6" t="n">
        <v>2.49</v>
      </c>
      <c r="L19" s="6" t="n">
        <v>0.05</v>
      </c>
      <c r="N19" s="6" t="s">
        <v>10</v>
      </c>
      <c r="O19" s="6" t="n">
        <v>24.5</v>
      </c>
      <c r="P19" s="6" t="n">
        <v>0.2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39.9</v>
      </c>
      <c r="H20" s="6" t="n">
        <v>1.8</v>
      </c>
      <c r="J20" s="6" t="s">
        <v>11</v>
      </c>
      <c r="K20" s="6" t="n">
        <v>2.99</v>
      </c>
      <c r="L20" s="6" t="n">
        <v>0.16</v>
      </c>
      <c r="N20" s="6" t="s">
        <v>11</v>
      </c>
      <c r="O20" s="6" t="n">
        <v>7.14</v>
      </c>
      <c r="P20" s="6" t="n">
        <v>0.23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39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2" customFormat="false" ht="12.8" hidden="false" customHeight="false" outlineLevel="0" collapsed="false">
      <c r="G22" s="6" t="n">
        <v>49</v>
      </c>
      <c r="H22" s="6" t="n">
        <v>10</v>
      </c>
    </row>
    <row r="25" customFormat="false" ht="12.8" hidden="false" customHeight="false" outlineLevel="0" collapsed="false">
      <c r="F25" s="1" t="n">
        <v>6</v>
      </c>
      <c r="G25" s="2" t="str">
        <f aca="false">G27&amp;G26</f>
        <v>136Sb</v>
      </c>
      <c r="H25" s="3"/>
      <c r="J25" s="1" t="n">
        <v>9</v>
      </c>
      <c r="K25" s="2" t="str">
        <f aca="false">K27&amp;K26</f>
        <v>136Te</v>
      </c>
      <c r="L25" s="3"/>
      <c r="N25" s="3"/>
      <c r="O25" s="3" t="str">
        <f aca="false">O27&amp;O26</f>
        <v>136I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136</v>
      </c>
      <c r="H27" s="5"/>
      <c r="J27" s="5" t="s">
        <v>8</v>
      </c>
      <c r="K27" s="5" t="n">
        <f aca="false">G27</f>
        <v>136</v>
      </c>
      <c r="L27" s="5"/>
      <c r="N27" s="5" t="s">
        <v>8</v>
      </c>
      <c r="O27" s="5" t="n">
        <f aca="false">K27</f>
        <v>136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0.923</v>
      </c>
      <c r="H29" s="6" t="n">
        <v>0.014</v>
      </c>
      <c r="J29" s="6" t="s">
        <v>10</v>
      </c>
      <c r="K29" s="6" t="n">
        <v>17.63</v>
      </c>
      <c r="L29" s="6" t="n">
        <v>0.08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16.3</v>
      </c>
      <c r="H30" s="6" t="n">
        <v>3.2</v>
      </c>
      <c r="J30" s="6" t="s">
        <v>11</v>
      </c>
      <c r="K30" s="6" t="n">
        <v>1.31</v>
      </c>
      <c r="L30" s="6" t="n">
        <v>0.05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180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20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138Sn</v>
      </c>
      <c r="C41" s="11" t="n">
        <v>1</v>
      </c>
      <c r="D41" s="11" t="n">
        <f aca="false">C9</f>
        <v>0.14</v>
      </c>
      <c r="E41" s="11" t="n">
        <f aca="false">D9</f>
        <v>0.03</v>
      </c>
      <c r="F41" s="11" t="n">
        <v>0.3</v>
      </c>
      <c r="G41" s="11" t="n">
        <f aca="false">D10/100</f>
        <v>0.5</v>
      </c>
      <c r="H41" s="11" t="n">
        <v>0.1</v>
      </c>
      <c r="I41" s="11" t="n">
        <f aca="false">D11/100</f>
        <v>0.5</v>
      </c>
      <c r="J41" s="12" t="n">
        <v>0</v>
      </c>
      <c r="K41" s="12" t="n">
        <v>0.09</v>
      </c>
      <c r="L41" s="12" t="n">
        <v>0.3</v>
      </c>
      <c r="M41" s="12" t="n">
        <v>0</v>
      </c>
      <c r="N41" s="12" t="n">
        <v>0</v>
      </c>
      <c r="O41" s="12" t="n">
        <v>0.5</v>
      </c>
      <c r="P41" s="12" t="n">
        <v>0</v>
      </c>
      <c r="Q41" s="12" t="n">
        <v>0</v>
      </c>
      <c r="R41" s="12" t="n">
        <v>0.2</v>
      </c>
    </row>
    <row r="42" customFormat="false" ht="12.8" hidden="false" customHeight="false" outlineLevel="0" collapsed="false">
      <c r="B42" s="10" t="str">
        <f aca="false">G5</f>
        <v>138Sb</v>
      </c>
      <c r="C42" s="11" t="n">
        <v>2</v>
      </c>
      <c r="D42" s="11" t="n">
        <f aca="false">G9</f>
        <v>0.348</v>
      </c>
      <c r="E42" s="11" t="n">
        <f aca="false">H9</f>
        <v>0.015</v>
      </c>
      <c r="F42" s="11" t="n">
        <f aca="false">G10/100</f>
        <v>0.399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0.0348</v>
      </c>
      <c r="L42" s="12" t="n">
        <f aca="false">D42*10</f>
        <v>3.48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137Sb</v>
      </c>
      <c r="C43" s="11" t="n">
        <v>3</v>
      </c>
      <c r="D43" s="11" t="n">
        <f aca="false">G19</f>
        <v>0.492</v>
      </c>
      <c r="E43" s="11" t="n">
        <f aca="false">H19</f>
        <v>0.025</v>
      </c>
      <c r="F43" s="11" t="n">
        <f aca="false">G20/100</f>
        <v>0.399</v>
      </c>
      <c r="G43" s="11" t="n">
        <f aca="false">H20/100</f>
        <v>0.018</v>
      </c>
      <c r="H43" s="11" t="n">
        <f aca="false">G21/100</f>
        <v>0</v>
      </c>
      <c r="I43" s="11" t="n">
        <f aca="false">H21/100</f>
        <v>0.39</v>
      </c>
      <c r="J43" s="12" t="n">
        <v>1</v>
      </c>
      <c r="K43" s="12" t="n">
        <f aca="false">D43/10</f>
        <v>0.0492</v>
      </c>
      <c r="L43" s="12" t="n">
        <f aca="false">D43*10</f>
        <v>4.92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138Te</v>
      </c>
      <c r="C44" s="11" t="n">
        <v>4</v>
      </c>
      <c r="D44" s="11" t="n">
        <f aca="false">K9</f>
        <v>1.4</v>
      </c>
      <c r="E44" s="11" t="n">
        <f aca="false">L9</f>
        <v>0.4</v>
      </c>
      <c r="F44" s="11" t="n">
        <f aca="false">K10/100</f>
        <v>0.063</v>
      </c>
      <c r="G44" s="11" t="n">
        <f aca="false">L10/100</f>
        <v>0.021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0.14</v>
      </c>
      <c r="L44" s="12" t="n">
        <f aca="false">D44*10</f>
        <v>14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137Te</v>
      </c>
      <c r="C45" s="11" t="n">
        <v>5</v>
      </c>
      <c r="D45" s="11" t="n">
        <f aca="false">K19</f>
        <v>2.49</v>
      </c>
      <c r="E45" s="11" t="n">
        <f aca="false">L19</f>
        <v>0.05</v>
      </c>
      <c r="F45" s="11" t="n">
        <f aca="false">K20/100</f>
        <v>0.0299</v>
      </c>
      <c r="G45" s="11" t="n">
        <f aca="false">L20/100</f>
        <v>0.0016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0.249</v>
      </c>
      <c r="L45" s="12" t="n">
        <f aca="false">D45*10</f>
        <v>24.9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136Sb</v>
      </c>
      <c r="C46" s="11" t="n">
        <v>6</v>
      </c>
      <c r="D46" s="11" t="n">
        <f aca="false">G29</f>
        <v>0.923</v>
      </c>
      <c r="E46" s="11" t="n">
        <f aca="false">H29</f>
        <v>0.014</v>
      </c>
      <c r="F46" s="11" t="n">
        <f aca="false">G30/100</f>
        <v>0.163</v>
      </c>
      <c r="G46" s="11" t="n">
        <f aca="false">H30/100</f>
        <v>0.032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0.0923</v>
      </c>
      <c r="L46" s="12" t="n">
        <f aca="false">D46*10</f>
        <v>9.23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138I</v>
      </c>
      <c r="C47" s="11" t="n">
        <v>7</v>
      </c>
      <c r="D47" s="11" t="n">
        <f aca="false">O9</f>
        <v>6.23</v>
      </c>
      <c r="E47" s="11" t="n">
        <f aca="false">P9</f>
        <v>0.03</v>
      </c>
      <c r="F47" s="11" t="n">
        <f aca="false">O10/100</f>
        <v>0.0556</v>
      </c>
      <c r="G47" s="11" t="n">
        <f aca="false">P10/100</f>
        <v>0.0022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0.623</v>
      </c>
      <c r="L47" s="12" t="n">
        <f aca="false">D47*10</f>
        <v>62.3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137I</v>
      </c>
      <c r="C48" s="11" t="n">
        <v>8</v>
      </c>
      <c r="D48" s="11" t="n">
        <f aca="false">O19</f>
        <v>24.5</v>
      </c>
      <c r="E48" s="11" t="n">
        <f aca="false">P19</f>
        <v>0.2</v>
      </c>
      <c r="F48" s="11" t="n">
        <f aca="false">O20/100</f>
        <v>0.0714</v>
      </c>
      <c r="G48" s="11" t="n">
        <f aca="false">P20/100</f>
        <v>0.0023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2.45</v>
      </c>
      <c r="L48" s="12" t="n">
        <f aca="false">D48*10</f>
        <v>245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136Te</v>
      </c>
      <c r="C49" s="11" t="n">
        <v>9</v>
      </c>
      <c r="D49" s="11" t="n">
        <f aca="false">K29</f>
        <v>17.63</v>
      </c>
      <c r="E49" s="11" t="n">
        <f aca="false">L29</f>
        <v>0.08</v>
      </c>
      <c r="F49" s="11" t="n">
        <f aca="false">K30/100</f>
        <v>0.0131</v>
      </c>
      <c r="G49" s="11" t="n">
        <f aca="false">L30/100</f>
        <v>0.0005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1.763</v>
      </c>
      <c r="L49" s="12" t="n">
        <f aca="false">D49*10</f>
        <v>176.3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138</v>
      </c>
      <c r="V54" s="17"/>
      <c r="W54" s="18"/>
      <c r="X54" s="17" t="n">
        <f aca="false">G7</f>
        <v>138</v>
      </c>
      <c r="Y54" s="17"/>
      <c r="Z54" s="18"/>
      <c r="AA54" s="17" t="n">
        <f aca="false">K7</f>
        <v>138</v>
      </c>
      <c r="AB54" s="17"/>
      <c r="AC54" s="18"/>
      <c r="AD54" s="17" t="n">
        <f aca="false">O7</f>
        <v>138</v>
      </c>
      <c r="AE54" s="17"/>
      <c r="AF54" s="18"/>
      <c r="AG54" s="17" t="n">
        <f aca="false">S7</f>
        <v>138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137</v>
      </c>
      <c r="Y58" s="17"/>
      <c r="Z58" s="18"/>
      <c r="AA58" s="17" t="n">
        <f aca="false">K17</f>
        <v>137</v>
      </c>
      <c r="AB58" s="17"/>
      <c r="AC58" s="18"/>
      <c r="AD58" s="17" t="n">
        <f aca="false">O17</f>
        <v>137</v>
      </c>
      <c r="AE58" s="17"/>
      <c r="AF58" s="18"/>
      <c r="AG58" s="17" t="n">
        <f aca="false">S17</f>
        <v>137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136</v>
      </c>
      <c r="Y62" s="17"/>
      <c r="Z62" s="18"/>
      <c r="AA62" s="17" t="n">
        <f aca="false">K27</f>
        <v>136</v>
      </c>
      <c r="AB62" s="17"/>
      <c r="AC62" s="18"/>
      <c r="AD62" s="17" t="n">
        <f aca="false">O27</f>
        <v>136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135</v>
      </c>
      <c r="AB66" s="17"/>
      <c r="AC66" s="18"/>
      <c r="AD66" s="17" t="n">
        <f aca="false">AD62-1</f>
        <v>135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0408163265306"/>
    <col collapsed="false" hidden="false" max="20" min="2" style="0" width="8.50510204081633"/>
    <col collapsed="false" hidden="false" max="21" min="21" style="0" width="4.05102040816327"/>
    <col collapsed="false" hidden="false" max="22" min="22" style="0" width="6.0765306122449"/>
    <col collapsed="false" hidden="false" max="23" min="23" style="0" width="8.50510204081633"/>
    <col collapsed="false" hidden="false" max="24" min="24" style="0" width="4.18367346938776"/>
    <col collapsed="false" hidden="false" max="25" min="25" style="0" width="6.0765306122449"/>
    <col collapsed="false" hidden="false" max="26" min="26" style="0" width="8.50510204081633"/>
    <col collapsed="false" hidden="false" max="27" min="27" style="0" width="3.64285714285714"/>
    <col collapsed="false" hidden="false" max="28" min="28" style="0" width="4.86224489795918"/>
    <col collapsed="false" hidden="false" max="29" min="29" style="0" width="8.50510204081633"/>
    <col collapsed="false" hidden="false" max="30" min="30" style="0" width="4.18367346938776"/>
    <col collapsed="false" hidden="false" max="31" min="31" style="0" width="6.0765306122449"/>
    <col collapsed="false" hidden="false" max="32" min="32" style="0" width="8.50510204081633"/>
    <col collapsed="false" hidden="false" max="33" min="33" style="0" width="4.45408163265306"/>
    <col collapsed="false" hidden="false" max="34" min="34" style="0" width="4.32142857142857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129Cd</v>
      </c>
      <c r="D5" s="3"/>
      <c r="F5" s="1" t="n">
        <v>2</v>
      </c>
      <c r="G5" s="2" t="str">
        <f aca="false">G7&amp;G6</f>
        <v>129In</v>
      </c>
      <c r="H5" s="3"/>
      <c r="J5" s="4" t="n">
        <v>4</v>
      </c>
      <c r="K5" s="4" t="str">
        <f aca="false">K7&amp;K6</f>
        <v>129Sn</v>
      </c>
      <c r="L5" s="3"/>
      <c r="N5" s="1" t="n">
        <v>7</v>
      </c>
      <c r="O5" s="2" t="str">
        <f aca="false">O7&amp;O6</f>
        <v>129Sb</v>
      </c>
      <c r="P5" s="3"/>
      <c r="R5" s="3"/>
      <c r="S5" s="3" t="str">
        <f aca="false">S7&amp;S6</f>
        <v>129Te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129</v>
      </c>
      <c r="D7" s="5"/>
      <c r="F7" s="5" t="s">
        <v>8</v>
      </c>
      <c r="G7" s="5" t="n">
        <f aca="false">C7</f>
        <v>129</v>
      </c>
      <c r="H7" s="5"/>
      <c r="J7" s="5" t="s">
        <v>8</v>
      </c>
      <c r="K7" s="5" t="n">
        <f aca="false">G7</f>
        <v>129</v>
      </c>
      <c r="L7" s="5"/>
      <c r="N7" s="5" t="s">
        <v>8</v>
      </c>
      <c r="O7" s="5" t="n">
        <f aca="false">K7</f>
        <v>129</v>
      </c>
      <c r="P7" s="5"/>
      <c r="R7" s="5" t="s">
        <v>8</v>
      </c>
      <c r="S7" s="5" t="n">
        <f aca="false">O7</f>
        <v>129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0.154</v>
      </c>
      <c r="D9" s="6" t="n">
        <v>0.002</v>
      </c>
      <c r="F9" s="6" t="s">
        <v>10</v>
      </c>
      <c r="G9" s="6" t="n">
        <v>0.611</v>
      </c>
      <c r="H9" s="6" t="n">
        <v>0.005</v>
      </c>
      <c r="J9" s="6" t="s">
        <v>10</v>
      </c>
      <c r="K9" s="6" t="n">
        <v>133.8</v>
      </c>
      <c r="L9" s="6" t="n">
        <v>2.4</v>
      </c>
      <c r="N9" s="6" t="s">
        <v>10</v>
      </c>
      <c r="O9" s="6" t="n">
        <v>15717.6</v>
      </c>
      <c r="P9" s="6" t="n">
        <v>93.6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0.23</v>
      </c>
      <c r="H10" s="6" t="n">
        <v>0.07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0.154</v>
      </c>
      <c r="D13" s="6" t="n">
        <v>0.002</v>
      </c>
    </row>
    <row r="14" customFormat="false" ht="12.8" hidden="false" customHeight="false" outlineLevel="0" collapsed="false">
      <c r="C14" s="6" t="n">
        <v>-3.5</v>
      </c>
      <c r="D14" s="6" t="n">
        <v>96.5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128In</v>
      </c>
      <c r="H15" s="3"/>
      <c r="J15" s="1" t="n">
        <v>5</v>
      </c>
      <c r="K15" s="2" t="str">
        <f aca="false">K17&amp;K16</f>
        <v>128Sn</v>
      </c>
      <c r="L15" s="3"/>
      <c r="N15" s="1" t="n">
        <v>8</v>
      </c>
      <c r="O15" s="2" t="str">
        <f aca="false">O17&amp;O16</f>
        <v>128Sb</v>
      </c>
      <c r="P15" s="3"/>
      <c r="R15" s="3"/>
      <c r="S15" s="3" t="str">
        <f aca="false">S17&amp;S16</f>
        <v>128Te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128</v>
      </c>
      <c r="H17" s="5"/>
      <c r="J17" s="5" t="s">
        <v>8</v>
      </c>
      <c r="K17" s="5" t="n">
        <f aca="false">G17</f>
        <v>128</v>
      </c>
      <c r="L17" s="5"/>
      <c r="N17" s="5" t="s">
        <v>8</v>
      </c>
      <c r="O17" s="5" t="n">
        <f aca="false">K17</f>
        <v>128</v>
      </c>
      <c r="P17" s="5"/>
      <c r="R17" s="5" t="s">
        <v>8</v>
      </c>
      <c r="S17" s="5" t="n">
        <f aca="false">O17</f>
        <v>128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0.84</v>
      </c>
      <c r="H19" s="6" t="n">
        <v>0.06</v>
      </c>
      <c r="J19" s="6" t="s">
        <v>10</v>
      </c>
      <c r="K19" s="6" t="n">
        <v>3544.2</v>
      </c>
      <c r="L19" s="6" t="n">
        <v>8.4</v>
      </c>
      <c r="N19" s="6" t="s">
        <v>10</v>
      </c>
      <c r="O19" s="6" t="n">
        <v>32580</v>
      </c>
      <c r="P19" s="6" t="n">
        <v>144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0.046</v>
      </c>
      <c r="H20" s="6" t="n">
        <v>0.046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127In</v>
      </c>
      <c r="H25" s="3"/>
      <c r="J25" s="1" t="n">
        <v>9</v>
      </c>
      <c r="K25" s="2" t="str">
        <f aca="false">K27&amp;K26</f>
        <v>127Sn</v>
      </c>
      <c r="L25" s="3"/>
      <c r="N25" s="3"/>
      <c r="O25" s="3" t="str">
        <f aca="false">O27&amp;O26</f>
        <v>127Sb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127</v>
      </c>
      <c r="H27" s="5"/>
      <c r="J27" s="5" t="s">
        <v>8</v>
      </c>
      <c r="K27" s="5" t="n">
        <f aca="false">G27</f>
        <v>127</v>
      </c>
      <c r="L27" s="5"/>
      <c r="N27" s="5" t="s">
        <v>8</v>
      </c>
      <c r="O27" s="5" t="n">
        <f aca="false">K27</f>
        <v>127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1.09</v>
      </c>
      <c r="H29" s="6" t="n">
        <v>0.01</v>
      </c>
      <c r="J29" s="6" t="s">
        <v>10</v>
      </c>
      <c r="K29" s="6" t="n">
        <v>7560</v>
      </c>
      <c r="L29" s="6" t="n">
        <v>144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0.03</v>
      </c>
      <c r="H30" s="6" t="n">
        <v>0.03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129Cd</v>
      </c>
      <c r="C41" s="11" t="n">
        <v>1</v>
      </c>
      <c r="D41" s="11" t="n">
        <f aca="false">C9</f>
        <v>0.154</v>
      </c>
      <c r="E41" s="11" t="n">
        <f aca="false">D9</f>
        <v>0.002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129In</v>
      </c>
      <c r="C42" s="11" t="n">
        <v>2</v>
      </c>
      <c r="D42" s="11" t="n">
        <f aca="false">G9</f>
        <v>0.611</v>
      </c>
      <c r="E42" s="11" t="n">
        <f aca="false">H9</f>
        <v>0.005</v>
      </c>
      <c r="F42" s="11" t="n">
        <f aca="false">G10/100</f>
        <v>0.0023</v>
      </c>
      <c r="G42" s="11" t="n">
        <f aca="false">H10/100</f>
        <v>0.0007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128In</v>
      </c>
      <c r="C43" s="11" t="n">
        <v>3</v>
      </c>
      <c r="D43" s="11" t="n">
        <f aca="false">G19</f>
        <v>0.84</v>
      </c>
      <c r="E43" s="11" t="n">
        <f aca="false">H19</f>
        <v>0.06</v>
      </c>
      <c r="F43" s="11" t="n">
        <f aca="false">G20/100</f>
        <v>0.00046</v>
      </c>
      <c r="G43" s="11" t="n">
        <f aca="false">H20/100</f>
        <v>0.00046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129Sn</v>
      </c>
      <c r="C44" s="11" t="n">
        <v>4</v>
      </c>
      <c r="D44" s="11" t="n">
        <f aca="false">K9</f>
        <v>133.8</v>
      </c>
      <c r="E44" s="11" t="n">
        <f aca="false">L9</f>
        <v>2.4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128Sn</v>
      </c>
      <c r="C45" s="11" t="n">
        <v>5</v>
      </c>
      <c r="D45" s="11" t="n">
        <f aca="false">K19</f>
        <v>3544.2</v>
      </c>
      <c r="E45" s="11" t="n">
        <f aca="false">L19</f>
        <v>8.4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127In</v>
      </c>
      <c r="C46" s="11" t="n">
        <v>6</v>
      </c>
      <c r="D46" s="11" t="n">
        <f aca="false">G29</f>
        <v>1.09</v>
      </c>
      <c r="E46" s="11" t="n">
        <f aca="false">H29</f>
        <v>0.01</v>
      </c>
      <c r="F46" s="11" t="n">
        <f aca="false">G30/100</f>
        <v>0.0003</v>
      </c>
      <c r="G46" s="11" t="n">
        <f aca="false">H30/100</f>
        <v>0.0003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129Sb</v>
      </c>
      <c r="C47" s="11" t="n">
        <v>7</v>
      </c>
      <c r="D47" s="11" t="n">
        <f aca="false">O9</f>
        <v>15717.6</v>
      </c>
      <c r="E47" s="11" t="n">
        <f aca="false">P9</f>
        <v>93.6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128Sb</v>
      </c>
      <c r="C48" s="11" t="n">
        <v>8</v>
      </c>
      <c r="D48" s="11" t="n">
        <f aca="false">O19</f>
        <v>32580</v>
      </c>
      <c r="E48" s="11" t="n">
        <f aca="false">P19</f>
        <v>144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127Sn</v>
      </c>
      <c r="C49" s="11" t="n">
        <v>9</v>
      </c>
      <c r="D49" s="11" t="n">
        <f aca="false">K29</f>
        <v>7560</v>
      </c>
      <c r="E49" s="11" t="n">
        <f aca="false">L29</f>
        <v>144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129</v>
      </c>
      <c r="V54" s="17"/>
      <c r="W54" s="18"/>
      <c r="X54" s="17" t="n">
        <f aca="false">G7</f>
        <v>129</v>
      </c>
      <c r="Y54" s="17"/>
      <c r="Z54" s="18"/>
      <c r="AA54" s="17" t="n">
        <f aca="false">K7</f>
        <v>129</v>
      </c>
      <c r="AB54" s="17"/>
      <c r="AC54" s="18"/>
      <c r="AD54" s="17" t="n">
        <f aca="false">O7</f>
        <v>129</v>
      </c>
      <c r="AE54" s="17"/>
      <c r="AF54" s="18"/>
      <c r="AG54" s="17" t="n">
        <f aca="false">S7</f>
        <v>129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128</v>
      </c>
      <c r="Y58" s="17"/>
      <c r="Z58" s="18"/>
      <c r="AA58" s="17" t="n">
        <f aca="false">K17</f>
        <v>128</v>
      </c>
      <c r="AB58" s="17"/>
      <c r="AC58" s="18"/>
      <c r="AD58" s="17" t="n">
        <f aca="false">O17</f>
        <v>128</v>
      </c>
      <c r="AE58" s="17"/>
      <c r="AF58" s="18"/>
      <c r="AG58" s="17" t="n">
        <f aca="false">S17</f>
        <v>128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127</v>
      </c>
      <c r="Y62" s="17"/>
      <c r="Z62" s="18"/>
      <c r="AA62" s="17" t="n">
        <f aca="false">K27</f>
        <v>127</v>
      </c>
      <c r="AB62" s="17"/>
      <c r="AC62" s="18"/>
      <c r="AD62" s="17" t="n">
        <f aca="false">O27</f>
        <v>127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126</v>
      </c>
      <c r="AB66" s="17"/>
      <c r="AC66" s="18"/>
      <c r="AD66" s="17" t="n">
        <f aca="false">AD62-1</f>
        <v>126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R49" activeCellId="0" sqref="R49"/>
    </sheetView>
  </sheetViews>
  <sheetFormatPr defaultRowHeight="12.8"/>
  <cols>
    <col collapsed="false" hidden="false" max="1" min="1" style="0" width="14.0408163265306"/>
    <col collapsed="false" hidden="false" max="20" min="2" style="0" width="8.50510204081633"/>
    <col collapsed="false" hidden="false" max="21" min="21" style="0" width="4.05102040816327"/>
    <col collapsed="false" hidden="false" max="22" min="22" style="0" width="6.0765306122449"/>
    <col collapsed="false" hidden="false" max="23" min="23" style="0" width="8.50510204081633"/>
    <col collapsed="false" hidden="false" max="24" min="24" style="0" width="4.18367346938776"/>
    <col collapsed="false" hidden="false" max="25" min="25" style="0" width="6.0765306122449"/>
    <col collapsed="false" hidden="false" max="26" min="26" style="0" width="8.50510204081633"/>
    <col collapsed="false" hidden="false" max="27" min="27" style="0" width="3.64285714285714"/>
    <col collapsed="false" hidden="false" max="28" min="28" style="0" width="4.86224489795918"/>
    <col collapsed="false" hidden="false" max="29" min="29" style="0" width="8.50510204081633"/>
    <col collapsed="false" hidden="false" max="30" min="30" style="0" width="4.18367346938776"/>
    <col collapsed="false" hidden="false" max="31" min="31" style="0" width="6.0765306122449"/>
    <col collapsed="false" hidden="false" max="32" min="32" style="0" width="8.50510204081633"/>
    <col collapsed="false" hidden="false" max="33" min="33" style="0" width="4.45408163265306"/>
    <col collapsed="false" hidden="false" max="34" min="34" style="0" width="4.32142857142857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130Cd</v>
      </c>
      <c r="D5" s="3"/>
      <c r="F5" s="1" t="n">
        <v>2</v>
      </c>
      <c r="G5" s="2" t="str">
        <f aca="false">G7&amp;G6</f>
        <v>130In</v>
      </c>
      <c r="H5" s="3"/>
      <c r="J5" s="4" t="n">
        <v>4</v>
      </c>
      <c r="K5" s="4" t="str">
        <f aca="false">K7&amp;K6</f>
        <v>130Sn</v>
      </c>
      <c r="L5" s="3"/>
      <c r="N5" s="1" t="n">
        <v>7</v>
      </c>
      <c r="O5" s="2" t="str">
        <f aca="false">O7&amp;O6</f>
        <v>130Sb</v>
      </c>
      <c r="P5" s="3"/>
      <c r="R5" s="3"/>
      <c r="S5" s="3" t="str">
        <f aca="false">S7&amp;S6</f>
        <v>130Te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130</v>
      </c>
      <c r="D7" s="5"/>
      <c r="F7" s="5" t="s">
        <v>8</v>
      </c>
      <c r="G7" s="5" t="n">
        <f aca="false">C7</f>
        <v>130</v>
      </c>
      <c r="H7" s="5"/>
      <c r="J7" s="5" t="s">
        <v>8</v>
      </c>
      <c r="K7" s="5" t="n">
        <f aca="false">G7</f>
        <v>130</v>
      </c>
      <c r="L7" s="5"/>
      <c r="N7" s="5" t="s">
        <v>8</v>
      </c>
      <c r="O7" s="5" t="n">
        <f aca="false">K7</f>
        <v>130</v>
      </c>
      <c r="P7" s="5"/>
      <c r="R7" s="5" t="s">
        <v>8</v>
      </c>
      <c r="S7" s="5" t="n">
        <f aca="false">O7</f>
        <v>130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0.162</v>
      </c>
      <c r="D9" s="6" t="n">
        <v>0.007</v>
      </c>
      <c r="F9" s="6" t="s">
        <v>10</v>
      </c>
      <c r="G9" s="6" t="n">
        <v>0.29</v>
      </c>
      <c r="H9" s="6" t="n">
        <v>0.02</v>
      </c>
      <c r="J9" s="6" t="s">
        <v>10</v>
      </c>
      <c r="K9" s="6" t="n">
        <f aca="false">3.72*60</f>
        <v>223.2</v>
      </c>
      <c r="L9" s="6" t="n">
        <f aca="false">0.07*60</f>
        <v>4.2</v>
      </c>
      <c r="N9" s="6" t="s">
        <v>10</v>
      </c>
      <c r="O9" s="6" t="n">
        <f aca="false">39.5*60</f>
        <v>2370</v>
      </c>
      <c r="P9" s="6" t="n">
        <f aca="false">0.8*60</f>
        <v>48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0.93</v>
      </c>
      <c r="H10" s="6" t="n">
        <v>0.13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129In</v>
      </c>
      <c r="H15" s="3"/>
      <c r="J15" s="1" t="n">
        <v>5</v>
      </c>
      <c r="K15" s="2" t="str">
        <f aca="false">K17&amp;K16</f>
        <v>129Sn</v>
      </c>
      <c r="L15" s="3"/>
      <c r="N15" s="1" t="n">
        <v>8</v>
      </c>
      <c r="O15" s="2" t="str">
        <f aca="false">O17&amp;O16</f>
        <v>129Sb</v>
      </c>
      <c r="P15" s="3"/>
      <c r="R15" s="3"/>
      <c r="S15" s="3" t="str">
        <f aca="false">S17&amp;S16</f>
        <v>129Te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129</v>
      </c>
      <c r="H17" s="5"/>
      <c r="J17" s="5" t="s">
        <v>8</v>
      </c>
      <c r="K17" s="5" t="n">
        <f aca="false">G17</f>
        <v>129</v>
      </c>
      <c r="L17" s="5"/>
      <c r="N17" s="5" t="s">
        <v>8</v>
      </c>
      <c r="O17" s="5" t="n">
        <f aca="false">K17</f>
        <v>129</v>
      </c>
      <c r="P17" s="5"/>
      <c r="R17" s="5" t="s">
        <v>8</v>
      </c>
      <c r="S17" s="5" t="n">
        <f aca="false">O17</f>
        <v>129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0.611</v>
      </c>
      <c r="H19" s="6" t="n">
        <v>0.005</v>
      </c>
      <c r="J19" s="6" t="s">
        <v>10</v>
      </c>
      <c r="K19" s="6" t="n">
        <f aca="false">2.23*60</f>
        <v>133.8</v>
      </c>
      <c r="L19" s="6" t="n">
        <f aca="false">0.04*60</f>
        <v>2.4</v>
      </c>
      <c r="N19" s="6" t="s">
        <v>10</v>
      </c>
      <c r="O19" s="6" t="n">
        <f aca="false">4.366*60*60</f>
        <v>15717.6</v>
      </c>
      <c r="P19" s="6" t="n">
        <f aca="false">0.026*60*60</f>
        <v>93.6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0.23</v>
      </c>
      <c r="H20" s="6" t="n">
        <v>0.07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128In</v>
      </c>
      <c r="H25" s="3"/>
      <c r="J25" s="1" t="n">
        <v>9</v>
      </c>
      <c r="K25" s="2" t="str">
        <f aca="false">K27&amp;K26</f>
        <v>128Sn</v>
      </c>
      <c r="L25" s="3"/>
      <c r="N25" s="3"/>
      <c r="O25" s="3" t="str">
        <f aca="false">O27&amp;O26</f>
        <v>128Sb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128</v>
      </c>
      <c r="H27" s="5"/>
      <c r="J27" s="5" t="s">
        <v>8</v>
      </c>
      <c r="K27" s="5" t="n">
        <f aca="false">G27</f>
        <v>128</v>
      </c>
      <c r="L27" s="5"/>
      <c r="N27" s="5" t="s">
        <v>8</v>
      </c>
      <c r="O27" s="5" t="n">
        <f aca="false">K27</f>
        <v>128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0.84</v>
      </c>
      <c r="H29" s="6" t="n">
        <v>0.06</v>
      </c>
      <c r="J29" s="6" t="s">
        <v>10</v>
      </c>
      <c r="K29" s="6" t="n">
        <f aca="false">59.07*60</f>
        <v>3544.2</v>
      </c>
      <c r="L29" s="6" t="n">
        <f aca="false">0.14*60</f>
        <v>8.4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9000</v>
      </c>
      <c r="C35" s="7" t="n">
        <v>0</v>
      </c>
      <c r="D35" s="7" t="n">
        <v>20000</v>
      </c>
    </row>
    <row r="36" customFormat="false" ht="12.8" hidden="false" customHeight="false" outlineLevel="0" collapsed="false">
      <c r="A36" s="8" t="s">
        <v>17</v>
      </c>
      <c r="B36" s="7" t="n">
        <v>1000</v>
      </c>
      <c r="C36" s="7" t="n">
        <v>0</v>
      </c>
      <c r="D36" s="7" t="n">
        <v>5000</v>
      </c>
    </row>
    <row r="37" customFormat="false" ht="12.8" hidden="false" customHeight="false" outlineLevel="0" collapsed="false">
      <c r="A37" s="8" t="s">
        <v>18</v>
      </c>
      <c r="B37" s="7" t="n">
        <v>30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130Cd</v>
      </c>
      <c r="C41" s="11" t="n">
        <v>1</v>
      </c>
      <c r="D41" s="11" t="n">
        <f aca="false">C9</f>
        <v>0.162</v>
      </c>
      <c r="E41" s="11" t="n">
        <f aca="false">D9</f>
        <v>0.007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0.0162</v>
      </c>
      <c r="L41" s="12" t="n">
        <f aca="false">D41*10</f>
        <v>1.62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130In</v>
      </c>
      <c r="C42" s="11" t="n">
        <v>2</v>
      </c>
      <c r="D42" s="11" t="n">
        <f aca="false">G9</f>
        <v>0.29</v>
      </c>
      <c r="E42" s="11" t="n">
        <f aca="false">H9</f>
        <v>0.02</v>
      </c>
      <c r="F42" s="11" t="n">
        <f aca="false">G10/100</f>
        <v>0.0093</v>
      </c>
      <c r="G42" s="11" t="n">
        <f aca="false">H10/100</f>
        <v>0.0013</v>
      </c>
      <c r="H42" s="11" t="n">
        <f aca="false">G11/100</f>
        <v>0</v>
      </c>
      <c r="I42" s="11" t="n">
        <f aca="false">H11/100</f>
        <v>0</v>
      </c>
      <c r="J42" s="12" t="n">
        <v>0</v>
      </c>
      <c r="K42" s="12" t="n">
        <f aca="false">D42/10</f>
        <v>0.029</v>
      </c>
      <c r="L42" s="12" t="n">
        <f aca="false">D42*10</f>
        <v>2.9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129In</v>
      </c>
      <c r="C43" s="11" t="n">
        <v>3</v>
      </c>
      <c r="D43" s="11" t="n">
        <f aca="false">G19</f>
        <v>0.611</v>
      </c>
      <c r="E43" s="11" t="n">
        <f aca="false">H19</f>
        <v>0.005</v>
      </c>
      <c r="F43" s="11" t="n">
        <f aca="false">G20/100</f>
        <v>0.0023</v>
      </c>
      <c r="G43" s="11" t="n">
        <f aca="false">H20/100</f>
        <v>0.0007</v>
      </c>
      <c r="H43" s="11" t="n">
        <f aca="false">G21/100</f>
        <v>0</v>
      </c>
      <c r="I43" s="11" t="n">
        <f aca="false">H21/100</f>
        <v>0</v>
      </c>
      <c r="J43" s="12" t="n">
        <v>0</v>
      </c>
      <c r="K43" s="12" t="n">
        <f aca="false">D43/10</f>
        <v>0.0611</v>
      </c>
      <c r="L43" s="12" t="n">
        <f aca="false">D43*10</f>
        <v>6.11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130Sn</v>
      </c>
      <c r="C44" s="11" t="n">
        <v>4</v>
      </c>
      <c r="D44" s="11" t="n">
        <f aca="false">K9</f>
        <v>223.2</v>
      </c>
      <c r="E44" s="11" t="n">
        <f aca="false">L9</f>
        <v>4.2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22.32</v>
      </c>
      <c r="L44" s="12" t="n">
        <f aca="false">D44*10</f>
        <v>2232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129Sn</v>
      </c>
      <c r="C45" s="11" t="n">
        <v>5</v>
      </c>
      <c r="D45" s="11" t="n">
        <f aca="false">K19</f>
        <v>133.8</v>
      </c>
      <c r="E45" s="11" t="n">
        <f aca="false">L19</f>
        <v>2.4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13.38</v>
      </c>
      <c r="L45" s="12" t="n">
        <f aca="false">D45*10</f>
        <v>1338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128In</v>
      </c>
      <c r="C46" s="11" t="n">
        <v>6</v>
      </c>
      <c r="D46" s="11" t="n">
        <f aca="false">G29</f>
        <v>0.84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0.084</v>
      </c>
      <c r="L46" s="12" t="n">
        <f aca="false">D46*10</f>
        <v>8.4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130Sb</v>
      </c>
      <c r="C47" s="11" t="n">
        <v>7</v>
      </c>
      <c r="D47" s="11" t="n">
        <f aca="false">O9</f>
        <v>2370</v>
      </c>
      <c r="E47" s="11" t="n">
        <f aca="false">P9</f>
        <v>48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237</v>
      </c>
      <c r="L47" s="12" t="n">
        <f aca="false">D47*10</f>
        <v>23700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129Sb</v>
      </c>
      <c r="C48" s="11" t="n">
        <v>8</v>
      </c>
      <c r="D48" s="11" t="n">
        <f aca="false">O19</f>
        <v>15717.6</v>
      </c>
      <c r="E48" s="11" t="n">
        <f aca="false">P19</f>
        <v>93.6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1571.76</v>
      </c>
      <c r="L48" s="12" t="n">
        <f aca="false">D48*10</f>
        <v>157176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128Sn</v>
      </c>
      <c r="C49" s="11" t="n">
        <v>9</v>
      </c>
      <c r="D49" s="11" t="n">
        <f aca="false">K29</f>
        <v>3544.2</v>
      </c>
      <c r="E49" s="11" t="n">
        <f aca="false">L29</f>
        <v>8.4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354.42</v>
      </c>
      <c r="L49" s="12" t="n">
        <f aca="false">D49*10</f>
        <v>35442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130</v>
      </c>
      <c r="V54" s="17"/>
      <c r="W54" s="18"/>
      <c r="X54" s="17" t="n">
        <f aca="false">G7</f>
        <v>130</v>
      </c>
      <c r="Y54" s="17"/>
      <c r="Z54" s="18"/>
      <c r="AA54" s="17" t="n">
        <f aca="false">K7</f>
        <v>130</v>
      </c>
      <c r="AB54" s="17"/>
      <c r="AC54" s="18"/>
      <c r="AD54" s="17" t="n">
        <f aca="false">O7</f>
        <v>130</v>
      </c>
      <c r="AE54" s="17"/>
      <c r="AF54" s="18"/>
      <c r="AG54" s="17" t="n">
        <f aca="false">S7</f>
        <v>130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129</v>
      </c>
      <c r="Y58" s="17"/>
      <c r="Z58" s="18"/>
      <c r="AA58" s="17" t="n">
        <f aca="false">K17</f>
        <v>129</v>
      </c>
      <c r="AB58" s="17"/>
      <c r="AC58" s="18"/>
      <c r="AD58" s="17" t="n">
        <f aca="false">O17</f>
        <v>129</v>
      </c>
      <c r="AE58" s="17"/>
      <c r="AF58" s="18"/>
      <c r="AG58" s="17" t="n">
        <f aca="false">S17</f>
        <v>129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128</v>
      </c>
      <c r="Y62" s="17"/>
      <c r="Z62" s="18"/>
      <c r="AA62" s="17" t="n">
        <f aca="false">K27</f>
        <v>128</v>
      </c>
      <c r="AB62" s="17"/>
      <c r="AC62" s="18"/>
      <c r="AD62" s="17" t="n">
        <f aca="false">O27</f>
        <v>128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127</v>
      </c>
      <c r="AB66" s="17"/>
      <c r="AC66" s="18"/>
      <c r="AD66" s="17" t="n">
        <f aca="false">AD62-1</f>
        <v>127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27686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2017-07-21T17:13:09Z</dcterms:created>
  <dc:language>en-US</dc:language>
  <dcterms:modified xsi:type="dcterms:W3CDTF">2019-07-28T18:33:11Z</dcterms:modified>
  <cp:revision>681</cp:revision>
</cp:coreProperties>
</file>