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NTA DO CURRAL\Desktop\"/>
    </mc:Choice>
  </mc:AlternateContent>
  <xr:revisionPtr revIDLastSave="0" documentId="13_ncr:1_{06C8F420-5168-4ED5-8F58-3CC268F15ED4}" xr6:coauthVersionLast="47" xr6:coauthVersionMax="47" xr10:uidLastSave="{00000000-0000-0000-0000-000000000000}"/>
  <bookViews>
    <workbookView xWindow="-108" yWindow="-108" windowWidth="23256" windowHeight="12456" tabRatio="0" xr2:uid="{2A50D673-1565-4782-B913-7186B2B16088}"/>
  </bookViews>
  <sheets>
    <sheet name="Planilha1" sheetId="1" r:id="rId1"/>
    <sheet name="Planilha2" sheetId="2" r:id="rId2"/>
  </sheets>
  <definedNames>
    <definedName name="aporte">Planilha1!$D$8</definedName>
    <definedName name="patrimonio">Planilha1!$D$11</definedName>
    <definedName name="qtd_anos">Planilha1!$D$9</definedName>
    <definedName name="rendimento_carteira">Planilha1!$D$4</definedName>
    <definedName name="salario">Planilha1!$D$3</definedName>
    <definedName name="sugestao_invest">Planilha1!$D$5</definedName>
    <definedName name="taxa_mensal">Planilha1!$D$10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G11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  <c r="G8" i="1" s="1"/>
  <c r="G3" i="1"/>
  <c r="D5" i="1"/>
  <c r="D11" i="1"/>
  <c r="D12" i="1" s="1"/>
  <c r="C19" i="1"/>
  <c r="D19" i="1" s="1"/>
  <c r="C18" i="1"/>
  <c r="D18" i="1" s="1"/>
  <c r="C17" i="1"/>
  <c r="D17" i="1" s="1"/>
  <c r="C16" i="1"/>
  <c r="D16" i="1" s="1"/>
  <c r="C15" i="1"/>
  <c r="D15" i="1" s="1"/>
  <c r="G10" i="1" l="1"/>
  <c r="H10" i="1" s="1"/>
  <c r="G6" i="1"/>
  <c r="H6" i="1" s="1"/>
  <c r="G9" i="1"/>
  <c r="H9" i="1" s="1"/>
  <c r="H8" i="1"/>
  <c r="H11" i="1"/>
</calcChain>
</file>

<file path=xl/sharedStrings.xml><?xml version="1.0" encoding="utf-8"?>
<sst xmlns="http://schemas.openxmlformats.org/spreadsheetml/2006/main" count="69" uniqueCount="33">
  <si>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</si>
  <si>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</si>
  <si>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</si>
  <si>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</si>
  <si>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</si>
  <si>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</si>
  <si>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</si>
  <si>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Dividendos</t>
  </si>
  <si>
    <t>Configurações</t>
  </si>
  <si>
    <t>Perfil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</si>
  <si>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</si>
  <si>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</si>
  <si>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</si>
  <si>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</si>
  <si>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</si>
  <si>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</si>
  <si>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</si>
  <si>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</si>
  <si>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</si>
  <si>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</si>
  <si>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</si>
  <si>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</si>
  <si>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</si>
  <si>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Moderado</t>
  </si>
  <si>
    <t>Chave</t>
  </si>
  <si>
    <t xml:space="preserve">Rendimento carteira </t>
  </si>
  <si>
    <t xml:space="preserve">Salário </t>
  </si>
  <si>
    <t xml:space="preserve">Sugestão de investimento </t>
  </si>
  <si>
    <t xml:space="preserve">Quanto investir por mês? </t>
  </si>
  <si>
    <t xml:space="preserve">Por quantos anos? </t>
  </si>
  <si>
    <t xml:space="preserve">Taxa de rendimento mensal (%) </t>
  </si>
  <si>
    <t xml:space="preserve">Patrimônio acumulado? </t>
  </si>
  <si>
    <t xml:space="preserve">Dividendos mensais (1% a.m)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</si>
</sst>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sz val="9"/>
      <color theme="1"/>
      <name val="Segoe w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</fills>
  <borders count="9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/>
      <diagonal/>
    </border>
    <border>
      <left/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medium">
        <color theme="2" tint="-9.9978637043366805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1" applyNumberFormat="1" applyFont="1" applyBorder="1" applyAlignment="1">
      <alignment horizontal="center" vertical="center"/>
    </xf>
    <xf numFmtId="8" fontId="6" fillId="5" borderId="1" xfId="0" applyNumberFormat="1" applyFont="1" applyFill="1" applyBorder="1" applyAlignment="1">
      <alignment horizontal="center" vertical="center"/>
    </xf>
    <xf numFmtId="8" fontId="6" fillId="5" borderId="4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8" fontId="6" fillId="4" borderId="1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9" fontId="3" fillId="0" borderId="8" xfId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right" vertical="center"/>
    </xf>
    <xf numFmtId="0" fontId="8" fillId="4" borderId="6" xfId="0" applyFont="1" applyFill="1" applyBorder="1" applyAlignment="1">
      <alignment horizontal="right" vertical="center"/>
    </xf>
    <xf numFmtId="0" fontId="4" fillId="4" borderId="5" xfId="0" applyFont="1" applyFill="1" applyBorder="1" applyAlignment="1">
      <alignment horizontal="right" vertical="center"/>
    </xf>
    <xf numFmtId="0" fontId="4" fillId="4" borderId="6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right" vertical="center"/>
    </xf>
    <xf numFmtId="0" fontId="6" fillId="5" borderId="6" xfId="0" applyFont="1" applyFill="1" applyBorder="1" applyAlignment="1">
      <alignment horizontal="right" vertical="center"/>
    </xf>
    <xf numFmtId="0" fontId="6" fillId="5" borderId="2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88-4398-B807-09B9E8849B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88-4398-B807-09B9E8849B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88-4398-B807-09B9E8849B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88-4398-B807-09B9E8849B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A88-4398-B807-09B9E8849B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A88-4398-B807-09B9E8849BEF}"/>
              </c:ext>
            </c:extLst>
          </c:dPt>
          <c:cat>
            <c:strRef>
              <c:f>Planilha1!$F$6:$F$11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Planilha1!$G$6:$G$11</c:f>
              <c:numCache>
                <c:formatCode>0%</c:formatCode>
                <c:ptCount val="6"/>
                <c:pt idx="0">
                  <c:v>0.1</c:v>
                </c:pt>
                <c:pt idx="1">
                  <c:v>0.35</c:v>
                </c:pt>
                <c:pt idx="2">
                  <c:v>0.15</c:v>
                </c:pt>
                <c:pt idx="3">
                  <c:v>0.05</c:v>
                </c:pt>
                <c:pt idx="4">
                  <c:v>0.15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4-4C85-863D-EDDA3CC0F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11</xdr:row>
      <xdr:rowOff>76200</xdr:rowOff>
    </xdr:from>
    <xdr:to>
      <xdr:col>8</xdr:col>
      <xdr:colOff>7620</xdr:colOff>
      <xdr:row>21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44F13-FD8F-290D-745B-11FABDFDC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6F9A-579E-44B0-9485-2810D1D43EC8}">
  <dimension ref="A1:I19"/>
  <sheetViews>
    <sheetView showGridLines="0" showRowColHeaders="0" tabSelected="1" workbookViewId="0">
      <selection activeCell="G23" sqref="G23"/>
    </sheetView>
  </sheetViews>
  <sheetFormatPr defaultColWidth="0" defaultRowHeight="17.399999999999999" customHeight="1"/>
  <cols>
    <col min="1" max="1" width="2.33203125" style="2" bestFit="1" customWidth="1"/>
    <col min="2" max="2" width="29.44140625" style="2" customWidth="1"/>
    <col min="3" max="3" width="19.109375" style="2" customWidth="1"/>
    <col min="4" max="4" width="19.6640625" style="2" customWidth="1"/>
    <col min="5" max="5" width="3.88671875" style="2" customWidth="1"/>
    <col min="6" max="6" width="26" style="2" customWidth="1"/>
    <col min="7" max="7" width="17.88671875" style="2" customWidth="1"/>
    <col min="8" max="8" width="22.77734375" style="2" customWidth="1"/>
    <col min="9" max="9" width="2.44140625" style="2" customWidth="1"/>
    <col min="10" max="16384" width="8.88671875" style="2" hidden="1"/>
  </cols>
  <sheetData>
    <row r="1" spans="1:8" ht="9" customHeight="1"/>
    <row r="2" spans="1:8" ht="17.399999999999999" customHeight="1">
      <c r="B2" s="28" t="s">
        <v>8</v>
      </c>
      <c r="C2" s="29"/>
      <c r="D2" s="30"/>
      <c r="F2" s="13" t="s">
        <v>9</v>
      </c>
      <c r="G2" s="13" t="s">
        <v>21</v>
      </c>
    </row>
    <row r="3" spans="1:8" ht="17.399999999999999" customHeight="1">
      <c r="B3" s="23" t="s">
        <v>26</v>
      </c>
      <c r="C3" s="24"/>
      <c r="D3" s="3">
        <v>5000</v>
      </c>
      <c r="F3" s="14" t="s">
        <v>11</v>
      </c>
      <c r="G3" s="15">
        <f>aporte</f>
        <v>500</v>
      </c>
    </row>
    <row r="4" spans="1:8" ht="17.399999999999999" customHeight="1">
      <c r="B4" s="23" t="s">
        <v>25</v>
      </c>
      <c r="C4" s="24"/>
      <c r="D4" s="4">
        <v>0.01</v>
      </c>
    </row>
    <row r="5" spans="1:8" ht="17.399999999999999" customHeight="1">
      <c r="B5" s="21" t="s">
        <v>27</v>
      </c>
      <c r="C5" s="22"/>
      <c r="D5" s="3">
        <f>D3*30%</f>
        <v>1500</v>
      </c>
      <c r="F5" s="20" t="s">
        <v>12</v>
      </c>
      <c r="G5" s="20" t="s">
        <v>13</v>
      </c>
      <c r="H5" s="20" t="s">
        <v>14</v>
      </c>
    </row>
    <row r="6" spans="1:8" ht="17.399999999999999" customHeight="1">
      <c r="F6" s="7" t="s">
        <v>15</v>
      </c>
      <c r="G6" s="4">
        <f>VLOOKUP($G$2&amp;"-"&amp;$F6,Planilha2!$A:$D,4,0)</f>
        <v>0.1</v>
      </c>
      <c r="H6" s="3">
        <f t="shared" ref="H6:H11" si="0">G6*$G$3</f>
        <v>50</v>
      </c>
    </row>
    <row r="7" spans="1:8" ht="17.399999999999999" customHeight="1">
      <c r="B7" s="25" t="s">
        <v>0</v>
      </c>
      <c r="C7" s="26"/>
      <c r="D7" s="27"/>
      <c r="F7" s="7" t="s">
        <v>16</v>
      </c>
      <c r="G7" s="4">
        <f>VLOOKUP($G$2&amp;"-"&amp;$F7,Planilha2!$A:$D,4,0)</f>
        <v>0.35</v>
      </c>
      <c r="H7" s="3">
        <f t="shared" si="0"/>
        <v>175</v>
      </c>
    </row>
    <row r="8" spans="1:8" ht="17.399999999999999" customHeight="1">
      <c r="B8" s="23" t="s">
        <v>28</v>
      </c>
      <c r="C8" s="24"/>
      <c r="D8" s="3">
        <v>500</v>
      </c>
      <c r="F8" s="7" t="s">
        <v>17</v>
      </c>
      <c r="G8" s="4">
        <f>VLOOKUP($G$2&amp;"-"&amp;$F8,Planilha2!$A:$D,4,0)</f>
        <v>0.15</v>
      </c>
      <c r="H8" s="3">
        <f t="shared" si="0"/>
        <v>75</v>
      </c>
    </row>
    <row r="9" spans="1:8" ht="17.399999999999999" customHeight="1">
      <c r="B9" s="23" t="s">
        <v>29</v>
      </c>
      <c r="C9" s="24"/>
      <c r="D9" s="7">
        <v>5</v>
      </c>
      <c r="F9" s="7" t="s">
        <v>18</v>
      </c>
      <c r="G9" s="4">
        <f>VLOOKUP($G$2&amp;"-"&amp;$F9,Planilha2!$A:$D,4,0)</f>
        <v>0.05</v>
      </c>
      <c r="H9" s="3">
        <f t="shared" si="0"/>
        <v>25</v>
      </c>
    </row>
    <row r="10" spans="1:8" ht="17.399999999999999" customHeight="1">
      <c r="B10" s="23" t="s">
        <v>30</v>
      </c>
      <c r="C10" s="24"/>
      <c r="D10" s="8">
        <v>1.0789999999999999E-2</v>
      </c>
      <c r="F10" s="7" t="s">
        <v>19</v>
      </c>
      <c r="G10" s="4">
        <f>VLOOKUP($G$2&amp;"-"&amp;$F10,Planilha2!$A:$D,4,0)</f>
        <v>0.15</v>
      </c>
      <c r="H10" s="3">
        <f t="shared" si="0"/>
        <v>75</v>
      </c>
    </row>
    <row r="11" spans="1:8" ht="17.399999999999999" customHeight="1">
      <c r="B11" s="31" t="s">
        <v>31</v>
      </c>
      <c r="C11" s="32"/>
      <c r="D11" s="9">
        <f>FV(taxa_mensal,qtd_anos*12,-aporte)</f>
        <v>41888.456999243819</v>
      </c>
      <c r="F11" s="7" t="s">
        <v>20</v>
      </c>
      <c r="G11" s="4">
        <f>VLOOKUP($G$2&amp;"-"&amp;$F11,Planilha2!$A:$D,4,0)</f>
        <v>0.2</v>
      </c>
      <c r="H11" s="3">
        <f t="shared" si="0"/>
        <v>100</v>
      </c>
    </row>
    <row r="12" spans="1:8" ht="17.399999999999999" customHeight="1">
      <c r="B12" s="33" t="s">
        <v>32</v>
      </c>
      <c r="C12" s="34"/>
      <c r="D12" s="10">
        <f>D11*rendimento_carteira</f>
        <v>418.88456999243817</v>
      </c>
    </row>
    <row r="14" spans="1:8" ht="17.399999999999999" customHeight="1">
      <c r="B14" s="25" t="s">
        <v>6</v>
      </c>
      <c r="C14" s="27"/>
      <c r="D14" s="5" t="s">
        <v>7</v>
      </c>
    </row>
    <row r="15" spans="1:8" ht="17.399999999999999" customHeight="1">
      <c r="A15" s="6"/>
      <c r="B15" s="11" t="s">
        <v>1</v>
      </c>
      <c r="C15" s="12">
        <f>FV($D$10,2*12,-$D$8)</f>
        <v>13613.813648822608</v>
      </c>
      <c r="D15" s="12">
        <f>C15*rendimento_carteira</f>
        <v>136.13813648822608</v>
      </c>
    </row>
    <row r="16" spans="1:8" ht="17.399999999999999" customHeight="1">
      <c r="A16" s="6"/>
      <c r="B16" s="11" t="s">
        <v>2</v>
      </c>
      <c r="C16" s="12">
        <f>FV($D$10,5*12,-$D$8)</f>
        <v>41888.456999243819</v>
      </c>
      <c r="D16" s="12">
        <f>C16*rendimento_carteira</f>
        <v>418.88456999243817</v>
      </c>
    </row>
    <row r="17" spans="1:4" ht="17.399999999999999" customHeight="1">
      <c r="A17" s="6"/>
      <c r="B17" s="11" t="s">
        <v>3</v>
      </c>
      <c r="C17" s="12">
        <f>FV($D$10,10*12,-$D$8)</f>
        <v>121642.1062650861</v>
      </c>
      <c r="D17" s="12">
        <f>C17*rendimento_carteira</f>
        <v>1216.4210626508609</v>
      </c>
    </row>
    <row r="18" spans="1:4" ht="17.399999999999999" customHeight="1">
      <c r="A18" s="6"/>
      <c r="B18" s="11" t="s">
        <v>4</v>
      </c>
      <c r="C18" s="12">
        <f>FV($D$10,20*12,-$D$8)</f>
        <v>562599.20004854025</v>
      </c>
      <c r="D18" s="12">
        <f>C18*rendimento_carteira</f>
        <v>5625.992000485403</v>
      </c>
    </row>
    <row r="19" spans="1:4" ht="17.399999999999999" customHeight="1">
      <c r="A19" s="6"/>
      <c r="B19" s="11" t="s">
        <v>5</v>
      </c>
      <c r="C19" s="12">
        <f>FV($D$10,30*12,-$D$8)</f>
        <v>2161084.8275023573</v>
      </c>
      <c r="D19" s="12">
        <f>C19*rendimento_carteira</f>
        <v>21610.848275023574</v>
      </c>
    </row>
  </sheetData>
  <mergeCells count="11">
    <mergeCell ref="B14:C14"/>
    <mergeCell ref="B8:C8"/>
    <mergeCell ref="B9:C9"/>
    <mergeCell ref="B10:C10"/>
    <mergeCell ref="B11:C11"/>
    <mergeCell ref="B12:C12"/>
    <mergeCell ref="B5:C5"/>
    <mergeCell ref="B4:C4"/>
    <mergeCell ref="B3:C3"/>
    <mergeCell ref="B7:D7"/>
    <mergeCell ref="B2:D2"/>
  </mergeCells>
  <dataValidations count="1">
    <dataValidation type="list" allowBlank="1" showInputMessage="1" showErrorMessage="1" sqref="G2" xr:uid="{8E4A2838-48B0-4218-96B3-DEFF0806676D}">
      <formula1>"Conservador,Agressivo,Moderado"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E06A1-D85D-4127-9D5D-7F2FEFCB02E5}">
  <dimension ref="A1:D19"/>
  <sheetViews>
    <sheetView workbookViewId="0">
      <selection activeCell="B9" sqref="B9"/>
    </sheetView>
  </sheetViews>
  <sheetFormatPr defaultRowHeight="14.4" customHeight="1"/>
  <cols>
    <col min="1" max="1" width="20" style="1" bestFit="1" customWidth="1"/>
    <col min="2" max="3" width="12.88671875" style="1" customWidth="1"/>
    <col min="4" max="16384" width="8.88671875" style="1"/>
  </cols>
  <sheetData>
    <row r="1" spans="1:4" ht="14.4" customHeight="1">
      <c r="A1" s="16" t="s">
        <v>24</v>
      </c>
      <c r="B1" s="16" t="s">
        <v>9</v>
      </c>
      <c r="C1" s="16" t="s">
        <v>12</v>
      </c>
      <c r="D1" s="16" t="s">
        <v>22</v>
      </c>
    </row>
    <row r="2" spans="1:4" ht="14.4" customHeight="1">
      <c r="A2" s="1" t="str">
        <f>B2&amp;"-"&amp;C2</f>
        <v>Conservador-Papel</v>
      </c>
      <c r="B2" s="1" t="s">
        <v>21</v>
      </c>
      <c r="C2" s="1" t="s">
        <v>15</v>
      </c>
      <c r="D2" s="17">
        <v>0.1</v>
      </c>
    </row>
    <row r="3" spans="1:4" ht="14.4" customHeight="1">
      <c r="A3" s="1" t="str">
        <f t="shared" ref="A3:A19" si="0">B3&amp;"-"&amp;C3</f>
        <v>Conservador-Tijolo</v>
      </c>
      <c r="B3" s="1" t="s">
        <v>21</v>
      </c>
      <c r="C3" s="1" t="s">
        <v>16</v>
      </c>
      <c r="D3" s="17">
        <v>0.35</v>
      </c>
    </row>
    <row r="4" spans="1:4" ht="14.4" customHeight="1">
      <c r="A4" s="1" t="str">
        <f t="shared" si="0"/>
        <v>Conservador-Híbridos</v>
      </c>
      <c r="B4" s="1" t="s">
        <v>21</v>
      </c>
      <c r="C4" s="1" t="s">
        <v>17</v>
      </c>
      <c r="D4" s="17">
        <v>0.15</v>
      </c>
    </row>
    <row r="5" spans="1:4" ht="14.4" customHeight="1">
      <c r="A5" s="1" t="str">
        <f t="shared" si="0"/>
        <v>Conservador-FOFs</v>
      </c>
      <c r="B5" s="1" t="s">
        <v>21</v>
      </c>
      <c r="C5" s="1" t="s">
        <v>18</v>
      </c>
      <c r="D5" s="17">
        <v>0.05</v>
      </c>
    </row>
    <row r="6" spans="1:4" ht="14.4" customHeight="1">
      <c r="A6" s="1" t="str">
        <f t="shared" si="0"/>
        <v>Conservador-Desenvolvimento</v>
      </c>
      <c r="B6" s="1" t="s">
        <v>21</v>
      </c>
      <c r="C6" s="1" t="s">
        <v>19</v>
      </c>
      <c r="D6" s="17">
        <v>0.15</v>
      </c>
    </row>
    <row r="7" spans="1:4" ht="14.4" customHeight="1" thickBot="1">
      <c r="A7" s="18" t="str">
        <f t="shared" si="0"/>
        <v>Conservador-Hotelarias</v>
      </c>
      <c r="B7" s="18" t="s">
        <v>21</v>
      </c>
      <c r="C7" s="18" t="s">
        <v>20</v>
      </c>
      <c r="D7" s="19">
        <v>0.2</v>
      </c>
    </row>
    <row r="8" spans="1:4" ht="14.4" customHeight="1">
      <c r="A8" s="1" t="str">
        <f t="shared" si="0"/>
        <v>Agressivo-Papel</v>
      </c>
      <c r="B8" s="1" t="s">
        <v>10</v>
      </c>
      <c r="C8" s="1" t="s">
        <v>15</v>
      </c>
      <c r="D8" s="17">
        <v>0.15</v>
      </c>
    </row>
    <row r="9" spans="1:4" ht="14.4" customHeight="1">
      <c r="A9" s="1" t="str">
        <f t="shared" si="0"/>
        <v>Agressivo-Tijolo</v>
      </c>
      <c r="B9" s="1" t="s">
        <v>10</v>
      </c>
      <c r="C9" s="1" t="s">
        <v>16</v>
      </c>
      <c r="D9" s="17">
        <v>0.3</v>
      </c>
    </row>
    <row r="10" spans="1:4" ht="14.4" customHeight="1">
      <c r="A10" s="1" t="str">
        <f t="shared" si="0"/>
        <v>Agressivo-Híbridos</v>
      </c>
      <c r="B10" s="1" t="s">
        <v>10</v>
      </c>
      <c r="C10" s="1" t="s">
        <v>17</v>
      </c>
      <c r="D10" s="17">
        <v>0.1</v>
      </c>
    </row>
    <row r="11" spans="1:4" ht="14.4" customHeight="1">
      <c r="A11" s="1" t="str">
        <f t="shared" si="0"/>
        <v>Agressivo-FOFs</v>
      </c>
      <c r="B11" s="1" t="s">
        <v>10</v>
      </c>
      <c r="C11" s="1" t="s">
        <v>18</v>
      </c>
      <c r="D11" s="17">
        <v>0.15</v>
      </c>
    </row>
    <row r="12" spans="1:4" ht="14.4" customHeight="1">
      <c r="A12" s="1" t="str">
        <f t="shared" si="0"/>
        <v>Agressivo-Desenvolvimento</v>
      </c>
      <c r="B12" s="1" t="s">
        <v>10</v>
      </c>
      <c r="C12" s="1" t="s">
        <v>19</v>
      </c>
      <c r="D12" s="17">
        <v>0.1</v>
      </c>
    </row>
    <row r="13" spans="1:4" ht="14.4" customHeight="1" thickBot="1">
      <c r="A13" s="18" t="str">
        <f t="shared" si="0"/>
        <v>Agressivo-Hotelarias</v>
      </c>
      <c r="B13" s="18" t="s">
        <v>10</v>
      </c>
      <c r="C13" s="18" t="s">
        <v>20</v>
      </c>
      <c r="D13" s="19">
        <v>0.2</v>
      </c>
    </row>
    <row r="14" spans="1:4" ht="14.4" customHeight="1">
      <c r="A14" s="1" t="str">
        <f t="shared" si="0"/>
        <v>Moderado-Papel</v>
      </c>
      <c r="B14" s="1" t="s">
        <v>23</v>
      </c>
      <c r="C14" s="1" t="s">
        <v>15</v>
      </c>
      <c r="D14" s="17">
        <v>0.15</v>
      </c>
    </row>
    <row r="15" spans="1:4" ht="14.4" customHeight="1">
      <c r="A15" s="1" t="str">
        <f t="shared" si="0"/>
        <v>Moderado-Tijolo</v>
      </c>
      <c r="B15" s="1" t="s">
        <v>23</v>
      </c>
      <c r="C15" s="1" t="s">
        <v>16</v>
      </c>
      <c r="D15" s="17">
        <v>0.3</v>
      </c>
    </row>
    <row r="16" spans="1:4" ht="14.4" customHeight="1">
      <c r="A16" s="1" t="str">
        <f t="shared" si="0"/>
        <v>Moderado-Híbridos</v>
      </c>
      <c r="B16" s="1" t="s">
        <v>23</v>
      </c>
      <c r="C16" s="1" t="s">
        <v>17</v>
      </c>
      <c r="D16" s="17">
        <v>0.1</v>
      </c>
    </row>
    <row r="17" spans="1:4" ht="14.4" customHeight="1">
      <c r="A17" s="1" t="str">
        <f t="shared" si="0"/>
        <v>Moderado-FOFs</v>
      </c>
      <c r="B17" s="1" t="s">
        <v>23</v>
      </c>
      <c r="C17" s="1" t="s">
        <v>18</v>
      </c>
      <c r="D17" s="17">
        <v>0.1</v>
      </c>
    </row>
    <row r="18" spans="1:4" ht="14.4" customHeight="1">
      <c r="A18" s="1" t="str">
        <f t="shared" si="0"/>
        <v>Moderado-Desenvolvimento</v>
      </c>
      <c r="B18" s="1" t="s">
        <v>23</v>
      </c>
      <c r="C18" s="1" t="s">
        <v>19</v>
      </c>
      <c r="D18" s="17">
        <v>0.2</v>
      </c>
    </row>
    <row r="19" spans="1:4" ht="14.4" customHeight="1">
      <c r="A19" s="1" t="str">
        <f t="shared" si="0"/>
        <v>Moderado-Hotelarias</v>
      </c>
      <c r="B19" s="1" t="s">
        <v>23</v>
      </c>
      <c r="C19" s="1" t="s">
        <v>20</v>
      </c>
      <c r="D19" s="17">
        <v>0.15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Widmer</dc:creator>
  <cp:lastModifiedBy>Victoria Widmer</cp:lastModifiedBy>
  <dcterms:created xsi:type="dcterms:W3CDTF">2025-06-20T01:08:08Z</dcterms:created>
  <dcterms:modified xsi:type="dcterms:W3CDTF">2025-06-27T12:29:29Z</dcterms:modified>
</cp:coreProperties>
</file>