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Opulence DashBoards\Sell Side\"/>
    </mc:Choice>
  </mc:AlternateContent>
  <xr:revisionPtr revIDLastSave="0" documentId="13_ncr:1_{7141A683-780E-44E9-B414-382AF986C39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<sst xmlns="http://schemas.openxmlformats.org/spreadsheetml/2006/main" count="701" uniqueCount="445">
  <si>
    <t>Target Company Name</t>
  </si>
  <si>
    <t>Sector</t>
  </si>
  <si>
    <t>Sub-Sector</t>
  </si>
  <si>
    <t>Business Model</t>
  </si>
  <si>
    <t>Promoter Name</t>
  </si>
  <si>
    <t>Location</t>
  </si>
  <si>
    <t>Revenue (FY24)</t>
  </si>
  <si>
    <t>EBITDA Margin</t>
  </si>
  <si>
    <t>Valuation Expectation</t>
  </si>
  <si>
    <t>Deal Type</t>
  </si>
  <si>
    <t>Investor Fit</t>
  </si>
  <si>
    <t>Rationale for Sale</t>
  </si>
  <si>
    <t>Deal Readiness</t>
  </si>
  <si>
    <t>Key Risk</t>
  </si>
  <si>
    <t>Source</t>
  </si>
  <si>
    <t>Last Updated</t>
  </si>
  <si>
    <t>Assigned Analyst</t>
  </si>
  <si>
    <t>Committee Remarks</t>
  </si>
  <si>
    <t>Status</t>
  </si>
  <si>
    <t>GreenTech Agro Solutions</t>
  </si>
  <si>
    <t>Agritech</t>
  </si>
  <si>
    <t>Hydroponics</t>
  </si>
  <si>
    <t>B2B</t>
  </si>
  <si>
    <t>Ravi Kulkarni</t>
  </si>
  <si>
    <t>Pune, India</t>
  </si>
  <si>
    <t>₹42 Cr</t>
  </si>
  <si>
    <t>₹120 Cr</t>
  </si>
  <si>
    <t>Majority Stake</t>
  </si>
  <si>
    <t>Strategic</t>
  </si>
  <si>
    <t>Expansion to new markets</t>
  </si>
  <si>
    <t>Customer concentration</t>
  </si>
  <si>
    <t>Referral</t>
  </si>
  <si>
    <t>Neha Bansal</t>
  </si>
  <si>
    <t>High growth potential, solid EBITDA</t>
  </si>
  <si>
    <t>IC Approved</t>
  </si>
  <si>
    <t>MindLeap Learning</t>
  </si>
  <si>
    <t>EdTech</t>
  </si>
  <si>
    <t>K–12</t>
  </si>
  <si>
    <t>B2C</t>
  </si>
  <si>
    <t>Priya Shekhar</t>
  </si>
  <si>
    <t>Bangalore, India</t>
  </si>
  <si>
    <t>₹28 Cr</t>
  </si>
  <si>
    <t>₹80 Cr</t>
  </si>
  <si>
    <t>Minority Stake</t>
  </si>
  <si>
    <t>PE</t>
  </si>
  <si>
    <t>Growth capital</t>
  </si>
  <si>
    <t>High CAC</t>
  </si>
  <si>
    <t>Inbound</t>
  </si>
  <si>
    <t>Aman Verma</t>
  </si>
  <si>
    <t>Promising unit economics</t>
  </si>
  <si>
    <t>Under Discussion</t>
  </si>
  <si>
    <t>Zeno Wheels Pvt. Ltd.</t>
  </si>
  <si>
    <t>Mobility</t>
  </si>
  <si>
    <t>Electric Two-Wheelers</t>
  </si>
  <si>
    <t>D2C</t>
  </si>
  <si>
    <t>Anil Desai</t>
  </si>
  <si>
    <t>Mumbai, India</t>
  </si>
  <si>
    <t>₹65 Cr</t>
  </si>
  <si>
    <t>₹200 Cr</t>
  </si>
  <si>
    <t>Full Buyout</t>
  </si>
  <si>
    <t>Succession planning</t>
  </si>
  <si>
    <t>Supply chain risk</t>
  </si>
  <si>
    <t>Proprietary</t>
  </si>
  <si>
    <t>Swati Mehra</t>
  </si>
  <si>
    <t>Clean cap table, good brand</t>
  </si>
  <si>
    <t>PharmaNova Labs</t>
  </si>
  <si>
    <t>Healthcare</t>
  </si>
  <si>
    <t>Generics</t>
  </si>
  <si>
    <t>Narendra Jha</t>
  </si>
  <si>
    <t>Ahmedabad, India</t>
  </si>
  <si>
    <t>₹110 Cr</t>
  </si>
  <si>
    <t>₹280 Cr</t>
  </si>
  <si>
    <t>Geographic expansion</t>
  </si>
  <si>
    <t>Compliance issues</t>
  </si>
  <si>
    <t>Rahul Saxena</t>
  </si>
  <si>
    <t>Compliant on audits, deep pipeline</t>
  </si>
  <si>
    <t>CropIQ AI</t>
  </si>
  <si>
    <t>Precision Farming</t>
  </si>
  <si>
    <t>B2B2C</t>
  </si>
  <si>
    <t>Divya Rathi</t>
  </si>
  <si>
    <t>Indore, India</t>
  </si>
  <si>
    <t>₹15 Cr</t>
  </si>
  <si>
    <t>₹60 Cr</t>
  </si>
  <si>
    <t>VC</t>
  </si>
  <si>
    <t>Early-stage tech</t>
  </si>
  <si>
    <t>Varun Patel</t>
  </si>
  <si>
    <t>Interesting tech, still early</t>
  </si>
  <si>
    <t>New Lead</t>
  </si>
  <si>
    <t>LogiWise Solutions</t>
  </si>
  <si>
    <t>Logistics</t>
  </si>
  <si>
    <t>Last-mile Delivery</t>
  </si>
  <si>
    <t>Saurabh Gupta</t>
  </si>
  <si>
    <t>Delhi, India</t>
  </si>
  <si>
    <t>₹48 Cr</t>
  </si>
  <si>
    <t>₹150 Cr</t>
  </si>
  <si>
    <t>Regional scale-up</t>
  </si>
  <si>
    <t>Fuel price sensitivity</t>
  </si>
  <si>
    <t>Khushi Shah</t>
  </si>
  <si>
    <t>Could benefit from consolidation</t>
  </si>
  <si>
    <t>Fresho Foods Pvt. Ltd.</t>
  </si>
  <si>
    <t>FMCG</t>
  </si>
  <si>
    <t>Ready-to-eat</t>
  </si>
  <si>
    <t>Poonam Taneja</t>
  </si>
  <si>
    <t>Chennai, India</t>
  </si>
  <si>
    <t>₹95 Cr</t>
  </si>
  <si>
    <t>₹250 Cr</t>
  </si>
  <si>
    <t>Succession Exit</t>
  </si>
  <si>
    <t>Low brand recall</t>
  </si>
  <si>
    <t>Nikhil Reddy</t>
  </si>
  <si>
    <t>Good supply chain; weak D2C</t>
  </si>
  <si>
    <t>NeoNXT Automation</t>
  </si>
  <si>
    <t>Manufacturing</t>
  </si>
  <si>
    <t>Industrial Robotics</t>
  </si>
  <si>
    <t>Rakesh Jain</t>
  </si>
  <si>
    <t>₹130 Cr</t>
  </si>
  <si>
    <t>₹400 Cr</t>
  </si>
  <si>
    <t>Buy &amp; build interest</t>
  </si>
  <si>
    <t>Capex heavy</t>
  </si>
  <si>
    <t>Isha Malhotra</t>
  </si>
  <si>
    <t>Flagship player in niche</t>
  </si>
  <si>
    <t>FitAura Wellness</t>
  </si>
  <si>
    <t>HealthTech</t>
  </si>
  <si>
    <t>Fitness Apps</t>
  </si>
  <si>
    <t>Aditi Rao</t>
  </si>
  <si>
    <t>₹22 Cr</t>
  </si>
  <si>
    <t>₹90 Cr</t>
  </si>
  <si>
    <t>Expansion &amp; R&amp;D</t>
  </si>
  <si>
    <t>Low user stickiness</t>
  </si>
  <si>
    <t>Rahul Jain</t>
  </si>
  <si>
    <t>Strong traction in Tier 1</t>
  </si>
  <si>
    <t>EcoReel Packaging</t>
  </si>
  <si>
    <t>Sustainability</t>
  </si>
  <si>
    <t>Biodegradable Materials</t>
  </si>
  <si>
    <t>Sahil Mehra</t>
  </si>
  <si>
    <t>Noida, India</t>
  </si>
  <si>
    <t>₹12 Cr</t>
  </si>
  <si>
    <t>₹40 Cr</t>
  </si>
  <si>
    <t>Impact Fund</t>
  </si>
  <si>
    <t>Growth funding</t>
  </si>
  <si>
    <t>Thin margins</t>
  </si>
  <si>
    <t>Anjali Bose</t>
  </si>
  <si>
    <t>Needs margin improvement</t>
  </si>
  <si>
    <t>TrustCart Technologies</t>
  </si>
  <si>
    <t>E-Commerce</t>
  </si>
  <si>
    <t>Marketplace SaaS</t>
  </si>
  <si>
    <t>Rohit Sinha</t>
  </si>
  <si>
    <t>₹38 Cr</t>
  </si>
  <si>
    <t>Market share grab</t>
  </si>
  <si>
    <t>Competitive space</t>
  </si>
  <si>
    <t>Ritika Verma</t>
  </si>
  <si>
    <t>Good SaaS metrics</t>
  </si>
  <si>
    <t>Urban Roots Retail</t>
  </si>
  <si>
    <t>FashionTech</t>
  </si>
  <si>
    <t>Online Apparel</t>
  </si>
  <si>
    <t>Sneha Kapoor</t>
  </si>
  <si>
    <t>₹55 Cr</t>
  </si>
  <si>
    <t>₹160 Cr</t>
  </si>
  <si>
    <t>Omnichannel rollout</t>
  </si>
  <si>
    <t>High returns rate</t>
  </si>
  <si>
    <t>Rohan Shah</t>
  </si>
  <si>
    <t>Strong social presence</t>
  </si>
  <si>
    <t>SolarNXT India</t>
  </si>
  <si>
    <t>CleanTech</t>
  </si>
  <si>
    <t>Rooftop Solar</t>
  </si>
  <si>
    <t>Pranav Joshi</t>
  </si>
  <si>
    <t>Hyderabad, India</t>
  </si>
  <si>
    <t>₹75 Cr</t>
  </si>
  <si>
    <t>₹210 Cr</t>
  </si>
  <si>
    <t>Promoter exit</t>
  </si>
  <si>
    <t>Slow receivables</t>
  </si>
  <si>
    <t>Meera Iyer</t>
  </si>
  <si>
    <t>Cleantech strategic fit</t>
  </si>
  <si>
    <t>HealthBridge Diagnostics</t>
  </si>
  <si>
    <t>Pathology Labs</t>
  </si>
  <si>
    <t>Deepika Sharma</t>
  </si>
  <si>
    <t>Jaipur, India</t>
  </si>
  <si>
    <t>₹68 Cr</t>
  </si>
  <si>
    <t>₹190 Cr</t>
  </si>
  <si>
    <t>Private equity roll-up</t>
  </si>
  <si>
    <t>Fragmented ops</t>
  </si>
  <si>
    <t>Aditya Rathi</t>
  </si>
  <si>
    <t>High quality controls</t>
  </si>
  <si>
    <t>BrightBox AI</t>
  </si>
  <si>
    <t>AI</t>
  </si>
  <si>
    <t>Speech Analytics</t>
  </si>
  <si>
    <t>Tanmay Aggarwal</t>
  </si>
  <si>
    <t>₹8 Cr</t>
  </si>
  <si>
    <t>₹45 Cr</t>
  </si>
  <si>
    <t>R&amp;D funding</t>
  </si>
  <si>
    <t>Early stage, no profits</t>
  </si>
  <si>
    <t>Isha Taneja</t>
  </si>
  <si>
    <t>Promising IP, team strong</t>
  </si>
  <si>
    <t>FarmBuddy India</t>
  </si>
  <si>
    <t>Input Marketplace</t>
  </si>
  <si>
    <t>Ajay Patel</t>
  </si>
  <si>
    <t>Nashik, India</t>
  </si>
  <si>
    <t>₹17 Cr</t>
  </si>
  <si>
    <t>Low farmer adoption</t>
  </si>
  <si>
    <t>Satvik Menon</t>
  </si>
  <si>
    <t>Strong mobile network</t>
  </si>
  <si>
    <t>InstaPet Foods</t>
  </si>
  <si>
    <t>Pet Foods</t>
  </si>
  <si>
    <t>Neetu Arora</t>
  </si>
  <si>
    <t>Chandigarh, India</t>
  </si>
  <si>
    <t>₹30 Cr</t>
  </si>
  <si>
    <t>₹100 Cr</t>
  </si>
  <si>
    <t>Category expansion</t>
  </si>
  <si>
    <t>Niche market</t>
  </si>
  <si>
    <t>Ragini Sinha</t>
  </si>
  <si>
    <t>Growing niche trend</t>
  </si>
  <si>
    <t>SkyFin Lending</t>
  </si>
  <si>
    <t>FinTech</t>
  </si>
  <si>
    <t>SME Loans</t>
  </si>
  <si>
    <t>Karan Wadhwa</t>
  </si>
  <si>
    <t>Gurgaon, India</t>
  </si>
  <si>
    <t>₹300 Cr</t>
  </si>
  <si>
    <t>Fund expansion</t>
  </si>
  <si>
    <t>High NPA risk</t>
  </si>
  <si>
    <t>Rashi Gupta</t>
  </si>
  <si>
    <t>Tech-led operations</t>
  </si>
  <si>
    <t>SmartNest Interiors</t>
  </si>
  <si>
    <t>Real Estate</t>
  </si>
  <si>
    <t>Home Décor D2C</t>
  </si>
  <si>
    <t>Mehul Thakkar</t>
  </si>
  <si>
    <t>₹25 Cr</t>
  </si>
  <si>
    <t>₹85 Cr</t>
  </si>
  <si>
    <t>Market repositioning</t>
  </si>
  <si>
    <t>Offline dependency</t>
  </si>
  <si>
    <t>Tanvi Bhalla</t>
  </si>
  <si>
    <t>High engagement online</t>
  </si>
  <si>
    <t>DataBloom Insights</t>
  </si>
  <si>
    <t>Analytics</t>
  </si>
  <si>
    <t>Customer Intelligence</t>
  </si>
  <si>
    <t>Sushil Roy</t>
  </si>
  <si>
    <t>Kolkata, India</t>
  </si>
  <si>
    <t>₹18 Cr</t>
  </si>
  <si>
    <t>₹70 Cr</t>
  </si>
  <si>
    <t>Expansion capital</t>
  </si>
  <si>
    <t>Long sales cycle</t>
  </si>
  <si>
    <t>Sanya Kapoor</t>
  </si>
  <si>
    <t>Sticky SaaS client base</t>
  </si>
  <si>
    <t>Email ID</t>
  </si>
  <si>
    <t>Phone No</t>
  </si>
  <si>
    <t>ravi@gtechagro.in</t>
  </si>
  <si>
    <t>priya@mindleap.com</t>
  </si>
  <si>
    <t>anil@zenowheels.in</t>
  </si>
  <si>
    <t>narendra@pnlabs.com</t>
  </si>
  <si>
    <t>divya@cropiq.com</t>
  </si>
  <si>
    <t>saurabh@logiwis.com</t>
  </si>
  <si>
    <t>poonam@freshofoods.com</t>
  </si>
  <si>
    <t>rakesh@neonxt.com</t>
  </si>
  <si>
    <t>aditi@fitaura.in</t>
  </si>
  <si>
    <t>sahil@ecoreel.com</t>
  </si>
  <si>
    <t>rohit@trustcart.io</t>
  </si>
  <si>
    <t>sneha@urbanroots.in</t>
  </si>
  <si>
    <t>pranav@solarnxt.com</t>
  </si>
  <si>
    <t>deepika@healthbridge.in</t>
  </si>
  <si>
    <t>tanmay@brightbox.ai</t>
  </si>
  <si>
    <t>ajay@farmbuddy.in</t>
  </si>
  <si>
    <t>neetu@instapet.in</t>
  </si>
  <si>
    <t>karan@skyfin.com</t>
  </si>
  <si>
    <t>mehul@smartnest.in</t>
  </si>
  <si>
    <t>sushil@databloom.io</t>
  </si>
  <si>
    <t>FinVerge Technologies</t>
  </si>
  <si>
    <t>WealthTech</t>
  </si>
  <si>
    <t>Ritika Deshmukh</t>
  </si>
  <si>
    <t>ritika@finverge.in</t>
  </si>
  <si>
    <t>₹33 Cr</t>
  </si>
  <si>
    <t>Growth fundraise</t>
  </si>
  <si>
    <t>Customer churn</t>
  </si>
  <si>
    <t>Rahul Sen</t>
  </si>
  <si>
    <t>Promising CAC:LTV ratio</t>
  </si>
  <si>
    <t>EduPro360</t>
  </si>
  <si>
    <t>Skill-based Learning</t>
  </si>
  <si>
    <t>Manish Kapoor</t>
  </si>
  <si>
    <t>manish@edupro360.com</t>
  </si>
  <si>
    <t>₹27 Cr</t>
  </si>
  <si>
    <t>Tech upgrade</t>
  </si>
  <si>
    <t>User engagement drop</t>
  </si>
  <si>
    <t>Shraddha Iyer</t>
  </si>
  <si>
    <t>Scalable but needs retention</t>
  </si>
  <si>
    <t>MedXport Devices</t>
  </si>
  <si>
    <t>Medical Devices</t>
  </si>
  <si>
    <t>Ravindra Sethi</t>
  </si>
  <si>
    <t>ravi@medxport.com</t>
  </si>
  <si>
    <t>₹58 Cr</t>
  </si>
  <si>
    <t>₹145 Cr</t>
  </si>
  <si>
    <t>Promoter retirement</t>
  </si>
  <si>
    <t>Import dependency</t>
  </si>
  <si>
    <t>Ishaan Tiwari</t>
  </si>
  <si>
    <t>Strong distribution channel</t>
  </si>
  <si>
    <t>GrowGrain Pvt. Ltd.</t>
  </si>
  <si>
    <t>Organic Farming</t>
  </si>
  <si>
    <t>Neha Rathi</t>
  </si>
  <si>
    <t>neha@growgrain.in</t>
  </si>
  <si>
    <t>₹19 Cr</t>
  </si>
  <si>
    <t>Regional expansion</t>
  </si>
  <si>
    <t>Low awareness</t>
  </si>
  <si>
    <t>Tanya Mehta</t>
  </si>
  <si>
    <t>Strong sustainability model</t>
  </si>
  <si>
    <t>AutoNest Systems</t>
  </si>
  <si>
    <t>EV Components</t>
  </si>
  <si>
    <t>Mayank Shah</t>
  </si>
  <si>
    <t>mayank@autonest.in</t>
  </si>
  <si>
    <t>Surat, India</t>
  </si>
  <si>
    <t>₹88 Cr</t>
  </si>
  <si>
    <t>Scale manufacturing</t>
  </si>
  <si>
    <t>High R&amp;D cost</t>
  </si>
  <si>
    <t>Devansh Bhatt</t>
  </si>
  <si>
    <t>Backed by OEMs</t>
  </si>
  <si>
    <t>Buildify Infra Solutions</t>
  </si>
  <si>
    <t>Smart Construction Tech</t>
  </si>
  <si>
    <t>Siddharth Mehra</t>
  </si>
  <si>
    <t>sid@buildify.in</t>
  </si>
  <si>
    <t>₹125 Cr</t>
  </si>
  <si>
    <t>Digital infrastructure</t>
  </si>
  <si>
    <t>Regulatory delays</t>
  </si>
  <si>
    <t>Avni Chawla</t>
  </si>
  <si>
    <t>Interesting urban play</t>
  </si>
  <si>
    <t>TasteBuds Kitchens</t>
  </si>
  <si>
    <t>Cloud Kitchen Aggregator</t>
  </si>
  <si>
    <t>Sonia Lal</t>
  </si>
  <si>
    <t>sonia@tastebuds.in</t>
  </si>
  <si>
    <t>City expansion</t>
  </si>
  <si>
    <t>Low margins</t>
  </si>
  <si>
    <t>Aaryan Khurana</t>
  </si>
  <si>
    <t>Repeat orders improving</t>
  </si>
  <si>
    <t>SafeHome AI</t>
  </si>
  <si>
    <t>IOT</t>
  </si>
  <si>
    <t>Home Security Devices</t>
  </si>
  <si>
    <t>Ankit Bansal</t>
  </si>
  <si>
    <t>ankit@safehome.ai</t>
  </si>
  <si>
    <t>₹20 Cr</t>
  </si>
  <si>
    <t>IP-led funding</t>
  </si>
  <si>
    <t>Hardware reliability</t>
  </si>
  <si>
    <t>Isha Sharma</t>
  </si>
  <si>
    <t>Strong tech IP</t>
  </si>
  <si>
    <t>SkillSavvy</t>
  </si>
  <si>
    <t>Corporate Training</t>
  </si>
  <si>
    <t>Rajesh Kaur</t>
  </si>
  <si>
    <t>rajesh@skillsavvy.in</t>
  </si>
  <si>
    <t>₹37 Cr</t>
  </si>
  <si>
    <t>Exit for diversification</t>
  </si>
  <si>
    <t>Dependency on contracts</t>
  </si>
  <si>
    <t>Reena Shah</t>
  </si>
  <si>
    <t>Good CXO connections</t>
  </si>
  <si>
    <t>UrbanZen Decor</t>
  </si>
  <si>
    <t>Consumer Goods</t>
  </si>
  <si>
    <t>Home Decor</t>
  </si>
  <si>
    <t>Parul Desai</t>
  </si>
  <si>
    <t>parul@urbanzen.in</t>
  </si>
  <si>
    <t>₹52 Cr</t>
  </si>
  <si>
    <t>₹140 Cr</t>
  </si>
  <si>
    <t>Exit from lifestyle segment</t>
  </si>
  <si>
    <t>Low inventory turnover</t>
  </si>
  <si>
    <t>Mihir Joshi</t>
  </si>
  <si>
    <t>Online traction strong</t>
  </si>
  <si>
    <t>KisanLink Services</t>
  </si>
  <si>
    <t>Agricultural Logistics</t>
  </si>
  <si>
    <t>Satish Rao</t>
  </si>
  <si>
    <t>satish@kisanlink.com</t>
  </si>
  <si>
    <t>Nagpur, India</t>
  </si>
  <si>
    <t>Last mile distribution</t>
  </si>
  <si>
    <t>Pricing volatility</t>
  </si>
  <si>
    <t>Kritika Arora</t>
  </si>
  <si>
    <t>Must optimize delivery</t>
  </si>
  <si>
    <t>VibeBeats Technologies</t>
  </si>
  <si>
    <t>Voice Tech</t>
  </si>
  <si>
    <t>Anjali Chatterjee</t>
  </si>
  <si>
    <t>anjali@vibebeats.ai</t>
  </si>
  <si>
    <t>₹35 Cr</t>
  </si>
  <si>
    <t>Technology deepening</t>
  </si>
  <si>
    <t>Unproven model</t>
  </si>
  <si>
    <t>Tushar Menon</t>
  </si>
  <si>
    <t>Nascent but promising</t>
  </si>
  <si>
    <t>ChefMate India</t>
  </si>
  <si>
    <t>Cooking Aids</t>
  </si>
  <si>
    <t>Akshay Suri</t>
  </si>
  <si>
    <t>akshay@chefmate.in</t>
  </si>
  <si>
    <t>Sell-off non-core asset</t>
  </si>
  <si>
    <t>No export reach</t>
  </si>
  <si>
    <t>Megha Dutta</t>
  </si>
  <si>
    <t>Well established locally</t>
  </si>
  <si>
    <t>LoanLite Fintech</t>
  </si>
  <si>
    <t>Personal Lending</t>
  </si>
  <si>
    <t>Tanya Rawal</t>
  </si>
  <si>
    <t>tanya@loanlite.com</t>
  </si>
  <si>
    <t>₹77 Cr</t>
  </si>
  <si>
    <t>₹195 Cr</t>
  </si>
  <si>
    <t>Regulatory compliance</t>
  </si>
  <si>
    <t>NBFC license renewal</t>
  </si>
  <si>
    <t>Divyansh Singh</t>
  </si>
  <si>
    <t>Well diversified book</t>
  </si>
  <si>
    <t>QuickServe Robotics</t>
  </si>
  <si>
    <t>Service Robots</t>
  </si>
  <si>
    <t>Vikas Goyal</t>
  </si>
  <si>
    <t>vikas@quickserve.in</t>
  </si>
  <si>
    <t>₹13 Cr</t>
  </si>
  <si>
    <t>₹50 Cr</t>
  </si>
  <si>
    <t>Prototyping scale-up</t>
  </si>
  <si>
    <t>Hardware burn rate</t>
  </si>
  <si>
    <t>Raunak Sharma</t>
  </si>
  <si>
    <t>Interesting pilots running</t>
  </si>
  <si>
    <t>MediKart Supply Chain</t>
  </si>
  <si>
    <t>Pharma Logistics</t>
  </si>
  <si>
    <t>Ayesha Rizwan</t>
  </si>
  <si>
    <t>ayesha@medikart.in</t>
  </si>
  <si>
    <t>₹135 Cr</t>
  </si>
  <si>
    <t>Backward integration</t>
  </si>
  <si>
    <t>Pricing pressure</t>
  </si>
  <si>
    <t>Rajiv Khandelwal</t>
  </si>
  <si>
    <t>Operationally stable</t>
  </si>
  <si>
    <t>FreshAura Beverages</t>
  </si>
  <si>
    <t>Fruit-based Drinks</t>
  </si>
  <si>
    <t>Sandeep Mehta</t>
  </si>
  <si>
    <t>sandeep@freshaura.in</t>
  </si>
  <si>
    <t>Lucknow, India</t>
  </si>
  <si>
    <t>₹36 Cr</t>
  </si>
  <si>
    <t>Brand scaling</t>
  </si>
  <si>
    <t>Perishable inventory</t>
  </si>
  <si>
    <t>Reema Seth</t>
  </si>
  <si>
    <t>Rural brand recognition</t>
  </si>
  <si>
    <t>TrackIt Logistics</t>
  </si>
  <si>
    <t>Fleet Management SaaS</t>
  </si>
  <si>
    <t>Nikhil Arora</t>
  </si>
  <si>
    <t>nikhil@trackit.io</t>
  </si>
  <si>
    <t>₹41 Cr</t>
  </si>
  <si>
    <t>Funding for expansion</t>
  </si>
  <si>
    <t>Predictable burn</t>
  </si>
  <si>
    <t>Aishwarya Rana</t>
  </si>
  <si>
    <t>Built solid GTM</t>
  </si>
  <si>
    <t>Fixy Electronics</t>
  </si>
  <si>
    <t>Repair Ecosystem</t>
  </si>
  <si>
    <t>Pallavi Vyas</t>
  </si>
  <si>
    <t>pallavi@fixy.in</t>
  </si>
  <si>
    <t>Fundraise for scale</t>
  </si>
  <si>
    <t>Tarun Iyer</t>
  </si>
  <si>
    <t>High reuse value segment</t>
  </si>
  <si>
    <t>AutoScale AI</t>
  </si>
  <si>
    <t>Fleet Optimization</t>
  </si>
  <si>
    <t>Deepak Malhotra</t>
  </si>
  <si>
    <t>deepak@autoscale.ai</t>
  </si>
  <si>
    <t>Technical complexity</t>
  </si>
  <si>
    <t>Saumya Jain</t>
  </si>
  <si>
    <t>Strategic plug-in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</si>
</sst>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Aharoni"/>
      <charset val="177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1" xfId="0" applyBorder="1"/>
    <xf numFmtId="9" fontId="0" fillId="0" borderId="1" xfId="0" applyNumberFormat="1" applyBorder="1"/>
    <xf numFmtId="14" fontId="0" fillId="0" borderId="1" xfId="0" applyNumberFormat="1" applyBorder="1"/>
    <xf numFmtId="0" fontId="1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A37" workbookViewId="0">
      <selection activeCell="C13" sqref="C13"/>
    </sheetView>
  </sheetViews>
  <sheetFormatPr defaultRowHeight="14.5" x14ac:dyDescent="0.35"/>
  <cols>
    <col min="1" max="1" width="22.54296875" bestFit="1" customWidth="1"/>
    <col min="2" max="2" width="13.1796875" bestFit="1" customWidth="1"/>
    <col min="3" max="3" width="21.36328125" bestFit="1" customWidth="1"/>
    <col min="4" max="4" width="13.90625" bestFit="1" customWidth="1"/>
    <col min="5" max="5" width="15.6328125" bestFit="1" customWidth="1"/>
    <col min="6" max="6" width="39" bestFit="1" customWidth="1"/>
    <col min="7" max="7" width="16.1796875" bestFit="1" customWidth="1"/>
    <col min="8" max="8" width="13.7265625" bestFit="1" customWidth="1"/>
    <col min="9" max="9" width="13.36328125" bestFit="1" customWidth="1"/>
    <col min="10" max="10" width="19.08984375" bestFit="1" customWidth="1"/>
    <col min="11" max="11" width="12.90625" bestFit="1" customWidth="1"/>
    <col min="12" max="12" width="11.1796875" bestFit="1" customWidth="1"/>
    <col min="14" max="14" width="13.453125" bestFit="1" customWidth="1"/>
    <col min="15" max="15" width="15.54296875" bestFit="1" customWidth="1"/>
    <col min="16" max="16" width="10.1796875" bestFit="1" customWidth="1"/>
    <col min="17" max="17" width="11.7265625" bestFit="1" customWidth="1"/>
    <col min="18" max="18" width="14.81640625" bestFit="1" customWidth="1"/>
    <col min="19" max="20" width="30.6328125" bestFit="1" customWidth="1"/>
    <col min="21" max="21" width="15.26953125" bestFit="1" customWidth="1"/>
  </cols>
  <sheetData>
    <row r="1" spans="1:2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241</v>
      </c>
      <c r="G1" s="7" t="s">
        <v>242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</row>
    <row r="2" spans="1:2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1" x14ac:dyDescent="0.35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243</v>
      </c>
      <c r="G3" s="3">
        <f>91-9876543210</f>
        <v>-9876543119</v>
      </c>
      <c r="H3" s="3" t="s">
        <v>24</v>
      </c>
      <c r="I3" s="3" t="s">
        <v>25</v>
      </c>
      <c r="J3" s="4">
        <v>0.18</v>
      </c>
      <c r="K3" s="3" t="s">
        <v>26</v>
      </c>
      <c r="L3" s="3" t="s">
        <v>27</v>
      </c>
      <c r="M3" s="3" t="s">
        <v>28</v>
      </c>
      <c r="N3" s="3" t="s">
        <v>29</v>
      </c>
      <c r="O3" s="3">
        <v>4</v>
      </c>
      <c r="P3" s="3" t="s">
        <v>30</v>
      </c>
      <c r="Q3" s="3" t="s">
        <v>31</v>
      </c>
      <c r="R3" s="5">
        <v>45818</v>
      </c>
      <c r="S3" s="3" t="s">
        <v>32</v>
      </c>
      <c r="T3" s="3" t="s">
        <v>33</v>
      </c>
      <c r="U3" s="3" t="s">
        <v>34</v>
      </c>
    </row>
    <row r="4" spans="1:21" x14ac:dyDescent="0.35">
      <c r="A4" s="3" t="s">
        <v>35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244</v>
      </c>
      <c r="G4" s="3">
        <f>91-9012345678</f>
        <v>-9012345587</v>
      </c>
      <c r="H4" s="3" t="s">
        <v>40</v>
      </c>
      <c r="I4" s="4" t="s">
        <v>41</v>
      </c>
      <c r="J4" s="4">
        <v>0.1</v>
      </c>
      <c r="K4" s="3" t="s">
        <v>42</v>
      </c>
      <c r="L4" s="3" t="s">
        <v>43</v>
      </c>
      <c r="M4" s="3" t="s">
        <v>44</v>
      </c>
      <c r="N4" s="3" t="s">
        <v>45</v>
      </c>
      <c r="O4" s="3">
        <v>3</v>
      </c>
      <c r="P4" s="3" t="s">
        <v>46</v>
      </c>
      <c r="Q4" s="5" t="s">
        <v>47</v>
      </c>
      <c r="R4" s="5">
        <v>45823</v>
      </c>
      <c r="S4" s="3" t="s">
        <v>48</v>
      </c>
      <c r="T4" s="3" t="s">
        <v>49</v>
      </c>
      <c r="U4" s="3" t="s">
        <v>50</v>
      </c>
    </row>
    <row r="5" spans="1:21" x14ac:dyDescent="0.35">
      <c r="A5" s="3" t="s">
        <v>51</v>
      </c>
      <c r="B5" s="3" t="s">
        <v>52</v>
      </c>
      <c r="C5" s="3" t="s">
        <v>53</v>
      </c>
      <c r="D5" s="3" t="s">
        <v>54</v>
      </c>
      <c r="E5" s="3" t="s">
        <v>55</v>
      </c>
      <c r="F5" s="3" t="s">
        <v>245</v>
      </c>
      <c r="G5" s="3">
        <f>91-9823456780</f>
        <v>-9823456689</v>
      </c>
      <c r="H5" s="3" t="s">
        <v>56</v>
      </c>
      <c r="I5" s="4" t="s">
        <v>57</v>
      </c>
      <c r="J5" s="4">
        <v>0.12</v>
      </c>
      <c r="K5" s="3" t="s">
        <v>58</v>
      </c>
      <c r="L5" s="3" t="s">
        <v>59</v>
      </c>
      <c r="M5" s="3" t="s">
        <v>28</v>
      </c>
      <c r="N5" s="3" t="s">
        <v>60</v>
      </c>
      <c r="O5" s="3">
        <v>5</v>
      </c>
      <c r="P5" s="3" t="s">
        <v>61</v>
      </c>
      <c r="Q5" s="5" t="s">
        <v>62</v>
      </c>
      <c r="R5" s="5">
        <v>45819</v>
      </c>
      <c r="S5" s="3" t="s">
        <v>63</v>
      </c>
      <c r="T5" s="3" t="s">
        <v>64</v>
      </c>
      <c r="U5" s="3" t="s">
        <v>34</v>
      </c>
    </row>
    <row r="6" spans="1:21" x14ac:dyDescent="0.35">
      <c r="A6" s="3" t="s">
        <v>65</v>
      </c>
      <c r="B6" s="3" t="s">
        <v>66</v>
      </c>
      <c r="C6" s="3" t="s">
        <v>67</v>
      </c>
      <c r="D6" s="3" t="s">
        <v>22</v>
      </c>
      <c r="E6" s="3" t="s">
        <v>68</v>
      </c>
      <c r="F6" s="3" t="s">
        <v>246</v>
      </c>
      <c r="G6" s="3">
        <f>91-9988776655</f>
        <v>-9988776564</v>
      </c>
      <c r="H6" s="3" t="s">
        <v>69</v>
      </c>
      <c r="I6" s="4" t="s">
        <v>70</v>
      </c>
      <c r="J6" s="4">
        <v>0.22</v>
      </c>
      <c r="K6" s="3" t="s">
        <v>71</v>
      </c>
      <c r="L6" s="3" t="s">
        <v>27</v>
      </c>
      <c r="M6" s="3" t="s">
        <v>44</v>
      </c>
      <c r="N6" s="3" t="s">
        <v>72</v>
      </c>
      <c r="O6" s="3">
        <v>4</v>
      </c>
      <c r="P6" s="3" t="s">
        <v>73</v>
      </c>
      <c r="Q6" s="5" t="s">
        <v>31</v>
      </c>
      <c r="R6" s="5">
        <v>45817</v>
      </c>
      <c r="S6" s="3" t="s">
        <v>74</v>
      </c>
      <c r="T6" s="3" t="s">
        <v>75</v>
      </c>
      <c r="U6" s="3" t="s">
        <v>50</v>
      </c>
    </row>
    <row r="7" spans="1:21" x14ac:dyDescent="0.35">
      <c r="A7" s="3" t="s">
        <v>76</v>
      </c>
      <c r="B7" s="3" t="s">
        <v>20</v>
      </c>
      <c r="C7" s="3" t="s">
        <v>77</v>
      </c>
      <c r="D7" s="3" t="s">
        <v>78</v>
      </c>
      <c r="E7" s="3" t="s">
        <v>79</v>
      </c>
      <c r="F7" s="3" t="s">
        <v>247</v>
      </c>
      <c r="G7" s="3">
        <f>91-9832123456</f>
        <v>-9832123365</v>
      </c>
      <c r="H7" s="3" t="s">
        <v>80</v>
      </c>
      <c r="I7" s="4" t="s">
        <v>81</v>
      </c>
      <c r="J7" s="4">
        <v>0.05</v>
      </c>
      <c r="K7" s="3" t="s">
        <v>82</v>
      </c>
      <c r="L7" s="3" t="s">
        <v>43</v>
      </c>
      <c r="M7" s="3" t="s">
        <v>83</v>
      </c>
      <c r="N7" s="3" t="s">
        <v>45</v>
      </c>
      <c r="O7" s="3">
        <v>2</v>
      </c>
      <c r="P7" s="3" t="s">
        <v>84</v>
      </c>
      <c r="Q7" s="5" t="s">
        <v>47</v>
      </c>
      <c r="R7" s="5">
        <v>45816</v>
      </c>
      <c r="S7" s="3" t="s">
        <v>85</v>
      </c>
      <c r="T7" s="3" t="s">
        <v>86</v>
      </c>
      <c r="U7" s="3" t="s">
        <v>87</v>
      </c>
    </row>
    <row r="8" spans="1:21" x14ac:dyDescent="0.35">
      <c r="A8" s="3" t="s">
        <v>88</v>
      </c>
      <c r="B8" s="3" t="s">
        <v>89</v>
      </c>
      <c r="C8" s="3" t="s">
        <v>90</v>
      </c>
      <c r="D8" s="3" t="s">
        <v>22</v>
      </c>
      <c r="E8" s="3" t="s">
        <v>91</v>
      </c>
      <c r="F8" s="3" t="s">
        <v>248</v>
      </c>
      <c r="G8" s="3">
        <f>91-9798765432</f>
        <v>-9798765341</v>
      </c>
      <c r="H8" s="3" t="s">
        <v>92</v>
      </c>
      <c r="I8" s="4" t="s">
        <v>93</v>
      </c>
      <c r="J8" s="4">
        <v>0.14000000000000001</v>
      </c>
      <c r="K8" s="3" t="s">
        <v>94</v>
      </c>
      <c r="L8" s="3" t="s">
        <v>27</v>
      </c>
      <c r="M8" s="3" t="s">
        <v>44</v>
      </c>
      <c r="N8" s="3" t="s">
        <v>95</v>
      </c>
      <c r="O8" s="3">
        <v>3</v>
      </c>
      <c r="P8" s="3" t="s">
        <v>96</v>
      </c>
      <c r="Q8" s="5" t="s">
        <v>31</v>
      </c>
      <c r="R8" s="5">
        <v>45820</v>
      </c>
      <c r="S8" s="3" t="s">
        <v>97</v>
      </c>
      <c r="T8" s="3" t="s">
        <v>98</v>
      </c>
      <c r="U8" s="3" t="s">
        <v>50</v>
      </c>
    </row>
    <row r="9" spans="1:21" x14ac:dyDescent="0.35">
      <c r="A9" s="3" t="s">
        <v>99</v>
      </c>
      <c r="B9" s="3" t="s">
        <v>100</v>
      </c>
      <c r="C9" s="3" t="s">
        <v>101</v>
      </c>
      <c r="D9" s="3" t="s">
        <v>38</v>
      </c>
      <c r="E9" s="3" t="s">
        <v>102</v>
      </c>
      <c r="F9" s="3" t="s">
        <v>249</v>
      </c>
      <c r="G9" s="3">
        <f>91-9878765432</f>
        <v>-9878765341</v>
      </c>
      <c r="H9" s="3" t="s">
        <v>103</v>
      </c>
      <c r="I9" s="4" t="s">
        <v>104</v>
      </c>
      <c r="J9" s="4">
        <v>0.09</v>
      </c>
      <c r="K9" s="3" t="s">
        <v>105</v>
      </c>
      <c r="L9" s="3" t="s">
        <v>59</v>
      </c>
      <c r="M9" s="3" t="s">
        <v>28</v>
      </c>
      <c r="N9" s="3" t="s">
        <v>106</v>
      </c>
      <c r="O9" s="3">
        <v>5</v>
      </c>
      <c r="P9" s="3" t="s">
        <v>107</v>
      </c>
      <c r="Q9" s="5" t="s">
        <v>47</v>
      </c>
      <c r="R9" s="5">
        <v>45824</v>
      </c>
      <c r="S9" s="3" t="s">
        <v>108</v>
      </c>
      <c r="T9" s="3" t="s">
        <v>109</v>
      </c>
      <c r="U9" s="3" t="s">
        <v>34</v>
      </c>
    </row>
    <row r="10" spans="1:21" x14ac:dyDescent="0.35">
      <c r="A10" s="3" t="s">
        <v>110</v>
      </c>
      <c r="B10" s="3" t="s">
        <v>111</v>
      </c>
      <c r="C10" s="3" t="s">
        <v>112</v>
      </c>
      <c r="D10" s="3" t="s">
        <v>22</v>
      </c>
      <c r="E10" s="3" t="s">
        <v>113</v>
      </c>
      <c r="F10" s="3" t="s">
        <v>250</v>
      </c>
      <c r="G10" s="3">
        <f>91-9833454321</f>
        <v>-9833454230</v>
      </c>
      <c r="H10" s="3" t="s">
        <v>24</v>
      </c>
      <c r="I10" s="4" t="s">
        <v>114</v>
      </c>
      <c r="J10" s="4">
        <v>0.2</v>
      </c>
      <c r="K10" s="3" t="s">
        <v>115</v>
      </c>
      <c r="L10" s="3" t="s">
        <v>27</v>
      </c>
      <c r="M10" s="3" t="s">
        <v>28</v>
      </c>
      <c r="N10" s="3" t="s">
        <v>116</v>
      </c>
      <c r="O10" s="3">
        <v>5</v>
      </c>
      <c r="P10" s="3" t="s">
        <v>117</v>
      </c>
      <c r="Q10" s="5" t="s">
        <v>62</v>
      </c>
      <c r="R10" s="5">
        <v>45821</v>
      </c>
      <c r="S10" s="3" t="s">
        <v>118</v>
      </c>
      <c r="T10" s="3" t="s">
        <v>119</v>
      </c>
      <c r="U10" s="3" t="s">
        <v>34</v>
      </c>
    </row>
    <row r="11" spans="1:21" x14ac:dyDescent="0.35">
      <c r="A11" s="3" t="s">
        <v>120</v>
      </c>
      <c r="B11" s="3" t="s">
        <v>121</v>
      </c>
      <c r="C11" s="3" t="s">
        <v>122</v>
      </c>
      <c r="D11" s="3" t="s">
        <v>38</v>
      </c>
      <c r="E11" s="3" t="s">
        <v>123</v>
      </c>
      <c r="F11" s="3" t="s">
        <v>251</v>
      </c>
      <c r="G11" s="3">
        <f>91-9123456712</f>
        <v>-9123456621</v>
      </c>
      <c r="H11" s="3" t="s">
        <v>40</v>
      </c>
      <c r="I11" s="4" t="s">
        <v>124</v>
      </c>
      <c r="J11" s="4">
        <v>0.08</v>
      </c>
      <c r="K11" s="3" t="s">
        <v>125</v>
      </c>
      <c r="L11" s="3" t="s">
        <v>43</v>
      </c>
      <c r="M11" s="3" t="s">
        <v>83</v>
      </c>
      <c r="N11" s="3" t="s">
        <v>126</v>
      </c>
      <c r="O11" s="3">
        <v>3</v>
      </c>
      <c r="P11" s="3" t="s">
        <v>127</v>
      </c>
      <c r="Q11" s="5" t="s">
        <v>47</v>
      </c>
      <c r="R11" s="5">
        <v>45818</v>
      </c>
      <c r="S11" s="3" t="s">
        <v>128</v>
      </c>
      <c r="T11" s="3" t="s">
        <v>129</v>
      </c>
      <c r="U11" s="3" t="s">
        <v>50</v>
      </c>
    </row>
    <row r="12" spans="1:21" x14ac:dyDescent="0.35">
      <c r="A12" s="3" t="s">
        <v>130</v>
      </c>
      <c r="B12" s="3" t="s">
        <v>131</v>
      </c>
      <c r="C12" s="3" t="s">
        <v>132</v>
      </c>
      <c r="D12" s="3" t="s">
        <v>78</v>
      </c>
      <c r="E12" s="3" t="s">
        <v>133</v>
      </c>
      <c r="F12" s="3" t="s">
        <v>252</v>
      </c>
      <c r="G12" s="3">
        <f>91-9881123456</f>
        <v>-9881123365</v>
      </c>
      <c r="H12" s="3" t="s">
        <v>134</v>
      </c>
      <c r="I12" s="4" t="s">
        <v>135</v>
      </c>
      <c r="J12" s="4">
        <v>0.06</v>
      </c>
      <c r="K12" s="3" t="s">
        <v>136</v>
      </c>
      <c r="L12" s="3" t="s">
        <v>43</v>
      </c>
      <c r="M12" s="3" t="s">
        <v>137</v>
      </c>
      <c r="N12" s="3" t="s">
        <v>138</v>
      </c>
      <c r="O12" s="3">
        <v>2</v>
      </c>
      <c r="P12" s="3" t="s">
        <v>139</v>
      </c>
      <c r="Q12" s="5" t="s">
        <v>47</v>
      </c>
      <c r="R12" s="5">
        <v>45815</v>
      </c>
      <c r="S12" s="3" t="s">
        <v>140</v>
      </c>
      <c r="T12" s="3" t="s">
        <v>141</v>
      </c>
      <c r="U12" s="3" t="s">
        <v>87</v>
      </c>
    </row>
    <row r="13" spans="1:21" x14ac:dyDescent="0.35">
      <c r="A13" s="3" t="s">
        <v>142</v>
      </c>
      <c r="B13" s="3" t="s">
        <v>143</v>
      </c>
      <c r="C13" s="3" t="s">
        <v>144</v>
      </c>
      <c r="D13" s="3" t="s">
        <v>78</v>
      </c>
      <c r="E13" s="3" t="s">
        <v>145</v>
      </c>
      <c r="F13" s="3" t="s">
        <v>253</v>
      </c>
      <c r="G13" s="3">
        <f>91-9955443322</f>
        <v>-9955443231</v>
      </c>
      <c r="H13" s="3" t="s">
        <v>92</v>
      </c>
      <c r="I13" s="4" t="s">
        <v>146</v>
      </c>
      <c r="J13" s="4">
        <v>0.15</v>
      </c>
      <c r="K13" s="3" t="s">
        <v>70</v>
      </c>
      <c r="L13" s="3" t="s">
        <v>27</v>
      </c>
      <c r="M13" s="3" t="s">
        <v>44</v>
      </c>
      <c r="N13" s="3" t="s">
        <v>147</v>
      </c>
      <c r="O13" s="3">
        <v>4</v>
      </c>
      <c r="P13" s="3" t="s">
        <v>148</v>
      </c>
      <c r="Q13" s="5" t="s">
        <v>31</v>
      </c>
      <c r="R13" s="5">
        <v>45820</v>
      </c>
      <c r="S13" s="3" t="s">
        <v>149</v>
      </c>
      <c r="T13" s="3" t="s">
        <v>150</v>
      </c>
      <c r="U13" s="3" t="s">
        <v>50</v>
      </c>
    </row>
    <row r="14" spans="1:21" x14ac:dyDescent="0.35">
      <c r="A14" s="3" t="s">
        <v>151</v>
      </c>
      <c r="B14" s="3" t="s">
        <v>152</v>
      </c>
      <c r="C14" s="3" t="s">
        <v>153</v>
      </c>
      <c r="D14" s="3" t="s">
        <v>54</v>
      </c>
      <c r="E14" s="3" t="s">
        <v>154</v>
      </c>
      <c r="F14" s="3" t="s">
        <v>254</v>
      </c>
      <c r="G14" s="3">
        <f>91-9812349800</f>
        <v>-9812349709</v>
      </c>
      <c r="H14" s="3" t="s">
        <v>56</v>
      </c>
      <c r="I14" s="4" t="s">
        <v>155</v>
      </c>
      <c r="J14" s="4">
        <v>0.11</v>
      </c>
      <c r="K14" s="3" t="s">
        <v>156</v>
      </c>
      <c r="L14" s="3" t="s">
        <v>27</v>
      </c>
      <c r="M14" s="3" t="s">
        <v>28</v>
      </c>
      <c r="N14" s="3" t="s">
        <v>157</v>
      </c>
      <c r="O14" s="3">
        <v>3</v>
      </c>
      <c r="P14" s="3" t="s">
        <v>158</v>
      </c>
      <c r="Q14" s="5" t="s">
        <v>47</v>
      </c>
      <c r="R14" s="5">
        <v>45821</v>
      </c>
      <c r="S14" s="3" t="s">
        <v>159</v>
      </c>
      <c r="T14" s="3" t="s">
        <v>160</v>
      </c>
      <c r="U14" s="3" t="s">
        <v>50</v>
      </c>
    </row>
    <row r="15" spans="1:21" x14ac:dyDescent="0.35">
      <c r="A15" s="3" t="s">
        <v>161</v>
      </c>
      <c r="B15" s="3" t="s">
        <v>162</v>
      </c>
      <c r="C15" s="3" t="s">
        <v>163</v>
      </c>
      <c r="D15" s="3" t="s">
        <v>78</v>
      </c>
      <c r="E15" s="3" t="s">
        <v>164</v>
      </c>
      <c r="F15" s="3" t="s">
        <v>255</v>
      </c>
      <c r="G15" s="3">
        <f>91-9887765123</f>
        <v>-9887765032</v>
      </c>
      <c r="H15" s="3" t="s">
        <v>165</v>
      </c>
      <c r="I15" s="4" t="s">
        <v>166</v>
      </c>
      <c r="J15" s="4">
        <v>0.19</v>
      </c>
      <c r="K15" s="3" t="s">
        <v>167</v>
      </c>
      <c r="L15" s="3" t="s">
        <v>59</v>
      </c>
      <c r="M15" s="3" t="s">
        <v>28</v>
      </c>
      <c r="N15" s="3" t="s">
        <v>168</v>
      </c>
      <c r="O15" s="3">
        <v>5</v>
      </c>
      <c r="P15" s="3" t="s">
        <v>169</v>
      </c>
      <c r="Q15" s="5" t="s">
        <v>62</v>
      </c>
      <c r="R15" s="5">
        <v>45819</v>
      </c>
      <c r="S15" s="3" t="s">
        <v>170</v>
      </c>
      <c r="T15" s="3" t="s">
        <v>171</v>
      </c>
      <c r="U15" s="3" t="s">
        <v>34</v>
      </c>
    </row>
    <row r="16" spans="1:21" x14ac:dyDescent="0.35">
      <c r="A16" s="3" t="s">
        <v>172</v>
      </c>
      <c r="B16" s="3" t="s">
        <v>66</v>
      </c>
      <c r="C16" s="3" t="s">
        <v>173</v>
      </c>
      <c r="D16" s="3" t="s">
        <v>78</v>
      </c>
      <c r="E16" s="3" t="s">
        <v>174</v>
      </c>
      <c r="F16" s="3" t="s">
        <v>256</v>
      </c>
      <c r="G16" s="3">
        <f>91-9876545678</f>
        <v>-9876545587</v>
      </c>
      <c r="H16" s="3" t="s">
        <v>175</v>
      </c>
      <c r="I16" s="4" t="s">
        <v>176</v>
      </c>
      <c r="J16" s="4">
        <v>0.21</v>
      </c>
      <c r="K16" s="3" t="s">
        <v>177</v>
      </c>
      <c r="L16" s="3" t="s">
        <v>27</v>
      </c>
      <c r="M16" s="3" t="s">
        <v>44</v>
      </c>
      <c r="N16" s="3" t="s">
        <v>178</v>
      </c>
      <c r="O16" s="3">
        <v>4</v>
      </c>
      <c r="P16" s="3" t="s">
        <v>179</v>
      </c>
      <c r="Q16" s="5" t="s">
        <v>31</v>
      </c>
      <c r="R16" s="5">
        <v>45818</v>
      </c>
      <c r="S16" s="3" t="s">
        <v>180</v>
      </c>
      <c r="T16" s="3" t="s">
        <v>181</v>
      </c>
      <c r="U16" s="3" t="s">
        <v>50</v>
      </c>
    </row>
    <row r="17" spans="1:21" x14ac:dyDescent="0.35">
      <c r="A17" s="3" t="s">
        <v>182</v>
      </c>
      <c r="B17" s="3" t="s">
        <v>183</v>
      </c>
      <c r="C17" s="3" t="s">
        <v>184</v>
      </c>
      <c r="D17" s="3" t="s">
        <v>78</v>
      </c>
      <c r="E17" s="3" t="s">
        <v>185</v>
      </c>
      <c r="F17" s="3" t="s">
        <v>257</v>
      </c>
      <c r="G17" s="3">
        <f>91-9933445566</f>
        <v>-9933445475</v>
      </c>
      <c r="H17" s="3" t="s">
        <v>40</v>
      </c>
      <c r="I17" s="4" t="s">
        <v>186</v>
      </c>
      <c r="J17" s="4">
        <v>0.04</v>
      </c>
      <c r="K17" s="3" t="s">
        <v>187</v>
      </c>
      <c r="L17" s="3" t="s">
        <v>43</v>
      </c>
      <c r="M17" s="3" t="s">
        <v>83</v>
      </c>
      <c r="N17" s="3" t="s">
        <v>188</v>
      </c>
      <c r="O17" s="3">
        <v>2</v>
      </c>
      <c r="P17" s="3" t="s">
        <v>189</v>
      </c>
      <c r="Q17" s="5" t="s">
        <v>47</v>
      </c>
      <c r="R17" s="5">
        <v>45816</v>
      </c>
      <c r="S17" s="3" t="s">
        <v>190</v>
      </c>
      <c r="T17" s="3" t="s">
        <v>191</v>
      </c>
      <c r="U17" s="3" t="s">
        <v>87</v>
      </c>
    </row>
    <row r="18" spans="1:21" x14ac:dyDescent="0.35">
      <c r="A18" s="3" t="s">
        <v>192</v>
      </c>
      <c r="B18" s="3" t="s">
        <v>20</v>
      </c>
      <c r="C18" s="3" t="s">
        <v>193</v>
      </c>
      <c r="D18" s="3" t="s">
        <v>38</v>
      </c>
      <c r="E18" s="3" t="s">
        <v>194</v>
      </c>
      <c r="F18" s="3" t="s">
        <v>258</v>
      </c>
      <c r="G18" s="3">
        <f>91-9900776543</f>
        <v>-9900776452</v>
      </c>
      <c r="H18" s="3" t="s">
        <v>195</v>
      </c>
      <c r="I18" s="4" t="s">
        <v>196</v>
      </c>
      <c r="J18" s="4">
        <v>7.0000000000000007E-2</v>
      </c>
      <c r="K18" s="3" t="s">
        <v>82</v>
      </c>
      <c r="L18" s="3" t="s">
        <v>27</v>
      </c>
      <c r="M18" s="3" t="s">
        <v>28</v>
      </c>
      <c r="N18" s="3" t="s">
        <v>168</v>
      </c>
      <c r="O18" s="3">
        <v>4</v>
      </c>
      <c r="P18" s="3" t="s">
        <v>197</v>
      </c>
      <c r="Q18" s="5" t="s">
        <v>31</v>
      </c>
      <c r="R18" s="5">
        <v>45822</v>
      </c>
      <c r="S18" s="3" t="s">
        <v>198</v>
      </c>
      <c r="T18" s="3" t="s">
        <v>199</v>
      </c>
      <c r="U18" s="3" t="s">
        <v>50</v>
      </c>
    </row>
    <row r="19" spans="1:21" x14ac:dyDescent="0.35">
      <c r="A19" s="3" t="s">
        <v>200</v>
      </c>
      <c r="B19" s="3" t="s">
        <v>100</v>
      </c>
      <c r="C19" s="3" t="s">
        <v>201</v>
      </c>
      <c r="D19" s="3" t="s">
        <v>38</v>
      </c>
      <c r="E19" s="3" t="s">
        <v>202</v>
      </c>
      <c r="F19" s="3" t="s">
        <v>259</v>
      </c>
      <c r="G19" s="3">
        <f>91-9876109090</f>
        <v>-9876108999</v>
      </c>
      <c r="H19" s="3" t="s">
        <v>203</v>
      </c>
      <c r="I19" s="4" t="s">
        <v>204</v>
      </c>
      <c r="J19" s="4">
        <v>0.1</v>
      </c>
      <c r="K19" s="3" t="s">
        <v>205</v>
      </c>
      <c r="L19" s="3" t="s">
        <v>43</v>
      </c>
      <c r="M19" s="3" t="s">
        <v>44</v>
      </c>
      <c r="N19" s="3" t="s">
        <v>206</v>
      </c>
      <c r="O19" s="3">
        <v>3</v>
      </c>
      <c r="P19" s="3" t="s">
        <v>207</v>
      </c>
      <c r="Q19" s="5" t="s">
        <v>47</v>
      </c>
      <c r="R19" s="5">
        <v>45817</v>
      </c>
      <c r="S19" s="3" t="s">
        <v>208</v>
      </c>
      <c r="T19" s="3" t="s">
        <v>209</v>
      </c>
      <c r="U19" s="3" t="s">
        <v>50</v>
      </c>
    </row>
    <row r="20" spans="1:21" x14ac:dyDescent="0.35">
      <c r="A20" s="3" t="s">
        <v>210</v>
      </c>
      <c r="B20" s="3" t="s">
        <v>211</v>
      </c>
      <c r="C20" s="3" t="s">
        <v>212</v>
      </c>
      <c r="D20" s="3" t="s">
        <v>78</v>
      </c>
      <c r="E20" s="3" t="s">
        <v>213</v>
      </c>
      <c r="F20" s="3" t="s">
        <v>260</v>
      </c>
      <c r="G20" s="3">
        <f>91-9090123123</f>
        <v>-9090123032</v>
      </c>
      <c r="H20" s="3" t="s">
        <v>214</v>
      </c>
      <c r="I20" s="4" t="s">
        <v>26</v>
      </c>
      <c r="J20" s="4">
        <v>0.23</v>
      </c>
      <c r="K20" s="3" t="s">
        <v>215</v>
      </c>
      <c r="L20" s="3" t="s">
        <v>27</v>
      </c>
      <c r="M20" s="3" t="s">
        <v>44</v>
      </c>
      <c r="N20" s="3" t="s">
        <v>216</v>
      </c>
      <c r="O20" s="3">
        <v>4</v>
      </c>
      <c r="P20" s="3" t="s">
        <v>217</v>
      </c>
      <c r="Q20" s="5" t="s">
        <v>31</v>
      </c>
      <c r="R20" s="5">
        <v>45820</v>
      </c>
      <c r="S20" s="3" t="s">
        <v>218</v>
      </c>
      <c r="T20" s="3" t="s">
        <v>219</v>
      </c>
      <c r="U20" s="3" t="s">
        <v>34</v>
      </c>
    </row>
    <row r="21" spans="1:21" x14ac:dyDescent="0.35">
      <c r="A21" s="3" t="s">
        <v>220</v>
      </c>
      <c r="B21" s="3" t="s">
        <v>221</v>
      </c>
      <c r="C21" s="3" t="s">
        <v>222</v>
      </c>
      <c r="D21" s="3" t="s">
        <v>54</v>
      </c>
      <c r="E21" s="3" t="s">
        <v>223</v>
      </c>
      <c r="F21" s="3" t="s">
        <v>261</v>
      </c>
      <c r="G21" s="3">
        <f>91-9888988765</f>
        <v>-9888988674</v>
      </c>
      <c r="H21" s="3" t="s">
        <v>69</v>
      </c>
      <c r="I21" s="4" t="s">
        <v>224</v>
      </c>
      <c r="J21" s="4">
        <v>0.09</v>
      </c>
      <c r="K21" s="3" t="s">
        <v>225</v>
      </c>
      <c r="L21" s="3" t="s">
        <v>27</v>
      </c>
      <c r="M21" s="3" t="s">
        <v>28</v>
      </c>
      <c r="N21" s="3" t="s">
        <v>226</v>
      </c>
      <c r="O21" s="3">
        <v>3</v>
      </c>
      <c r="P21" s="3" t="s">
        <v>227</v>
      </c>
      <c r="Q21" s="5" t="s">
        <v>47</v>
      </c>
      <c r="R21" s="5">
        <v>45822</v>
      </c>
      <c r="S21" s="3" t="s">
        <v>228</v>
      </c>
      <c r="T21" s="3" t="s">
        <v>229</v>
      </c>
      <c r="U21" s="3" t="s">
        <v>50</v>
      </c>
    </row>
    <row r="22" spans="1:21" x14ac:dyDescent="0.35">
      <c r="A22" s="3" t="s">
        <v>230</v>
      </c>
      <c r="B22" s="3" t="s">
        <v>231</v>
      </c>
      <c r="C22" s="3" t="s">
        <v>232</v>
      </c>
      <c r="D22" s="3" t="s">
        <v>22</v>
      </c>
      <c r="E22" s="3" t="s">
        <v>233</v>
      </c>
      <c r="F22" s="3" t="s">
        <v>262</v>
      </c>
      <c r="G22" s="3">
        <f>91-9009009001</f>
        <v>-9009008910</v>
      </c>
      <c r="H22" s="3" t="s">
        <v>234</v>
      </c>
      <c r="I22" s="4" t="s">
        <v>235</v>
      </c>
      <c r="J22" s="4">
        <v>0.13</v>
      </c>
      <c r="K22" s="3" t="s">
        <v>236</v>
      </c>
      <c r="L22" s="3" t="s">
        <v>43</v>
      </c>
      <c r="M22" s="3" t="s">
        <v>83</v>
      </c>
      <c r="N22" s="3" t="s">
        <v>237</v>
      </c>
      <c r="O22" s="3">
        <v>2</v>
      </c>
      <c r="P22" s="3" t="s">
        <v>238</v>
      </c>
      <c r="Q22" s="5" t="s">
        <v>47</v>
      </c>
      <c r="R22" s="5">
        <v>45816</v>
      </c>
      <c r="S22" s="3" t="s">
        <v>239</v>
      </c>
      <c r="T22" s="3" t="s">
        <v>240</v>
      </c>
      <c r="U22" s="3" t="s">
        <v>87</v>
      </c>
    </row>
    <row r="23" spans="1:21" x14ac:dyDescent="0.35">
      <c r="A23" t="s">
        <v>263</v>
      </c>
      <c r="B23" t="s">
        <v>211</v>
      </c>
      <c r="C23" t="s">
        <v>264</v>
      </c>
      <c r="D23" t="s">
        <v>38</v>
      </c>
      <c r="E23" t="s">
        <v>265</v>
      </c>
      <c r="F23" t="s">
        <v>266</v>
      </c>
      <c r="G23">
        <f>91-9876541200</f>
        <v>-9876541109</v>
      </c>
      <c r="H23" t="s">
        <v>56</v>
      </c>
      <c r="I23" t="s">
        <v>267</v>
      </c>
      <c r="J23" s="1">
        <v>0.12</v>
      </c>
      <c r="K23" t="s">
        <v>125</v>
      </c>
      <c r="L23" t="s">
        <v>43</v>
      </c>
      <c r="M23" t="s">
        <v>44</v>
      </c>
      <c r="N23" t="s">
        <v>268</v>
      </c>
      <c r="O23">
        <v>3</v>
      </c>
      <c r="P23" t="s">
        <v>269</v>
      </c>
      <c r="Q23" t="s">
        <v>31</v>
      </c>
      <c r="R23" s="2">
        <v>45818</v>
      </c>
      <c r="S23" t="s">
        <v>270</v>
      </c>
      <c r="T23" t="s">
        <v>271</v>
      </c>
      <c r="U23" t="s">
        <v>50</v>
      </c>
    </row>
    <row r="24" spans="1:21" x14ac:dyDescent="0.35">
      <c r="A24" t="s">
        <v>272</v>
      </c>
      <c r="B24" t="s">
        <v>36</v>
      </c>
      <c r="C24" t="s">
        <v>273</v>
      </c>
      <c r="D24" t="s">
        <v>38</v>
      </c>
      <c r="E24" t="s">
        <v>274</v>
      </c>
      <c r="F24" t="s">
        <v>275</v>
      </c>
      <c r="G24">
        <f>91-9867001122</f>
        <v>-9867001031</v>
      </c>
      <c r="H24" t="s">
        <v>134</v>
      </c>
      <c r="I24" t="s">
        <v>276</v>
      </c>
      <c r="J24" s="1">
        <v>0.09</v>
      </c>
      <c r="K24" t="s">
        <v>166</v>
      </c>
      <c r="L24" t="s">
        <v>27</v>
      </c>
      <c r="M24" t="s">
        <v>28</v>
      </c>
      <c r="N24" t="s">
        <v>277</v>
      </c>
      <c r="O24">
        <v>3</v>
      </c>
      <c r="P24" t="s">
        <v>278</v>
      </c>
      <c r="Q24" t="s">
        <v>47</v>
      </c>
      <c r="R24" s="2">
        <v>45822</v>
      </c>
      <c r="S24" t="s">
        <v>279</v>
      </c>
      <c r="T24" t="s">
        <v>280</v>
      </c>
      <c r="U24" t="s">
        <v>50</v>
      </c>
    </row>
    <row r="25" spans="1:21" x14ac:dyDescent="0.35">
      <c r="A25" t="s">
        <v>281</v>
      </c>
      <c r="B25" t="s">
        <v>66</v>
      </c>
      <c r="C25" t="s">
        <v>282</v>
      </c>
      <c r="D25" t="s">
        <v>22</v>
      </c>
      <c r="E25" t="s">
        <v>283</v>
      </c>
      <c r="F25" t="s">
        <v>284</v>
      </c>
      <c r="G25">
        <f>91-9834567890</f>
        <v>-9834567799</v>
      </c>
      <c r="H25" t="s">
        <v>69</v>
      </c>
      <c r="I25" t="s">
        <v>285</v>
      </c>
      <c r="J25" s="1">
        <v>0.18</v>
      </c>
      <c r="K25" t="s">
        <v>286</v>
      </c>
      <c r="L25" t="s">
        <v>59</v>
      </c>
      <c r="M25" t="s">
        <v>28</v>
      </c>
      <c r="N25" t="s">
        <v>287</v>
      </c>
      <c r="O25">
        <v>5</v>
      </c>
      <c r="P25" t="s">
        <v>288</v>
      </c>
      <c r="Q25" t="s">
        <v>62</v>
      </c>
      <c r="R25" s="2">
        <v>45821</v>
      </c>
      <c r="S25" t="s">
        <v>289</v>
      </c>
      <c r="T25" t="s">
        <v>290</v>
      </c>
      <c r="U25" t="s">
        <v>34</v>
      </c>
    </row>
    <row r="26" spans="1:21" x14ac:dyDescent="0.35">
      <c r="A26" t="s">
        <v>291</v>
      </c>
      <c r="B26" t="s">
        <v>20</v>
      </c>
      <c r="C26" t="s">
        <v>292</v>
      </c>
      <c r="D26" t="s">
        <v>78</v>
      </c>
      <c r="E26" t="s">
        <v>293</v>
      </c>
      <c r="F26" t="s">
        <v>294</v>
      </c>
      <c r="G26">
        <f>91-9800123445</f>
        <v>-9800123354</v>
      </c>
      <c r="H26" t="s">
        <v>80</v>
      </c>
      <c r="I26" t="s">
        <v>295</v>
      </c>
      <c r="J26" s="1">
        <v>7.0000000000000007E-2</v>
      </c>
      <c r="K26" t="s">
        <v>155</v>
      </c>
      <c r="L26" t="s">
        <v>27</v>
      </c>
      <c r="M26" t="s">
        <v>137</v>
      </c>
      <c r="N26" t="s">
        <v>296</v>
      </c>
      <c r="O26">
        <v>4</v>
      </c>
      <c r="P26" t="s">
        <v>297</v>
      </c>
      <c r="Q26" t="s">
        <v>31</v>
      </c>
      <c r="R26" s="2">
        <v>45819</v>
      </c>
      <c r="S26" t="s">
        <v>298</v>
      </c>
      <c r="T26" t="s">
        <v>299</v>
      </c>
      <c r="U26" t="s">
        <v>50</v>
      </c>
    </row>
    <row r="27" spans="1:21" x14ac:dyDescent="0.35">
      <c r="A27" t="s">
        <v>300</v>
      </c>
      <c r="B27" t="s">
        <v>52</v>
      </c>
      <c r="C27" t="s">
        <v>301</v>
      </c>
      <c r="D27" t="s">
        <v>22</v>
      </c>
      <c r="E27" t="s">
        <v>302</v>
      </c>
      <c r="F27" t="s">
        <v>303</v>
      </c>
      <c r="G27">
        <f>91-9998887776</f>
        <v>-9998887685</v>
      </c>
      <c r="H27" t="s">
        <v>304</v>
      </c>
      <c r="I27" t="s">
        <v>305</v>
      </c>
      <c r="J27" s="1">
        <v>0.15</v>
      </c>
      <c r="K27" t="s">
        <v>167</v>
      </c>
      <c r="L27" t="s">
        <v>27</v>
      </c>
      <c r="M27" t="s">
        <v>28</v>
      </c>
      <c r="N27" t="s">
        <v>306</v>
      </c>
      <c r="O27">
        <v>4</v>
      </c>
      <c r="P27" t="s">
        <v>307</v>
      </c>
      <c r="Q27" t="s">
        <v>47</v>
      </c>
      <c r="R27" s="2">
        <v>45820</v>
      </c>
      <c r="S27" t="s">
        <v>308</v>
      </c>
      <c r="T27" t="s">
        <v>309</v>
      </c>
      <c r="U27" t="s">
        <v>34</v>
      </c>
    </row>
    <row r="28" spans="1:21" x14ac:dyDescent="0.35">
      <c r="A28" t="s">
        <v>310</v>
      </c>
      <c r="B28" t="s">
        <v>221</v>
      </c>
      <c r="C28" t="s">
        <v>311</v>
      </c>
      <c r="D28" t="s">
        <v>78</v>
      </c>
      <c r="E28" t="s">
        <v>312</v>
      </c>
      <c r="F28" t="s">
        <v>313</v>
      </c>
      <c r="G28">
        <f>91-9888771100</f>
        <v>-9888771009</v>
      </c>
      <c r="H28" t="s">
        <v>92</v>
      </c>
      <c r="I28" t="s">
        <v>187</v>
      </c>
      <c r="J28" s="1">
        <v>0.13</v>
      </c>
      <c r="K28" t="s">
        <v>314</v>
      </c>
      <c r="L28" t="s">
        <v>27</v>
      </c>
      <c r="M28" t="s">
        <v>44</v>
      </c>
      <c r="N28" t="s">
        <v>315</v>
      </c>
      <c r="O28">
        <v>3</v>
      </c>
      <c r="P28" t="s">
        <v>316</v>
      </c>
      <c r="Q28" t="s">
        <v>31</v>
      </c>
      <c r="R28" s="2">
        <v>45822</v>
      </c>
      <c r="S28" t="s">
        <v>317</v>
      </c>
      <c r="T28" t="s">
        <v>318</v>
      </c>
      <c r="U28" t="s">
        <v>50</v>
      </c>
    </row>
    <row r="29" spans="1:21" x14ac:dyDescent="0.35">
      <c r="A29" t="s">
        <v>319</v>
      </c>
      <c r="B29" t="s">
        <v>100</v>
      </c>
      <c r="C29" t="s">
        <v>320</v>
      </c>
      <c r="D29" t="s">
        <v>54</v>
      </c>
      <c r="E29" t="s">
        <v>321</v>
      </c>
      <c r="F29" t="s">
        <v>322</v>
      </c>
      <c r="G29">
        <f>91-9832111144</f>
        <v>-9832111053</v>
      </c>
      <c r="H29" t="s">
        <v>40</v>
      </c>
      <c r="I29" t="s">
        <v>136</v>
      </c>
      <c r="J29" s="1">
        <v>0.11</v>
      </c>
      <c r="K29" t="s">
        <v>70</v>
      </c>
      <c r="L29" t="s">
        <v>43</v>
      </c>
      <c r="M29" t="s">
        <v>44</v>
      </c>
      <c r="N29" t="s">
        <v>323</v>
      </c>
      <c r="O29">
        <v>3</v>
      </c>
      <c r="P29" t="s">
        <v>324</v>
      </c>
      <c r="Q29" t="s">
        <v>47</v>
      </c>
      <c r="R29" s="2">
        <v>45817</v>
      </c>
      <c r="S29" t="s">
        <v>325</v>
      </c>
      <c r="T29" t="s">
        <v>326</v>
      </c>
      <c r="U29" t="s">
        <v>50</v>
      </c>
    </row>
    <row r="30" spans="1:21" x14ac:dyDescent="0.35">
      <c r="A30" t="s">
        <v>327</v>
      </c>
      <c r="B30" t="s">
        <v>328</v>
      </c>
      <c r="C30" t="s">
        <v>329</v>
      </c>
      <c r="D30" t="s">
        <v>38</v>
      </c>
      <c r="E30" t="s">
        <v>330</v>
      </c>
      <c r="F30" t="s">
        <v>331</v>
      </c>
      <c r="G30">
        <f>91-9845612345</f>
        <v>-9845612254</v>
      </c>
      <c r="H30" t="s">
        <v>165</v>
      </c>
      <c r="I30" t="s">
        <v>332</v>
      </c>
      <c r="J30" s="1">
        <v>0.06</v>
      </c>
      <c r="K30" t="s">
        <v>82</v>
      </c>
      <c r="L30" t="s">
        <v>43</v>
      </c>
      <c r="M30" t="s">
        <v>83</v>
      </c>
      <c r="N30" t="s">
        <v>333</v>
      </c>
      <c r="O30">
        <v>2</v>
      </c>
      <c r="P30" t="s">
        <v>334</v>
      </c>
      <c r="Q30" t="s">
        <v>47</v>
      </c>
      <c r="R30" s="2">
        <v>45818</v>
      </c>
      <c r="S30" t="s">
        <v>335</v>
      </c>
      <c r="T30" t="s">
        <v>336</v>
      </c>
      <c r="U30" t="s">
        <v>87</v>
      </c>
    </row>
    <row r="31" spans="1:21" x14ac:dyDescent="0.35">
      <c r="A31" t="s">
        <v>337</v>
      </c>
      <c r="B31" t="s">
        <v>36</v>
      </c>
      <c r="C31" t="s">
        <v>338</v>
      </c>
      <c r="D31" t="s">
        <v>78</v>
      </c>
      <c r="E31" t="s">
        <v>339</v>
      </c>
      <c r="F31" t="s">
        <v>340</v>
      </c>
      <c r="G31">
        <f>91-9799123411</f>
        <v>-9799123320</v>
      </c>
      <c r="H31" t="s">
        <v>103</v>
      </c>
      <c r="I31" t="s">
        <v>341</v>
      </c>
      <c r="J31" s="1">
        <v>0.1</v>
      </c>
      <c r="K31" t="s">
        <v>104</v>
      </c>
      <c r="L31" t="s">
        <v>27</v>
      </c>
      <c r="M31" t="s">
        <v>28</v>
      </c>
      <c r="N31" t="s">
        <v>342</v>
      </c>
      <c r="O31">
        <v>4</v>
      </c>
      <c r="P31" t="s">
        <v>343</v>
      </c>
      <c r="Q31" t="s">
        <v>31</v>
      </c>
      <c r="R31" s="2">
        <v>45819</v>
      </c>
      <c r="S31" t="s">
        <v>344</v>
      </c>
      <c r="T31" t="s">
        <v>345</v>
      </c>
      <c r="U31" t="s">
        <v>50</v>
      </c>
    </row>
    <row r="32" spans="1:21" x14ac:dyDescent="0.35">
      <c r="A32" t="s">
        <v>346</v>
      </c>
      <c r="B32" t="s">
        <v>347</v>
      </c>
      <c r="C32" t="s">
        <v>348</v>
      </c>
      <c r="D32" t="s">
        <v>54</v>
      </c>
      <c r="E32" t="s">
        <v>349</v>
      </c>
      <c r="F32" t="s">
        <v>350</v>
      </c>
      <c r="G32">
        <f>91-9855443322</f>
        <v>-9855443231</v>
      </c>
      <c r="H32" t="s">
        <v>56</v>
      </c>
      <c r="I32" t="s">
        <v>351</v>
      </c>
      <c r="J32" s="1">
        <v>0.08</v>
      </c>
      <c r="K32" t="s">
        <v>352</v>
      </c>
      <c r="L32" t="s">
        <v>27</v>
      </c>
      <c r="M32" t="s">
        <v>28</v>
      </c>
      <c r="N32" t="s">
        <v>353</v>
      </c>
      <c r="O32">
        <v>4</v>
      </c>
      <c r="P32" t="s">
        <v>354</v>
      </c>
      <c r="Q32" t="s">
        <v>47</v>
      </c>
      <c r="R32" s="2">
        <v>45821</v>
      </c>
      <c r="S32" t="s">
        <v>355</v>
      </c>
      <c r="T32" t="s">
        <v>356</v>
      </c>
      <c r="U32" t="s">
        <v>34</v>
      </c>
    </row>
    <row r="33" spans="1:21" x14ac:dyDescent="0.35">
      <c r="A33" t="s">
        <v>357</v>
      </c>
      <c r="B33" t="s">
        <v>20</v>
      </c>
      <c r="C33" t="s">
        <v>358</v>
      </c>
      <c r="D33" t="s">
        <v>22</v>
      </c>
      <c r="E33" t="s">
        <v>359</v>
      </c>
      <c r="F33" t="s">
        <v>360</v>
      </c>
      <c r="G33">
        <f>91-9900112233</f>
        <v>-9900112142</v>
      </c>
      <c r="H33" t="s">
        <v>361</v>
      </c>
      <c r="I33" t="s">
        <v>224</v>
      </c>
      <c r="J33" s="1">
        <v>0.05</v>
      </c>
      <c r="K33" t="s">
        <v>236</v>
      </c>
      <c r="L33" t="s">
        <v>43</v>
      </c>
      <c r="M33" t="s">
        <v>137</v>
      </c>
      <c r="N33" t="s">
        <v>362</v>
      </c>
      <c r="O33">
        <v>2</v>
      </c>
      <c r="P33" t="s">
        <v>363</v>
      </c>
      <c r="Q33" t="s">
        <v>47</v>
      </c>
      <c r="R33" s="2">
        <v>45818</v>
      </c>
      <c r="S33" t="s">
        <v>364</v>
      </c>
      <c r="T33" t="s">
        <v>365</v>
      </c>
      <c r="U33" t="s">
        <v>50</v>
      </c>
    </row>
    <row r="34" spans="1:21" x14ac:dyDescent="0.35">
      <c r="A34" t="s">
        <v>366</v>
      </c>
      <c r="B34" t="s">
        <v>183</v>
      </c>
      <c r="C34" t="s">
        <v>367</v>
      </c>
      <c r="D34" t="s">
        <v>38</v>
      </c>
      <c r="E34" t="s">
        <v>368</v>
      </c>
      <c r="F34" t="s">
        <v>369</v>
      </c>
      <c r="G34">
        <f>91-9944112233</f>
        <v>-9944112142</v>
      </c>
      <c r="H34" t="s">
        <v>40</v>
      </c>
      <c r="I34" t="s">
        <v>135</v>
      </c>
      <c r="J34" s="1">
        <v>0.04</v>
      </c>
      <c r="K34" t="s">
        <v>370</v>
      </c>
      <c r="L34" t="s">
        <v>43</v>
      </c>
      <c r="M34" t="s">
        <v>83</v>
      </c>
      <c r="N34" t="s">
        <v>371</v>
      </c>
      <c r="O34">
        <v>2</v>
      </c>
      <c r="P34" t="s">
        <v>372</v>
      </c>
      <c r="Q34" t="s">
        <v>47</v>
      </c>
      <c r="R34" s="2">
        <v>45815</v>
      </c>
      <c r="S34" t="s">
        <v>373</v>
      </c>
      <c r="T34" t="s">
        <v>374</v>
      </c>
      <c r="U34" t="s">
        <v>87</v>
      </c>
    </row>
    <row r="35" spans="1:21" x14ac:dyDescent="0.35">
      <c r="A35" t="s">
        <v>375</v>
      </c>
      <c r="B35" t="s">
        <v>100</v>
      </c>
      <c r="C35" t="s">
        <v>376</v>
      </c>
      <c r="D35" t="s">
        <v>38</v>
      </c>
      <c r="E35" t="s">
        <v>377</v>
      </c>
      <c r="F35" t="s">
        <v>378</v>
      </c>
      <c r="G35">
        <f>91-9867543210</f>
        <v>-9867543119</v>
      </c>
      <c r="H35" t="s">
        <v>24</v>
      </c>
      <c r="I35" t="s">
        <v>267</v>
      </c>
      <c r="J35" s="1">
        <v>0.09</v>
      </c>
      <c r="K35" t="s">
        <v>104</v>
      </c>
      <c r="L35" t="s">
        <v>27</v>
      </c>
      <c r="M35" t="s">
        <v>28</v>
      </c>
      <c r="N35" t="s">
        <v>379</v>
      </c>
      <c r="O35">
        <v>4</v>
      </c>
      <c r="P35" t="s">
        <v>380</v>
      </c>
      <c r="Q35" t="s">
        <v>31</v>
      </c>
      <c r="R35" s="2">
        <v>45821</v>
      </c>
      <c r="S35" t="s">
        <v>381</v>
      </c>
      <c r="T35" t="s">
        <v>382</v>
      </c>
      <c r="U35" t="s">
        <v>50</v>
      </c>
    </row>
    <row r="36" spans="1:21" x14ac:dyDescent="0.35">
      <c r="A36" t="s">
        <v>383</v>
      </c>
      <c r="B36" t="s">
        <v>211</v>
      </c>
      <c r="C36" t="s">
        <v>384</v>
      </c>
      <c r="D36" t="s">
        <v>38</v>
      </c>
      <c r="E36" t="s">
        <v>385</v>
      </c>
      <c r="F36" t="s">
        <v>386</v>
      </c>
      <c r="G36">
        <f>91-9009009080</f>
        <v>-9009008989</v>
      </c>
      <c r="H36" t="s">
        <v>214</v>
      </c>
      <c r="I36" t="s">
        <v>387</v>
      </c>
      <c r="J36" s="1">
        <v>0.22</v>
      </c>
      <c r="K36" t="s">
        <v>388</v>
      </c>
      <c r="L36" t="s">
        <v>27</v>
      </c>
      <c r="M36" t="s">
        <v>44</v>
      </c>
      <c r="N36" t="s">
        <v>389</v>
      </c>
      <c r="O36">
        <v>3</v>
      </c>
      <c r="P36" t="s">
        <v>390</v>
      </c>
      <c r="Q36" t="s">
        <v>31</v>
      </c>
      <c r="R36" s="2">
        <v>45818</v>
      </c>
      <c r="S36" t="s">
        <v>391</v>
      </c>
      <c r="T36" t="s">
        <v>392</v>
      </c>
      <c r="U36" t="s">
        <v>50</v>
      </c>
    </row>
    <row r="37" spans="1:21" x14ac:dyDescent="0.35">
      <c r="A37" t="s">
        <v>393</v>
      </c>
      <c r="B37" t="s">
        <v>111</v>
      </c>
      <c r="C37" t="s">
        <v>394</v>
      </c>
      <c r="D37" t="s">
        <v>78</v>
      </c>
      <c r="E37" t="s">
        <v>395</v>
      </c>
      <c r="F37" t="s">
        <v>396</v>
      </c>
      <c r="G37">
        <f>91-9898981234</f>
        <v>-9898981143</v>
      </c>
      <c r="H37" t="s">
        <v>40</v>
      </c>
      <c r="I37" t="s">
        <v>397</v>
      </c>
      <c r="J37" s="1">
        <v>0.06</v>
      </c>
      <c r="K37" t="s">
        <v>398</v>
      </c>
      <c r="L37" t="s">
        <v>43</v>
      </c>
      <c r="M37" t="s">
        <v>83</v>
      </c>
      <c r="N37" t="s">
        <v>399</v>
      </c>
      <c r="O37">
        <v>2</v>
      </c>
      <c r="P37" t="s">
        <v>400</v>
      </c>
      <c r="Q37" t="s">
        <v>47</v>
      </c>
      <c r="R37" s="2">
        <v>45816</v>
      </c>
      <c r="S37" t="s">
        <v>401</v>
      </c>
      <c r="T37" t="s">
        <v>402</v>
      </c>
      <c r="U37" t="s">
        <v>87</v>
      </c>
    </row>
    <row r="38" spans="1:21" x14ac:dyDescent="0.35">
      <c r="A38" t="s">
        <v>403</v>
      </c>
      <c r="B38" t="s">
        <v>66</v>
      </c>
      <c r="C38" t="s">
        <v>404</v>
      </c>
      <c r="D38" t="s">
        <v>22</v>
      </c>
      <c r="E38" t="s">
        <v>405</v>
      </c>
      <c r="F38" t="s">
        <v>406</v>
      </c>
      <c r="G38">
        <f>91-9823450912</f>
        <v>-9823450821</v>
      </c>
      <c r="H38" t="s">
        <v>92</v>
      </c>
      <c r="I38" t="s">
        <v>93</v>
      </c>
      <c r="J38" s="1">
        <v>0.14000000000000001</v>
      </c>
      <c r="K38" t="s">
        <v>407</v>
      </c>
      <c r="L38" t="s">
        <v>27</v>
      </c>
      <c r="M38" t="s">
        <v>28</v>
      </c>
      <c r="N38" t="s">
        <v>408</v>
      </c>
      <c r="O38">
        <v>4</v>
      </c>
      <c r="P38" t="s">
        <v>409</v>
      </c>
      <c r="Q38" t="s">
        <v>31</v>
      </c>
      <c r="R38" s="2">
        <v>45819</v>
      </c>
      <c r="S38" t="s">
        <v>410</v>
      </c>
      <c r="T38" t="s">
        <v>411</v>
      </c>
      <c r="U38" t="s">
        <v>50</v>
      </c>
    </row>
    <row r="39" spans="1:21" x14ac:dyDescent="0.35">
      <c r="A39" t="s">
        <v>412</v>
      </c>
      <c r="B39" t="s">
        <v>100</v>
      </c>
      <c r="C39" t="s">
        <v>413</v>
      </c>
      <c r="D39" t="s">
        <v>54</v>
      </c>
      <c r="E39" t="s">
        <v>414</v>
      </c>
      <c r="F39" t="s">
        <v>415</v>
      </c>
      <c r="G39">
        <f>91-9765457861</f>
        <v>-9765457770</v>
      </c>
      <c r="H39" t="s">
        <v>416</v>
      </c>
      <c r="I39" t="s">
        <v>417</v>
      </c>
      <c r="J39" s="1">
        <v>0.08</v>
      </c>
      <c r="K39" t="s">
        <v>205</v>
      </c>
      <c r="L39" t="s">
        <v>27</v>
      </c>
      <c r="M39" t="s">
        <v>44</v>
      </c>
      <c r="N39" t="s">
        <v>418</v>
      </c>
      <c r="O39">
        <v>3</v>
      </c>
      <c r="P39" t="s">
        <v>419</v>
      </c>
      <c r="Q39" t="s">
        <v>47</v>
      </c>
      <c r="R39" s="2">
        <v>45822</v>
      </c>
      <c r="S39" t="s">
        <v>420</v>
      </c>
      <c r="T39" t="s">
        <v>421</v>
      </c>
      <c r="U39" t="s">
        <v>50</v>
      </c>
    </row>
    <row r="40" spans="1:21" x14ac:dyDescent="0.35">
      <c r="A40" t="s">
        <v>422</v>
      </c>
      <c r="B40" t="s">
        <v>89</v>
      </c>
      <c r="C40" t="s">
        <v>423</v>
      </c>
      <c r="D40" t="s">
        <v>22</v>
      </c>
      <c r="E40" t="s">
        <v>424</v>
      </c>
      <c r="F40" t="s">
        <v>425</v>
      </c>
      <c r="G40">
        <f>91-9787891200</f>
        <v>-9787891109</v>
      </c>
      <c r="H40" t="s">
        <v>24</v>
      </c>
      <c r="I40" t="s">
        <v>426</v>
      </c>
      <c r="J40" s="1">
        <v>0.13</v>
      </c>
      <c r="K40" t="s">
        <v>314</v>
      </c>
      <c r="L40" t="s">
        <v>27</v>
      </c>
      <c r="M40" t="s">
        <v>44</v>
      </c>
      <c r="N40" t="s">
        <v>427</v>
      </c>
      <c r="O40">
        <v>4</v>
      </c>
      <c r="P40" t="s">
        <v>428</v>
      </c>
      <c r="Q40" t="s">
        <v>31</v>
      </c>
      <c r="R40" s="2">
        <v>45820</v>
      </c>
      <c r="S40" t="s">
        <v>429</v>
      </c>
      <c r="T40" t="s">
        <v>430</v>
      </c>
      <c r="U40" t="s">
        <v>34</v>
      </c>
    </row>
    <row r="41" spans="1:21" x14ac:dyDescent="0.35">
      <c r="A41" t="s">
        <v>431</v>
      </c>
      <c r="B41" t="s">
        <v>347</v>
      </c>
      <c r="C41" t="s">
        <v>432</v>
      </c>
      <c r="D41" t="s">
        <v>54</v>
      </c>
      <c r="E41" t="s">
        <v>433</v>
      </c>
      <c r="F41" t="s">
        <v>434</v>
      </c>
      <c r="G41">
        <f>91-9876612345</f>
        <v>-9876612254</v>
      </c>
      <c r="H41" t="s">
        <v>56</v>
      </c>
      <c r="I41" t="s">
        <v>196</v>
      </c>
      <c r="J41" s="1">
        <v>0.06</v>
      </c>
      <c r="K41" t="s">
        <v>155</v>
      </c>
      <c r="L41" t="s">
        <v>43</v>
      </c>
      <c r="M41" t="s">
        <v>83</v>
      </c>
      <c r="N41" t="s">
        <v>435</v>
      </c>
      <c r="O41">
        <v>3</v>
      </c>
      <c r="P41" t="s">
        <v>107</v>
      </c>
      <c r="Q41" t="s">
        <v>47</v>
      </c>
      <c r="R41" s="2">
        <v>45817</v>
      </c>
      <c r="S41" t="s">
        <v>436</v>
      </c>
      <c r="T41" t="s">
        <v>437</v>
      </c>
      <c r="U41" t="s">
        <v>50</v>
      </c>
    </row>
    <row r="42" spans="1:21" x14ac:dyDescent="0.35">
      <c r="A42" t="s">
        <v>438</v>
      </c>
      <c r="B42" t="s">
        <v>183</v>
      </c>
      <c r="C42" t="s">
        <v>439</v>
      </c>
      <c r="D42" t="s">
        <v>78</v>
      </c>
      <c r="E42" t="s">
        <v>440</v>
      </c>
      <c r="F42" t="s">
        <v>441</v>
      </c>
      <c r="G42">
        <f>91-9954321890</f>
        <v>-9954321799</v>
      </c>
      <c r="H42" t="s">
        <v>92</v>
      </c>
      <c r="I42" t="s">
        <v>124</v>
      </c>
      <c r="J42" s="1">
        <v>0.11</v>
      </c>
      <c r="K42" t="s">
        <v>42</v>
      </c>
      <c r="L42" t="s">
        <v>43</v>
      </c>
      <c r="M42" t="s">
        <v>83</v>
      </c>
      <c r="N42" t="s">
        <v>45</v>
      </c>
      <c r="O42">
        <v>3</v>
      </c>
      <c r="P42" t="s">
        <v>442</v>
      </c>
      <c r="Q42" t="s">
        <v>47</v>
      </c>
      <c r="R42" s="2">
        <v>45818</v>
      </c>
      <c r="S42" t="s">
        <v>443</v>
      </c>
      <c r="T42" t="s">
        <v>444</v>
      </c>
      <c r="U4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Vaishnav</dc:creator>
  <cp:lastModifiedBy>Vijay Vaishnav</cp:lastModifiedBy>
  <dcterms:created xsi:type="dcterms:W3CDTF">2015-06-05T18:17:20Z</dcterms:created>
  <dcterms:modified xsi:type="dcterms:W3CDTF">2025-06-26T06:52:59Z</dcterms:modified>
</cp:coreProperties>
</file>