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mpleted assignment of Execl\"/>
    </mc:Choice>
  </mc:AlternateContent>
  <xr:revisionPtr revIDLastSave="0" documentId="13_ncr:1_{6BA0C986-AD56-4014-92E8-0A3E5C45276D}" xr6:coauthVersionLast="47" xr6:coauthVersionMax="47" xr10:uidLastSave="{00000000-0000-0000-0000-000000000000}"/>
  <bookViews>
    <workbookView xWindow="-120" yWindow="-120" windowWidth="20730" windowHeight="11160" activeTab="4" xr2:uid="{18E74621-BEBE-4C55-9A4A-6D7726ED6B75}"/>
  </bookViews>
  <sheets>
    <sheet name="Compare" sheetId="1" r:id="rId1"/>
    <sheet name="Brainstorm" sheetId="4" r:id="rId2"/>
    <sheet name="q3" sheetId="6" r:id="rId3"/>
    <sheet name="Vlookup Advanced" sheetId="2" r:id="rId4"/>
    <sheet name="Rank" sheetId="5" r:id="rId5"/>
  </sheets>
  <definedNames>
    <definedName name="_xlnm._FilterDatabase" localSheetId="1" hidden="1">Brainstorm!$B$13:$I$29</definedName>
    <definedName name="_xlnm._FilterDatabase" localSheetId="0" hidden="1">Compare!$D$5:$D$24</definedName>
    <definedName name="country">Brainstorm!$C$14:$C$27</definedName>
    <definedName name="products">Brainstorm!$D$14:$D$27</definedName>
    <definedName name="segment">Brainstorm!$B$14:$B$27</definedName>
    <definedName name="totalsales">Brainstorm!$H$14:$H$27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5" l="1"/>
  <c r="L9" i="5"/>
  <c r="L10" i="5"/>
  <c r="L11" i="5"/>
  <c r="L12" i="5"/>
  <c r="L13" i="5"/>
  <c r="L14" i="5"/>
  <c r="L15" i="5"/>
  <c r="L16" i="5"/>
  <c r="L7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5" i="5"/>
  <c r="E7" i="4"/>
  <c r="D21" i="2"/>
  <c r="D19" i="2"/>
  <c r="D18" i="2"/>
  <c r="D20" i="2"/>
  <c r="D17" i="2"/>
  <c r="D22" i="2"/>
  <c r="D16" i="2"/>
  <c r="E29" i="2"/>
  <c r="C29" i="2"/>
  <c r="E30" i="2"/>
  <c r="E31" i="2"/>
  <c r="E32" i="2"/>
  <c r="E33" i="2"/>
  <c r="E34" i="2"/>
  <c r="E35" i="2"/>
  <c r="E36" i="2"/>
  <c r="E37" i="2"/>
  <c r="E28" i="2"/>
  <c r="E11" i="4"/>
  <c r="E10" i="4"/>
  <c r="D11" i="4"/>
  <c r="D10" i="4"/>
  <c r="H27" i="4"/>
  <c r="I27" i="4" s="1"/>
  <c r="H26" i="4"/>
  <c r="I26" i="4" s="1"/>
  <c r="H24" i="4"/>
  <c r="I24" i="4" s="1"/>
  <c r="H23" i="4"/>
  <c r="I23" i="4" s="1"/>
  <c r="H22" i="4"/>
  <c r="I22" i="4" s="1"/>
  <c r="H17" i="4"/>
  <c r="I17" i="4" s="1"/>
  <c r="H16" i="4"/>
  <c r="I16" i="4" s="1"/>
  <c r="H25" i="4"/>
  <c r="I25" i="4" s="1"/>
  <c r="H21" i="4"/>
  <c r="I21" i="4" s="1"/>
  <c r="H20" i="4"/>
  <c r="I20" i="4" s="1"/>
  <c r="H19" i="4"/>
  <c r="I19" i="4" s="1"/>
  <c r="H18" i="4"/>
  <c r="I18" i="4" s="1"/>
  <c r="H15" i="4"/>
  <c r="I15" i="4" s="1"/>
  <c r="H14" i="4"/>
  <c r="K8" i="5"/>
  <c r="K9" i="5"/>
  <c r="K10" i="5"/>
  <c r="K11" i="5"/>
  <c r="K12" i="5"/>
  <c r="K13" i="5"/>
  <c r="K14" i="5"/>
  <c r="K15" i="5"/>
  <c r="K16" i="5"/>
  <c r="K7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7" i="4" l="1"/>
  <c r="I14" i="4"/>
  <c r="C31" i="2"/>
  <c r="C28" i="2"/>
  <c r="C32" i="2"/>
  <c r="C30" i="2"/>
  <c r="D5" i="5"/>
  <c r="I29" i="4" l="1"/>
</calcChain>
</file>

<file path=xl/sharedStrings.xml><?xml version="1.0" encoding="utf-8"?>
<sst xmlns="http://schemas.openxmlformats.org/spreadsheetml/2006/main" count="246" uniqueCount="108">
  <si>
    <t>Woodruff</t>
  </si>
  <si>
    <t>Wong Lo Kat</t>
  </si>
  <si>
    <t>Wax gourd </t>
  </si>
  <si>
    <t>Verbena (vervain)</t>
  </si>
  <si>
    <t>Valerian</t>
  </si>
  <si>
    <t>Uncaria tomentosa</t>
  </si>
  <si>
    <t>Turmeric tea</t>
  </si>
  <si>
    <t>Stevia</t>
  </si>
  <si>
    <t>Staghorn sumac</t>
  </si>
  <si>
    <t>St. John's wort</t>
  </si>
  <si>
    <t>Spruce tea</t>
  </si>
  <si>
    <t>Spicebush </t>
  </si>
  <si>
    <t>Wax gourd in East Asia and Southeast Asia.</t>
  </si>
  <si>
    <t>Spearmint</t>
  </si>
  <si>
    <t>Sobacha</t>
  </si>
  <si>
    <t>Valerian is used as a sedative.[12]</t>
  </si>
  <si>
    <t>Skullcap</t>
  </si>
  <si>
    <t>Serendib (tea)</t>
  </si>
  <si>
    <t>Scorched rice</t>
  </si>
  <si>
    <t>Tulsi</t>
  </si>
  <si>
    <t>Chrysanthemum tea</t>
  </si>
  <si>
    <t>Thyme</t>
  </si>
  <si>
    <t>Chinese knotweed tea</t>
  </si>
  <si>
    <t>Che dang</t>
  </si>
  <si>
    <t>Chamomile</t>
  </si>
  <si>
    <t>Catnip</t>
  </si>
  <si>
    <t>Caraway</t>
  </si>
  <si>
    <t>Cannabis tea</t>
  </si>
  <si>
    <t>Burdock; the seeds</t>
  </si>
  <si>
    <t>Boldo</t>
  </si>
  <si>
    <t>Bee balm</t>
  </si>
  <si>
    <t>Bael fruit tea[9]</t>
  </si>
  <si>
    <t>Asiatic penny-wort leaf</t>
  </si>
  <si>
    <t>Artichoke tea</t>
  </si>
  <si>
    <t>Anise tea</t>
  </si>
  <si>
    <t>List 2</t>
  </si>
  <si>
    <t>List 1</t>
  </si>
  <si>
    <t>Tea Order Feb 2022</t>
  </si>
  <si>
    <t>Tea Order Jan 2022</t>
  </si>
  <si>
    <t>Q. Compare which Tea is NOT in the List 2</t>
  </si>
  <si>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</si>
  <si>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</si>
  <si>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</si>
  <si>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</si>
  <si>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</si>
  <si>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</si>
  <si>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</si>
  <si>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</si>
  <si>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</si>
  <si>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</si>
  <si>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</si>
  <si>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</si>
  <si>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</si>
  <si>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</si>
  <si>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</si>
  <si>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</si>
  <si>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</si>
  <si>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</si>
  <si>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</si>
  <si>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</si>
  <si>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</si>
  <si>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</si>
  <si>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</si>
  <si>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</si>
  <si>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</si>
  <si>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</si>
  <si>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</si>
  <si>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</si>
  <si>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</si>
  <si>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</si>
  <si>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</si>
  <si>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</si>
  <si>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</si>
  <si>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</si>
  <si>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</si>
  <si>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</si>
  <si>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</si>
  <si>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</si>
  <si>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</si>
  <si>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</si>
  <si>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</si>
  <si>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</si>
  <si>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</si>
  <si>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</si>
  <si>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</si>
  <si>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Units</t>
  </si>
  <si>
    <t>Rank</t>
  </si>
  <si>
    <t>Give Rank as per Units ordered.</t>
  </si>
  <si>
    <t>Assign ranks to SRMs as their sales performance</t>
  </si>
  <si>
    <t>Rachel  Gomez</t>
  </si>
  <si>
    <t>Shari  Silva</t>
  </si>
  <si>
    <t>Colleen  Warren</t>
  </si>
  <si>
    <t>Cassandra  Franklin</t>
  </si>
  <si>
    <t>Eddie  Green</t>
  </si>
  <si>
    <t>Cecilia  Manning</t>
  </si>
  <si>
    <t>Don  Gonzales</t>
  </si>
  <si>
    <t>Tracy  Reed</t>
  </si>
  <si>
    <t>Bethany  Pena</t>
  </si>
  <si>
    <t>Dan  Peterson</t>
  </si>
  <si>
    <t>SRM</t>
  </si>
  <si>
    <t>Sales'000</t>
  </si>
  <si>
    <t>Compare</t>
  </si>
  <si>
    <t>List3</t>
  </si>
  <si>
    <t>Velo-235</t>
  </si>
  <si>
    <t>Paseo-895</t>
  </si>
  <si>
    <t>Montana-125</t>
  </si>
  <si>
    <t>VTT-777</t>
  </si>
  <si>
    <t>Amarilla-145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</si>
</sst>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164" fontId="0" fillId="4" borderId="1" xfId="1" applyNumberFormat="1" applyFont="1" applyFill="1" applyBorder="1"/>
    <xf numFmtId="164" fontId="0" fillId="4" borderId="1" xfId="0" applyNumberFormat="1" applyFill="1" applyBorder="1"/>
    <xf numFmtId="164" fontId="0" fillId="0" borderId="0" xfId="0" applyNumberFormat="1"/>
    <xf numFmtId="0" fontId="0" fillId="5" borderId="1" xfId="0" applyFill="1" applyBorder="1"/>
    <xf numFmtId="10" fontId="0" fillId="4" borderId="1" xfId="0" applyNumberFormat="1" applyFill="1" applyBorder="1"/>
  </cellXfs>
  <cellStyles count="2">
    <cellStyle name="Comma" xfId="1" builtinId="3"/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1131570</xdr:colOff>
      <xdr:row>0</xdr:row>
      <xdr:rowOff>104775</xdr:rowOff>
    </xdr:from>
    <xdr:to>
      <xdr:col>14</xdr:col>
      <xdr:colOff>63034</xdr:colOff>
      <xdr:row>6</xdr:row>
      <xdr:rowOff>83926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2645" y="104775"/>
          <a:ext cx="1950889" cy="1274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037-915A-4FDE-B786-4883DF13D743}">
  <dimension ref="B1:F36"/>
  <sheetViews>
    <sheetView workbookViewId="0">
      <selection activeCell="H15" sqref="H15"/>
    </sheetView>
  </sheetViews>
  <sheetFormatPr defaultRowHeight="15" x14ac:dyDescent="0.25"/>
  <cols>
    <col min="2" max="2" width="21.140625" bestFit="1" customWidth="1"/>
    <col min="3" max="3" width="21.140625" customWidth="1"/>
    <col min="4" max="4" width="39.42578125" bestFit="1" customWidth="1"/>
    <col min="6" max="6" width="39.42578125" bestFit="1" customWidth="1"/>
    <col min="7" max="7" width="9.140625" customWidth="1"/>
  </cols>
  <sheetData>
    <row r="1" spans="2:6" x14ac:dyDescent="0.25">
      <c r="B1" s="3" t="s">
        <v>39</v>
      </c>
    </row>
    <row r="3" spans="2:6" x14ac:dyDescent="0.25">
      <c r="B3" s="2" t="s">
        <v>38</v>
      </c>
      <c r="D3" s="2" t="s">
        <v>37</v>
      </c>
      <c r="F3" s="2" t="s">
        <v>101</v>
      </c>
    </row>
    <row r="5" spans="2:6" x14ac:dyDescent="0.25">
      <c r="B5" s="2" t="s">
        <v>36</v>
      </c>
      <c r="D5" s="2" t="s">
        <v>35</v>
      </c>
      <c r="F5" s="2" t="s">
        <v>102</v>
      </c>
    </row>
    <row r="6" spans="2:6" x14ac:dyDescent="0.25">
      <c r="B6" s="1" t="s">
        <v>34</v>
      </c>
      <c r="D6" s="1" t="s">
        <v>34</v>
      </c>
      <c r="F6" s="17" t="s">
        <v>25</v>
      </c>
    </row>
    <row r="7" spans="2:6" x14ac:dyDescent="0.25">
      <c r="B7" s="1" t="s">
        <v>33</v>
      </c>
      <c r="D7" s="1" t="s">
        <v>33</v>
      </c>
      <c r="F7" s="17" t="s">
        <v>24</v>
      </c>
    </row>
    <row r="8" spans="2:6" x14ac:dyDescent="0.25">
      <c r="B8" s="1" t="s">
        <v>32</v>
      </c>
      <c r="D8" s="1" t="s">
        <v>32</v>
      </c>
      <c r="F8" s="17" t="s">
        <v>23</v>
      </c>
    </row>
    <row r="9" spans="2:6" x14ac:dyDescent="0.25">
      <c r="B9" s="1" t="s">
        <v>31</v>
      </c>
      <c r="D9" s="1" t="s">
        <v>31</v>
      </c>
      <c r="F9" s="17" t="s">
        <v>22</v>
      </c>
    </row>
    <row r="10" spans="2:6" x14ac:dyDescent="0.25">
      <c r="B10" s="1" t="s">
        <v>30</v>
      </c>
      <c r="D10" s="1" t="s">
        <v>30</v>
      </c>
      <c r="F10" s="17" t="s">
        <v>20</v>
      </c>
    </row>
    <row r="11" spans="2:6" x14ac:dyDescent="0.25">
      <c r="B11" s="1" t="s">
        <v>29</v>
      </c>
      <c r="D11" s="1" t="s">
        <v>29</v>
      </c>
      <c r="F11" s="17" t="s">
        <v>18</v>
      </c>
    </row>
    <row r="12" spans="2:6" x14ac:dyDescent="0.25">
      <c r="B12" s="1" t="s">
        <v>28</v>
      </c>
      <c r="D12" s="1" t="s">
        <v>28</v>
      </c>
      <c r="F12" s="17" t="s">
        <v>17</v>
      </c>
    </row>
    <row r="13" spans="2:6" x14ac:dyDescent="0.25">
      <c r="B13" s="1" t="s">
        <v>27</v>
      </c>
      <c r="D13" s="1" t="s">
        <v>27</v>
      </c>
      <c r="F13" s="17" t="s">
        <v>16</v>
      </c>
    </row>
    <row r="14" spans="2:6" x14ac:dyDescent="0.25">
      <c r="B14" s="1" t="s">
        <v>26</v>
      </c>
      <c r="D14" s="1" t="s">
        <v>26</v>
      </c>
      <c r="F14" s="17" t="s">
        <v>14</v>
      </c>
    </row>
    <row r="15" spans="2:6" x14ac:dyDescent="0.25">
      <c r="B15" s="1" t="s">
        <v>25</v>
      </c>
      <c r="D15" s="1" t="s">
        <v>9</v>
      </c>
      <c r="F15" s="17" t="s">
        <v>13</v>
      </c>
    </row>
    <row r="16" spans="2:6" x14ac:dyDescent="0.25">
      <c r="B16" s="1" t="s">
        <v>24</v>
      </c>
      <c r="D16" s="1" t="s">
        <v>8</v>
      </c>
      <c r="F16" s="17" t="s">
        <v>11</v>
      </c>
    </row>
    <row r="17" spans="2:6" x14ac:dyDescent="0.25">
      <c r="B17" s="1" t="s">
        <v>23</v>
      </c>
      <c r="D17" s="1" t="s">
        <v>7</v>
      </c>
      <c r="F17" s="17" t="s">
        <v>10</v>
      </c>
    </row>
    <row r="18" spans="2:6" x14ac:dyDescent="0.25">
      <c r="B18" s="1" t="s">
        <v>22</v>
      </c>
      <c r="D18" s="1" t="s">
        <v>21</v>
      </c>
      <c r="F18" s="17" t="s">
        <v>4</v>
      </c>
    </row>
    <row r="19" spans="2:6" x14ac:dyDescent="0.25">
      <c r="B19" s="1" t="s">
        <v>20</v>
      </c>
      <c r="D19" s="1" t="s">
        <v>19</v>
      </c>
      <c r="F19" s="17" t="s">
        <v>2</v>
      </c>
    </row>
    <row r="20" spans="2:6" x14ac:dyDescent="0.25">
      <c r="B20" s="1" t="s">
        <v>18</v>
      </c>
      <c r="D20" s="1" t="s">
        <v>6</v>
      </c>
      <c r="F20" s="17" t="s">
        <v>1</v>
      </c>
    </row>
    <row r="21" spans="2:6" x14ac:dyDescent="0.25">
      <c r="B21" s="1" t="s">
        <v>17</v>
      </c>
      <c r="D21" s="1" t="s">
        <v>5</v>
      </c>
      <c r="F21" s="17" t="s">
        <v>0</v>
      </c>
    </row>
    <row r="22" spans="2:6" x14ac:dyDescent="0.25">
      <c r="B22" s="1" t="s">
        <v>16</v>
      </c>
      <c r="D22" s="1" t="s">
        <v>15</v>
      </c>
      <c r="F22" s="17" t="s">
        <v>21</v>
      </c>
    </row>
    <row r="23" spans="2:6" x14ac:dyDescent="0.25">
      <c r="B23" s="1" t="s">
        <v>14</v>
      </c>
      <c r="D23" s="1" t="s">
        <v>3</v>
      </c>
      <c r="F23" s="17" t="s">
        <v>19</v>
      </c>
    </row>
    <row r="24" spans="2:6" x14ac:dyDescent="0.25">
      <c r="B24" s="1" t="s">
        <v>13</v>
      </c>
      <c r="D24" s="1" t="s">
        <v>12</v>
      </c>
      <c r="F24" s="17" t="s">
        <v>15</v>
      </c>
    </row>
    <row r="25" spans="2:6" x14ac:dyDescent="0.25">
      <c r="B25" s="1" t="s">
        <v>11</v>
      </c>
      <c r="F25" s="17" t="s">
        <v>12</v>
      </c>
    </row>
    <row r="26" spans="2:6" x14ac:dyDescent="0.25">
      <c r="B26" s="1" t="s">
        <v>10</v>
      </c>
    </row>
    <row r="27" spans="2:6" x14ac:dyDescent="0.25">
      <c r="B27" s="1" t="s">
        <v>9</v>
      </c>
    </row>
    <row r="28" spans="2:6" x14ac:dyDescent="0.25">
      <c r="B28" s="1" t="s">
        <v>8</v>
      </c>
    </row>
    <row r="29" spans="2:6" x14ac:dyDescent="0.25">
      <c r="B29" s="1" t="s">
        <v>7</v>
      </c>
    </row>
    <row r="30" spans="2:6" x14ac:dyDescent="0.25">
      <c r="B30" s="1" t="s">
        <v>6</v>
      </c>
    </row>
    <row r="31" spans="2:6" x14ac:dyDescent="0.25">
      <c r="B31" s="1" t="s">
        <v>5</v>
      </c>
    </row>
    <row r="32" spans="2:6" x14ac:dyDescent="0.25">
      <c r="B32" s="1" t="s">
        <v>4</v>
      </c>
    </row>
    <row r="33" spans="2:2" x14ac:dyDescent="0.25">
      <c r="B33" s="1" t="s">
        <v>3</v>
      </c>
    </row>
    <row r="34" spans="2:2" x14ac:dyDescent="0.25">
      <c r="B34" s="1" t="s">
        <v>2</v>
      </c>
    </row>
    <row r="35" spans="2:2" x14ac:dyDescent="0.25">
      <c r="B35" s="1" t="s">
        <v>1</v>
      </c>
    </row>
    <row r="36" spans="2:2" x14ac:dyDescent="0.25">
      <c r="B36" s="1" t="s">
        <v>0</v>
      </c>
    </row>
  </sheetData>
  <conditionalFormatting sqref="B6:B36">
    <cfRule type="duplicateValues" dxfId="6" priority="9"/>
  </conditionalFormatting>
  <conditionalFormatting sqref="B3:D36">
    <cfRule type="duplicateValues" dxfId="5" priority="8"/>
  </conditionalFormatting>
  <conditionalFormatting sqref="F3">
    <cfRule type="duplicateValues" dxfId="4" priority="7"/>
  </conditionalFormatting>
  <conditionalFormatting sqref="F5">
    <cfRule type="duplicateValues" dxfId="3" priority="6"/>
  </conditionalFormatting>
  <conditionalFormatting sqref="F6:F21">
    <cfRule type="duplicateValues" dxfId="2" priority="3"/>
  </conditionalFormatting>
  <conditionalFormatting sqref="F6:F21">
    <cfRule type="duplicateValues" dxfId="1" priority="2"/>
  </conditionalFormatting>
  <conditionalFormatting sqref="F22:F2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B2:N29"/>
  <sheetViews>
    <sheetView topLeftCell="A5" zoomScale="87" zoomScaleNormal="87" workbookViewId="0">
      <selection activeCell="F9" sqref="F9"/>
    </sheetView>
  </sheetViews>
  <sheetFormatPr defaultRowHeight="15" x14ac:dyDescent="0.25"/>
  <cols>
    <col min="2" max="2" width="18" customWidth="1"/>
    <col min="3" max="3" width="21.5703125" bestFit="1" customWidth="1"/>
    <col min="4" max="4" width="28" customWidth="1"/>
    <col min="5" max="5" width="22.140625" customWidth="1"/>
    <col min="6" max="6" width="26" customWidth="1"/>
    <col min="7" max="7" width="14.5703125" customWidth="1"/>
    <col min="8" max="8" width="15.140625" customWidth="1"/>
    <col min="9" max="9" width="14" bestFit="1" customWidth="1"/>
    <col min="12" max="12" width="16.28515625" bestFit="1" customWidth="1"/>
    <col min="13" max="13" width="23.28515625" bestFit="1" customWidth="1"/>
    <col min="14" max="14" width="22" customWidth="1"/>
  </cols>
  <sheetData>
    <row r="2" spans="2:14" ht="15.75" x14ac:dyDescent="0.25">
      <c r="B2" s="11" t="s">
        <v>59</v>
      </c>
    </row>
    <row r="3" spans="2:14" ht="18.75" x14ac:dyDescent="0.3">
      <c r="B3" s="11" t="s">
        <v>60</v>
      </c>
      <c r="G3" s="12"/>
    </row>
    <row r="4" spans="2:14" ht="18.75" x14ac:dyDescent="0.3">
      <c r="B4" s="11" t="s">
        <v>61</v>
      </c>
      <c r="G4" s="12"/>
    </row>
    <row r="5" spans="2:14" ht="18.75" x14ac:dyDescent="0.3">
      <c r="G5" s="12"/>
    </row>
    <row r="6" spans="2:14" x14ac:dyDescent="0.25">
      <c r="B6" s="13" t="s">
        <v>62</v>
      </c>
      <c r="C6" s="13" t="s">
        <v>63</v>
      </c>
      <c r="D6" s="13" t="s">
        <v>64</v>
      </c>
      <c r="E6" s="13" t="s">
        <v>65</v>
      </c>
    </row>
    <row r="7" spans="2:14" x14ac:dyDescent="0.25">
      <c r="B7" s="1" t="s">
        <v>74</v>
      </c>
      <c r="C7" s="1" t="s">
        <v>78</v>
      </c>
      <c r="D7" s="15">
        <f>IFERROR(SUMIFS(totalsales,segment,B7,country,C7),"NA")</f>
        <v>1138050</v>
      </c>
      <c r="E7" s="7">
        <f>COUNTIFS(segment,B7,country,C7)</f>
        <v>1</v>
      </c>
    </row>
    <row r="9" spans="2:14" x14ac:dyDescent="0.25">
      <c r="C9" s="1"/>
      <c r="D9" s="1"/>
      <c r="E9" s="13" t="s">
        <v>66</v>
      </c>
    </row>
    <row r="10" spans="2:14" x14ac:dyDescent="0.25">
      <c r="C10" s="13" t="s">
        <v>67</v>
      </c>
      <c r="D10" s="15">
        <f>MAX(F14:F27)</f>
        <v>260</v>
      </c>
      <c r="E10" s="7" t="str">
        <f>D14</f>
        <v>Amarilla</v>
      </c>
    </row>
    <row r="11" spans="2:14" x14ac:dyDescent="0.25">
      <c r="C11" s="13" t="s">
        <v>68</v>
      </c>
      <c r="D11" s="15">
        <f>MIN(F14:F27)</f>
        <v>5</v>
      </c>
      <c r="E11" s="7" t="str">
        <f>D16</f>
        <v>Montana</v>
      </c>
    </row>
    <row r="13" spans="2:14" x14ac:dyDescent="0.25">
      <c r="B13" s="1" t="s">
        <v>62</v>
      </c>
      <c r="C13" s="1" t="s">
        <v>69</v>
      </c>
      <c r="D13" s="1" t="s">
        <v>41</v>
      </c>
      <c r="E13" s="1" t="s">
        <v>42</v>
      </c>
      <c r="F13" s="7" t="s">
        <v>70</v>
      </c>
      <c r="G13" s="1" t="s">
        <v>71</v>
      </c>
      <c r="H13" s="7" t="s">
        <v>72</v>
      </c>
      <c r="I13" s="7" t="s">
        <v>73</v>
      </c>
      <c r="M13" s="1" t="s">
        <v>77</v>
      </c>
      <c r="N13" s="1" t="s">
        <v>79</v>
      </c>
    </row>
    <row r="14" spans="2:14" x14ac:dyDescent="0.25">
      <c r="B14" s="1" t="s">
        <v>77</v>
      </c>
      <c r="C14" s="1" t="s">
        <v>79</v>
      </c>
      <c r="D14" s="1" t="s">
        <v>44</v>
      </c>
      <c r="E14" s="1">
        <v>2475</v>
      </c>
      <c r="F14" s="14">
        <v>260</v>
      </c>
      <c r="G14" s="1">
        <v>300</v>
      </c>
      <c r="H14" s="14">
        <f>G14*E14</f>
        <v>742500</v>
      </c>
      <c r="I14" s="14">
        <f>H14-F14*E14</f>
        <v>99000</v>
      </c>
      <c r="J14" s="16"/>
      <c r="M14" s="1" t="s">
        <v>74</v>
      </c>
      <c r="N14" s="1" t="s">
        <v>76</v>
      </c>
    </row>
    <row r="15" spans="2:14" x14ac:dyDescent="0.25">
      <c r="B15" s="1" t="s">
        <v>80</v>
      </c>
      <c r="C15" s="1" t="s">
        <v>78</v>
      </c>
      <c r="D15" s="1" t="s">
        <v>56</v>
      </c>
      <c r="E15" s="1">
        <v>2227.5</v>
      </c>
      <c r="F15" s="14">
        <v>5</v>
      </c>
      <c r="G15" s="1">
        <v>350</v>
      </c>
      <c r="H15" s="14">
        <f>E15*G15</f>
        <v>779625</v>
      </c>
      <c r="I15" s="14">
        <f t="shared" ref="I15:I27" si="0">H15-F15*E15</f>
        <v>768487.5</v>
      </c>
      <c r="J15" s="16"/>
      <c r="M15" s="1" t="s">
        <v>80</v>
      </c>
      <c r="N15" s="1" t="s">
        <v>78</v>
      </c>
    </row>
    <row r="16" spans="2:14" x14ac:dyDescent="0.25">
      <c r="B16" s="1" t="s">
        <v>84</v>
      </c>
      <c r="C16" s="1" t="s">
        <v>78</v>
      </c>
      <c r="D16" s="1" t="s">
        <v>56</v>
      </c>
      <c r="E16" s="1">
        <v>3802.5</v>
      </c>
      <c r="F16" s="14">
        <v>5</v>
      </c>
      <c r="G16" s="1">
        <v>300</v>
      </c>
      <c r="H16" s="14">
        <f>G16*E16</f>
        <v>1140750</v>
      </c>
      <c r="I16" s="14">
        <f t="shared" si="0"/>
        <v>1121737.5</v>
      </c>
      <c r="J16" s="16"/>
      <c r="M16" s="1" t="s">
        <v>83</v>
      </c>
      <c r="N16" s="1" t="s">
        <v>82</v>
      </c>
    </row>
    <row r="17" spans="2:14" x14ac:dyDescent="0.25">
      <c r="B17" s="1" t="s">
        <v>74</v>
      </c>
      <c r="C17" s="1" t="s">
        <v>76</v>
      </c>
      <c r="D17" s="1" t="s">
        <v>48</v>
      </c>
      <c r="E17" s="1">
        <v>3495</v>
      </c>
      <c r="F17" s="14">
        <v>10</v>
      </c>
      <c r="G17" s="1">
        <v>300</v>
      </c>
      <c r="H17" s="14">
        <f>E17*G17</f>
        <v>1048500</v>
      </c>
      <c r="I17" s="14">
        <f t="shared" si="0"/>
        <v>1013550</v>
      </c>
      <c r="J17" s="16"/>
      <c r="M17" s="1" t="s">
        <v>84</v>
      </c>
      <c r="N17" s="1" t="s">
        <v>75</v>
      </c>
    </row>
    <row r="18" spans="2:14" x14ac:dyDescent="0.25">
      <c r="B18" s="1" t="s">
        <v>74</v>
      </c>
      <c r="C18" s="1" t="s">
        <v>75</v>
      </c>
      <c r="D18" s="1" t="s">
        <v>48</v>
      </c>
      <c r="E18" s="1">
        <v>2851</v>
      </c>
      <c r="F18" s="14">
        <v>10</v>
      </c>
      <c r="G18" s="1">
        <v>350</v>
      </c>
      <c r="H18" s="14">
        <f>E18*G18</f>
        <v>997850</v>
      </c>
      <c r="I18" s="14">
        <f t="shared" si="0"/>
        <v>969340</v>
      </c>
      <c r="J18" s="16"/>
    </row>
    <row r="19" spans="2:14" x14ac:dyDescent="0.25">
      <c r="B19" s="1" t="s">
        <v>74</v>
      </c>
      <c r="C19" s="1" t="s">
        <v>75</v>
      </c>
      <c r="D19" s="1" t="s">
        <v>48</v>
      </c>
      <c r="E19" s="1">
        <v>2151</v>
      </c>
      <c r="F19" s="14">
        <v>10</v>
      </c>
      <c r="G19" s="1">
        <v>350</v>
      </c>
      <c r="H19" s="14">
        <f t="shared" ref="H19:H27" si="1">G19*E19</f>
        <v>752850</v>
      </c>
      <c r="I19" s="14">
        <f t="shared" si="0"/>
        <v>731340</v>
      </c>
      <c r="J19" s="16"/>
    </row>
    <row r="20" spans="2:14" x14ac:dyDescent="0.25">
      <c r="B20" s="1" t="s">
        <v>77</v>
      </c>
      <c r="C20" s="1" t="s">
        <v>78</v>
      </c>
      <c r="D20" s="1" t="s">
        <v>48</v>
      </c>
      <c r="E20" s="1">
        <v>2632</v>
      </c>
      <c r="F20" s="14">
        <v>10</v>
      </c>
      <c r="G20" s="1">
        <v>350</v>
      </c>
      <c r="H20" s="14">
        <f t="shared" si="1"/>
        <v>921200</v>
      </c>
      <c r="I20" s="14">
        <f t="shared" si="0"/>
        <v>894880</v>
      </c>
      <c r="J20" s="16"/>
    </row>
    <row r="21" spans="2:14" x14ac:dyDescent="0.25">
      <c r="B21" s="1" t="s">
        <v>77</v>
      </c>
      <c r="C21" s="1" t="s">
        <v>76</v>
      </c>
      <c r="D21" s="1" t="s">
        <v>48</v>
      </c>
      <c r="E21" s="1">
        <v>2007</v>
      </c>
      <c r="F21" s="14">
        <v>10</v>
      </c>
      <c r="G21" s="1">
        <v>350</v>
      </c>
      <c r="H21" s="14">
        <f t="shared" si="1"/>
        <v>702450</v>
      </c>
      <c r="I21" s="14">
        <f t="shared" si="0"/>
        <v>682380</v>
      </c>
      <c r="J21" s="16"/>
    </row>
    <row r="22" spans="2:14" x14ac:dyDescent="0.25">
      <c r="B22" s="1" t="s">
        <v>80</v>
      </c>
      <c r="C22" s="1" t="s">
        <v>82</v>
      </c>
      <c r="D22" s="1" t="s">
        <v>50</v>
      </c>
      <c r="E22" s="1">
        <v>2536</v>
      </c>
      <c r="F22" s="14">
        <v>120</v>
      </c>
      <c r="G22" s="1">
        <v>300</v>
      </c>
      <c r="H22" s="14">
        <f t="shared" si="1"/>
        <v>760800</v>
      </c>
      <c r="I22" s="14">
        <f t="shared" si="0"/>
        <v>456480</v>
      </c>
      <c r="J22" s="16"/>
    </row>
    <row r="23" spans="2:14" x14ac:dyDescent="0.25">
      <c r="B23" s="1" t="s">
        <v>83</v>
      </c>
      <c r="C23" s="1" t="s">
        <v>76</v>
      </c>
      <c r="D23" s="1" t="s">
        <v>50</v>
      </c>
      <c r="E23" s="1">
        <v>2460</v>
      </c>
      <c r="F23" s="14">
        <v>120</v>
      </c>
      <c r="G23" s="1">
        <v>300</v>
      </c>
      <c r="H23" s="14">
        <f t="shared" si="1"/>
        <v>738000</v>
      </c>
      <c r="I23" s="14">
        <f t="shared" si="0"/>
        <v>442800</v>
      </c>
      <c r="J23" s="16"/>
    </row>
    <row r="24" spans="2:14" x14ac:dyDescent="0.25">
      <c r="B24" s="1" t="s">
        <v>74</v>
      </c>
      <c r="C24" s="1" t="s">
        <v>78</v>
      </c>
      <c r="D24" s="1" t="s">
        <v>50</v>
      </c>
      <c r="E24" s="1">
        <v>3793.5</v>
      </c>
      <c r="F24" s="14">
        <v>120</v>
      </c>
      <c r="G24" s="1">
        <v>300</v>
      </c>
      <c r="H24" s="14">
        <f t="shared" si="1"/>
        <v>1138050</v>
      </c>
      <c r="I24" s="14">
        <f t="shared" si="0"/>
        <v>682830</v>
      </c>
      <c r="J24" s="16"/>
    </row>
    <row r="25" spans="2:14" x14ac:dyDescent="0.25">
      <c r="B25" s="1" t="s">
        <v>77</v>
      </c>
      <c r="C25" s="1" t="s">
        <v>78</v>
      </c>
      <c r="D25" s="1" t="s">
        <v>50</v>
      </c>
      <c r="E25" s="1">
        <v>2632</v>
      </c>
      <c r="F25" s="14">
        <v>120</v>
      </c>
      <c r="G25" s="1">
        <v>350</v>
      </c>
      <c r="H25" s="14">
        <f t="shared" si="1"/>
        <v>921200</v>
      </c>
      <c r="I25" s="14">
        <f t="shared" si="0"/>
        <v>605360</v>
      </c>
      <c r="J25" s="16"/>
    </row>
    <row r="26" spans="2:14" x14ac:dyDescent="0.25">
      <c r="B26" s="1" t="s">
        <v>77</v>
      </c>
      <c r="C26" s="1" t="s">
        <v>76</v>
      </c>
      <c r="D26" s="1" t="s">
        <v>50</v>
      </c>
      <c r="E26" s="1">
        <v>2574</v>
      </c>
      <c r="F26" s="14">
        <v>120</v>
      </c>
      <c r="G26" s="1">
        <v>300</v>
      </c>
      <c r="H26" s="14">
        <f t="shared" si="1"/>
        <v>772200</v>
      </c>
      <c r="I26" s="14">
        <f t="shared" si="0"/>
        <v>463320</v>
      </c>
      <c r="J26" s="16"/>
    </row>
    <row r="27" spans="2:14" x14ac:dyDescent="0.25">
      <c r="B27" s="1" t="s">
        <v>74</v>
      </c>
      <c r="C27" s="1" t="s">
        <v>76</v>
      </c>
      <c r="D27" s="1" t="s">
        <v>81</v>
      </c>
      <c r="E27" s="1">
        <v>2541</v>
      </c>
      <c r="F27" s="14">
        <v>250</v>
      </c>
      <c r="G27" s="1">
        <v>300</v>
      </c>
      <c r="H27" s="14">
        <f t="shared" si="1"/>
        <v>762300</v>
      </c>
      <c r="I27" s="14">
        <f t="shared" si="0"/>
        <v>127050</v>
      </c>
      <c r="J27" s="16"/>
    </row>
    <row r="28" spans="2:14" x14ac:dyDescent="0.25">
      <c r="F28" s="16"/>
      <c r="H28" s="16"/>
      <c r="I28" s="16"/>
    </row>
    <row r="29" spans="2:14" x14ac:dyDescent="0.25">
      <c r="I29" s="16">
        <f>H28-F28</f>
        <v>0</v>
      </c>
    </row>
  </sheetData>
  <dataValidations count="3">
    <dataValidation type="list" allowBlank="1" showInputMessage="1" showErrorMessage="1" sqref="M13:M17" xr:uid="{DB888AF5-E93A-445A-AF3E-8BD4474F4E6E}">
      <formula1>INDIRECT(B7)</formula1>
    </dataValidation>
    <dataValidation type="list" allowBlank="1" showInputMessage="1" showErrorMessage="1" sqref="B7" xr:uid="{E5CDA79A-B71F-4423-93EE-13FD41E614FB}">
      <formula1>$M$13:$M$17</formula1>
    </dataValidation>
    <dataValidation type="list" allowBlank="1" showInputMessage="1" showErrorMessage="1" sqref="C7" xr:uid="{BC26C4BF-A42D-4A77-9D8F-8C1C4F565910}">
      <formula1>$N$13:$N$17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2447-3683-499D-9D34-E8B0DC718924}">
  <dimension ref="B4:C9"/>
  <sheetViews>
    <sheetView workbookViewId="0">
      <selection activeCell="J4" sqref="J4"/>
    </sheetView>
  </sheetViews>
  <sheetFormatPr defaultRowHeight="15" x14ac:dyDescent="0.25"/>
  <cols>
    <col min="2" max="2" width="8.85546875" bestFit="1" customWidth="1"/>
    <col min="3" max="3" width="20" customWidth="1"/>
  </cols>
  <sheetData>
    <row r="4" spans="2:3" x14ac:dyDescent="0.25">
      <c r="B4" s="1" t="s">
        <v>41</v>
      </c>
      <c r="C4" s="1" t="s">
        <v>70</v>
      </c>
    </row>
    <row r="5" spans="2:3" x14ac:dyDescent="0.25">
      <c r="B5" s="1" t="s">
        <v>44</v>
      </c>
      <c r="C5" s="1">
        <v>260</v>
      </c>
    </row>
    <row r="6" spans="2:3" x14ac:dyDescent="0.25">
      <c r="B6" s="1" t="s">
        <v>81</v>
      </c>
      <c r="C6" s="1">
        <v>250</v>
      </c>
    </row>
    <row r="7" spans="2:3" x14ac:dyDescent="0.25">
      <c r="B7" s="1" t="s">
        <v>50</v>
      </c>
      <c r="C7" s="1">
        <v>120</v>
      </c>
    </row>
    <row r="8" spans="2:3" x14ac:dyDescent="0.25">
      <c r="B8" s="1" t="s">
        <v>48</v>
      </c>
      <c r="C8" s="1">
        <v>10</v>
      </c>
    </row>
    <row r="9" spans="2:3" x14ac:dyDescent="0.25">
      <c r="B9" s="1" t="s">
        <v>56</v>
      </c>
      <c r="C9" s="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3:M37"/>
  <sheetViews>
    <sheetView workbookViewId="0">
      <selection activeCell="F23" sqref="F23"/>
    </sheetView>
  </sheetViews>
  <sheetFormatPr defaultRowHeight="15" x14ac:dyDescent="0.25"/>
  <cols>
    <col min="2" max="2" width="33.28515625" bestFit="1" customWidth="1"/>
    <col min="3" max="3" width="9.140625" bestFit="1" customWidth="1"/>
    <col min="4" max="4" width="11.5703125" bestFit="1" customWidth="1"/>
    <col min="5" max="5" width="24" customWidth="1"/>
    <col min="6" max="6" width="11.7109375" customWidth="1"/>
    <col min="7" max="7" width="9.42578125" bestFit="1" customWidth="1"/>
  </cols>
  <sheetData>
    <row r="3" spans="2:13" x14ac:dyDescent="0.25">
      <c r="B3" s="4" t="s">
        <v>40</v>
      </c>
    </row>
    <row r="4" spans="2:13" x14ac:dyDescent="0.25">
      <c r="B4" s="4"/>
    </row>
    <row r="5" spans="2:13" x14ac:dyDescent="0.25">
      <c r="B5" s="5" t="s">
        <v>41</v>
      </c>
      <c r="C5" s="5" t="s">
        <v>42</v>
      </c>
      <c r="F5" s="5" t="s">
        <v>41</v>
      </c>
      <c r="G5" s="5" t="s">
        <v>42</v>
      </c>
    </row>
    <row r="6" spans="2:13" x14ac:dyDescent="0.25">
      <c r="B6" s="1" t="s">
        <v>43</v>
      </c>
      <c r="C6" s="1">
        <v>235</v>
      </c>
      <c r="F6" s="1" t="s">
        <v>44</v>
      </c>
      <c r="G6" s="1">
        <v>2475</v>
      </c>
    </row>
    <row r="7" spans="2:13" x14ac:dyDescent="0.25">
      <c r="B7" s="1" t="s">
        <v>45</v>
      </c>
      <c r="C7" s="1">
        <v>895</v>
      </c>
      <c r="F7" s="1" t="s">
        <v>46</v>
      </c>
      <c r="G7" s="1">
        <v>2227.5</v>
      </c>
    </row>
    <row r="8" spans="2:13" x14ac:dyDescent="0.25">
      <c r="B8" s="1" t="s">
        <v>47</v>
      </c>
      <c r="C8" s="1">
        <v>145</v>
      </c>
      <c r="F8" s="1" t="s">
        <v>48</v>
      </c>
      <c r="G8" s="1">
        <v>2151</v>
      </c>
    </row>
    <row r="9" spans="2:13" x14ac:dyDescent="0.25">
      <c r="B9" s="1" t="s">
        <v>49</v>
      </c>
      <c r="C9" s="1">
        <v>125</v>
      </c>
      <c r="F9" s="1" t="s">
        <v>50</v>
      </c>
      <c r="G9" s="1">
        <v>2574</v>
      </c>
    </row>
    <row r="10" spans="2:13" x14ac:dyDescent="0.25">
      <c r="B10" s="1" t="s">
        <v>51</v>
      </c>
      <c r="C10" s="1">
        <v>777</v>
      </c>
      <c r="F10" s="1" t="s">
        <v>52</v>
      </c>
      <c r="G10" s="1">
        <v>2541</v>
      </c>
    </row>
    <row r="12" spans="2:13" s="6" customFormat="1" x14ac:dyDescent="0.25"/>
    <row r="13" spans="2:13" x14ac:dyDescent="0.25">
      <c r="B13" s="4" t="s">
        <v>53</v>
      </c>
    </row>
    <row r="14" spans="2:13" x14ac:dyDescent="0.25">
      <c r="F14" s="5" t="s">
        <v>48</v>
      </c>
      <c r="G14" s="5"/>
      <c r="I14" s="5" t="s">
        <v>44</v>
      </c>
      <c r="J14" s="5"/>
      <c r="L14" s="5" t="s">
        <v>46</v>
      </c>
      <c r="M14" s="5"/>
    </row>
    <row r="15" spans="2:13" x14ac:dyDescent="0.25">
      <c r="B15" s="5" t="s">
        <v>41</v>
      </c>
      <c r="C15" s="5" t="s">
        <v>54</v>
      </c>
      <c r="D15" s="5" t="s">
        <v>55</v>
      </c>
      <c r="F15" s="5" t="s">
        <v>54</v>
      </c>
      <c r="G15" s="5" t="s">
        <v>55</v>
      </c>
      <c r="I15" s="5" t="s">
        <v>54</v>
      </c>
      <c r="J15" s="5" t="s">
        <v>55</v>
      </c>
      <c r="L15" s="5" t="s">
        <v>54</v>
      </c>
      <c r="M15" s="5" t="s">
        <v>55</v>
      </c>
    </row>
    <row r="16" spans="2:13" x14ac:dyDescent="0.25">
      <c r="B16" s="1" t="s">
        <v>48</v>
      </c>
      <c r="C16" s="1">
        <v>1655.08</v>
      </c>
      <c r="D16" s="18">
        <f>VLOOKUP(C16,$F$15:$G$20,MATCH(D$15,$F$15:$G$15,0),1)</f>
        <v>0.125</v>
      </c>
      <c r="F16" s="1">
        <v>0</v>
      </c>
      <c r="G16" s="8">
        <v>0.05</v>
      </c>
      <c r="I16" s="1">
        <v>0</v>
      </c>
      <c r="J16" s="9">
        <v>2.5000000000000001E-2</v>
      </c>
      <c r="L16" s="1">
        <v>0</v>
      </c>
      <c r="M16" s="9">
        <v>1.4999999999999999E-2</v>
      </c>
    </row>
    <row r="17" spans="2:13" x14ac:dyDescent="0.25">
      <c r="B17" s="1" t="s">
        <v>44</v>
      </c>
      <c r="C17" s="1">
        <v>1822.59</v>
      </c>
      <c r="D17" s="18">
        <f>VLOOKUP(C17,$I$15:$J$20,MATCH(D$15,$I$15:$J$15,0),1)</f>
        <v>7.0000000000000007E-2</v>
      </c>
      <c r="F17" s="1">
        <v>500</v>
      </c>
      <c r="G17" s="9">
        <v>7.4999999999999997E-2</v>
      </c>
      <c r="I17" s="1">
        <v>500</v>
      </c>
      <c r="J17" s="8">
        <v>0.04</v>
      </c>
      <c r="L17" s="1">
        <v>500</v>
      </c>
      <c r="M17" s="8">
        <v>0.03</v>
      </c>
    </row>
    <row r="18" spans="2:13" x14ac:dyDescent="0.25">
      <c r="B18" s="1" t="s">
        <v>44</v>
      </c>
      <c r="C18" s="1">
        <v>1730.54</v>
      </c>
      <c r="D18" s="18">
        <f>VLOOKUP(C18,$I$15:$J$20,MATCH(D$15,$I$15:$J$15,0),1)</f>
        <v>7.0000000000000007E-2</v>
      </c>
      <c r="F18" s="1">
        <v>1000</v>
      </c>
      <c r="G18" s="8">
        <v>0.1</v>
      </c>
      <c r="I18" s="1">
        <v>1000</v>
      </c>
      <c r="J18" s="9">
        <v>5.5E-2</v>
      </c>
      <c r="L18" s="1">
        <v>1000</v>
      </c>
      <c r="M18" s="9">
        <v>5.5E-2</v>
      </c>
    </row>
    <row r="19" spans="2:13" x14ac:dyDescent="0.25">
      <c r="B19" s="1" t="s">
        <v>46</v>
      </c>
      <c r="C19" s="1">
        <v>1685.6</v>
      </c>
      <c r="D19" s="18">
        <f>VLOOKUP(C19,L15:M20,MATCH(D15,L15:M15,0)*1)</f>
        <v>7.0000000000000007E-2</v>
      </c>
      <c r="F19" s="1">
        <v>1500</v>
      </c>
      <c r="G19" s="9">
        <v>0.125</v>
      </c>
      <c r="I19" s="1">
        <v>1500</v>
      </c>
      <c r="J19" s="8">
        <v>7.0000000000000007E-2</v>
      </c>
      <c r="L19" s="1">
        <v>1500</v>
      </c>
      <c r="M19" s="9">
        <v>7.0000000000000007E-2</v>
      </c>
    </row>
    <row r="20" spans="2:13" x14ac:dyDescent="0.25">
      <c r="B20" s="1" t="s">
        <v>48</v>
      </c>
      <c r="C20" s="1">
        <v>1685.6</v>
      </c>
      <c r="D20" s="18">
        <f t="shared" ref="D20" si="0">VLOOKUP(C20,$F$15:$G$20,MATCH(D$15,$F$15:$G$15,0),1)</f>
        <v>0.125</v>
      </c>
      <c r="F20" s="1">
        <v>2000</v>
      </c>
      <c r="G20" s="8">
        <v>0.15</v>
      </c>
      <c r="I20" s="1">
        <v>2000</v>
      </c>
      <c r="J20" s="9">
        <v>8.5000000000000006E-2</v>
      </c>
      <c r="L20" s="1">
        <v>2000</v>
      </c>
      <c r="M20" s="8">
        <v>9.3333333333333296E-2</v>
      </c>
    </row>
    <row r="21" spans="2:13" x14ac:dyDescent="0.25">
      <c r="B21" s="1" t="s">
        <v>56</v>
      </c>
      <c r="C21" s="1">
        <v>1763.8600000000001</v>
      </c>
      <c r="D21" s="18">
        <f>VLOOKUP(C21,L16:M20,MATCH(D15,L15:M15,0),1)</f>
        <v>7.0000000000000007E-2</v>
      </c>
    </row>
    <row r="22" spans="2:13" x14ac:dyDescent="0.25">
      <c r="B22" s="1" t="s">
        <v>48</v>
      </c>
      <c r="C22" s="1">
        <v>2293.1999999999998</v>
      </c>
      <c r="D22" s="18">
        <f t="shared" ref="D22" si="1">VLOOKUP(C22,$F$15:$G$20,MATCH(D$15,$F$15:$G$15,0),1)</f>
        <v>0.15</v>
      </c>
    </row>
    <row r="24" spans="2:13" s="6" customFormat="1" x14ac:dyDescent="0.25"/>
    <row r="25" spans="2:13" x14ac:dyDescent="0.25">
      <c r="B25" s="4" t="s">
        <v>57</v>
      </c>
    </row>
    <row r="27" spans="2:13" x14ac:dyDescent="0.25">
      <c r="B27" s="5" t="s">
        <v>41</v>
      </c>
      <c r="C27" s="5" t="s">
        <v>42</v>
      </c>
      <c r="F27" s="5" t="s">
        <v>41</v>
      </c>
      <c r="G27" s="5" t="s">
        <v>58</v>
      </c>
      <c r="H27" s="5" t="s">
        <v>42</v>
      </c>
    </row>
    <row r="28" spans="2:13" x14ac:dyDescent="0.25">
      <c r="B28" s="1" t="s">
        <v>103</v>
      </c>
      <c r="C28" s="1">
        <f>VLOOKUP(B28,$E$28:$H$37,4,0)</f>
        <v>2574</v>
      </c>
      <c r="E28" t="str">
        <f>F28&amp;"-"&amp;G28</f>
        <v>Paseo-895</v>
      </c>
      <c r="F28" s="1" t="s">
        <v>48</v>
      </c>
      <c r="G28" s="10">
        <v>895</v>
      </c>
      <c r="H28" s="1">
        <v>2151</v>
      </c>
    </row>
    <row r="29" spans="2:13" x14ac:dyDescent="0.25">
      <c r="B29" s="1" t="s">
        <v>104</v>
      </c>
      <c r="C29" s="1">
        <f t="shared" ref="C29:C32" si="2">VLOOKUP(B29,$E$28:$H$37,4,0)</f>
        <v>2151</v>
      </c>
      <c r="E29" t="str">
        <f>F29&amp;"-"&amp;G29</f>
        <v>Montana-125</v>
      </c>
      <c r="F29" s="1" t="s">
        <v>56</v>
      </c>
      <c r="G29" s="10">
        <v>125</v>
      </c>
      <c r="H29" s="1">
        <v>2227.5</v>
      </c>
    </row>
    <row r="30" spans="2:13" x14ac:dyDescent="0.25">
      <c r="B30" s="1" t="s">
        <v>107</v>
      </c>
      <c r="C30" s="1">
        <f t="shared" si="2"/>
        <v>2475</v>
      </c>
      <c r="E30" t="str">
        <f t="shared" ref="E30:E37" si="3">F30&amp;"-"&amp;G30</f>
        <v>Amarilla-145</v>
      </c>
      <c r="F30" s="1" t="s">
        <v>44</v>
      </c>
      <c r="G30" s="10">
        <v>145</v>
      </c>
      <c r="H30" s="1">
        <v>2475</v>
      </c>
    </row>
    <row r="31" spans="2:13" x14ac:dyDescent="0.25">
      <c r="B31" s="1" t="s">
        <v>105</v>
      </c>
      <c r="C31" s="1">
        <f>VLOOKUP(B31,$E$28:$H$37,4,0)</f>
        <v>2227.5</v>
      </c>
      <c r="E31" t="str">
        <f t="shared" si="3"/>
        <v>Montana-848</v>
      </c>
      <c r="F31" s="1" t="s">
        <v>56</v>
      </c>
      <c r="G31" s="10">
        <v>848</v>
      </c>
      <c r="H31" s="10">
        <v>2537.25</v>
      </c>
    </row>
    <row r="32" spans="2:13" x14ac:dyDescent="0.25">
      <c r="B32" s="1" t="s">
        <v>106</v>
      </c>
      <c r="C32" s="1">
        <f t="shared" si="2"/>
        <v>2541</v>
      </c>
      <c r="E32" t="str">
        <f t="shared" si="3"/>
        <v>VTT-777</v>
      </c>
      <c r="F32" s="1" t="s">
        <v>81</v>
      </c>
      <c r="G32" s="10">
        <v>777</v>
      </c>
      <c r="H32" s="1">
        <v>2541</v>
      </c>
    </row>
    <row r="33" spans="5:8" x14ac:dyDescent="0.25">
      <c r="E33" t="str">
        <f t="shared" si="3"/>
        <v>Velo-235</v>
      </c>
      <c r="F33" s="1" t="s">
        <v>50</v>
      </c>
      <c r="G33" s="10">
        <v>235</v>
      </c>
      <c r="H33" s="1">
        <v>2574</v>
      </c>
    </row>
    <row r="34" spans="5:8" x14ac:dyDescent="0.25">
      <c r="E34" t="str">
        <f t="shared" si="3"/>
        <v>Paseo-985</v>
      </c>
      <c r="F34" s="1" t="s">
        <v>48</v>
      </c>
      <c r="G34" s="10">
        <v>985</v>
      </c>
      <c r="H34" s="10">
        <v>2585.1</v>
      </c>
    </row>
    <row r="35" spans="5:8" x14ac:dyDescent="0.25">
      <c r="E35" t="str">
        <f t="shared" si="3"/>
        <v>Velo-1122</v>
      </c>
      <c r="F35" s="1" t="s">
        <v>50</v>
      </c>
      <c r="G35" s="10">
        <v>1122</v>
      </c>
      <c r="H35" s="10">
        <v>2632.95</v>
      </c>
    </row>
    <row r="36" spans="5:8" x14ac:dyDescent="0.25">
      <c r="E36" t="str">
        <f t="shared" si="3"/>
        <v>VTT -1260</v>
      </c>
      <c r="F36" s="1" t="s">
        <v>52</v>
      </c>
      <c r="G36" s="10">
        <v>1260</v>
      </c>
      <c r="H36" s="10">
        <v>2680.8</v>
      </c>
    </row>
    <row r="37" spans="5:8" x14ac:dyDescent="0.25">
      <c r="E37" t="str">
        <f t="shared" si="3"/>
        <v>Amarilla-1397</v>
      </c>
      <c r="F37" s="1" t="s">
        <v>44</v>
      </c>
      <c r="G37" s="10">
        <v>1397</v>
      </c>
      <c r="H37" s="10">
        <v>2728.65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D2CA-8246-41F4-A7FB-5170DA3E88CA}">
  <dimension ref="B2:L18"/>
  <sheetViews>
    <sheetView tabSelected="1" workbookViewId="0">
      <selection activeCell="L6" sqref="L6:L16"/>
    </sheetView>
  </sheetViews>
  <sheetFormatPr defaultRowHeight="15" x14ac:dyDescent="0.25"/>
  <cols>
    <col min="2" max="2" width="17.5703125" bestFit="1" customWidth="1"/>
    <col min="5" max="5" width="8.42578125" bestFit="1" customWidth="1"/>
    <col min="9" max="9" width="44.140625" bestFit="1" customWidth="1"/>
    <col min="11" max="11" width="17.5703125" customWidth="1"/>
  </cols>
  <sheetData>
    <row r="2" spans="2:12" x14ac:dyDescent="0.25">
      <c r="B2" t="s">
        <v>87</v>
      </c>
      <c r="I2" t="s">
        <v>88</v>
      </c>
    </row>
    <row r="4" spans="2:12" x14ac:dyDescent="0.25">
      <c r="B4" s="13" t="s">
        <v>41</v>
      </c>
      <c r="C4" s="13" t="s">
        <v>85</v>
      </c>
      <c r="D4" s="13" t="s">
        <v>86</v>
      </c>
      <c r="E4" s="13" t="s">
        <v>86</v>
      </c>
    </row>
    <row r="5" spans="2:12" x14ac:dyDescent="0.25">
      <c r="B5" s="1" t="s">
        <v>34</v>
      </c>
      <c r="C5" s="1">
        <v>2851</v>
      </c>
      <c r="D5" s="1" t="str">
        <f>IF(C5&gt;3000,"excellent",IF(Rank!C5&lt;2500,"good","poor"))</f>
        <v>poor</v>
      </c>
      <c r="E5" s="1">
        <f>RANK($C5,$C5:C18)</f>
        <v>4</v>
      </c>
    </row>
    <row r="6" spans="2:12" x14ac:dyDescent="0.25">
      <c r="B6" s="1" t="s">
        <v>33</v>
      </c>
      <c r="C6" s="1">
        <v>3495</v>
      </c>
      <c r="D6" s="1" t="str">
        <f>IF(C6&gt;3000,"excellent",IF(Rank!C6&lt;2500,"good","poor"))</f>
        <v>excellent</v>
      </c>
      <c r="E6" s="1">
        <f>RANK($C6,$C6:C19)</f>
        <v>3</v>
      </c>
      <c r="I6" s="13" t="s">
        <v>99</v>
      </c>
      <c r="J6" s="13" t="s">
        <v>100</v>
      </c>
      <c r="K6" s="13" t="s">
        <v>86</v>
      </c>
      <c r="L6" s="13" t="s">
        <v>86</v>
      </c>
    </row>
    <row r="7" spans="2:12" x14ac:dyDescent="0.25">
      <c r="B7" s="1" t="s">
        <v>48</v>
      </c>
      <c r="C7" s="1">
        <v>2632</v>
      </c>
      <c r="D7" s="1" t="str">
        <f>IF(C7&gt;3000,"excellent",IF(Rank!C7&lt;2500,"good","poor"))</f>
        <v>poor</v>
      </c>
      <c r="E7" s="1">
        <f>RANK($C7,$C7:C20)</f>
        <v>4</v>
      </c>
      <c r="I7" s="1" t="s">
        <v>89</v>
      </c>
      <c r="J7" s="1">
        <v>1538</v>
      </c>
      <c r="K7" s="1" t="str">
        <f>IF(J7&gt;5000,"best sales ",IF(J7&gt;3000,"avg sales","poor sales "))</f>
        <v xml:space="preserve">poor sales </v>
      </c>
      <c r="L7" s="1">
        <f>RANK(J7,J$7:J$16)</f>
        <v>10</v>
      </c>
    </row>
    <row r="8" spans="2:12" x14ac:dyDescent="0.25">
      <c r="B8" s="1" t="s">
        <v>50</v>
      </c>
      <c r="C8" s="1">
        <v>2633</v>
      </c>
      <c r="D8" s="1" t="str">
        <f>IF(C8&gt;3000,"excellent",IF(Rank!C8&lt;2500,"good","poor"))</f>
        <v>poor</v>
      </c>
      <c r="E8" s="1">
        <f>RANK($C8,$C8:C21)</f>
        <v>3</v>
      </c>
      <c r="I8" s="1" t="s">
        <v>90</v>
      </c>
      <c r="J8" s="1">
        <v>6602</v>
      </c>
      <c r="K8" s="1" t="str">
        <f t="shared" ref="K8:K16" si="0">IF(J8&gt;5000,"best sales ",IF(J8&gt;3000,"avg sales","poor sales "))</f>
        <v xml:space="preserve">best sales </v>
      </c>
      <c r="L8" s="1">
        <f t="shared" ref="L8:L16" si="1">RANK(J8,J$7:J$16)</f>
        <v>1</v>
      </c>
    </row>
    <row r="9" spans="2:12" x14ac:dyDescent="0.25">
      <c r="B9" s="1" t="s">
        <v>20</v>
      </c>
      <c r="C9" s="1">
        <v>2574</v>
      </c>
      <c r="D9" s="1" t="str">
        <f>IF(C9&gt;3000,"excellent",IF(Rank!C9&lt;2500,"good","poor"))</f>
        <v>poor</v>
      </c>
      <c r="E9" s="1">
        <f>RANK($C9,$C9:C22)</f>
        <v>3</v>
      </c>
      <c r="I9" s="1" t="s">
        <v>91</v>
      </c>
      <c r="J9" s="1">
        <v>4831</v>
      </c>
      <c r="K9" s="1" t="str">
        <f t="shared" si="0"/>
        <v>avg sales</v>
      </c>
      <c r="L9" s="1">
        <f t="shared" si="1"/>
        <v>6</v>
      </c>
    </row>
    <row r="10" spans="2:12" x14ac:dyDescent="0.25">
      <c r="B10" s="1" t="s">
        <v>18</v>
      </c>
      <c r="C10" s="1">
        <v>2151</v>
      </c>
      <c r="D10" s="1" t="str">
        <f>IF(C10&gt;3000,"excellent",IF(Rank!C10&lt;2500,"good","poor"))</f>
        <v>good</v>
      </c>
      <c r="E10" s="1">
        <f>RANK($C10,$C10:C23)</f>
        <v>8</v>
      </c>
      <c r="I10" s="1" t="s">
        <v>92</v>
      </c>
      <c r="J10" s="1">
        <v>5985</v>
      </c>
      <c r="K10" s="1" t="str">
        <f t="shared" si="0"/>
        <v xml:space="preserve">best sales </v>
      </c>
      <c r="L10" s="1">
        <f t="shared" si="1"/>
        <v>2</v>
      </c>
    </row>
    <row r="11" spans="2:12" x14ac:dyDescent="0.25">
      <c r="B11" s="1" t="s">
        <v>44</v>
      </c>
      <c r="C11" s="1">
        <v>2475</v>
      </c>
      <c r="D11" s="1" t="str">
        <f>IF(C11&gt;3000,"excellent",IF(Rank!C11&lt;2500,"good","poor"))</f>
        <v>good</v>
      </c>
      <c r="E11" s="1">
        <f>RANK($C11,$C11:C24)</f>
        <v>5</v>
      </c>
      <c r="I11" s="1" t="s">
        <v>93</v>
      </c>
      <c r="J11" s="1">
        <v>5444</v>
      </c>
      <c r="K11" s="1" t="str">
        <f t="shared" si="0"/>
        <v xml:space="preserve">best sales </v>
      </c>
      <c r="L11" s="1">
        <f t="shared" si="1"/>
        <v>4</v>
      </c>
    </row>
    <row r="12" spans="2:12" x14ac:dyDescent="0.25">
      <c r="B12" s="1" t="s">
        <v>56</v>
      </c>
      <c r="C12" s="1">
        <v>2227.5</v>
      </c>
      <c r="D12" s="1" t="str">
        <f>IF(C12&gt;3000,"excellent",IF(Rank!C12&lt;2500,"good","poor"))</f>
        <v>good</v>
      </c>
      <c r="E12" s="1">
        <f>RANK($C12,$C12:C25)</f>
        <v>6</v>
      </c>
      <c r="I12" s="1" t="s">
        <v>94</v>
      </c>
      <c r="J12" s="1">
        <v>5444</v>
      </c>
      <c r="K12" s="1" t="str">
        <f t="shared" si="0"/>
        <v xml:space="preserve">best sales </v>
      </c>
      <c r="L12" s="1">
        <f t="shared" si="1"/>
        <v>4</v>
      </c>
    </row>
    <row r="13" spans="2:12" x14ac:dyDescent="0.25">
      <c r="B13" s="1" t="s">
        <v>81</v>
      </c>
      <c r="C13" s="1">
        <v>2541</v>
      </c>
      <c r="D13" s="1" t="str">
        <f>IF(C13&gt;3000,"excellent",IF(Rank!C13&lt;2500,"good","poor"))</f>
        <v>poor</v>
      </c>
      <c r="E13" s="1">
        <f>RANK($C13,$C13:C26)</f>
        <v>3</v>
      </c>
      <c r="I13" s="1" t="s">
        <v>95</v>
      </c>
      <c r="J13" s="1">
        <v>3412</v>
      </c>
      <c r="K13" s="1" t="str">
        <f t="shared" si="0"/>
        <v>avg sales</v>
      </c>
      <c r="L13" s="1">
        <f t="shared" si="1"/>
        <v>7</v>
      </c>
    </row>
    <row r="14" spans="2:12" x14ac:dyDescent="0.25">
      <c r="B14" s="1" t="s">
        <v>16</v>
      </c>
      <c r="C14" s="1">
        <v>2536</v>
      </c>
      <c r="D14" s="1" t="str">
        <f>IF(C14&gt;3000,"excellent",IF(Rank!C14&lt;2500,"good","poor"))</f>
        <v>poor</v>
      </c>
      <c r="E14" s="1">
        <f>RANK($C14,$C14:C27)</f>
        <v>3</v>
      </c>
      <c r="I14" s="1" t="s">
        <v>96</v>
      </c>
      <c r="J14" s="1">
        <v>5809</v>
      </c>
      <c r="K14" s="1" t="str">
        <f t="shared" si="0"/>
        <v xml:space="preserve">best sales </v>
      </c>
      <c r="L14" s="1">
        <f t="shared" si="1"/>
        <v>3</v>
      </c>
    </row>
    <row r="15" spans="2:12" x14ac:dyDescent="0.25">
      <c r="B15" s="1" t="s">
        <v>14</v>
      </c>
      <c r="C15" s="1">
        <v>2007</v>
      </c>
      <c r="D15" s="1" t="str">
        <f>IF(C15&gt;3000,"excellent",IF(Rank!C15&lt;2500,"good","poor"))</f>
        <v>good</v>
      </c>
      <c r="E15" s="1">
        <f>RANK($C15,$C15:C28)</f>
        <v>4</v>
      </c>
      <c r="I15" s="1" t="s">
        <v>97</v>
      </c>
      <c r="J15" s="1">
        <v>1711</v>
      </c>
      <c r="K15" s="1" t="str">
        <f t="shared" si="0"/>
        <v xml:space="preserve">poor sales </v>
      </c>
      <c r="L15" s="1">
        <f t="shared" si="1"/>
        <v>8</v>
      </c>
    </row>
    <row r="16" spans="2:12" x14ac:dyDescent="0.25">
      <c r="B16" s="1" t="s">
        <v>21</v>
      </c>
      <c r="C16" s="1">
        <v>2460</v>
      </c>
      <c r="D16" s="1" t="str">
        <f>IF(C16&gt;3000,"excellent",IF(Rank!C16&lt;2500,"good","poor"))</f>
        <v>good</v>
      </c>
      <c r="E16" s="1">
        <f>RANK($C16,$C16:C29)</f>
        <v>3</v>
      </c>
      <c r="I16" s="1" t="s">
        <v>98</v>
      </c>
      <c r="J16" s="1">
        <v>1711</v>
      </c>
      <c r="K16" s="1" t="str">
        <f t="shared" si="0"/>
        <v xml:space="preserve">poor sales </v>
      </c>
      <c r="L16" s="1">
        <f t="shared" si="1"/>
        <v>8</v>
      </c>
    </row>
    <row r="17" spans="2:5" x14ac:dyDescent="0.25">
      <c r="B17" s="1" t="s">
        <v>19</v>
      </c>
      <c r="C17" s="1">
        <v>3802.5</v>
      </c>
      <c r="D17" s="1" t="str">
        <f>IF(C17&gt;3000,"excellent",IF(Rank!C17&lt;2500,"good","poor"))</f>
        <v>excellent</v>
      </c>
      <c r="E17" s="1">
        <f>RANK($C17,$C17:C30)</f>
        <v>1</v>
      </c>
    </row>
    <row r="18" spans="2:5" x14ac:dyDescent="0.25">
      <c r="B18" s="1" t="s">
        <v>6</v>
      </c>
      <c r="C18" s="1">
        <v>3793.5</v>
      </c>
      <c r="D18" s="1" t="str">
        <f>IF(C18&gt;3000,"excellent",IF(Rank!C18&lt;2500,"good","poor"))</f>
        <v>excellent</v>
      </c>
      <c r="E18" s="1">
        <f>RANK($C18,$C18:C31)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Compare</vt:lpstr>
      <vt:lpstr>Brainstorm</vt:lpstr>
      <vt:lpstr>q3</vt:lpstr>
      <vt:lpstr>Vlookup Advanced</vt:lpstr>
      <vt:lpstr>Rank</vt:lpstr>
      <vt:lpstr>country</vt:lpstr>
      <vt:lpstr>products</vt:lpstr>
      <vt:lpstr>segment</vt:lpstr>
      <vt:lpstr>totalsales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2022-07-27T07:17:57Z</dcterms:created>
  <dcterms:modified xsi:type="dcterms:W3CDTF">2022-11-11T18:18:25Z</dcterms:modified>
</cp:coreProperties>
</file>