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6A41A958-224F-496F-9A03-E70C2215F987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Monthly_Goal">'IF Function'!$I$2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H3" i="1"/>
  <c r="G3" i="1"/>
  <c r="B7" i="22"/>
  <c r="B6" i="2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2" i="1"/>
  <c r="B13" i="1"/>
  <c r="B11" i="1"/>
  <c r="H3" i="17"/>
  <c r="F14" i="4"/>
  <c r="I6" i="4"/>
  <c r="I7" i="4"/>
  <c r="I8" i="4"/>
  <c r="I9" i="4"/>
  <c r="I5" i="4"/>
  <c r="F10" i="4"/>
  <c r="H6" i="4"/>
  <c r="H7" i="4"/>
  <c r="H8" i="4"/>
  <c r="H9" i="4"/>
  <c r="H5" i="4"/>
  <c r="E10" i="4"/>
  <c r="D10" i="4"/>
  <c r="C10" i="4"/>
  <c r="B10" i="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F7" i="29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<sst xmlns="http://schemas.openxmlformats.org/spreadsheetml/2006/main" count="1331" uniqueCount="280">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</sst>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IF(F5&gt;Monthly_Goal,"YES","NO")</f>
        <v>YES</v>
      </c>
      <c r="I5" s="2" t="str">
        <f>IF(AND(H5="YES",MIN(B5:E6)&lt;=8000),"Bonus","No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>IF(F6&gt;Monthly_Goal,"YES","NO")</f>
        <v>NO</v>
      </c>
      <c r="I6" s="2" t="str">
        <f t="shared" ref="I6:I9" si="0">IF(AND(H6="YES",MIN(B6:E7)&lt;=8000),"Bonus","No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>IF(F7&gt;Monthly_Goal,"YES","NO")</f>
        <v>NO</v>
      </c>
      <c r="I7" s="2" t="str">
        <f t="shared" si="0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>IF(F8&gt;Monthly_Goal,"YES","NO")</f>
        <v>YES</v>
      </c>
      <c r="I8" s="2" t="str">
        <f t="shared" si="0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IF(F9&gt;Monthly_Goal,"YES","NO")</f>
        <v>YES</v>
      </c>
      <c r="I9" s="2" t="str">
        <f t="shared" si="0"/>
        <v>Bonus</v>
      </c>
    </row>
    <row r="10" spans="1:9" ht="13.8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SUM(F5:F9)</f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09375" defaultRowHeight="13.2"/>
  <cols>
    <col min="1" max="1" width="13.33203125" style="20" bestFit="1" customWidth="1"/>
    <col min="2" max="2" width="14.5546875" style="20" bestFit="1" customWidth="1"/>
    <col min="3" max="3" width="12" style="20" customWidth="1"/>
    <col min="4" max="4" width="12.5546875" style="20" bestFit="1" customWidth="1"/>
    <col min="5" max="5" width="12.109375" style="20" bestFit="1" customWidth="1"/>
    <col min="6" max="6" width="9.109375" style="20"/>
    <col min="7" max="7" width="13.6640625" style="20" customWidth="1"/>
    <col min="8" max="9" width="12.6640625" style="20" bestFit="1" customWidth="1"/>
    <col min="10" max="16384" width="9.109375" style="20"/>
  </cols>
  <sheetData>
    <row r="2" spans="1:9" ht="15.6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6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>
        <f>SUMIF(B3:B272,3000,E3:E272)</f>
        <v>17538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6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tabSelected="1" zoomScale="130" zoomScaleNormal="130" workbookViewId="0">
      <selection activeCell="I3" sqref="I3"/>
    </sheetView>
  </sheetViews>
  <sheetFormatPr defaultRowHeight="13.2"/>
  <cols>
    <col min="1" max="1" width="13.88671875" customWidth="1"/>
    <col min="2" max="2" width="18.5546875" customWidth="1"/>
    <col min="3" max="5" width="13.88671875" customWidth="1"/>
    <col min="6" max="6" width="3.109375" customWidth="1"/>
    <col min="7" max="7" width="7.5546875" bestFit="1" customWidth="1"/>
    <col min="8" max="8" width="8.6640625" bestFit="1" customWidth="1"/>
    <col min="9" max="9" width="18.33203125" bestFit="1" customWidth="1"/>
  </cols>
  <sheetData>
    <row r="1" spans="1:9" ht="13.8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List'!A1:I38,3,FALSE)</f>
        <v>Howard</v>
      </c>
      <c r="D3" s="11"/>
      <c r="E3" s="12"/>
      <c r="F3" s="70"/>
      <c r="G3" s="72" t="str">
        <f>INDEX(C2:C18,7)</f>
        <v>Mark</v>
      </c>
      <c r="H3" s="72">
        <f>MATCH(A5,A2:A18,TRUE)</f>
        <v>4</v>
      </c>
      <c r="I3" s="73" t="str" cm="1">
        <f t="array" ref="I3">INDEX('Master Employee List'!B1:B38,MATCH(A5,'Master Employee List'!A1:A38,TRUE),TRUE)</f>
        <v>Scote</v>
      </c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List'!A2:I39,3,FALSE)</f>
        <v>Joe</v>
      </c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List'!A3:I40,3,FALSE)</f>
        <v>Gail</v>
      </c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List'!A4:I41,3,FALSE)</f>
        <v>Sheryl</v>
      </c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List'!A5:I42,3,FALSE)</f>
        <v>Kendrick</v>
      </c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List'!A6:I43,3,FALSE)</f>
        <v>Mark</v>
      </c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List'!A7:I44,3,FALSE)</f>
        <v>Katie</v>
      </c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List'!A8:I45,3,FALSE)</f>
        <v>Frank</v>
      </c>
      <c r="D10" s="11"/>
      <c r="E10" s="12"/>
      <c r="F10" s="70"/>
      <c r="G10" s="72"/>
      <c r="H10" s="72"/>
      <c r="I10" s="73"/>
    </row>
    <row r="11" spans="1:9">
      <c r="A11" s="10"/>
      <c r="B11" s="11" t="str">
        <f>IFERROR(VLOOKUP(A11,'Master Employee List'!$A$1:$I$38,2,FALSE),"EMP ID not found")</f>
        <v>EMP ID not found</v>
      </c>
      <c r="C11" s="11" t="e">
        <f>VLOOKUP(A11,'Master Employee List'!A9:I46,3,FALSE)</f>
        <v>#N/A</v>
      </c>
      <c r="D11" s="11"/>
      <c r="E11" s="12"/>
      <c r="F11" s="70"/>
      <c r="G11" s="72"/>
      <c r="H11" s="72"/>
      <c r="I11" s="73"/>
    </row>
    <row r="12" spans="1:9">
      <c r="A12" s="10"/>
      <c r="B12" s="11" t="str">
        <f>IFERROR(VLOOKUP(A12,'Master Employee List'!$A$1:$I$38,2,FALSE),"EMP ID not found")</f>
        <v>EMP ID not found</v>
      </c>
      <c r="C12" s="11" t="e">
        <f>VLOOKUP(A12,'Master Employee List'!A10:I47,3,FALSE)</f>
        <v>#N/A</v>
      </c>
      <c r="D12" s="11"/>
      <c r="E12" s="12"/>
      <c r="F12" s="70"/>
      <c r="G12" s="72"/>
      <c r="H12" s="72"/>
      <c r="I12" s="73"/>
    </row>
    <row r="13" spans="1:9">
      <c r="A13" s="10"/>
      <c r="B13" s="11" t="str">
        <f>IFERROR(VLOOKUP(A13,'Master Employee List'!$A$1:$I$38,2,FALSE),"EMP ID not found")</f>
        <v>EMP ID not found</v>
      </c>
      <c r="C13" s="11" t="e">
        <f>VLOOKUP(A13,'Master Employee List'!A11:I48,3,FALSE)</f>
        <v>#N/A</v>
      </c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List'!A12:I49,3,FALSE)</f>
        <v>Randy</v>
      </c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List'!A13:I50,3,FALSE)</f>
        <v>Ellen</v>
      </c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List'!A14:I51,3,FALSE)</f>
        <v>Tuome</v>
      </c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List'!A15:I52,3,FALSE)</f>
        <v>Tadeuz</v>
      </c>
      <c r="D17" s="11"/>
      <c r="E17" s="12"/>
      <c r="F17" s="70"/>
      <c r="G17" s="72"/>
      <c r="H17" s="72"/>
      <c r="I17" s="73"/>
    </row>
    <row r="18" spans="1:9" ht="13.8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List'!A16:I53,3,FALSE)</f>
        <v>Tammy</v>
      </c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4" zoomScale="115" zoomScaleNormal="115" workbookViewId="0">
      <selection activeCell="B14" sqref="A1:I38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09375" defaultRowHeight="13.2"/>
  <cols>
    <col min="1" max="1" width="30.109375" style="58" bestFit="1" customWidth="1"/>
    <col min="2" max="2" width="18.6640625" style="58" customWidth="1"/>
    <col min="3" max="3" width="16.88671875" style="58" customWidth="1"/>
    <col min="4" max="4" width="8.109375" style="58" customWidth="1"/>
    <col min="5" max="5" width="7.33203125" style="58" customWidth="1"/>
    <col min="6" max="6" width="10.5546875" style="58" bestFit="1" customWidth="1"/>
    <col min="7" max="7" width="12.6640625" style="58" bestFit="1" customWidth="1"/>
    <col min="8" max="16384" width="9.109375" style="58"/>
  </cols>
  <sheetData>
    <row r="1" spans="1:2" ht="13.8" thickBot="1"/>
    <row r="2" spans="1:2" ht="22.5" customHeight="1" thickBot="1">
      <c r="A2" s="127" t="s">
        <v>231</v>
      </c>
      <c r="B2" s="128"/>
    </row>
    <row r="3" spans="1:2" ht="16.8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>
        <f>HLOOKUP(B3,'Master Inventory List'!A2:G5,3)</f>
        <v>110</v>
      </c>
    </row>
    <row r="7" spans="1:2" ht="13.8" thickBot="1">
      <c r="A7" s="66" t="s">
        <v>227</v>
      </c>
      <c r="B7" s="60">
        <f>HLOOKUP(B3,'Master Inventory List'!A2:G5,4)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5" sqref="C5"/>
    </sheetView>
  </sheetViews>
  <sheetFormatPr defaultColWidth="9.109375" defaultRowHeight="13.2"/>
  <cols>
    <col min="1" max="1" width="14.88671875" style="58" customWidth="1"/>
    <col min="2" max="16384" width="9.10937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3.2"/>
  <cols>
    <col min="1" max="1" width="14.44140625" customWidth="1"/>
    <col min="2" max="2" width="27.88671875" bestFit="1" customWidth="1"/>
    <col min="3" max="4" width="12.55468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>
      <c r="B4" s="27" t="s">
        <v>30</v>
      </c>
      <c r="C4" s="27" t="s">
        <v>31</v>
      </c>
      <c r="E4" s="129"/>
      <c r="F4" s="130"/>
    </row>
    <row r="5" spans="2:6">
      <c r="B5" s="27" t="s">
        <v>33</v>
      </c>
      <c r="C5" s="27" t="s">
        <v>34</v>
      </c>
      <c r="E5" s="129"/>
      <c r="F5" s="130"/>
    </row>
    <row r="6" spans="2:6">
      <c r="B6" s="27" t="s">
        <v>36</v>
      </c>
      <c r="C6" s="27" t="s">
        <v>37</v>
      </c>
      <c r="E6" s="129"/>
      <c r="F6" s="130"/>
    </row>
    <row r="7" spans="2:6">
      <c r="B7" s="27" t="s">
        <v>41</v>
      </c>
      <c r="C7" s="27" t="s">
        <v>42</v>
      </c>
      <c r="E7" s="129"/>
      <c r="F7" s="130"/>
    </row>
    <row r="8" spans="2:6">
      <c r="B8" s="27" t="s">
        <v>45</v>
      </c>
      <c r="C8" s="27" t="s">
        <v>46</v>
      </c>
      <c r="E8" s="129"/>
      <c r="F8" s="130"/>
    </row>
    <row r="9" spans="2:6">
      <c r="B9" s="27" t="s">
        <v>48</v>
      </c>
      <c r="C9" s="27" t="s">
        <v>49</v>
      </c>
      <c r="E9" s="129"/>
      <c r="F9" s="130"/>
    </row>
    <row r="10" spans="2:6">
      <c r="B10" s="27" t="s">
        <v>52</v>
      </c>
      <c r="C10" s="27" t="s">
        <v>53</v>
      </c>
      <c r="E10" s="129"/>
      <c r="F10" s="130"/>
    </row>
    <row r="11" spans="2:6">
      <c r="B11" s="27" t="s">
        <v>56</v>
      </c>
      <c r="C11" s="27" t="s">
        <v>57</v>
      </c>
      <c r="E11" s="129"/>
      <c r="F11" s="130"/>
    </row>
    <row r="12" spans="2:6">
      <c r="B12" s="27" t="s">
        <v>59</v>
      </c>
      <c r="C12" s="27" t="s">
        <v>60</v>
      </c>
      <c r="E12" s="129"/>
      <c r="F12" s="130"/>
    </row>
    <row r="13" spans="2:6">
      <c r="B13" s="27" t="s">
        <v>62</v>
      </c>
      <c r="C13" s="27" t="s">
        <v>63</v>
      </c>
      <c r="E13" s="129"/>
      <c r="F13" s="130"/>
    </row>
    <row r="14" spans="2:6">
      <c r="B14" s="27" t="s">
        <v>66</v>
      </c>
      <c r="C14" s="27" t="s">
        <v>67</v>
      </c>
      <c r="E14" s="129"/>
      <c r="F14" s="130"/>
    </row>
    <row r="15" spans="2:6">
      <c r="B15" s="27" t="s">
        <v>25</v>
      </c>
      <c r="C15" s="27" t="s">
        <v>69</v>
      </c>
      <c r="E15" s="129"/>
      <c r="F15" s="130"/>
    </row>
    <row r="16" spans="2:6">
      <c r="B16" s="27" t="s">
        <v>71</v>
      </c>
      <c r="C16" s="27" t="s">
        <v>72</v>
      </c>
      <c r="E16" s="129"/>
      <c r="F16" s="130"/>
    </row>
    <row r="17" spans="2:6">
      <c r="B17" s="27" t="s">
        <v>74</v>
      </c>
      <c r="C17" s="27" t="s">
        <v>75</v>
      </c>
      <c r="E17" s="129"/>
      <c r="F17" s="130"/>
    </row>
    <row r="18" spans="2:6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8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09375" defaultRowHeight="13.2"/>
  <cols>
    <col min="1" max="1" width="25.44140625" style="82" customWidth="1"/>
    <col min="2" max="2" width="10.109375" style="82" customWidth="1"/>
    <col min="3" max="3" width="10.5546875" style="82" customWidth="1"/>
    <col min="4" max="4" width="10.33203125" style="82" customWidth="1"/>
    <col min="5" max="5" width="9.33203125" style="82" customWidth="1"/>
    <col min="6" max="6" width="8.88671875" style="82" customWidth="1"/>
    <col min="7" max="7" width="11.33203125" style="82" customWidth="1"/>
    <col min="8" max="8" width="15.6640625" style="82" customWidth="1"/>
    <col min="9" max="16384" width="9.10937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2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6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6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6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6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6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6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ColWidth="9.109375" defaultRowHeight="13.2"/>
  <cols>
    <col min="1" max="1" width="9.109375" style="78"/>
    <col min="2" max="2" width="17.44140625" style="78" bestFit="1" customWidth="1"/>
    <col min="3" max="6" width="12.44140625" style="78" customWidth="1"/>
    <col min="7" max="16384" width="9.10937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6">
      <c r="B7" s="115" t="s">
        <v>250</v>
      </c>
      <c r="C7" s="114">
        <f>-PMT(C3/12,C4,C2)</f>
        <v>1697.9956826206067</v>
      </c>
    </row>
    <row r="8" spans="2:3" ht="15.6">
      <c r="B8" s="79">
        <v>7.2499999999999995E-2</v>
      </c>
      <c r="C8" s="12">
        <f t="dataTable" ref="C8:C14" dt2D="0" dtr="0" r1="C3"/>
        <v>1590.1751010137643</v>
      </c>
    </row>
    <row r="9" spans="2:3" ht="15.6">
      <c r="B9" s="79">
        <v>7.4999999999999997E-2</v>
      </c>
      <c r="C9" s="12">
        <v>1625.7805911544106</v>
      </c>
    </row>
    <row r="10" spans="2:3" ht="15.6">
      <c r="B10" s="79">
        <v>7.7499999999999999E-2</v>
      </c>
      <c r="C10" s="12">
        <v>1661.7232770342728</v>
      </c>
    </row>
    <row r="11" spans="2:3" ht="15.6">
      <c r="B11" s="79">
        <v>8.2500000000000004E-2</v>
      </c>
      <c r="C11" s="12">
        <v>1734.5902963096128</v>
      </c>
    </row>
    <row r="12" spans="2:3" ht="15.6">
      <c r="B12" s="79">
        <v>8.5000000000000006E-2</v>
      </c>
      <c r="C12" s="12">
        <v>1771.4995836166886</v>
      </c>
    </row>
    <row r="13" spans="2:3" ht="15.6">
      <c r="B13" s="79">
        <v>8.7499999999999994E-2</v>
      </c>
      <c r="C13" s="12">
        <v>1808.7159994580018</v>
      </c>
    </row>
    <row r="14" spans="2:3" ht="15.6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8"/>
    <col min="2" max="2" width="11.5546875" style="78" customWidth="1"/>
    <col min="3" max="6" width="14.88671875" style="78" bestFit="1" customWidth="1"/>
    <col min="7" max="7" width="16.6640625" style="78" bestFit="1" customWidth="1"/>
    <col min="8" max="16384" width="9.109375" style="78"/>
  </cols>
  <sheetData>
    <row r="2" spans="2:7" ht="15.6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6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3.109375" style="122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22" bestFit="1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Vijay Kamble</cp:lastModifiedBy>
  <cp:lastPrinted>2016-02-22T19:48:39Z</cp:lastPrinted>
  <dcterms:created xsi:type="dcterms:W3CDTF">2001-09-07T21:10:35Z</dcterms:created>
  <dcterms:modified xsi:type="dcterms:W3CDTF">2022-07-10T18:07:11Z</dcterms:modified>
</cp:coreProperties>
</file>