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8EBF9C9C-9B20-4D9E-983E-C6DCD63ECB7F}" xr6:coauthVersionLast="47" xr6:coauthVersionMax="47" xr10:uidLastSave="{00000000-0000-0000-0000-000000000000}"/>
  <bookViews>
    <workbookView xWindow="-108" yWindow="-108" windowWidth="23256" windowHeight="12456" firstSheet="9" activeTab="15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_Goal">'IF Function'!$I$2</definedName>
    <definedName name="solver_adj" localSheetId="13" hidden="1">Solver!$B$5:$E$7</definedName>
    <definedName name="solver_cvg" localSheetId="13" hidden="1">0.0001</definedName>
    <definedName name="solver_drv" localSheetId="13" hidden="1">1</definedName>
    <definedName name="solver_eng" localSheetId="12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Solver!$B$5:$E$5</definedName>
    <definedName name="solver_lhs2" localSheetId="13" hidden="1">Solver!$B$5:$E$7</definedName>
    <definedName name="solver_lhs3" localSheetId="13" hidden="1">Solver!$B$6:$E$6</definedName>
    <definedName name="solver_lhs4" localSheetId="13" hidden="1">Solver!$B$7:$E$7</definedName>
    <definedName name="solver_lhs5" localSheetId="13" hidden="1">Solver!$B$8</definedName>
    <definedName name="solver_lhs6" localSheetId="13" hidden="1">Solver!$C$8</definedName>
    <definedName name="solver_lhs7" localSheetId="13" hidden="1">Solver!$D$8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2" hidden="1">1</definedName>
    <definedName name="solver_neg" localSheetId="13" hidden="1">1</definedName>
    <definedName name="solver_nod" localSheetId="13" hidden="1">2147483647</definedName>
    <definedName name="solver_num" localSheetId="12" hidden="1">0</definedName>
    <definedName name="solver_num" localSheetId="13" hidden="1">8</definedName>
    <definedName name="solver_nwt" localSheetId="13" hidden="1">1</definedName>
    <definedName name="solver_opt" localSheetId="12" hidden="1">'Goal Seek'!$E$5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3</definedName>
    <definedName name="solver_rel3" localSheetId="13" hidden="1">1</definedName>
    <definedName name="solver_rel4" localSheetId="13" hidden="1">1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92</definedName>
    <definedName name="solver_rhs2" localSheetId="13" hidden="1">20</definedName>
    <definedName name="solver_rhs3" localSheetId="13" hidden="1">45</definedName>
    <definedName name="solver_rhs4" localSheetId="13" hidden="1">55</definedName>
    <definedName name="solver_rhs5" localSheetId="13" hidden="1">Solver!$B$10</definedName>
    <definedName name="solver_rhs6" localSheetId="13" hidden="1">Solver!$C$10</definedName>
    <definedName name="solver_rhs7" localSheetId="13" hidden="1">Solver!$D$10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2" hidden="1">1</definedName>
    <definedName name="solver_typ" localSheetId="13" hidden="1">2</definedName>
    <definedName name="solver_val" localSheetId="12" hidden="1">0</definedName>
    <definedName name="solver_val" localSheetId="13" hidden="1">0</definedName>
    <definedName name="solver_ver" localSheetId="12" hidden="1">3</definedName>
    <definedName name="solver_ver" localSheetId="13" hidden="1">3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8" l="1"/>
  <c r="D3" i="3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E4" i="20"/>
  <c r="C3" i="24"/>
  <c r="C4" i="24"/>
  <c r="C5" i="24"/>
  <c r="C6" i="24"/>
  <c r="C2" i="24"/>
  <c r="B3" i="24"/>
  <c r="B4" i="24"/>
  <c r="B5" i="24"/>
  <c r="B6" i="24"/>
  <c r="B2" i="24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4" i="21"/>
  <c r="H3" i="21"/>
  <c r="E23" i="21"/>
  <c r="F23" i="21"/>
  <c r="G23" i="21"/>
  <c r="E24" i="21"/>
  <c r="F24" i="21"/>
  <c r="G24" i="21"/>
  <c r="E25" i="21"/>
  <c r="F25" i="21"/>
  <c r="G25" i="21"/>
  <c r="E26" i="21"/>
  <c r="F26" i="21"/>
  <c r="G26" i="21"/>
  <c r="E5" i="21"/>
  <c r="F5" i="21"/>
  <c r="G5" i="21"/>
  <c r="E6" i="21"/>
  <c r="F6" i="21"/>
  <c r="G6" i="21"/>
  <c r="E7" i="21"/>
  <c r="F7" i="21"/>
  <c r="G7" i="21"/>
  <c r="E8" i="21"/>
  <c r="F8" i="21"/>
  <c r="G8" i="21"/>
  <c r="E9" i="21"/>
  <c r="F9" i="21"/>
  <c r="G9" i="21"/>
  <c r="E10" i="21"/>
  <c r="F10" i="21"/>
  <c r="G10" i="21"/>
  <c r="E11" i="21"/>
  <c r="F11" i="21"/>
  <c r="G11" i="21"/>
  <c r="E12" i="21"/>
  <c r="F12" i="21"/>
  <c r="G12" i="21"/>
  <c r="E13" i="21"/>
  <c r="F13" i="21"/>
  <c r="G13" i="21"/>
  <c r="E14" i="21"/>
  <c r="F14" i="21"/>
  <c r="G14" i="21"/>
  <c r="E15" i="21"/>
  <c r="F15" i="21"/>
  <c r="G15" i="21"/>
  <c r="E16" i="21"/>
  <c r="F16" i="21"/>
  <c r="G16" i="21"/>
  <c r="E17" i="21"/>
  <c r="F17" i="21"/>
  <c r="G17" i="21"/>
  <c r="E18" i="21"/>
  <c r="F18" i="21"/>
  <c r="G18" i="21"/>
  <c r="E19" i="21"/>
  <c r="F19" i="21"/>
  <c r="G19" i="21"/>
  <c r="E20" i="21"/>
  <c r="F20" i="21"/>
  <c r="G20" i="21"/>
  <c r="E21" i="21"/>
  <c r="F21" i="21"/>
  <c r="G21" i="21"/>
  <c r="E22" i="21"/>
  <c r="F22" i="21"/>
  <c r="G22" i="21"/>
  <c r="G4" i="21"/>
  <c r="F4" i="21"/>
  <c r="E4" i="21"/>
  <c r="I3" i="1" a="1"/>
  <c r="I3" i="1" s="1"/>
  <c r="H3" i="1"/>
  <c r="G3" i="1"/>
  <c r="B7" i="22"/>
  <c r="B6" i="2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2" i="1"/>
  <c r="B13" i="1"/>
  <c r="B11" i="1"/>
  <c r="H3" i="17"/>
  <c r="F14" i="4"/>
  <c r="I6" i="4"/>
  <c r="I7" i="4"/>
  <c r="I8" i="4"/>
  <c r="I9" i="4"/>
  <c r="I5" i="4"/>
  <c r="F10" i="4"/>
  <c r="H6" i="4"/>
  <c r="H7" i="4"/>
  <c r="H8" i="4"/>
  <c r="H9" i="4"/>
  <c r="H5" i="4"/>
  <c r="E10" i="4"/>
  <c r="D10" i="4"/>
  <c r="C10" i="4"/>
  <c r="B10" i="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F7" i="29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<sst xmlns="http://schemas.openxmlformats.org/spreadsheetml/2006/main" count="1331" uniqueCount="280">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</sst>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2" sqref="F1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IF(F5&gt;Monthly_Goal,"YES","NO")</f>
        <v>YES</v>
      </c>
      <c r="I5" s="2" t="str">
        <f>IF(AND(H5="YES",MIN(B5:E6)&lt;=8000),"Bonus","No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IF(F6&gt;Monthly_Goal,"YES","NO")</f>
        <v>NO</v>
      </c>
      <c r="I6" s="2" t="str">
        <f t="shared" ref="I6:I9" si="0">IF(AND(H6="YES",MIN(B6:E7)&lt;=8000),"Bonus","No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IF(F7&gt;Monthly_Goal,"YES","NO")</f>
        <v>NO</v>
      </c>
      <c r="I7" s="2" t="str">
        <f t="shared" si="0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IF(F8&gt;Monthly_Goal,"YES","NO")</f>
        <v>YES</v>
      </c>
      <c r="I8" s="2" t="str">
        <f t="shared" si="0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IF(F9&gt;Monthly_Goal,"YES","NO")</f>
        <v>YES</v>
      </c>
      <c r="I9" s="2" t="str">
        <f t="shared" si="0"/>
        <v>Bonus</v>
      </c>
    </row>
    <row r="10" spans="1:9" ht="13.8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SUM(F5:F9)</f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>
        <f>SUMIF(B3:B272,3000,E3:E272)</f>
        <v>17538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I3" sqref="I3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List'!A1:I38,3,FALSE)</f>
        <v>Howard</v>
      </c>
      <c r="D3" s="11"/>
      <c r="E3" s="12"/>
      <c r="F3" s="70"/>
      <c r="G3" s="72" t="str">
        <f>INDEX(C2:C18,7)</f>
        <v>Mark</v>
      </c>
      <c r="H3" s="72">
        <f>MATCH(A5,A2:A18,TRUE)</f>
        <v>4</v>
      </c>
      <c r="I3" s="73" t="str" cm="1">
        <f t="array" ref="I3">INDEX('Master Employee List'!B1:B38,MATCH(A5,'Master Employee List'!A1:A38,TRUE),TRUE)</f>
        <v>Scote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List'!A2:I39,3,FALSE)</f>
        <v>Joe</v>
      </c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List'!A3:I40,3,FALSE)</f>
        <v>Gail</v>
      </c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List'!A4:I41,3,FALSE)</f>
        <v>Sheryl</v>
      </c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List'!A5:I42,3,FALSE)</f>
        <v>Kendrick</v>
      </c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List'!A6:I43,3,FALSE)</f>
        <v>Mark</v>
      </c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List'!A7:I44,3,FALSE)</f>
        <v>Katie</v>
      </c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List'!A8:I45,3,FALSE)</f>
        <v>Frank</v>
      </c>
      <c r="D10" s="11"/>
      <c r="E10" s="12"/>
      <c r="F10" s="70"/>
      <c r="G10" s="72"/>
      <c r="H10" s="72"/>
      <c r="I10" s="73"/>
    </row>
    <row r="11" spans="1:9">
      <c r="A11" s="10"/>
      <c r="B11" s="11" t="str">
        <f>IFERROR(VLOOKUP(A11,'Master Employee List'!$A$1:$I$38,2,FALSE),"EMP ID not found")</f>
        <v>EMP ID not found</v>
      </c>
      <c r="C11" s="11" t="e">
        <f>VLOOKUP(A11,'Master Employee List'!A9:I46,3,FALSE)</f>
        <v>#N/A</v>
      </c>
      <c r="D11" s="11"/>
      <c r="E11" s="12"/>
      <c r="F11" s="70"/>
      <c r="G11" s="72"/>
      <c r="H11" s="72"/>
      <c r="I11" s="73"/>
    </row>
    <row r="12" spans="1:9">
      <c r="A12" s="10"/>
      <c r="B12" s="11" t="str">
        <f>IFERROR(VLOOKUP(A12,'Master Employee List'!$A$1:$I$38,2,FALSE),"EMP ID not found")</f>
        <v>EMP ID not found</v>
      </c>
      <c r="C12" s="11" t="e">
        <f>VLOOKUP(A12,'Master Employee List'!A10:I47,3,FALSE)</f>
        <v>#N/A</v>
      </c>
      <c r="D12" s="11"/>
      <c r="E12" s="12"/>
      <c r="F12" s="70"/>
      <c r="G12" s="72"/>
      <c r="H12" s="72"/>
      <c r="I12" s="73"/>
    </row>
    <row r="13" spans="1:9">
      <c r="A13" s="10"/>
      <c r="B13" s="11" t="str">
        <f>IFERROR(VLOOKUP(A13,'Master Employee List'!$A$1:$I$38,2,FALSE),"EMP ID not found")</f>
        <v>EMP ID not found</v>
      </c>
      <c r="C13" s="11" t="e">
        <f>VLOOKUP(A13,'Master Employee List'!A11:I48,3,FALSE)</f>
        <v>#N/A</v>
      </c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List'!A12:I49,3,FALSE)</f>
        <v>Randy</v>
      </c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List'!A13:I50,3,FALSE)</f>
        <v>Ellen</v>
      </c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List'!A14:I51,3,FALSE)</f>
        <v>Tuome</v>
      </c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List'!A15:I52,3,FALSE)</f>
        <v>Tadeuz</v>
      </c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List'!A16:I53,3,FALSE)</f>
        <v>Tammy</v>
      </c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>
        <f>HLOOKUP(B3,'Master Inventory List'!A2:G5,3)</f>
        <v>110</v>
      </c>
    </row>
    <row r="7" spans="1:2" ht="13.8" thickBot="1">
      <c r="A7" s="66" t="s">
        <v>227</v>
      </c>
      <c r="B7" s="60">
        <f>HLOOKUP(B3,'Master Inventory List'!A2:G5,4)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5" sqref="C5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7" zoomScale="130" zoomScaleNormal="130" workbookViewId="0">
      <selection activeCell="H19" sqref="H19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>LEFT(A4,3)</f>
        <v>ACM</v>
      </c>
      <c r="F4" s="19" t="str">
        <f>MID(A4,4,3)</f>
        <v>111</v>
      </c>
      <c r="G4" s="19" t="str">
        <f>RIGHT(A4,2)</f>
        <v>WW</v>
      </c>
      <c r="H4">
        <f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ref="E5:E22" si="0">LEFT(A5,3)</f>
        <v>ACM</v>
      </c>
      <c r="F5" s="19" t="str">
        <f t="shared" ref="F5:F22" si="1">MID(A5,4,3)</f>
        <v>150</v>
      </c>
      <c r="G5" s="19" t="str">
        <f t="shared" ref="G5:G22" si="2">RIGHT(A5,2)</f>
        <v>WW</v>
      </c>
      <c r="H5">
        <f t="shared" ref="H5:H26" si="3">LEN(A5)</f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>LEFT(A23,3)</f>
        <v>TRA</v>
      </c>
      <c r="F23" s="19" t="str">
        <f>MID(A23,4,3)</f>
        <v>205</v>
      </c>
      <c r="G23" s="19" t="str">
        <f>RIGHT(A23,2)</f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>LEFT(A24,3)</f>
        <v>TRA</v>
      </c>
      <c r="F24" s="19" t="str">
        <f>MID(A24,4,3)</f>
        <v>207</v>
      </c>
      <c r="G24" s="19" t="str">
        <f>RIGHT(A24,2)</f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ref="E25:E26" si="4">LEFT(A25,3)</f>
        <v>TRA</v>
      </c>
      <c r="F25" s="19" t="str">
        <f t="shared" ref="F25:F26" si="5">MID(A25,4,3)</f>
        <v>310</v>
      </c>
      <c r="G25" s="19" t="str">
        <f t="shared" ref="G25:G26" si="6">RIGHT(A25,2)</f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4"/>
        <v>TRA</v>
      </c>
      <c r="F26" s="19" t="str">
        <f t="shared" si="5"/>
        <v>610</v>
      </c>
      <c r="G26" s="19" t="str">
        <f t="shared" si="6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D1" sqref="D1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3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_xlfn.CONCAT(C3," ",B3)</f>
        <v>Howard Smith</v>
      </c>
      <c r="F3" s="130"/>
    </row>
    <row r="4" spans="2:6">
      <c r="B4" s="27" t="s">
        <v>30</v>
      </c>
      <c r="C4" s="27" t="s">
        <v>31</v>
      </c>
      <c r="E4" s="129" t="str">
        <f>_xlfn.CONCAT(B4," ",C4)</f>
        <v>Gonzales Joe</v>
      </c>
      <c r="F4" s="130"/>
    </row>
    <row r="5" spans="2:6">
      <c r="B5" s="27" t="s">
        <v>33</v>
      </c>
      <c r="C5" s="27" t="s">
        <v>34</v>
      </c>
      <c r="E5" s="129" t="str">
        <f t="shared" ref="E5" si="0">_xlfn.CONCAT(C5," ",B5)</f>
        <v>Gail Scote</v>
      </c>
      <c r="F5" s="130"/>
    </row>
    <row r="6" spans="2:6">
      <c r="B6" s="27" t="s">
        <v>36</v>
      </c>
      <c r="C6" s="27" t="s">
        <v>37</v>
      </c>
      <c r="E6" s="129" t="str">
        <f t="shared" ref="E6" si="1">_xlfn.CONCAT(B6," ",C6)</f>
        <v>Kane Sheryl</v>
      </c>
      <c r="F6" s="130"/>
    </row>
    <row r="7" spans="2:6">
      <c r="B7" s="27" t="s">
        <v>41</v>
      </c>
      <c r="C7" s="27" t="s">
        <v>42</v>
      </c>
      <c r="E7" s="129" t="str">
        <f t="shared" ref="E7" si="2">_xlfn.CONCAT(C7," ",B7)</f>
        <v>Kendrick Hapsbuch</v>
      </c>
      <c r="F7" s="130"/>
    </row>
    <row r="8" spans="2:6">
      <c r="B8" s="27" t="s">
        <v>45</v>
      </c>
      <c r="C8" s="27" t="s">
        <v>46</v>
      </c>
      <c r="E8" s="129" t="str">
        <f t="shared" ref="E8" si="3">_xlfn.CONCAT(B8," ",C8)</f>
        <v>Henders Mark</v>
      </c>
      <c r="F8" s="130"/>
    </row>
    <row r="9" spans="2:6">
      <c r="B9" s="27" t="s">
        <v>48</v>
      </c>
      <c r="C9" s="27" t="s">
        <v>49</v>
      </c>
      <c r="E9" s="129" t="str">
        <f t="shared" ref="E9" si="4">_xlfn.CONCAT(C9," ",B9)</f>
        <v>Katie Atherton</v>
      </c>
      <c r="F9" s="130"/>
    </row>
    <row r="10" spans="2:6">
      <c r="B10" s="27" t="s">
        <v>52</v>
      </c>
      <c r="C10" s="27" t="s">
        <v>53</v>
      </c>
      <c r="E10" s="129" t="str">
        <f t="shared" ref="E10" si="5">_xlfn.CONCAT(B10," ",C10)</f>
        <v>Bellwood Frank</v>
      </c>
      <c r="F10" s="130"/>
    </row>
    <row r="11" spans="2:6">
      <c r="B11" s="27" t="s">
        <v>56</v>
      </c>
      <c r="C11" s="27" t="s">
        <v>57</v>
      </c>
      <c r="E11" s="129" t="str">
        <f t="shared" ref="E11" si="6">_xlfn.CONCAT(C11," ",B11)</f>
        <v>Linda Cooper</v>
      </c>
      <c r="F11" s="130"/>
    </row>
    <row r="12" spans="2:6">
      <c r="B12" s="27" t="s">
        <v>59</v>
      </c>
      <c r="C12" s="27" t="s">
        <v>60</v>
      </c>
      <c r="E12" s="129" t="str">
        <f t="shared" ref="E12" si="7">_xlfn.CONCAT(B12," ",C12)</f>
        <v>Cronwith Brent</v>
      </c>
      <c r="F12" s="130"/>
    </row>
    <row r="13" spans="2:6">
      <c r="B13" s="27" t="s">
        <v>62</v>
      </c>
      <c r="C13" s="27" t="s">
        <v>63</v>
      </c>
      <c r="E13" s="129" t="str">
        <f t="shared" ref="E13" si="8">_xlfn.CONCAT(C13," ",B13)</f>
        <v>Sandrae Simpson</v>
      </c>
      <c r="F13" s="130"/>
    </row>
    <row r="14" spans="2:6">
      <c r="B14" s="27" t="s">
        <v>66</v>
      </c>
      <c r="C14" s="27" t="s">
        <v>67</v>
      </c>
      <c r="E14" s="129" t="str">
        <f t="shared" ref="E14" si="9">_xlfn.CONCAT(B14," ",C14)</f>
        <v>Sindole Randy</v>
      </c>
      <c r="F14" s="130"/>
    </row>
    <row r="15" spans="2:6">
      <c r="B15" s="27" t="s">
        <v>25</v>
      </c>
      <c r="C15" s="27" t="s">
        <v>69</v>
      </c>
      <c r="E15" s="129" t="str">
        <f t="shared" ref="E15" si="10">_xlfn.CONCAT(C15," ",B15)</f>
        <v>Ellen Smith</v>
      </c>
      <c r="F15" s="130"/>
    </row>
    <row r="16" spans="2:6">
      <c r="B16" s="27" t="s">
        <v>71</v>
      </c>
      <c r="C16" s="27" t="s">
        <v>72</v>
      </c>
      <c r="E16" s="129" t="str">
        <f t="shared" ref="E16" si="11">_xlfn.CONCAT(B16," ",C16)</f>
        <v>Vuanuo Tuome</v>
      </c>
      <c r="F16" s="130"/>
    </row>
    <row r="17" spans="2:6">
      <c r="B17" s="27" t="s">
        <v>74</v>
      </c>
      <c r="C17" s="27" t="s">
        <v>75</v>
      </c>
      <c r="E17" s="129" t="str">
        <f t="shared" ref="E17" si="12">_xlfn.CONCAT(C17," ",B17)</f>
        <v>Tadeuz Szcznyck</v>
      </c>
      <c r="F17" s="130"/>
    </row>
    <row r="18" spans="2:6">
      <c r="B18" s="27" t="s">
        <v>77</v>
      </c>
      <c r="C18" s="27" t="s">
        <v>78</v>
      </c>
      <c r="E18" s="129" t="str">
        <f t="shared" ref="E18" si="13">_xlfn.CONCAT(B18," ",C18)</f>
        <v>Wu Tammy</v>
      </c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H14" sqref="H14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C4" sqref="C4"/>
    </sheetView>
  </sheetViews>
  <sheetFormatPr defaultRowHeight="13.2"/>
  <cols>
    <col min="1" max="1" width="18" bestFit="1" customWidth="1"/>
    <col min="2" max="2" width="10.44140625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>
        <f>-PMT(B3/12,B4,B2)</f>
        <v>1697.9956826206067</v>
      </c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92</v>
      </c>
      <c r="C5" s="90">
        <v>39.999999999999993</v>
      </c>
      <c r="D5" s="90">
        <v>92</v>
      </c>
      <c r="E5" s="90">
        <v>92</v>
      </c>
      <c r="F5" s="78"/>
      <c r="G5" s="89">
        <v>1.25</v>
      </c>
      <c r="H5" s="88">
        <f>G5*(B5+C5+D5+E5)</f>
        <v>395</v>
      </c>
    </row>
    <row r="6" spans="1:8" ht="15.6">
      <c r="A6" s="91" t="s">
        <v>270</v>
      </c>
      <c r="B6" s="92">
        <v>32.999999999999986</v>
      </c>
      <c r="C6" s="90">
        <v>20</v>
      </c>
      <c r="D6" s="90">
        <v>43.000000000000007</v>
      </c>
      <c r="E6" s="90">
        <v>20</v>
      </c>
      <c r="F6" s="78"/>
      <c r="G6" s="89">
        <v>1.84</v>
      </c>
      <c r="H6" s="88">
        <f>G6*(B6+C6+D6+E6)</f>
        <v>213.44</v>
      </c>
    </row>
    <row r="7" spans="1:8" ht="15.6">
      <c r="A7" s="91" t="s">
        <v>269</v>
      </c>
      <c r="B7" s="90">
        <v>55</v>
      </c>
      <c r="C7" s="90">
        <v>20</v>
      </c>
      <c r="D7" s="90">
        <v>55</v>
      </c>
      <c r="E7" s="90">
        <v>48</v>
      </c>
      <c r="F7" s="78"/>
      <c r="G7" s="89">
        <v>1.45</v>
      </c>
      <c r="H7" s="88">
        <f>G7*(B7+C7+D7+E7)</f>
        <v>258.09999999999997</v>
      </c>
    </row>
    <row r="8" spans="1:8" ht="15.6">
      <c r="A8" s="102" t="s">
        <v>268</v>
      </c>
      <c r="B8" s="87">
        <f>SUM(B5:B7)</f>
        <v>180</v>
      </c>
      <c r="C8" s="87">
        <f>SUM(C5:C7)</f>
        <v>80</v>
      </c>
      <c r="D8" s="87">
        <f>SUM(D5:D7)</f>
        <v>190</v>
      </c>
      <c r="E8" s="87">
        <f>SUM(E5:E7)</f>
        <v>160</v>
      </c>
      <c r="F8" s="78"/>
      <c r="G8" s="86"/>
      <c r="H8" s="109">
        <f>H5+H6+H7</f>
        <v>866.54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D8" sqref="D8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scenarios current="0" show="0">
    <scenario name="Default" locked="1" count="4" user="Vijay Kamble" comment="Created by Vijay Kamble on 12-07-2022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Vijay Kamble" comment="Created by Vijay Kamble on 12-07-2022">
      <inputCells r="C11" val="0.05" numFmtId="10"/>
      <inputCells r="C12" val="0.08" numFmtId="10"/>
      <inputCells r="C13" val="0.065" numFmtId="10"/>
      <inputCells r="C14" val="0.03" numFmtId="10"/>
    </scenario>
    <scenario name="Worst Case" locked="1" count="4" user="Vijay Kamble" comment="Created by Vijay Kamble on 12-07-2022_x000a_Modified by Vijay Kamble on 12-07-2022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Vijay Kamble</cp:lastModifiedBy>
  <cp:lastPrinted>2016-02-22T19:48:39Z</cp:lastPrinted>
  <dcterms:created xsi:type="dcterms:W3CDTF">2001-09-07T21:10:35Z</dcterms:created>
  <dcterms:modified xsi:type="dcterms:W3CDTF">2022-07-11T20:04:06Z</dcterms:modified>
</cp:coreProperties>
</file>