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ish\Desktop\EAP_Reviewer_comments\"/>
    </mc:Choice>
  </mc:AlternateContent>
  <xr:revisionPtr revIDLastSave="0" documentId="8_{C2EBC666-BE80-41EC-BED7-AEE8A21B6BDC}" xr6:coauthVersionLast="47" xr6:coauthVersionMax="47" xr10:uidLastSave="{00000000-0000-0000-0000-000000000000}"/>
  <bookViews>
    <workbookView xWindow="-108" yWindow="-108" windowWidth="23256" windowHeight="12456" xr2:uid="{06EFED2B-7A0B-4BAF-A9D9-431CBC5687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4" i="1" l="1"/>
  <c r="T34" i="1"/>
  <c r="S34" i="1"/>
  <c r="R34" i="1"/>
  <c r="Q34" i="1"/>
  <c r="P34" i="1"/>
  <c r="O34" i="1"/>
  <c r="N34" i="1"/>
  <c r="M34" i="1"/>
  <c r="L34" i="1"/>
  <c r="K34" i="1"/>
  <c r="U30" i="1"/>
  <c r="T30" i="1"/>
  <c r="S30" i="1"/>
  <c r="R30" i="1"/>
  <c r="Q30" i="1"/>
  <c r="P30" i="1"/>
  <c r="O30" i="1"/>
  <c r="N30" i="1"/>
  <c r="M30" i="1"/>
  <c r="L30" i="1"/>
  <c r="K30" i="1"/>
  <c r="U28" i="1"/>
  <c r="T28" i="1"/>
  <c r="S28" i="1"/>
  <c r="R28" i="1"/>
  <c r="Q28" i="1"/>
  <c r="P28" i="1"/>
  <c r="O28" i="1"/>
  <c r="N28" i="1"/>
  <c r="M28" i="1"/>
  <c r="L28" i="1"/>
  <c r="K28" i="1"/>
  <c r="U27" i="1"/>
  <c r="T27" i="1"/>
  <c r="S27" i="1"/>
  <c r="R27" i="1"/>
  <c r="Q27" i="1"/>
  <c r="P27" i="1"/>
  <c r="O27" i="1"/>
  <c r="N27" i="1"/>
  <c r="M27" i="1"/>
  <c r="L27" i="1"/>
  <c r="K27" i="1"/>
  <c r="U21" i="1"/>
  <c r="T21" i="1"/>
  <c r="S21" i="1"/>
  <c r="R21" i="1"/>
  <c r="Q21" i="1"/>
  <c r="P21" i="1"/>
  <c r="O21" i="1"/>
  <c r="N21" i="1"/>
  <c r="M21" i="1"/>
  <c r="L21" i="1"/>
  <c r="K21" i="1"/>
</calcChain>
</file>

<file path=xl/sharedStrings.xml><?xml version="1.0" encoding="utf-8"?>
<sst xmlns="http://schemas.openxmlformats.org/spreadsheetml/2006/main" count="244" uniqueCount="171">
  <si>
    <t>Protocol</t>
  </si>
  <si>
    <t>Device side</t>
  </si>
  <si>
    <t xml:space="preserve">Server side </t>
  </si>
  <si>
    <t>Total Computation cost</t>
  </si>
  <si>
    <t>Rpi 4</t>
  </si>
  <si>
    <t>[2]</t>
  </si>
  <si>
    <t>6E</t>
  </si>
  <si>
    <t>8E+ H</t>
  </si>
  <si>
    <t>14E+H</t>
  </si>
  <si>
    <t>[4]</t>
  </si>
  <si>
    <t>[6]</t>
  </si>
  <si>
    <t>[12]</t>
  </si>
  <si>
    <t>[13]</t>
  </si>
  <si>
    <t>[14]</t>
  </si>
  <si>
    <t>[15]</t>
  </si>
  <si>
    <t>[18]</t>
  </si>
  <si>
    <t>[24]</t>
  </si>
  <si>
    <t>[28]</t>
  </si>
  <si>
    <t>Ours</t>
  </si>
  <si>
    <t>Component</t>
  </si>
  <si>
    <t>Power Consumption (Idle → Max)</t>
  </si>
  <si>
    <t>2E+3H+PE</t>
  </si>
  <si>
    <t>2E+5H+PE</t>
  </si>
  <si>
    <t>4E+8H+2PE</t>
  </si>
  <si>
    <t>total bits</t>
  </si>
  <si>
    <t>CPU (Arm Cortex-A72)</t>
  </si>
  <si>
    <t>~1.5W – 6W (depends on load)</t>
  </si>
  <si>
    <t>2E+H+PE</t>
  </si>
  <si>
    <t>E+H+PE</t>
  </si>
  <si>
    <t>3E+2H+2PE</t>
  </si>
  <si>
    <t>Wi-Fi (802.11ac)</t>
  </si>
  <si>
    <t>~0.5W – 2W (depends on TX power &amp; data rate)</t>
  </si>
  <si>
    <t>5E+H</t>
  </si>
  <si>
    <t>10E+2H</t>
  </si>
  <si>
    <t>Device</t>
  </si>
  <si>
    <t>Wi-Fi Standard</t>
  </si>
  <si>
    <t>TX Power</t>
  </si>
  <si>
    <t>Data Rate</t>
  </si>
  <si>
    <t>Energy/bit</t>
  </si>
  <si>
    <t>2432-bit TX</t>
  </si>
  <si>
    <t>1MB TX</t>
  </si>
  <si>
    <t>Relative Efficiency</t>
  </si>
  <si>
    <t>Total (Idle vs Load)</t>
  </si>
  <si>
    <t>~2W (idle) – 8W (max)</t>
  </si>
  <si>
    <t>3E+2H</t>
  </si>
  <si>
    <t>8E+3H</t>
  </si>
  <si>
    <t>RPi 4</t>
  </si>
  <si>
    <t>802.11ac</t>
  </si>
  <si>
    <t>1.0W</t>
  </si>
  <si>
    <t>50 Mbps</t>
  </si>
  <si>
    <t>50 nJ/bit</t>
  </si>
  <si>
    <t>0.00012 J</t>
  </si>
  <si>
    <t>0.42 J</t>
  </si>
  <si>
    <t>1.0x (baseline)</t>
  </si>
  <si>
    <t xml:space="preserve">Pico W (with Wi-Fi) </t>
  </si>
  <si>
    <t>4E+H+V</t>
  </si>
  <si>
    <t>4E+2H+V</t>
  </si>
  <si>
    <t>8E+3H+2V</t>
  </si>
  <si>
    <t>RPi Zero W</t>
  </si>
  <si>
    <t>802.11n</t>
  </si>
  <si>
    <t>0.8W</t>
  </si>
  <si>
    <t>20 Mbps</t>
  </si>
  <si>
    <t>200 nJ/bit</t>
  </si>
  <si>
    <t>0.00049 J</t>
  </si>
  <si>
    <t>1.68 J</t>
  </si>
  <si>
    <t>4.0x less efficient</t>
  </si>
  <si>
    <t>Power Consumption</t>
  </si>
  <si>
    <t>PE+E+DH</t>
  </si>
  <si>
    <t>PE+DH</t>
  </si>
  <si>
    <t>E+2PE+2DH</t>
  </si>
  <si>
    <t>RPi Pico W</t>
  </si>
  <si>
    <t>0.5W</t>
  </si>
  <si>
    <t>10 Mbps</t>
  </si>
  <si>
    <t>500 nJ/bit</t>
  </si>
  <si>
    <t>0.00122 J</t>
  </si>
  <si>
    <t>4.19 J</t>
  </si>
  <si>
    <t>10.0x less efficient</t>
  </si>
  <si>
    <t>RP2040 (Active)</t>
  </si>
  <si>
    <r>
      <t>~15–90 mA @ 3.3V (</t>
    </r>
    <r>
      <rPr>
        <b/>
        <sz val="10"/>
        <color rgb="FF404040"/>
        <rFont val="Segoe UI"/>
        <family val="2"/>
      </rPr>
      <t>~50–300 mW</t>
    </r>
    <r>
      <rPr>
        <sz val="10"/>
        <color rgb="FF404040"/>
        <rFont val="Segoe UI"/>
        <family val="2"/>
      </rPr>
      <t>)</t>
    </r>
  </si>
  <si>
    <t>5H+3PM</t>
  </si>
  <si>
    <t>3H+3PM</t>
  </si>
  <si>
    <t>8H+6PM</t>
  </si>
  <si>
    <t>RPi 1B/B+</t>
  </si>
  <si>
    <t>802.11g</t>
  </si>
  <si>
    <t>1.2W</t>
  </si>
  <si>
    <t>5 Mbps</t>
  </si>
  <si>
    <t>800 nJ/bit</t>
  </si>
  <si>
    <t>0.00195 J</t>
  </si>
  <si>
    <t>6.71 J</t>
  </si>
  <si>
    <t>16.0x less efficient</t>
  </si>
  <si>
    <t>RP2040 (Sleep)</t>
  </si>
  <si>
    <r>
      <t>~0.5–2 mA @ 3.3V (</t>
    </r>
    <r>
      <rPr>
        <b/>
        <sz val="10"/>
        <color rgb="FF404040"/>
        <rFont val="Segoe UI"/>
        <family val="2"/>
      </rPr>
      <t>~1.65–6.6 mW</t>
    </r>
    <r>
      <rPr>
        <sz val="10"/>
        <color rgb="FF404040"/>
        <rFont val="Segoe UI"/>
        <family val="2"/>
      </rPr>
      <t>)</t>
    </r>
  </si>
  <si>
    <t>2E</t>
  </si>
  <si>
    <t>4E</t>
  </si>
  <si>
    <t>Wi-Fi (Pico W)</t>
  </si>
  <si>
    <r>
      <t>~120–250 mA @ 3.3V (</t>
    </r>
    <r>
      <rPr>
        <b/>
        <sz val="10"/>
        <color rgb="FF404040"/>
        <rFont val="Segoe UI"/>
        <family val="2"/>
      </rPr>
      <t>~400–825 mW</t>
    </r>
    <r>
      <rPr>
        <sz val="10"/>
        <color rgb="FF404040"/>
        <rFont val="Segoe UI"/>
        <family val="2"/>
      </rPr>
      <t>)</t>
    </r>
  </si>
  <si>
    <t>PM+5H</t>
  </si>
  <si>
    <t>2PM+6H</t>
  </si>
  <si>
    <t>3PM+6H</t>
  </si>
  <si>
    <t>3E+6H</t>
  </si>
  <si>
    <t>4E+5H</t>
  </si>
  <si>
    <t>7E+11H</t>
  </si>
  <si>
    <t>Raspberry Pi 4</t>
  </si>
  <si>
    <t>Raspberry Pi B/B+</t>
  </si>
  <si>
    <t>Rpi zero W</t>
  </si>
  <si>
    <t>Raspberry Pi Zero W</t>
  </si>
  <si>
    <t>CPU Power (W)</t>
  </si>
  <si>
    <t>Wi-Fi Power (W)</t>
  </si>
  <si>
    <t>Wi-Fi Efficiency (nJ/bit)</t>
  </si>
  <si>
    <t>Scenario</t>
  </si>
  <si>
    <t>Current (mA)</t>
  </si>
  <si>
    <t>Power (W)</t>
  </si>
  <si>
    <t>Energy per Second (J)</t>
  </si>
  <si>
    <t>Intel i5-1135</t>
  </si>
  <si>
    <t>Redberry Pi W Zero</t>
  </si>
  <si>
    <t>~300</t>
  </si>
  <si>
    <t>Idle</t>
  </si>
  <si>
    <t>~50–100</t>
  </si>
  <si>
    <t>0.16–0.33</t>
  </si>
  <si>
    <t>0.16–0.33 J/s</t>
  </si>
  <si>
    <t xml:space="preserve">Total time </t>
  </si>
  <si>
    <t>Raspberry Pi Pico W</t>
  </si>
  <si>
    <t>~500</t>
  </si>
  <si>
    <t>Active</t>
  </si>
  <si>
    <t>~150–300</t>
  </si>
  <si>
    <t>0.5–1.0</t>
  </si>
  <si>
    <t>0.5–1.0 J/s</t>
  </si>
  <si>
    <t>RPi 1 Model B+</t>
  </si>
  <si>
    <t>1.00 (USB Dongle)</t>
  </si>
  <si>
    <t>~400</t>
  </si>
  <si>
    <t>Wi-Fi Tx</t>
  </si>
  <si>
    <t>~200–350</t>
  </si>
  <si>
    <t>0.66–1.16</t>
  </si>
  <si>
    <t>0.66–1.16 J/s</t>
  </si>
  <si>
    <t>~50</t>
  </si>
  <si>
    <t>Energy consumption for avergare mode computatuion</t>
  </si>
  <si>
    <t>Energy per Bit (Wi-Fi)</t>
  </si>
  <si>
    <t>CPU Architecture</t>
  </si>
  <si>
    <t>Avg. CPU Power (W)</t>
  </si>
  <si>
    <t>Energy (J) for 0.3095s</t>
  </si>
  <si>
    <t>60–660 nJ/bit</t>
  </si>
  <si>
    <t>RPi Pico (RP2040)</t>
  </si>
  <si>
    <t>Dual-core Cortex-M0+</t>
  </si>
  <si>
    <t>0.031 J</t>
  </si>
  <si>
    <r>
      <t>29x more efficient</t>
    </r>
    <r>
      <rPr>
        <sz val="10"/>
        <color rgb="FF404040"/>
        <rFont val="Segoe UI"/>
        <family val="2"/>
      </rPr>
      <t> than RPi 4</t>
    </r>
  </si>
  <si>
    <t>ESP8266</t>
  </si>
  <si>
    <t>~50–500 nJ/bit</t>
  </si>
  <si>
    <t>Single-core ARM1176</t>
  </si>
  <si>
    <t>0.046 J</t>
  </si>
  <si>
    <t>~20x more efficient than RPi 4</t>
  </si>
  <si>
    <t>ESP32</t>
  </si>
  <si>
    <t>~30–300 nJ/bit</t>
  </si>
  <si>
    <t>RPi 1 Model B/B+</t>
  </si>
  <si>
    <t>Single-core ARM11</t>
  </si>
  <si>
    <t>0.619 J</t>
  </si>
  <si>
    <t>~1.5x more efficient than RPi 4</t>
  </si>
  <si>
    <t>RPi 4 (Cortex-A72)</t>
  </si>
  <si>
    <t>Quad-core Cortex-A72</t>
  </si>
  <si>
    <t>0.929 J</t>
  </si>
  <si>
    <t>Baseline (least efficient)</t>
  </si>
  <si>
    <t>Power / Energy per Bit</t>
  </si>
  <si>
    <t>Time / Bits</t>
  </si>
  <si>
    <t>Energy Consumed</t>
  </si>
  <si>
    <t>CPU</t>
  </si>
  <si>
    <t>0.33 W</t>
  </si>
  <si>
    <t>0.3095 sec</t>
  </si>
  <si>
    <t>0.1021 J</t>
  </si>
  <si>
    <t>Wi-Fi TX</t>
  </si>
  <si>
    <t>300 nJ/bit</t>
  </si>
  <si>
    <t>2432 bits</t>
  </si>
  <si>
    <t>0.00073 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</si>
</sst>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rgb="FF404040"/>
      <name val="Segoe UI"/>
      <family val="2"/>
    </font>
    <font>
      <b/>
      <sz val="10"/>
      <color rgb="FF404040"/>
      <name val="Segoe U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left"/>
    </xf>
    <xf numFmtId="0" fontId="1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/>
    </xf>
    <xf numFmtId="0" fontId="0" fillId="0" borderId="7" xfId="0" applyBorder="1"/>
    <xf numFmtId="0" fontId="0" fillId="0" borderId="8" xfId="0" applyBorder="1" applyAlignment="1">
      <alignment horizontal="center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9" xfId="0" applyFont="1" applyBorder="1" applyAlignment="1">
      <alignment wrapText="1"/>
    </xf>
    <xf numFmtId="0" fontId="4" fillId="0" borderId="9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0" fillId="0" borderId="4" xfId="0" applyBorder="1" applyAlignment="1">
      <alignment horizontal="left" vertical="center" wrapText="1"/>
    </xf>
    <xf numFmtId="0" fontId="0" fillId="0" borderId="2" xfId="0" applyBorder="1" applyAlignment="1">
      <alignment horizontal="left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/>
    </xf>
    <xf numFmtId="0" fontId="0" fillId="0" borderId="0" xfId="0" applyAlignment="1">
      <alignment horizontal="left" vertical="center"/>
    </xf>
    <xf numFmtId="0" fontId="3" fillId="0" borderId="13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2" fillId="0" borderId="13" xfId="0" applyFont="1" applyBorder="1" applyAlignment="1">
      <alignment vertical="center" wrapText="1"/>
    </xf>
    <xf numFmtId="0" fontId="4" fillId="0" borderId="2" xfId="0" applyFont="1" applyBorder="1" applyAlignment="1">
      <alignment wrapText="1"/>
    </xf>
    <xf numFmtId="0" fontId="0" fillId="0" borderId="2" xfId="0" applyBorder="1"/>
    <xf numFmtId="0" fontId="2" fillId="0" borderId="2" xfId="0" applyFont="1" applyBorder="1" applyAlignment="1">
      <alignment horizontal="left" vertical="center" wrapText="1"/>
    </xf>
    <xf numFmtId="0" fontId="4" fillId="0" borderId="14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86707-D72E-4DCC-9494-80C2041D3F1E}">
  <dimension ref="B5:AA37"/>
  <sheetViews>
    <sheetView tabSelected="1" topLeftCell="C3" zoomScale="57" workbookViewId="0">
      <selection activeCell="I19" sqref="I19"/>
    </sheetView>
  </sheetViews>
  <sheetFormatPr defaultRowHeight="14.4" x14ac:dyDescent="0.3"/>
  <cols>
    <col min="3" max="3" width="12.88671875" customWidth="1"/>
    <col min="4" max="5" width="9.21875" bestFit="1" customWidth="1"/>
    <col min="6" max="6" width="18.5546875" customWidth="1"/>
    <col min="7" max="7" width="14.5546875" customWidth="1"/>
    <col min="8" max="8" width="17" customWidth="1"/>
    <col min="9" max="9" width="20.109375" customWidth="1"/>
    <col min="10" max="10" width="17.44140625" customWidth="1"/>
    <col min="14" max="14" width="11.5546875" customWidth="1"/>
    <col min="15" max="15" width="10.88671875" customWidth="1"/>
    <col min="17" max="17" width="13.5546875" customWidth="1"/>
    <col min="23" max="23" width="25.6640625" customWidth="1"/>
    <col min="24" max="24" width="43" customWidth="1"/>
    <col min="25" max="25" width="13.6640625" customWidth="1"/>
    <col min="26" max="26" width="15.44140625" customWidth="1"/>
    <col min="27" max="27" width="21.44140625" customWidth="1"/>
    <col min="28" max="28" width="20.109375" customWidth="1"/>
  </cols>
  <sheetData>
    <row r="5" spans="3:24" ht="29.4" thickBot="1" x14ac:dyDescent="0.35">
      <c r="C5" t="s">
        <v>0</v>
      </c>
      <c r="D5" s="1" t="s">
        <v>1</v>
      </c>
      <c r="E5" s="1" t="s">
        <v>2</v>
      </c>
      <c r="F5" s="1"/>
      <c r="G5" s="1"/>
      <c r="H5" s="1" t="s">
        <v>3</v>
      </c>
      <c r="W5" t="s">
        <v>4</v>
      </c>
    </row>
    <row r="6" spans="3:24" ht="15" x14ac:dyDescent="0.3">
      <c r="C6" s="2" t="s">
        <v>5</v>
      </c>
      <c r="D6" s="3" t="s">
        <v>6</v>
      </c>
      <c r="E6" s="3" t="s">
        <v>7</v>
      </c>
      <c r="F6" s="3"/>
      <c r="G6" s="3"/>
      <c r="H6" s="4" t="s">
        <v>8</v>
      </c>
      <c r="J6" s="5" t="s">
        <v>0</v>
      </c>
      <c r="K6" s="6" t="s">
        <v>5</v>
      </c>
      <c r="L6" s="6" t="s">
        <v>9</v>
      </c>
      <c r="M6" s="6" t="s">
        <v>10</v>
      </c>
      <c r="N6" s="6" t="s">
        <v>11</v>
      </c>
      <c r="O6" s="6" t="s">
        <v>12</v>
      </c>
      <c r="P6" s="6" t="s">
        <v>13</v>
      </c>
      <c r="Q6" s="6" t="s">
        <v>14</v>
      </c>
      <c r="R6" s="6" t="s">
        <v>15</v>
      </c>
      <c r="S6" s="6" t="s">
        <v>16</v>
      </c>
      <c r="T6" s="7" t="s">
        <v>17</v>
      </c>
      <c r="U6" s="8" t="s">
        <v>18</v>
      </c>
      <c r="W6" s="9" t="s">
        <v>19</v>
      </c>
      <c r="X6" s="9" t="s">
        <v>20</v>
      </c>
    </row>
    <row r="7" spans="3:24" ht="15.6" thickBot="1" x14ac:dyDescent="0.35">
      <c r="C7" s="2" t="s">
        <v>9</v>
      </c>
      <c r="D7" s="4" t="s">
        <v>21</v>
      </c>
      <c r="E7" s="4" t="s">
        <v>22</v>
      </c>
      <c r="F7" s="4"/>
      <c r="G7" s="4"/>
      <c r="H7" s="4" t="s">
        <v>23</v>
      </c>
      <c r="J7" s="10" t="s">
        <v>24</v>
      </c>
      <c r="K7" s="11">
        <v>1664</v>
      </c>
      <c r="L7" s="12">
        <v>2784</v>
      </c>
      <c r="M7" s="12">
        <v>2634</v>
      </c>
      <c r="N7" s="12">
        <v>672</v>
      </c>
      <c r="O7" s="12">
        <v>672</v>
      </c>
      <c r="P7" s="12">
        <v>928</v>
      </c>
      <c r="Q7" s="12">
        <v>3264</v>
      </c>
      <c r="R7" s="12">
        <v>1296</v>
      </c>
      <c r="S7" s="12">
        <v>1568</v>
      </c>
      <c r="T7" s="12">
        <v>1024</v>
      </c>
      <c r="U7" s="13">
        <v>2432</v>
      </c>
      <c r="W7" s="14" t="s">
        <v>25</v>
      </c>
      <c r="X7" s="15" t="s">
        <v>26</v>
      </c>
    </row>
    <row r="8" spans="3:24" ht="15.6" thickBot="1" x14ac:dyDescent="0.35">
      <c r="C8" s="2" t="s">
        <v>10</v>
      </c>
      <c r="D8" s="4" t="s">
        <v>27</v>
      </c>
      <c r="E8" s="4" t="s">
        <v>28</v>
      </c>
      <c r="F8" s="4"/>
      <c r="G8" s="4"/>
      <c r="H8" s="4" t="s">
        <v>29</v>
      </c>
      <c r="W8" s="14" t="s">
        <v>30</v>
      </c>
      <c r="X8" s="15" t="s">
        <v>31</v>
      </c>
    </row>
    <row r="9" spans="3:24" ht="27.6" thickBot="1" x14ac:dyDescent="0.35">
      <c r="C9" s="2" t="s">
        <v>11</v>
      </c>
      <c r="D9" s="4" t="s">
        <v>32</v>
      </c>
      <c r="E9" s="4" t="s">
        <v>32</v>
      </c>
      <c r="F9" s="4"/>
      <c r="G9" s="4"/>
      <c r="H9" s="4" t="s">
        <v>33</v>
      </c>
      <c r="J9" s="16" t="s">
        <v>34</v>
      </c>
      <c r="K9" s="16" t="s">
        <v>35</v>
      </c>
      <c r="L9" s="16" t="s">
        <v>36</v>
      </c>
      <c r="M9" s="16" t="s">
        <v>37</v>
      </c>
      <c r="N9" s="16" t="s">
        <v>38</v>
      </c>
      <c r="O9" s="16" t="s">
        <v>39</v>
      </c>
      <c r="P9" s="16" t="s">
        <v>40</v>
      </c>
      <c r="Q9" s="17" t="s">
        <v>41</v>
      </c>
      <c r="W9" s="14" t="s">
        <v>42</v>
      </c>
      <c r="X9" s="15" t="s">
        <v>43</v>
      </c>
    </row>
    <row r="10" spans="3:24" ht="15.6" thickBot="1" x14ac:dyDescent="0.35">
      <c r="C10" s="2" t="s">
        <v>12</v>
      </c>
      <c r="D10" s="4" t="s">
        <v>32</v>
      </c>
      <c r="E10" s="4" t="s">
        <v>44</v>
      </c>
      <c r="F10" s="4"/>
      <c r="G10" s="4"/>
      <c r="H10" s="4" t="s">
        <v>45</v>
      </c>
      <c r="J10" s="16" t="s">
        <v>46</v>
      </c>
      <c r="K10" s="16" t="s">
        <v>47</v>
      </c>
      <c r="L10" s="16" t="s">
        <v>48</v>
      </c>
      <c r="M10" s="16" t="s">
        <v>49</v>
      </c>
      <c r="N10" s="16" t="s">
        <v>50</v>
      </c>
      <c r="O10" s="16" t="s">
        <v>51</v>
      </c>
      <c r="P10" s="16" t="s">
        <v>52</v>
      </c>
      <c r="Q10" s="16" t="s">
        <v>53</v>
      </c>
      <c r="W10" s="14" t="s">
        <v>54</v>
      </c>
    </row>
    <row r="11" spans="3:24" ht="15.6" thickBot="1" x14ac:dyDescent="0.35">
      <c r="C11" s="2" t="s">
        <v>13</v>
      </c>
      <c r="D11" s="4" t="s">
        <v>55</v>
      </c>
      <c r="E11" s="4" t="s">
        <v>56</v>
      </c>
      <c r="F11" s="4"/>
      <c r="G11" s="4"/>
      <c r="H11" s="4" t="s">
        <v>57</v>
      </c>
      <c r="J11" s="16" t="s">
        <v>58</v>
      </c>
      <c r="K11" s="16" t="s">
        <v>59</v>
      </c>
      <c r="L11" s="16" t="s">
        <v>60</v>
      </c>
      <c r="M11" s="16" t="s">
        <v>61</v>
      </c>
      <c r="N11" s="16" t="s">
        <v>62</v>
      </c>
      <c r="O11" s="16" t="s">
        <v>63</v>
      </c>
      <c r="P11" s="16" t="s">
        <v>64</v>
      </c>
      <c r="Q11" s="17" t="s">
        <v>65</v>
      </c>
      <c r="W11" s="9" t="s">
        <v>19</v>
      </c>
      <c r="X11" s="9" t="s">
        <v>66</v>
      </c>
    </row>
    <row r="12" spans="3:24" ht="15.6" thickBot="1" x14ac:dyDescent="0.35">
      <c r="C12" s="2" t="s">
        <v>14</v>
      </c>
      <c r="D12" s="4" t="s">
        <v>67</v>
      </c>
      <c r="E12" s="4" t="s">
        <v>68</v>
      </c>
      <c r="F12" s="4"/>
      <c r="G12" s="4"/>
      <c r="H12" s="4" t="s">
        <v>69</v>
      </c>
      <c r="J12" s="16" t="s">
        <v>70</v>
      </c>
      <c r="K12" s="16" t="s">
        <v>59</v>
      </c>
      <c r="L12" s="16" t="s">
        <v>71</v>
      </c>
      <c r="M12" s="16" t="s">
        <v>72</v>
      </c>
      <c r="N12" s="16" t="s">
        <v>73</v>
      </c>
      <c r="O12" s="16" t="s">
        <v>74</v>
      </c>
      <c r="P12" s="16" t="s">
        <v>75</v>
      </c>
      <c r="Q12" s="17" t="s">
        <v>76</v>
      </c>
      <c r="W12" s="14" t="s">
        <v>77</v>
      </c>
      <c r="X12" s="15" t="s">
        <v>78</v>
      </c>
    </row>
    <row r="13" spans="3:24" ht="15.6" thickBot="1" x14ac:dyDescent="0.35">
      <c r="C13" s="2" t="s">
        <v>15</v>
      </c>
      <c r="D13" s="4" t="s">
        <v>79</v>
      </c>
      <c r="E13" s="4" t="s">
        <v>80</v>
      </c>
      <c r="F13" s="4"/>
      <c r="G13" s="4"/>
      <c r="H13" s="4" t="s">
        <v>81</v>
      </c>
      <c r="J13" s="16" t="s">
        <v>82</v>
      </c>
      <c r="K13" s="16" t="s">
        <v>83</v>
      </c>
      <c r="L13" s="16" t="s">
        <v>84</v>
      </c>
      <c r="M13" s="16" t="s">
        <v>85</v>
      </c>
      <c r="N13" s="16" t="s">
        <v>86</v>
      </c>
      <c r="O13" s="16" t="s">
        <v>87</v>
      </c>
      <c r="P13" s="16" t="s">
        <v>88</v>
      </c>
      <c r="Q13" s="17" t="s">
        <v>89</v>
      </c>
      <c r="W13" s="14" t="s">
        <v>90</v>
      </c>
      <c r="X13" s="15" t="s">
        <v>91</v>
      </c>
    </row>
    <row r="14" spans="3:24" ht="15" x14ac:dyDescent="0.3">
      <c r="C14" s="2" t="s">
        <v>16</v>
      </c>
      <c r="D14" s="4" t="s">
        <v>92</v>
      </c>
      <c r="E14" s="4" t="s">
        <v>92</v>
      </c>
      <c r="F14" s="4"/>
      <c r="G14" s="4"/>
      <c r="H14" s="4" t="s">
        <v>93</v>
      </c>
      <c r="W14" s="14" t="s">
        <v>94</v>
      </c>
      <c r="X14" s="15" t="s">
        <v>95</v>
      </c>
    </row>
    <row r="15" spans="3:24" ht="15" thickBot="1" x14ac:dyDescent="0.35">
      <c r="C15" s="18" t="s">
        <v>17</v>
      </c>
      <c r="D15" s="4" t="s">
        <v>96</v>
      </c>
      <c r="E15" s="4" t="s">
        <v>97</v>
      </c>
      <c r="F15" s="4"/>
      <c r="G15" s="4"/>
      <c r="H15" s="4" t="s">
        <v>98</v>
      </c>
    </row>
    <row r="16" spans="3:24" ht="15" thickBot="1" x14ac:dyDescent="0.35">
      <c r="C16" s="2" t="s">
        <v>18</v>
      </c>
      <c r="D16" s="4" t="s">
        <v>99</v>
      </c>
      <c r="E16" s="4" t="s">
        <v>100</v>
      </c>
      <c r="F16" s="4"/>
      <c r="G16" s="4"/>
      <c r="H16" s="4" t="s">
        <v>101</v>
      </c>
      <c r="J16" s="5" t="s">
        <v>0</v>
      </c>
      <c r="K16" s="19" t="s">
        <v>5</v>
      </c>
      <c r="L16" s="19" t="s">
        <v>9</v>
      </c>
      <c r="M16" s="19" t="s">
        <v>10</v>
      </c>
      <c r="N16" s="19" t="s">
        <v>11</v>
      </c>
      <c r="O16" s="19" t="s">
        <v>12</v>
      </c>
      <c r="P16" s="19" t="s">
        <v>13</v>
      </c>
      <c r="Q16" s="19" t="s">
        <v>14</v>
      </c>
      <c r="R16" s="19" t="s">
        <v>15</v>
      </c>
      <c r="S16" s="19" t="s">
        <v>16</v>
      </c>
      <c r="T16" s="20" t="s">
        <v>17</v>
      </c>
      <c r="U16" s="21" t="s">
        <v>18</v>
      </c>
    </row>
    <row r="17" spans="2:27" ht="15" thickBot="1" x14ac:dyDescent="0.35">
      <c r="J17" s="22" t="s">
        <v>102</v>
      </c>
      <c r="K17" s="23">
        <v>0.4869</v>
      </c>
      <c r="L17" s="23">
        <v>8.4964499999999994</v>
      </c>
      <c r="M17" s="23">
        <v>8.3933</v>
      </c>
      <c r="N17" s="23">
        <v>0.41675000000000001</v>
      </c>
      <c r="O17" s="23">
        <v>0.41675000000000001</v>
      </c>
      <c r="P17" s="23">
        <v>0.58760000000000001</v>
      </c>
      <c r="Q17" s="23">
        <v>11.353149999999999</v>
      </c>
      <c r="R17" s="23">
        <v>4.7349999999999994</v>
      </c>
      <c r="S17" s="23">
        <v>0.1623</v>
      </c>
      <c r="T17" s="23">
        <v>1.615</v>
      </c>
      <c r="U17" s="11">
        <v>0.30945</v>
      </c>
    </row>
    <row r="18" spans="2:27" ht="15" thickBot="1" x14ac:dyDescent="0.35">
      <c r="J18" s="22" t="s">
        <v>103</v>
      </c>
      <c r="K18" s="23">
        <v>0.62160000000000004</v>
      </c>
      <c r="L18" s="23">
        <v>10.129799999999999</v>
      </c>
      <c r="M18" s="23">
        <v>10.0002</v>
      </c>
      <c r="N18" s="23">
        <v>0.53100000000000003</v>
      </c>
      <c r="O18" s="23">
        <v>0.53100000000000003</v>
      </c>
      <c r="P18" s="23">
        <v>0.73483999999999994</v>
      </c>
      <c r="Q18" s="23">
        <v>13.653599999999999</v>
      </c>
      <c r="R18" s="23">
        <v>4.9250000000000007</v>
      </c>
      <c r="S18" s="23">
        <v>0.2072</v>
      </c>
      <c r="T18" s="23">
        <v>1.6850000000000001</v>
      </c>
      <c r="U18" s="11">
        <v>0.38879999999999998</v>
      </c>
    </row>
    <row r="19" spans="2:27" ht="30.6" thickBot="1" x14ac:dyDescent="0.35">
      <c r="B19" t="s">
        <v>104</v>
      </c>
      <c r="J19" s="22" t="s">
        <v>105</v>
      </c>
      <c r="K19" s="23">
        <v>0.99780000000000002</v>
      </c>
      <c r="L19" s="23">
        <v>18.386900000000001</v>
      </c>
      <c r="M19" s="23">
        <v>17.788599999999999</v>
      </c>
      <c r="N19" s="23">
        <v>1.0475000000000001</v>
      </c>
      <c r="O19" s="23">
        <v>1.0475000000000001</v>
      </c>
      <c r="P19" s="23">
        <v>1.3801600000000001</v>
      </c>
      <c r="Q19" s="23">
        <v>24.1203</v>
      </c>
      <c r="R19" s="23">
        <v>12.15</v>
      </c>
      <c r="S19" s="23">
        <v>0.33260000000000001</v>
      </c>
      <c r="T19" s="23">
        <v>4.7699999999999996</v>
      </c>
      <c r="U19" s="11">
        <v>1.7949000000000002</v>
      </c>
      <c r="W19" s="24" t="s">
        <v>34</v>
      </c>
      <c r="X19" s="24" t="s">
        <v>106</v>
      </c>
      <c r="Y19" s="24" t="s">
        <v>107</v>
      </c>
      <c r="Z19" s="24" t="s">
        <v>108</v>
      </c>
    </row>
    <row r="20" spans="2:27" ht="60.6" thickBot="1" x14ac:dyDescent="0.35">
      <c r="B20" s="9" t="s">
        <v>109</v>
      </c>
      <c r="C20" s="9" t="s">
        <v>110</v>
      </c>
      <c r="D20" s="9" t="s">
        <v>111</v>
      </c>
      <c r="E20" s="9" t="s">
        <v>112</v>
      </c>
      <c r="F20" s="9"/>
      <c r="G20" s="9"/>
      <c r="J20" s="22" t="s">
        <v>113</v>
      </c>
      <c r="K20" s="23">
        <v>0.30320000000000003</v>
      </c>
      <c r="L20" s="23">
        <v>9.4057999999999993</v>
      </c>
      <c r="M20" s="23">
        <v>4.6949499999999995</v>
      </c>
      <c r="N20" s="23">
        <v>0.25355</v>
      </c>
      <c r="O20" s="23">
        <v>0.15955</v>
      </c>
      <c r="P20" s="23">
        <v>0.3342</v>
      </c>
      <c r="Q20" s="23">
        <v>1.486</v>
      </c>
      <c r="R20" s="23">
        <v>1.4679</v>
      </c>
      <c r="S20" s="23">
        <v>0.1986</v>
      </c>
      <c r="T20" s="23">
        <v>0.99980000000000002</v>
      </c>
      <c r="U20" s="11">
        <v>0.22509999999999999</v>
      </c>
      <c r="W20" s="25" t="s">
        <v>114</v>
      </c>
      <c r="X20" s="26">
        <v>0.33</v>
      </c>
      <c r="Y20" s="26">
        <v>0.66</v>
      </c>
      <c r="Z20" s="26" t="s">
        <v>115</v>
      </c>
    </row>
    <row r="21" spans="2:27" ht="30" x14ac:dyDescent="0.3">
      <c r="B21" s="15" t="s">
        <v>116</v>
      </c>
      <c r="C21" s="15" t="s">
        <v>117</v>
      </c>
      <c r="D21" s="15" t="s">
        <v>118</v>
      </c>
      <c r="E21" s="15" t="s">
        <v>119</v>
      </c>
      <c r="F21" s="15"/>
      <c r="G21" s="15"/>
      <c r="J21" s="27" t="s">
        <v>120</v>
      </c>
      <c r="K21" s="28">
        <f t="shared" ref="K21:U21" si="0">K17+K20</f>
        <v>0.79010000000000002</v>
      </c>
      <c r="L21" s="28">
        <f t="shared" si="0"/>
        <v>17.902249999999999</v>
      </c>
      <c r="M21" s="28">
        <f t="shared" si="0"/>
        <v>13.088249999999999</v>
      </c>
      <c r="N21" s="28">
        <f t="shared" si="0"/>
        <v>0.67030000000000001</v>
      </c>
      <c r="O21" s="28">
        <f t="shared" si="0"/>
        <v>0.57630000000000003</v>
      </c>
      <c r="P21" s="28">
        <f t="shared" si="0"/>
        <v>0.92179999999999995</v>
      </c>
      <c r="Q21" s="28">
        <f t="shared" si="0"/>
        <v>12.83915</v>
      </c>
      <c r="R21" s="28">
        <f t="shared" si="0"/>
        <v>6.2028999999999996</v>
      </c>
      <c r="S21" s="28">
        <f t="shared" si="0"/>
        <v>0.3609</v>
      </c>
      <c r="T21" s="28">
        <f t="shared" si="0"/>
        <v>2.6147999999999998</v>
      </c>
      <c r="U21" s="28">
        <f t="shared" si="0"/>
        <v>0.53454999999999997</v>
      </c>
      <c r="W21" s="25" t="s">
        <v>121</v>
      </c>
      <c r="X21" s="26">
        <v>0.1</v>
      </c>
      <c r="Y21" s="26">
        <v>0.5</v>
      </c>
      <c r="Z21" s="26" t="s">
        <v>122</v>
      </c>
    </row>
    <row r="22" spans="2:27" ht="30.6" thickBot="1" x14ac:dyDescent="0.35">
      <c r="B22" s="15" t="s">
        <v>123</v>
      </c>
      <c r="C22" s="15" t="s">
        <v>124</v>
      </c>
      <c r="D22" s="15" t="s">
        <v>125</v>
      </c>
      <c r="E22" s="15" t="s">
        <v>126</v>
      </c>
      <c r="F22" s="15"/>
      <c r="G22" s="15"/>
      <c r="J22" s="10" t="s">
        <v>24</v>
      </c>
      <c r="K22" s="11">
        <v>1664</v>
      </c>
      <c r="L22" s="12">
        <v>2784</v>
      </c>
      <c r="M22" s="12">
        <v>2634</v>
      </c>
      <c r="N22" s="12">
        <v>672</v>
      </c>
      <c r="O22" s="12">
        <v>672</v>
      </c>
      <c r="P22" s="12">
        <v>928</v>
      </c>
      <c r="Q22" s="12">
        <v>3264</v>
      </c>
      <c r="R22" s="12">
        <v>1296</v>
      </c>
      <c r="S22" s="12">
        <v>1568</v>
      </c>
      <c r="T22" s="12">
        <v>1024</v>
      </c>
      <c r="U22" s="13">
        <v>2432</v>
      </c>
      <c r="W22" s="25" t="s">
        <v>127</v>
      </c>
      <c r="X22" s="26">
        <v>2</v>
      </c>
      <c r="Y22" s="26" t="s">
        <v>128</v>
      </c>
      <c r="Z22" s="26" t="s">
        <v>129</v>
      </c>
    </row>
    <row r="23" spans="2:27" ht="30" x14ac:dyDescent="0.3">
      <c r="B23" s="15" t="s">
        <v>130</v>
      </c>
      <c r="C23" s="15" t="s">
        <v>131</v>
      </c>
      <c r="D23" s="15" t="s">
        <v>132</v>
      </c>
      <c r="E23" s="15" t="s">
        <v>133</v>
      </c>
      <c r="F23" s="15"/>
      <c r="G23" s="15"/>
      <c r="W23" s="25" t="s">
        <v>102</v>
      </c>
      <c r="X23" s="26">
        <v>3</v>
      </c>
      <c r="Y23" s="26">
        <v>1</v>
      </c>
      <c r="Z23" s="26" t="s">
        <v>134</v>
      </c>
    </row>
    <row r="24" spans="2:27" x14ac:dyDescent="0.3">
      <c r="J24" s="29" t="s">
        <v>135</v>
      </c>
    </row>
    <row r="25" spans="2:27" ht="30" x14ac:dyDescent="0.3">
      <c r="B25" s="9" t="s">
        <v>34</v>
      </c>
      <c r="C25" s="9" t="s">
        <v>136</v>
      </c>
      <c r="F25" s="24" t="s">
        <v>34</v>
      </c>
      <c r="G25" s="24" t="s">
        <v>106</v>
      </c>
      <c r="H25" s="24" t="s">
        <v>107</v>
      </c>
      <c r="I25" s="30" t="s">
        <v>108</v>
      </c>
      <c r="J25" s="23" t="s">
        <v>0</v>
      </c>
      <c r="K25" s="31" t="s">
        <v>5</v>
      </c>
      <c r="L25" s="31" t="s">
        <v>9</v>
      </c>
      <c r="M25" s="31" t="s">
        <v>10</v>
      </c>
      <c r="N25" s="31" t="s">
        <v>11</v>
      </c>
      <c r="O25" s="31" t="s">
        <v>12</v>
      </c>
      <c r="P25" s="31" t="s">
        <v>13</v>
      </c>
      <c r="Q25" s="31" t="s">
        <v>14</v>
      </c>
      <c r="R25" s="31" t="s">
        <v>15</v>
      </c>
      <c r="S25" s="31" t="s">
        <v>16</v>
      </c>
      <c r="T25" s="32" t="s">
        <v>17</v>
      </c>
      <c r="U25" s="31" t="s">
        <v>18</v>
      </c>
      <c r="W25" s="24" t="s">
        <v>34</v>
      </c>
      <c r="X25" s="24" t="s">
        <v>137</v>
      </c>
      <c r="Y25" s="24" t="s">
        <v>138</v>
      </c>
      <c r="Z25" s="24" t="s">
        <v>139</v>
      </c>
      <c r="AA25" s="24" t="s">
        <v>41</v>
      </c>
    </row>
    <row r="26" spans="2:27" ht="45" x14ac:dyDescent="0.3">
      <c r="B26" s="15" t="s">
        <v>114</v>
      </c>
      <c r="C26" s="14" t="s">
        <v>140</v>
      </c>
      <c r="F26" s="25" t="s">
        <v>114</v>
      </c>
      <c r="G26" s="26">
        <v>0.33</v>
      </c>
      <c r="H26" s="26">
        <v>0.66</v>
      </c>
      <c r="I26" s="33" t="s">
        <v>115</v>
      </c>
      <c r="J26" s="34" t="s">
        <v>34</v>
      </c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W26" s="25" t="s">
        <v>141</v>
      </c>
      <c r="X26" s="26" t="s">
        <v>142</v>
      </c>
      <c r="Y26" s="26">
        <v>0.1</v>
      </c>
      <c r="Z26" s="25" t="s">
        <v>143</v>
      </c>
      <c r="AA26" s="25" t="s">
        <v>144</v>
      </c>
    </row>
    <row r="27" spans="2:27" ht="30" x14ac:dyDescent="0.3">
      <c r="B27" s="15" t="s">
        <v>145</v>
      </c>
      <c r="C27" s="15" t="s">
        <v>146</v>
      </c>
      <c r="F27" s="25" t="s">
        <v>121</v>
      </c>
      <c r="G27" s="26">
        <v>0.1</v>
      </c>
      <c r="H27" s="26">
        <v>0.5</v>
      </c>
      <c r="I27" s="33" t="s">
        <v>122</v>
      </c>
      <c r="J27" s="34" t="s">
        <v>46</v>
      </c>
      <c r="K27" s="35">
        <f>(K17*3+K22*50*0.000001)</f>
        <v>1.5439000000000001</v>
      </c>
      <c r="L27" s="35">
        <f t="shared" ref="L27:U27" si="1">(L17*3+L22*50*0.000001)</f>
        <v>25.628549999999997</v>
      </c>
      <c r="M27" s="35">
        <f t="shared" si="1"/>
        <v>25.311599999999999</v>
      </c>
      <c r="N27" s="35">
        <f t="shared" si="1"/>
        <v>1.2838500000000002</v>
      </c>
      <c r="O27" s="35">
        <f t="shared" si="1"/>
        <v>1.2838500000000002</v>
      </c>
      <c r="P27" s="35">
        <f t="shared" si="1"/>
        <v>1.8091999999999999</v>
      </c>
      <c r="Q27" s="35">
        <f t="shared" si="1"/>
        <v>34.222650000000002</v>
      </c>
      <c r="R27" s="35">
        <f t="shared" si="1"/>
        <v>14.269799999999998</v>
      </c>
      <c r="S27" s="35">
        <f t="shared" si="1"/>
        <v>0.56530000000000002</v>
      </c>
      <c r="T27" s="35">
        <f t="shared" si="1"/>
        <v>4.8961999999999994</v>
      </c>
      <c r="U27" s="35">
        <f t="shared" si="1"/>
        <v>1.0499499999999999</v>
      </c>
      <c r="W27" s="25" t="s">
        <v>58</v>
      </c>
      <c r="X27" s="26" t="s">
        <v>147</v>
      </c>
      <c r="Y27" s="26">
        <v>0.15</v>
      </c>
      <c r="Z27" s="25" t="s">
        <v>148</v>
      </c>
      <c r="AA27" s="26" t="s">
        <v>149</v>
      </c>
    </row>
    <row r="28" spans="2:27" ht="30" x14ac:dyDescent="0.3">
      <c r="B28" s="15" t="s">
        <v>150</v>
      </c>
      <c r="C28" s="15" t="s">
        <v>151</v>
      </c>
      <c r="F28" s="25" t="s">
        <v>127</v>
      </c>
      <c r="G28" s="26">
        <v>2</v>
      </c>
      <c r="H28" s="26" t="s">
        <v>128</v>
      </c>
      <c r="I28" s="33" t="s">
        <v>129</v>
      </c>
      <c r="J28" s="34" t="s">
        <v>58</v>
      </c>
      <c r="K28" s="35">
        <f>K19*0.33+K22*300*0.000001</f>
        <v>0.82847399999999993</v>
      </c>
      <c r="L28" s="35">
        <f t="shared" ref="L28:T28" si="2">L19*0.33+L22*300*0.000001</f>
        <v>6.9028770000000002</v>
      </c>
      <c r="M28" s="35">
        <f t="shared" si="2"/>
        <v>6.6604379999999992</v>
      </c>
      <c r="N28" s="35">
        <f t="shared" si="2"/>
        <v>0.54727500000000007</v>
      </c>
      <c r="O28" s="35">
        <f t="shared" si="2"/>
        <v>0.54727500000000007</v>
      </c>
      <c r="P28" s="35">
        <f t="shared" si="2"/>
        <v>0.73385279999999997</v>
      </c>
      <c r="Q28" s="35">
        <f t="shared" si="2"/>
        <v>8.938899000000001</v>
      </c>
      <c r="R28" s="35">
        <f>R19*0.33+R22*300*0.000001</f>
        <v>4.3982999999999999</v>
      </c>
      <c r="S28" s="35">
        <f t="shared" si="2"/>
        <v>0.58015799999999995</v>
      </c>
      <c r="T28" s="35">
        <f t="shared" si="2"/>
        <v>1.8812999999999998</v>
      </c>
      <c r="U28" s="35">
        <f>U19*0.33+U22*300*0.000001</f>
        <v>1.321917</v>
      </c>
      <c r="W28" s="25" t="s">
        <v>152</v>
      </c>
      <c r="X28" s="26" t="s">
        <v>153</v>
      </c>
      <c r="Y28" s="26">
        <v>2</v>
      </c>
      <c r="Z28" s="25" t="s">
        <v>154</v>
      </c>
      <c r="AA28" s="26" t="s">
        <v>155</v>
      </c>
    </row>
    <row r="29" spans="2:27" ht="15" x14ac:dyDescent="0.3">
      <c r="F29" s="25" t="s">
        <v>102</v>
      </c>
      <c r="G29" s="26">
        <v>3</v>
      </c>
      <c r="H29" s="26">
        <v>1</v>
      </c>
      <c r="I29" s="33" t="s">
        <v>134</v>
      </c>
      <c r="J29" s="34" t="s">
        <v>70</v>
      </c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W29" s="25" t="s">
        <v>156</v>
      </c>
      <c r="X29" s="26" t="s">
        <v>157</v>
      </c>
      <c r="Y29" s="26">
        <v>3</v>
      </c>
      <c r="Z29" s="25" t="s">
        <v>158</v>
      </c>
      <c r="AA29" s="26" t="s">
        <v>159</v>
      </c>
    </row>
    <row r="30" spans="2:27" x14ac:dyDescent="0.3">
      <c r="J30" s="34" t="s">
        <v>82</v>
      </c>
      <c r="K30" s="35">
        <f>K18*2+K22*0.000001*400</f>
        <v>1.9088000000000001</v>
      </c>
      <c r="L30" s="35">
        <f>L18*2+L22*0.000001*400</f>
        <v>21.373199999999997</v>
      </c>
      <c r="M30" s="35">
        <f t="shared" ref="M30:U30" si="3">M18*2+M22*0.000001*400</f>
        <v>21.053999999999998</v>
      </c>
      <c r="N30" s="35">
        <f t="shared" si="3"/>
        <v>1.3308</v>
      </c>
      <c r="O30" s="35">
        <f t="shared" si="3"/>
        <v>1.3308</v>
      </c>
      <c r="P30" s="35">
        <f t="shared" si="3"/>
        <v>1.8408799999999998</v>
      </c>
      <c r="Q30" s="35">
        <f t="shared" si="3"/>
        <v>28.6128</v>
      </c>
      <c r="R30" s="35">
        <f t="shared" si="3"/>
        <v>10.368400000000001</v>
      </c>
      <c r="S30" s="35">
        <f t="shared" si="3"/>
        <v>1.0415999999999999</v>
      </c>
      <c r="T30" s="35">
        <f t="shared" si="3"/>
        <v>3.7796000000000003</v>
      </c>
      <c r="U30" s="35">
        <f t="shared" si="3"/>
        <v>1.7504</v>
      </c>
    </row>
    <row r="31" spans="2:27" x14ac:dyDescent="0.3"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</row>
    <row r="32" spans="2:27" x14ac:dyDescent="0.3"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W32" s="35" t="s">
        <v>104</v>
      </c>
      <c r="X32" s="35"/>
      <c r="Y32" s="35"/>
      <c r="Z32" s="35"/>
    </row>
    <row r="33" spans="10:26" ht="30" x14ac:dyDescent="0.3"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W33" s="36" t="s">
        <v>19</v>
      </c>
      <c r="X33" s="36" t="s">
        <v>160</v>
      </c>
      <c r="Y33" s="36" t="s">
        <v>161</v>
      </c>
      <c r="Z33" s="36" t="s">
        <v>162</v>
      </c>
    </row>
    <row r="34" spans="10:26" ht="15" x14ac:dyDescent="0.3">
      <c r="J34" s="34" t="s">
        <v>46</v>
      </c>
      <c r="K34" s="35">
        <f>K7*0.00005+K17*3</f>
        <v>1.5439000000000001</v>
      </c>
      <c r="L34" s="35">
        <f t="shared" ref="L34:U34" si="4">L7*0.00005+L17*3</f>
        <v>25.628549999999997</v>
      </c>
      <c r="M34" s="35">
        <f t="shared" si="4"/>
        <v>25.311599999999999</v>
      </c>
      <c r="N34" s="35">
        <f t="shared" si="4"/>
        <v>1.2838500000000002</v>
      </c>
      <c r="O34" s="35">
        <f t="shared" si="4"/>
        <v>1.2838500000000002</v>
      </c>
      <c r="P34" s="35">
        <f t="shared" si="4"/>
        <v>1.8091999999999999</v>
      </c>
      <c r="Q34" s="35">
        <f t="shared" si="4"/>
        <v>34.222650000000002</v>
      </c>
      <c r="R34" s="35">
        <f t="shared" si="4"/>
        <v>14.269799999999998</v>
      </c>
      <c r="S34" s="35">
        <f t="shared" si="4"/>
        <v>0.56530000000000002</v>
      </c>
      <c r="T34" s="35">
        <f t="shared" si="4"/>
        <v>4.8961999999999994</v>
      </c>
      <c r="U34" s="35">
        <f t="shared" si="4"/>
        <v>1.0499499999999999</v>
      </c>
      <c r="W34" s="25" t="s">
        <v>163</v>
      </c>
      <c r="X34" s="26" t="s">
        <v>164</v>
      </c>
      <c r="Y34" s="26" t="s">
        <v>165</v>
      </c>
      <c r="Z34" s="25" t="s">
        <v>166</v>
      </c>
    </row>
    <row r="35" spans="10:26" ht="15.6" thickBot="1" x14ac:dyDescent="0.35">
      <c r="J35" s="37" t="s">
        <v>58</v>
      </c>
      <c r="W35" s="25" t="s">
        <v>167</v>
      </c>
      <c r="X35" s="26" t="s">
        <v>168</v>
      </c>
      <c r="Y35" s="26" t="s">
        <v>169</v>
      </c>
      <c r="Z35" s="25" t="s">
        <v>170</v>
      </c>
    </row>
    <row r="36" spans="10:26" ht="15" thickBot="1" x14ac:dyDescent="0.35">
      <c r="J36" s="16" t="s">
        <v>82</v>
      </c>
    </row>
    <row r="37" spans="10:26" ht="15" thickBot="1" x14ac:dyDescent="0.35">
      <c r="J37" s="16"/>
      <c r="W37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Kumar</dc:creator>
  <cp:lastModifiedBy>Vijay Kumar</cp:lastModifiedBy>
  <dcterms:created xsi:type="dcterms:W3CDTF">2025-09-28T14:18:56Z</dcterms:created>
  <dcterms:modified xsi:type="dcterms:W3CDTF">2025-09-28T14:21:48Z</dcterms:modified>
</cp:coreProperties>
</file>