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hiplunkar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J46" i="1"/>
  <c r="I46" i="1"/>
  <c r="K45" i="1"/>
  <c r="J45" i="1"/>
  <c r="I45" i="1"/>
  <c r="K43" i="1"/>
  <c r="J43" i="1"/>
  <c r="I43" i="1"/>
  <c r="K42" i="1"/>
  <c r="J42" i="1"/>
  <c r="I42" i="1"/>
  <c r="K40" i="1"/>
  <c r="J40" i="1"/>
  <c r="I40" i="1"/>
  <c r="K39" i="1"/>
  <c r="J39" i="1"/>
  <c r="I39" i="1"/>
  <c r="K37" i="1"/>
  <c r="J37" i="1"/>
  <c r="I37" i="1"/>
  <c r="K36" i="1"/>
  <c r="J36" i="1"/>
  <c r="I36" i="1"/>
  <c r="K34" i="1"/>
  <c r="J34" i="1"/>
  <c r="I34" i="1"/>
  <c r="K33" i="1"/>
  <c r="J33" i="1"/>
  <c r="I33" i="1"/>
  <c r="K31" i="1"/>
  <c r="J31" i="1"/>
  <c r="I31" i="1"/>
  <c r="K30" i="1"/>
  <c r="J30" i="1"/>
  <c r="I30" i="1"/>
  <c r="K28" i="1"/>
  <c r="J28" i="1"/>
  <c r="I28" i="1"/>
  <c r="K27" i="1"/>
  <c r="J27" i="1"/>
  <c r="I27" i="1"/>
  <c r="K25" i="1"/>
  <c r="J25" i="1"/>
  <c r="I25" i="1"/>
  <c r="K24" i="1"/>
  <c r="J24" i="1"/>
  <c r="I24" i="1"/>
  <c r="K22" i="1"/>
  <c r="J22" i="1"/>
  <c r="I22" i="1"/>
  <c r="K21" i="1"/>
  <c r="J21" i="1"/>
  <c r="I21" i="1"/>
  <c r="K19" i="1"/>
  <c r="J19" i="1"/>
  <c r="I19" i="1"/>
  <c r="K18" i="1"/>
  <c r="J18" i="1"/>
  <c r="I18" i="1"/>
  <c r="K16" i="1"/>
  <c r="J16" i="1"/>
  <c r="I16" i="1"/>
  <c r="K15" i="1"/>
  <c r="J15" i="1"/>
  <c r="I15" i="1"/>
  <c r="K13" i="1"/>
  <c r="J13" i="1"/>
  <c r="I13" i="1"/>
  <c r="K12" i="1"/>
  <c r="J12" i="1"/>
  <c r="I12" i="1"/>
  <c r="K10" i="1"/>
  <c r="J10" i="1"/>
  <c r="I10" i="1"/>
  <c r="K9" i="1"/>
  <c r="J9" i="1"/>
  <c r="I9" i="1"/>
  <c r="F43" i="1"/>
  <c r="F42" i="1"/>
  <c r="F40" i="1"/>
  <c r="F39" i="1"/>
  <c r="F37" i="1"/>
  <c r="F36" i="1"/>
  <c r="F34" i="1"/>
  <c r="F33" i="1"/>
  <c r="F31" i="1"/>
  <c r="F30" i="1"/>
  <c r="F28" i="1"/>
  <c r="F27" i="1"/>
  <c r="F25" i="1"/>
  <c r="F24" i="1"/>
  <c r="F22" i="1"/>
  <c r="F21" i="1"/>
  <c r="F19" i="1"/>
  <c r="F18" i="1"/>
  <c r="F16" i="1" l="1"/>
  <c r="F15" i="1"/>
  <c r="F13" i="1"/>
  <c r="F12" i="1"/>
  <c r="D42" i="1"/>
  <c r="C43" i="1" l="1"/>
  <c r="C42" i="1"/>
  <c r="C40" i="1"/>
  <c r="C39" i="1"/>
  <c r="C37" i="1"/>
  <c r="C36" i="1"/>
  <c r="C34" i="1"/>
  <c r="C33" i="1"/>
  <c r="C31" i="1"/>
  <c r="C30" i="1"/>
  <c r="C28" i="1"/>
  <c r="C27" i="1"/>
  <c r="C25" i="1"/>
  <c r="C24" i="1"/>
  <c r="C22" i="1"/>
  <c r="C21" i="1"/>
  <c r="C19" i="1"/>
  <c r="C18" i="1"/>
  <c r="C16" i="1"/>
  <c r="C15" i="1"/>
  <c r="C13" i="1"/>
  <c r="C12" i="1"/>
  <c r="G46" i="1"/>
  <c r="G45" i="1"/>
  <c r="H46" i="1"/>
  <c r="H45" i="1"/>
  <c r="G18" i="1"/>
  <c r="E46" i="1" l="1"/>
  <c r="E45" i="1"/>
  <c r="D46" i="1"/>
  <c r="D45" i="1"/>
  <c r="K47" i="1" l="1"/>
  <c r="J47" i="1"/>
  <c r="I47" i="1"/>
  <c r="H47" i="1"/>
  <c r="G47" i="1"/>
  <c r="E47" i="1"/>
  <c r="D47" i="1"/>
  <c r="C47" i="1"/>
  <c r="F46" i="1"/>
  <c r="F45" i="1"/>
  <c r="K44" i="1"/>
  <c r="J44" i="1"/>
  <c r="I44" i="1"/>
  <c r="H44" i="1"/>
  <c r="G44" i="1"/>
  <c r="E44" i="1"/>
  <c r="D44" i="1"/>
  <c r="K41" i="1"/>
  <c r="J41" i="1"/>
  <c r="I41" i="1"/>
  <c r="H41" i="1"/>
  <c r="G41" i="1"/>
  <c r="E41" i="1"/>
  <c r="D41" i="1"/>
  <c r="K38" i="1"/>
  <c r="J38" i="1"/>
  <c r="I38" i="1"/>
  <c r="H38" i="1"/>
  <c r="G38" i="1"/>
  <c r="E38" i="1"/>
  <c r="D38" i="1"/>
  <c r="K35" i="1"/>
  <c r="J35" i="1"/>
  <c r="I35" i="1"/>
  <c r="H35" i="1"/>
  <c r="G35" i="1"/>
  <c r="E35" i="1"/>
  <c r="D35" i="1"/>
  <c r="K32" i="1"/>
  <c r="J32" i="1"/>
  <c r="I32" i="1"/>
  <c r="H32" i="1"/>
  <c r="G32" i="1"/>
  <c r="E32" i="1"/>
  <c r="D32" i="1"/>
  <c r="K29" i="1"/>
  <c r="J29" i="1"/>
  <c r="I29" i="1"/>
  <c r="H29" i="1"/>
  <c r="G29" i="1"/>
  <c r="E29" i="1"/>
  <c r="D29" i="1"/>
  <c r="K26" i="1"/>
  <c r="J26" i="1"/>
  <c r="I26" i="1"/>
  <c r="H26" i="1"/>
  <c r="G26" i="1"/>
  <c r="E26" i="1"/>
  <c r="D26" i="1"/>
  <c r="K23" i="1"/>
  <c r="J23" i="1"/>
  <c r="I23" i="1"/>
  <c r="H23" i="1"/>
  <c r="G23" i="1"/>
  <c r="E23" i="1"/>
  <c r="D23" i="1"/>
  <c r="K20" i="1"/>
  <c r="J20" i="1"/>
  <c r="I20" i="1"/>
  <c r="H20" i="1"/>
  <c r="G20" i="1"/>
  <c r="E20" i="1"/>
  <c r="D20" i="1"/>
  <c r="K17" i="1"/>
  <c r="J17" i="1"/>
  <c r="I17" i="1"/>
  <c r="H17" i="1"/>
  <c r="G17" i="1"/>
  <c r="E17" i="1"/>
  <c r="D17" i="1"/>
  <c r="K14" i="1"/>
  <c r="J14" i="1"/>
  <c r="I14" i="1"/>
  <c r="H14" i="1"/>
  <c r="G14" i="1"/>
  <c r="E14" i="1"/>
  <c r="D14" i="1"/>
  <c r="C14" i="1"/>
  <c r="C20" i="1" l="1"/>
  <c r="C17" i="1"/>
  <c r="F47" i="1"/>
  <c r="F17" i="1"/>
  <c r="F14" i="1"/>
  <c r="G7" i="2"/>
  <c r="G6" i="2"/>
  <c r="G5" i="2"/>
  <c r="G4" i="2"/>
  <c r="I8" i="2"/>
  <c r="F20" i="1" l="1"/>
  <c r="C23" i="1"/>
  <c r="F9" i="2"/>
  <c r="E9" i="2"/>
  <c r="G8" i="2"/>
  <c r="G9" i="2" s="1"/>
  <c r="F8" i="2"/>
  <c r="E8" i="2"/>
  <c r="D8" i="2"/>
  <c r="C8" i="2"/>
  <c r="H7" i="2"/>
  <c r="H6" i="2"/>
  <c r="H5" i="2"/>
  <c r="H4" i="2"/>
  <c r="F23" i="1" l="1"/>
  <c r="H8" i="2"/>
  <c r="H9" i="2" s="1"/>
  <c r="C26" i="1" l="1"/>
  <c r="F26" i="1" l="1"/>
  <c r="K11" i="1"/>
  <c r="J11" i="1"/>
  <c r="I11" i="1"/>
  <c r="H11" i="1"/>
  <c r="G11" i="1"/>
  <c r="F11" i="1"/>
  <c r="E11" i="1"/>
  <c r="D11" i="1"/>
  <c r="C11" i="1"/>
  <c r="C29" i="1" l="1"/>
  <c r="F29" i="1" l="1"/>
  <c r="C32" i="1" l="1"/>
  <c r="F32" i="1" l="1"/>
  <c r="C35" i="1" l="1"/>
  <c r="F35" i="1" l="1"/>
  <c r="C38" i="1" l="1"/>
  <c r="F38" i="1" l="1"/>
  <c r="C41" i="1" l="1"/>
  <c r="F41" i="1" l="1"/>
  <c r="C44" i="1" l="1"/>
  <c r="F44" i="1"/>
</calcChain>
</file>

<file path=xl/sharedStrings.xml><?xml version="1.0" encoding="utf-8"?>
<sst xmlns="http://schemas.openxmlformats.org/spreadsheetml/2006/main" count="97" uniqueCount="51">
  <si>
    <t>Descriptions</t>
  </si>
  <si>
    <t>OB</t>
  </si>
  <si>
    <t>Production</t>
  </si>
  <si>
    <t>Dispatch</t>
  </si>
  <si>
    <t>FY -13-14</t>
  </si>
  <si>
    <t>Variance</t>
  </si>
  <si>
    <t>[Qnty in Cases]</t>
  </si>
  <si>
    <t>Total</t>
  </si>
  <si>
    <t xml:space="preserve">FG Bottles </t>
  </si>
  <si>
    <t>FG Cans</t>
  </si>
  <si>
    <t>FY -14-15 (YTD July 14)</t>
  </si>
  <si>
    <t>Brand</t>
  </si>
  <si>
    <t>Export Production</t>
  </si>
  <si>
    <t>Export Dispatch</t>
  </si>
  <si>
    <t>Bottling Fees Paid</t>
  </si>
  <si>
    <t>Export Duty Paid</t>
  </si>
  <si>
    <t>OSBCL Commission</t>
  </si>
  <si>
    <t>STATEMENT AS ON YTD JULY 14</t>
  </si>
  <si>
    <t>Total Expenses</t>
  </si>
  <si>
    <t>KFC5-500-ORS-WB</t>
  </si>
  <si>
    <t>KFS-650-ORS-WB</t>
  </si>
  <si>
    <t>KFSC5-500-ORS-WB</t>
  </si>
  <si>
    <t>KFSC5-500-ORS-UP</t>
  </si>
  <si>
    <t>TOTAL</t>
  </si>
  <si>
    <t>Inv.value</t>
  </si>
  <si>
    <t>comm</t>
  </si>
  <si>
    <t>KBLS-650-ORS-OR</t>
  </si>
  <si>
    <t>KFC5-500-ORS-OR</t>
  </si>
  <si>
    <t>KFLB-650-ORS-OR</t>
  </si>
  <si>
    <t>KFP-330-ORS-OR</t>
  </si>
  <si>
    <t>KFREDQ-650-ORS-OR</t>
  </si>
  <si>
    <t>KFS-650-ORS-OR</t>
  </si>
  <si>
    <t>KFSC5-500-ORS-OR</t>
  </si>
  <si>
    <t>KFSPT-330-ORS-OR</t>
  </si>
  <si>
    <t>Month</t>
  </si>
  <si>
    <t>April</t>
  </si>
  <si>
    <t>May</t>
  </si>
  <si>
    <t>Jun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</si>
  <si>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</si>
  <si>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</si>
  <si>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</si>
  <si>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</si>
  <si>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</si>
  <si>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</si>
  <si>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</si>
  <si>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</si>
  <si>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</si>
  <si>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YTD</t>
  </si>
  <si>
    <t>UNITED BREWERIES LTD</t>
  </si>
  <si>
    <t>KHURDA</t>
  </si>
  <si>
    <t>STATEMENT OF PRODUCTION &amp; DISPATCH FOR FY 2013-14 &amp; 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</si>
</sst>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43" fontId="0" fillId="0" borderId="0" xfId="1" applyFont="1"/>
    <xf numFmtId="0" fontId="2" fillId="0" borderId="1" xfId="0" applyFont="1" applyBorder="1"/>
    <xf numFmtId="0" fontId="3" fillId="0" borderId="0" xfId="0" applyFont="1"/>
    <xf numFmtId="16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showGridLines="0" tabSelected="1" workbookViewId="0">
      <selection activeCell="D1" sqref="D1"/>
    </sheetView>
  </sheetViews>
  <sheetFormatPr defaultRowHeight="15" x14ac:dyDescent="0.25"/>
  <cols>
    <col min="2" max="2" width="17.140625" customWidth="1"/>
    <col min="4" max="4" width="10.7109375" bestFit="1" customWidth="1"/>
    <col min="5" max="5" width="8.5703125" bestFit="1" customWidth="1"/>
    <col min="7" max="7" width="10.7109375" bestFit="1" customWidth="1"/>
    <col min="10" max="10" width="10.7109375" bestFit="1" customWidth="1"/>
    <col min="11" max="11" width="14.42578125" bestFit="1" customWidth="1"/>
  </cols>
  <sheetData>
    <row r="2" spans="1:11" ht="18.75" x14ac:dyDescent="0.3">
      <c r="A2" s="7" t="s">
        <v>48</v>
      </c>
    </row>
    <row r="3" spans="1:11" ht="18.75" x14ac:dyDescent="0.3">
      <c r="A3" s="7" t="s">
        <v>49</v>
      </c>
    </row>
    <row r="6" spans="1:11" ht="18.75" x14ac:dyDescent="0.3">
      <c r="A6" s="7" t="s">
        <v>50</v>
      </c>
      <c r="K6" s="2" t="s">
        <v>6</v>
      </c>
    </row>
    <row r="7" spans="1:11" s="11" customFormat="1" x14ac:dyDescent="0.25">
      <c r="A7" s="9" t="s">
        <v>34</v>
      </c>
      <c r="B7" s="9" t="s">
        <v>0</v>
      </c>
      <c r="C7" s="10" t="s">
        <v>4</v>
      </c>
      <c r="D7" s="10"/>
      <c r="E7" s="10"/>
      <c r="F7" s="10" t="s">
        <v>10</v>
      </c>
      <c r="G7" s="10"/>
      <c r="H7" s="10"/>
      <c r="I7" s="10" t="s">
        <v>5</v>
      </c>
      <c r="J7" s="10"/>
      <c r="K7" s="10"/>
    </row>
    <row r="8" spans="1:11" s="11" customFormat="1" x14ac:dyDescent="0.25">
      <c r="A8" s="12"/>
      <c r="B8" s="12"/>
      <c r="C8" s="13" t="s">
        <v>1</v>
      </c>
      <c r="D8" s="13" t="s">
        <v>2</v>
      </c>
      <c r="E8" s="13" t="s">
        <v>3</v>
      </c>
      <c r="F8" s="13" t="s">
        <v>1</v>
      </c>
      <c r="G8" s="13" t="s">
        <v>2</v>
      </c>
      <c r="H8" s="13" t="s">
        <v>3</v>
      </c>
      <c r="I8" s="13" t="s">
        <v>1</v>
      </c>
      <c r="J8" s="13" t="s">
        <v>2</v>
      </c>
      <c r="K8" s="13" t="s">
        <v>3</v>
      </c>
    </row>
    <row r="9" spans="1:11" x14ac:dyDescent="0.25">
      <c r="A9" s="8" t="s">
        <v>35</v>
      </c>
      <c r="B9" s="1" t="s">
        <v>8</v>
      </c>
      <c r="C9" s="1">
        <v>151845</v>
      </c>
      <c r="D9" s="1">
        <v>559722</v>
      </c>
      <c r="E9" s="1">
        <v>630450</v>
      </c>
      <c r="F9" s="1">
        <v>43512</v>
      </c>
      <c r="G9" s="1">
        <v>465323</v>
      </c>
      <c r="H9" s="1">
        <v>383400</v>
      </c>
      <c r="I9" s="1">
        <f t="shared" ref="I9:K10" si="0">+F9-C9</f>
        <v>-108333</v>
      </c>
      <c r="J9" s="1">
        <f t="shared" si="0"/>
        <v>-94399</v>
      </c>
      <c r="K9" s="1">
        <f t="shared" si="0"/>
        <v>-247050</v>
      </c>
    </row>
    <row r="10" spans="1:11" x14ac:dyDescent="0.25">
      <c r="A10" s="8"/>
      <c r="B10" s="1" t="s">
        <v>9</v>
      </c>
      <c r="C10" s="1">
        <v>17127</v>
      </c>
      <c r="D10" s="1">
        <v>75277</v>
      </c>
      <c r="E10" s="1">
        <v>81150</v>
      </c>
      <c r="F10" s="1">
        <v>8290</v>
      </c>
      <c r="G10" s="1">
        <v>80725</v>
      </c>
      <c r="H10" s="1">
        <v>41400</v>
      </c>
      <c r="I10" s="1">
        <f t="shared" si="0"/>
        <v>-8837</v>
      </c>
      <c r="J10" s="1">
        <f t="shared" si="0"/>
        <v>5448</v>
      </c>
      <c r="K10" s="1">
        <f t="shared" si="0"/>
        <v>-39750</v>
      </c>
    </row>
    <row r="11" spans="1:11" x14ac:dyDescent="0.25">
      <c r="A11" s="8"/>
      <c r="B11" s="6" t="s">
        <v>7</v>
      </c>
      <c r="C11" s="6">
        <f>SUM(C9:C10)</f>
        <v>168972</v>
      </c>
      <c r="D11" s="6">
        <f t="shared" ref="D11:K11" si="1">SUM(D9:D10)</f>
        <v>634999</v>
      </c>
      <c r="E11" s="6">
        <f t="shared" si="1"/>
        <v>711600</v>
      </c>
      <c r="F11" s="6">
        <f t="shared" si="1"/>
        <v>51802</v>
      </c>
      <c r="G11" s="6">
        <f t="shared" si="1"/>
        <v>546048</v>
      </c>
      <c r="H11" s="6">
        <f t="shared" si="1"/>
        <v>424800</v>
      </c>
      <c r="I11" s="6">
        <f t="shared" si="1"/>
        <v>-117170</v>
      </c>
      <c r="J11" s="6">
        <f t="shared" si="1"/>
        <v>-88951</v>
      </c>
      <c r="K11" s="6">
        <f t="shared" si="1"/>
        <v>-286800</v>
      </c>
    </row>
    <row r="12" spans="1:11" x14ac:dyDescent="0.25">
      <c r="A12" s="8" t="s">
        <v>36</v>
      </c>
      <c r="B12" s="1" t="s">
        <v>8</v>
      </c>
      <c r="C12" s="1">
        <f>+C9+D9-E9</f>
        <v>81117</v>
      </c>
      <c r="D12" s="1">
        <v>609029</v>
      </c>
      <c r="E12" s="1">
        <v>632980</v>
      </c>
      <c r="F12" s="1">
        <f>+F9+G9-H9</f>
        <v>125435</v>
      </c>
      <c r="G12" s="1">
        <v>749112</v>
      </c>
      <c r="H12" s="1">
        <v>784810</v>
      </c>
      <c r="I12" s="1">
        <f t="shared" ref="I12:I13" si="2">+F12-C12</f>
        <v>44318</v>
      </c>
      <c r="J12" s="1">
        <f t="shared" ref="J12:J13" si="3">+G12-D12</f>
        <v>140083</v>
      </c>
      <c r="K12" s="1">
        <f t="shared" ref="K12:K13" si="4">+H12-E12</f>
        <v>151830</v>
      </c>
    </row>
    <row r="13" spans="1:11" x14ac:dyDescent="0.25">
      <c r="A13" s="8"/>
      <c r="B13" s="1" t="s">
        <v>9</v>
      </c>
      <c r="C13" s="1">
        <f>+C10+D10-E10</f>
        <v>11254</v>
      </c>
      <c r="D13" s="1">
        <v>55830</v>
      </c>
      <c r="E13" s="1">
        <v>64220</v>
      </c>
      <c r="F13" s="1">
        <f>+F10+G10-H10</f>
        <v>47615</v>
      </c>
      <c r="G13" s="1">
        <v>92630</v>
      </c>
      <c r="H13" s="1">
        <v>130990</v>
      </c>
      <c r="I13" s="1">
        <f t="shared" si="2"/>
        <v>36361</v>
      </c>
      <c r="J13" s="1">
        <f t="shared" si="3"/>
        <v>36800</v>
      </c>
      <c r="K13" s="1">
        <f t="shared" si="4"/>
        <v>66770</v>
      </c>
    </row>
    <row r="14" spans="1:11" x14ac:dyDescent="0.25">
      <c r="A14" s="8"/>
      <c r="B14" s="6" t="s">
        <v>7</v>
      </c>
      <c r="C14" s="6">
        <f>SUM(C12:C13)</f>
        <v>92371</v>
      </c>
      <c r="D14" s="6">
        <f t="shared" ref="D14:K14" si="5">SUM(D12:D13)</f>
        <v>664859</v>
      </c>
      <c r="E14" s="6">
        <f t="shared" si="5"/>
        <v>697200</v>
      </c>
      <c r="F14" s="6">
        <f t="shared" si="5"/>
        <v>173050</v>
      </c>
      <c r="G14" s="6">
        <f t="shared" si="5"/>
        <v>841742</v>
      </c>
      <c r="H14" s="6">
        <f t="shared" si="5"/>
        <v>915800</v>
      </c>
      <c r="I14" s="6">
        <f t="shared" si="5"/>
        <v>80679</v>
      </c>
      <c r="J14" s="6">
        <f t="shared" si="5"/>
        <v>176883</v>
      </c>
      <c r="K14" s="6">
        <f t="shared" si="5"/>
        <v>218600</v>
      </c>
    </row>
    <row r="15" spans="1:11" x14ac:dyDescent="0.25">
      <c r="A15" s="8" t="s">
        <v>37</v>
      </c>
      <c r="B15" s="1" t="s">
        <v>8</v>
      </c>
      <c r="C15" s="1">
        <f>+C12+D12-E12</f>
        <v>57166</v>
      </c>
      <c r="D15" s="1">
        <v>531269</v>
      </c>
      <c r="E15" s="1">
        <v>540398</v>
      </c>
      <c r="F15" s="1">
        <f>+F12+G12-H12</f>
        <v>89737</v>
      </c>
      <c r="G15" s="1">
        <v>289604</v>
      </c>
      <c r="H15" s="1">
        <v>328600</v>
      </c>
      <c r="I15" s="1">
        <f t="shared" ref="I15:I16" si="6">+F15-C15</f>
        <v>32571</v>
      </c>
      <c r="J15" s="1">
        <f t="shared" ref="J15:J16" si="7">+G15-D15</f>
        <v>-241665</v>
      </c>
      <c r="K15" s="1">
        <f t="shared" ref="K15:K16" si="8">+H15-E15</f>
        <v>-211798</v>
      </c>
    </row>
    <row r="16" spans="1:11" x14ac:dyDescent="0.25">
      <c r="A16" s="8"/>
      <c r="B16" s="1" t="s">
        <v>9</v>
      </c>
      <c r="C16" s="1">
        <f>+C13+D13-E13</f>
        <v>2864</v>
      </c>
      <c r="D16" s="1">
        <v>65875</v>
      </c>
      <c r="E16" s="1">
        <v>59602</v>
      </c>
      <c r="F16" s="1">
        <f>+F13+G13-H13</f>
        <v>9255</v>
      </c>
      <c r="G16" s="1">
        <v>120707</v>
      </c>
      <c r="H16" s="1">
        <v>80600</v>
      </c>
      <c r="I16" s="1">
        <f t="shared" si="6"/>
        <v>6391</v>
      </c>
      <c r="J16" s="1">
        <f t="shared" si="7"/>
        <v>54832</v>
      </c>
      <c r="K16" s="1">
        <f t="shared" si="8"/>
        <v>20998</v>
      </c>
    </row>
    <row r="17" spans="1:11" x14ac:dyDescent="0.25">
      <c r="A17" s="8"/>
      <c r="B17" s="6" t="s">
        <v>7</v>
      </c>
      <c r="C17" s="6">
        <f>SUM(C15:C16)</f>
        <v>60030</v>
      </c>
      <c r="D17" s="6">
        <f t="shared" ref="D17:K17" si="9">SUM(D15:D16)</f>
        <v>597144</v>
      </c>
      <c r="E17" s="6">
        <f t="shared" si="9"/>
        <v>600000</v>
      </c>
      <c r="F17" s="6">
        <f t="shared" si="9"/>
        <v>98992</v>
      </c>
      <c r="G17" s="6">
        <f t="shared" si="9"/>
        <v>410311</v>
      </c>
      <c r="H17" s="6">
        <f t="shared" si="9"/>
        <v>409200</v>
      </c>
      <c r="I17" s="6">
        <f t="shared" si="9"/>
        <v>38962</v>
      </c>
      <c r="J17" s="6">
        <f t="shared" si="9"/>
        <v>-186833</v>
      </c>
      <c r="K17" s="6">
        <f t="shared" si="9"/>
        <v>-190800</v>
      </c>
    </row>
    <row r="18" spans="1:11" x14ac:dyDescent="0.25">
      <c r="A18" s="8" t="s">
        <v>38</v>
      </c>
      <c r="B18" s="1" t="s">
        <v>8</v>
      </c>
      <c r="C18" s="1">
        <f>+C15+D15-E15</f>
        <v>48037</v>
      </c>
      <c r="D18" s="1">
        <v>198813</v>
      </c>
      <c r="E18" s="1">
        <v>125173</v>
      </c>
      <c r="F18" s="1">
        <f>+F15+G15-H15</f>
        <v>50741</v>
      </c>
      <c r="G18" s="1">
        <f>242928-22</f>
        <v>242906</v>
      </c>
      <c r="H18" s="1">
        <v>164300</v>
      </c>
      <c r="I18" s="1">
        <f t="shared" ref="I18:I19" si="10">+F18-C18</f>
        <v>2704</v>
      </c>
      <c r="J18" s="1">
        <f t="shared" ref="J18:J19" si="11">+G18-D18</f>
        <v>44093</v>
      </c>
      <c r="K18" s="1">
        <f t="shared" ref="K18:K19" si="12">+H18-E18</f>
        <v>39127</v>
      </c>
    </row>
    <row r="19" spans="1:11" x14ac:dyDescent="0.25">
      <c r="A19" s="8"/>
      <c r="B19" s="1" t="s">
        <v>9</v>
      </c>
      <c r="C19" s="1">
        <f>+C16+D16-E16</f>
        <v>9137</v>
      </c>
      <c r="D19" s="1">
        <v>18820</v>
      </c>
      <c r="E19" s="1">
        <v>21227</v>
      </c>
      <c r="F19" s="1">
        <f>+F16+G16-H16</f>
        <v>49362</v>
      </c>
      <c r="G19" s="1">
        <v>78242</v>
      </c>
      <c r="H19" s="1">
        <v>114100</v>
      </c>
      <c r="I19" s="1">
        <f t="shared" si="10"/>
        <v>40225</v>
      </c>
      <c r="J19" s="1">
        <f t="shared" si="11"/>
        <v>59422</v>
      </c>
      <c r="K19" s="1">
        <f t="shared" si="12"/>
        <v>92873</v>
      </c>
    </row>
    <row r="20" spans="1:11" x14ac:dyDescent="0.25">
      <c r="A20" s="8"/>
      <c r="B20" s="6" t="s">
        <v>7</v>
      </c>
      <c r="C20" s="6">
        <f>SUM(C18:C19)</f>
        <v>57174</v>
      </c>
      <c r="D20" s="6">
        <f t="shared" ref="D20:K20" si="13">SUM(D18:D19)</f>
        <v>217633</v>
      </c>
      <c r="E20" s="6">
        <f t="shared" si="13"/>
        <v>146400</v>
      </c>
      <c r="F20" s="6">
        <f t="shared" si="13"/>
        <v>100103</v>
      </c>
      <c r="G20" s="6">
        <f t="shared" si="13"/>
        <v>321148</v>
      </c>
      <c r="H20" s="6">
        <f t="shared" si="13"/>
        <v>278400</v>
      </c>
      <c r="I20" s="6">
        <f t="shared" si="13"/>
        <v>42929</v>
      </c>
      <c r="J20" s="6">
        <f t="shared" si="13"/>
        <v>103515</v>
      </c>
      <c r="K20" s="6">
        <f t="shared" si="13"/>
        <v>132000</v>
      </c>
    </row>
    <row r="21" spans="1:11" x14ac:dyDescent="0.25">
      <c r="A21" s="8" t="s">
        <v>39</v>
      </c>
      <c r="B21" s="1" t="s">
        <v>8</v>
      </c>
      <c r="C21" s="1">
        <f>+C18+D18-E18</f>
        <v>121677</v>
      </c>
      <c r="D21" s="1">
        <v>288481</v>
      </c>
      <c r="E21" s="1">
        <v>145410</v>
      </c>
      <c r="F21" s="1">
        <f>+F18+G18-H18</f>
        <v>129347</v>
      </c>
      <c r="G21" s="1"/>
      <c r="H21" s="1"/>
      <c r="I21" s="1">
        <f t="shared" ref="I21:I22" si="14">+F21-C21</f>
        <v>7670</v>
      </c>
      <c r="J21" s="1">
        <f t="shared" ref="J21:J22" si="15">+G21-D21</f>
        <v>-288481</v>
      </c>
      <c r="K21" s="1">
        <f t="shared" ref="K21:K22" si="16">+H21-E21</f>
        <v>-145410</v>
      </c>
    </row>
    <row r="22" spans="1:11" x14ac:dyDescent="0.25">
      <c r="A22" s="8"/>
      <c r="B22" s="1" t="s">
        <v>9</v>
      </c>
      <c r="C22" s="1">
        <f>+C19+D19-E19</f>
        <v>6730</v>
      </c>
      <c r="D22" s="1">
        <v>56828</v>
      </c>
      <c r="E22" s="1">
        <v>27390</v>
      </c>
      <c r="F22" s="1">
        <f>+F19+G19-H19</f>
        <v>13504</v>
      </c>
      <c r="G22" s="1"/>
      <c r="H22" s="1"/>
      <c r="I22" s="1">
        <f t="shared" si="14"/>
        <v>6774</v>
      </c>
      <c r="J22" s="1">
        <f t="shared" si="15"/>
        <v>-56828</v>
      </c>
      <c r="K22" s="1">
        <f t="shared" si="16"/>
        <v>-27390</v>
      </c>
    </row>
    <row r="23" spans="1:11" x14ac:dyDescent="0.25">
      <c r="A23" s="8"/>
      <c r="B23" s="6" t="s">
        <v>7</v>
      </c>
      <c r="C23" s="6">
        <f>SUM(C21:C22)</f>
        <v>128407</v>
      </c>
      <c r="D23" s="6">
        <f t="shared" ref="D23:K23" si="17">SUM(D21:D22)</f>
        <v>345309</v>
      </c>
      <c r="E23" s="6">
        <f t="shared" si="17"/>
        <v>172800</v>
      </c>
      <c r="F23" s="6">
        <f t="shared" si="17"/>
        <v>142851</v>
      </c>
      <c r="G23" s="6">
        <f t="shared" si="17"/>
        <v>0</v>
      </c>
      <c r="H23" s="6">
        <f t="shared" si="17"/>
        <v>0</v>
      </c>
      <c r="I23" s="6">
        <f t="shared" si="17"/>
        <v>14444</v>
      </c>
      <c r="J23" s="6">
        <f t="shared" si="17"/>
        <v>-345309</v>
      </c>
      <c r="K23" s="6">
        <f t="shared" si="17"/>
        <v>-172800</v>
      </c>
    </row>
    <row r="24" spans="1:11" x14ac:dyDescent="0.25">
      <c r="A24" s="8" t="s">
        <v>40</v>
      </c>
      <c r="B24" s="1" t="s">
        <v>8</v>
      </c>
      <c r="C24" s="1">
        <f>+C21+D21-E21</f>
        <v>264748</v>
      </c>
      <c r="D24" s="1">
        <v>14646</v>
      </c>
      <c r="E24" s="1">
        <v>258760</v>
      </c>
      <c r="F24" s="1">
        <f>+F21+G21-H21</f>
        <v>129347</v>
      </c>
      <c r="G24" s="1"/>
      <c r="H24" s="1"/>
      <c r="I24" s="1">
        <f t="shared" ref="I24:I25" si="18">+F24-C24</f>
        <v>-135401</v>
      </c>
      <c r="J24" s="1">
        <f t="shared" ref="J24:J25" si="19">+G24-D24</f>
        <v>-14646</v>
      </c>
      <c r="K24" s="1">
        <f t="shared" ref="K24:K25" si="20">+H24-E24</f>
        <v>-258760</v>
      </c>
    </row>
    <row r="25" spans="1:11" x14ac:dyDescent="0.25">
      <c r="A25" s="8"/>
      <c r="B25" s="1" t="s">
        <v>9</v>
      </c>
      <c r="C25" s="1">
        <f>+C22+D22-E22</f>
        <v>36168</v>
      </c>
      <c r="D25" s="1">
        <v>2921</v>
      </c>
      <c r="E25" s="1">
        <v>32840</v>
      </c>
      <c r="F25" s="1">
        <f>+F22+G22-H22</f>
        <v>13504</v>
      </c>
      <c r="G25" s="1"/>
      <c r="H25" s="1"/>
      <c r="I25" s="1">
        <f t="shared" si="18"/>
        <v>-22664</v>
      </c>
      <c r="J25" s="1">
        <f t="shared" si="19"/>
        <v>-2921</v>
      </c>
      <c r="K25" s="1">
        <f t="shared" si="20"/>
        <v>-32840</v>
      </c>
    </row>
    <row r="26" spans="1:11" x14ac:dyDescent="0.25">
      <c r="A26" s="8"/>
      <c r="B26" s="6" t="s">
        <v>7</v>
      </c>
      <c r="C26" s="6">
        <f>SUM(C24:C25)</f>
        <v>300916</v>
      </c>
      <c r="D26" s="6">
        <f t="shared" ref="D26:K26" si="21">SUM(D24:D25)</f>
        <v>17567</v>
      </c>
      <c r="E26" s="6">
        <f t="shared" si="21"/>
        <v>291600</v>
      </c>
      <c r="F26" s="6">
        <f t="shared" si="21"/>
        <v>142851</v>
      </c>
      <c r="G26" s="6">
        <f t="shared" si="21"/>
        <v>0</v>
      </c>
      <c r="H26" s="6">
        <f t="shared" si="21"/>
        <v>0</v>
      </c>
      <c r="I26" s="6">
        <f t="shared" si="21"/>
        <v>-158065</v>
      </c>
      <c r="J26" s="6">
        <f t="shared" si="21"/>
        <v>-17567</v>
      </c>
      <c r="K26" s="6">
        <f t="shared" si="21"/>
        <v>-291600</v>
      </c>
    </row>
    <row r="27" spans="1:11" x14ac:dyDescent="0.25">
      <c r="A27" s="8" t="s">
        <v>41</v>
      </c>
      <c r="B27" s="1" t="s">
        <v>8</v>
      </c>
      <c r="C27" s="1">
        <f>+C24+D24-E24</f>
        <v>20634</v>
      </c>
      <c r="D27" s="1">
        <v>374653</v>
      </c>
      <c r="E27" s="1">
        <v>192969</v>
      </c>
      <c r="F27" s="1">
        <f>+F24+G24-H24</f>
        <v>129347</v>
      </c>
      <c r="G27" s="1"/>
      <c r="H27" s="1"/>
      <c r="I27" s="1">
        <f t="shared" ref="I27:I28" si="22">+F27-C27</f>
        <v>108713</v>
      </c>
      <c r="J27" s="1">
        <f t="shared" ref="J27:J28" si="23">+G27-D27</f>
        <v>-374653</v>
      </c>
      <c r="K27" s="1">
        <f t="shared" ref="K27:K28" si="24">+H27-E27</f>
        <v>-192969</v>
      </c>
    </row>
    <row r="28" spans="1:11" x14ac:dyDescent="0.25">
      <c r="A28" s="8"/>
      <c r="B28" s="1" t="s">
        <v>9</v>
      </c>
      <c r="C28" s="1">
        <f>+C25+D25-E25</f>
        <v>6249</v>
      </c>
      <c r="D28" s="1">
        <v>62424</v>
      </c>
      <c r="E28" s="1">
        <v>30231</v>
      </c>
      <c r="F28" s="1">
        <f>+F25+G25-H25</f>
        <v>13504</v>
      </c>
      <c r="G28" s="1"/>
      <c r="H28" s="1"/>
      <c r="I28" s="1">
        <f t="shared" si="22"/>
        <v>7255</v>
      </c>
      <c r="J28" s="1">
        <f t="shared" si="23"/>
        <v>-62424</v>
      </c>
      <c r="K28" s="1">
        <f t="shared" si="24"/>
        <v>-30231</v>
      </c>
    </row>
    <row r="29" spans="1:11" x14ac:dyDescent="0.25">
      <c r="A29" s="8"/>
      <c r="B29" s="6" t="s">
        <v>7</v>
      </c>
      <c r="C29" s="6">
        <f>SUM(C27:C28)</f>
        <v>26883</v>
      </c>
      <c r="D29" s="6">
        <f t="shared" ref="D29:K29" si="25">SUM(D27:D28)</f>
        <v>437077</v>
      </c>
      <c r="E29" s="6">
        <f t="shared" si="25"/>
        <v>223200</v>
      </c>
      <c r="F29" s="6">
        <f t="shared" si="25"/>
        <v>142851</v>
      </c>
      <c r="G29" s="6">
        <f t="shared" si="25"/>
        <v>0</v>
      </c>
      <c r="H29" s="6">
        <f t="shared" si="25"/>
        <v>0</v>
      </c>
      <c r="I29" s="6">
        <f t="shared" si="25"/>
        <v>115968</v>
      </c>
      <c r="J29" s="6">
        <f t="shared" si="25"/>
        <v>-437077</v>
      </c>
      <c r="K29" s="6">
        <f t="shared" si="25"/>
        <v>-223200</v>
      </c>
    </row>
    <row r="30" spans="1:11" x14ac:dyDescent="0.25">
      <c r="A30" s="8" t="s">
        <v>42</v>
      </c>
      <c r="B30" s="1" t="s">
        <v>8</v>
      </c>
      <c r="C30" s="1">
        <f>+C27+D27-E27</f>
        <v>202318</v>
      </c>
      <c r="D30" s="1">
        <v>21501</v>
      </c>
      <c r="E30" s="1">
        <v>111930</v>
      </c>
      <c r="F30" s="1">
        <f>+F27+G27-H27</f>
        <v>129347</v>
      </c>
      <c r="G30" s="1"/>
      <c r="H30" s="1"/>
      <c r="I30" s="1">
        <f t="shared" ref="I30:K31" si="26">+F30-C30</f>
        <v>-72971</v>
      </c>
      <c r="J30" s="1">
        <f t="shared" si="26"/>
        <v>-21501</v>
      </c>
      <c r="K30" s="1">
        <f t="shared" si="26"/>
        <v>-111930</v>
      </c>
    </row>
    <row r="31" spans="1:11" x14ac:dyDescent="0.25">
      <c r="A31" s="8"/>
      <c r="B31" s="1" t="s">
        <v>9</v>
      </c>
      <c r="C31" s="1">
        <f>+C28+D28-E28</f>
        <v>38442</v>
      </c>
      <c r="D31" s="1">
        <v>0</v>
      </c>
      <c r="E31" s="1">
        <v>17670</v>
      </c>
      <c r="F31" s="1">
        <f>+F28+G28-H28</f>
        <v>13504</v>
      </c>
      <c r="G31" s="1"/>
      <c r="H31" s="1"/>
      <c r="I31" s="1">
        <f t="shared" si="26"/>
        <v>-24938</v>
      </c>
      <c r="J31" s="1">
        <f t="shared" si="26"/>
        <v>0</v>
      </c>
      <c r="K31" s="1">
        <f t="shared" si="26"/>
        <v>-17670</v>
      </c>
    </row>
    <row r="32" spans="1:11" x14ac:dyDescent="0.25">
      <c r="A32" s="8"/>
      <c r="B32" s="6" t="s">
        <v>7</v>
      </c>
      <c r="C32" s="6">
        <f>SUM(C30:C31)</f>
        <v>240760</v>
      </c>
      <c r="D32" s="6">
        <f t="shared" ref="D32:K32" si="27">SUM(D30:D31)</f>
        <v>21501</v>
      </c>
      <c r="E32" s="6">
        <f t="shared" si="27"/>
        <v>129600</v>
      </c>
      <c r="F32" s="6">
        <f t="shared" si="27"/>
        <v>142851</v>
      </c>
      <c r="G32" s="6">
        <f t="shared" si="27"/>
        <v>0</v>
      </c>
      <c r="H32" s="6">
        <f t="shared" si="27"/>
        <v>0</v>
      </c>
      <c r="I32" s="6">
        <f t="shared" si="27"/>
        <v>-97909</v>
      </c>
      <c r="J32" s="6">
        <f t="shared" si="27"/>
        <v>-21501</v>
      </c>
      <c r="K32" s="6">
        <f t="shared" si="27"/>
        <v>-129600</v>
      </c>
    </row>
    <row r="33" spans="1:11" x14ac:dyDescent="0.25">
      <c r="A33" s="8" t="s">
        <v>43</v>
      </c>
      <c r="B33" s="1" t="s">
        <v>8</v>
      </c>
      <c r="C33" s="1">
        <f>+C30+D30-E30</f>
        <v>111889</v>
      </c>
      <c r="D33" s="1">
        <v>267620</v>
      </c>
      <c r="E33" s="1">
        <v>146380</v>
      </c>
      <c r="F33" s="1">
        <f>+F30+G30-H30</f>
        <v>129347</v>
      </c>
      <c r="G33" s="1"/>
      <c r="H33" s="1"/>
      <c r="I33" s="1">
        <f t="shared" ref="I33:I34" si="28">+F33-C33</f>
        <v>17458</v>
      </c>
      <c r="J33" s="1">
        <f t="shared" ref="J33:J34" si="29">+G33-D33</f>
        <v>-267620</v>
      </c>
      <c r="K33" s="1">
        <f t="shared" ref="K33:K34" si="30">+H33-E33</f>
        <v>-146380</v>
      </c>
    </row>
    <row r="34" spans="1:11" x14ac:dyDescent="0.25">
      <c r="A34" s="8"/>
      <c r="B34" s="1" t="s">
        <v>9</v>
      </c>
      <c r="C34" s="1">
        <f>+C31+D31-E31</f>
        <v>20772</v>
      </c>
      <c r="D34" s="1">
        <v>32820</v>
      </c>
      <c r="E34" s="1">
        <v>27620</v>
      </c>
      <c r="F34" s="1">
        <f>+F31+G31-H31</f>
        <v>13504</v>
      </c>
      <c r="G34" s="1"/>
      <c r="H34" s="1"/>
      <c r="I34" s="1">
        <f t="shared" si="28"/>
        <v>-7268</v>
      </c>
      <c r="J34" s="1">
        <f t="shared" si="29"/>
        <v>-32820</v>
      </c>
      <c r="K34" s="1">
        <f t="shared" si="30"/>
        <v>-27620</v>
      </c>
    </row>
    <row r="35" spans="1:11" x14ac:dyDescent="0.25">
      <c r="A35" s="8"/>
      <c r="B35" s="6" t="s">
        <v>7</v>
      </c>
      <c r="C35" s="6">
        <f>SUM(C33:C34)</f>
        <v>132661</v>
      </c>
      <c r="D35" s="6">
        <f t="shared" ref="D35:K35" si="31">SUM(D33:D34)</f>
        <v>300440</v>
      </c>
      <c r="E35" s="6">
        <f t="shared" si="31"/>
        <v>174000</v>
      </c>
      <c r="F35" s="6">
        <f t="shared" si="31"/>
        <v>142851</v>
      </c>
      <c r="G35" s="6">
        <f t="shared" si="31"/>
        <v>0</v>
      </c>
      <c r="H35" s="6">
        <f t="shared" si="31"/>
        <v>0</v>
      </c>
      <c r="I35" s="6">
        <f t="shared" si="31"/>
        <v>10190</v>
      </c>
      <c r="J35" s="6">
        <f t="shared" si="31"/>
        <v>-300440</v>
      </c>
      <c r="K35" s="6">
        <f t="shared" si="31"/>
        <v>-174000</v>
      </c>
    </row>
    <row r="36" spans="1:11" x14ac:dyDescent="0.25">
      <c r="A36" s="8" t="s">
        <v>44</v>
      </c>
      <c r="B36" s="1" t="s">
        <v>8</v>
      </c>
      <c r="C36" s="1">
        <f>+C33+D33-E33</f>
        <v>233129</v>
      </c>
      <c r="D36" s="1">
        <v>231078</v>
      </c>
      <c r="E36" s="1">
        <v>245570</v>
      </c>
      <c r="F36" s="1">
        <f>+F33+G33-H33</f>
        <v>129347</v>
      </c>
      <c r="G36" s="1"/>
      <c r="H36" s="1"/>
      <c r="I36" s="1">
        <f t="shared" ref="I36:K37" si="32">+F36-C36</f>
        <v>-103782</v>
      </c>
      <c r="J36" s="1">
        <f t="shared" si="32"/>
        <v>-231078</v>
      </c>
      <c r="K36" s="1">
        <f t="shared" si="32"/>
        <v>-245570</v>
      </c>
    </row>
    <row r="37" spans="1:11" x14ac:dyDescent="0.25">
      <c r="A37" s="8"/>
      <c r="B37" s="1" t="s">
        <v>9</v>
      </c>
      <c r="C37" s="1">
        <f>+C34+D34-E34</f>
        <v>25972</v>
      </c>
      <c r="D37" s="1">
        <v>39345</v>
      </c>
      <c r="E37" s="1">
        <v>32830</v>
      </c>
      <c r="F37" s="1">
        <f>+F34+G34-H34</f>
        <v>13504</v>
      </c>
      <c r="G37" s="1"/>
      <c r="H37" s="1"/>
      <c r="I37" s="1">
        <f t="shared" si="32"/>
        <v>-12468</v>
      </c>
      <c r="J37" s="1">
        <f t="shared" si="32"/>
        <v>-39345</v>
      </c>
      <c r="K37" s="1">
        <f t="shared" si="32"/>
        <v>-32830</v>
      </c>
    </row>
    <row r="38" spans="1:11" x14ac:dyDescent="0.25">
      <c r="A38" s="8"/>
      <c r="B38" s="6" t="s">
        <v>7</v>
      </c>
      <c r="C38" s="6">
        <f>SUM(C36:C37)</f>
        <v>259101</v>
      </c>
      <c r="D38" s="6">
        <f t="shared" ref="D38:K38" si="33">SUM(D36:D37)</f>
        <v>270423</v>
      </c>
      <c r="E38" s="6">
        <f t="shared" si="33"/>
        <v>278400</v>
      </c>
      <c r="F38" s="6">
        <f t="shared" si="33"/>
        <v>142851</v>
      </c>
      <c r="G38" s="6">
        <f t="shared" si="33"/>
        <v>0</v>
      </c>
      <c r="H38" s="6">
        <f t="shared" si="33"/>
        <v>0</v>
      </c>
      <c r="I38" s="6">
        <f t="shared" si="33"/>
        <v>-116250</v>
      </c>
      <c r="J38" s="6">
        <f t="shared" si="33"/>
        <v>-270423</v>
      </c>
      <c r="K38" s="6">
        <f t="shared" si="33"/>
        <v>-278400</v>
      </c>
    </row>
    <row r="39" spans="1:11" x14ac:dyDescent="0.25">
      <c r="A39" s="8" t="s">
        <v>45</v>
      </c>
      <c r="B39" s="1" t="s">
        <v>8</v>
      </c>
      <c r="C39" s="1">
        <f>+C36+D36-E36</f>
        <v>218637</v>
      </c>
      <c r="D39" s="1">
        <v>240252</v>
      </c>
      <c r="E39" s="1">
        <v>375500</v>
      </c>
      <c r="F39" s="1">
        <f>+F36+G36-H36</f>
        <v>129347</v>
      </c>
      <c r="G39" s="1"/>
      <c r="H39" s="1"/>
      <c r="I39" s="1">
        <f t="shared" ref="I39:K40" si="34">+F39-C39</f>
        <v>-89290</v>
      </c>
      <c r="J39" s="1">
        <f t="shared" si="34"/>
        <v>-240252</v>
      </c>
      <c r="K39" s="1">
        <f t="shared" si="34"/>
        <v>-375500</v>
      </c>
    </row>
    <row r="40" spans="1:11" x14ac:dyDescent="0.25">
      <c r="A40" s="8"/>
      <c r="B40" s="1" t="s">
        <v>9</v>
      </c>
      <c r="C40" s="1">
        <f>+C37+D37-E37</f>
        <v>32487</v>
      </c>
      <c r="D40" s="1">
        <v>77255</v>
      </c>
      <c r="E40" s="1">
        <v>57700</v>
      </c>
      <c r="F40" s="1">
        <f>+F37+G37-H37</f>
        <v>13504</v>
      </c>
      <c r="G40" s="1"/>
      <c r="H40" s="1"/>
      <c r="I40" s="1">
        <f t="shared" si="34"/>
        <v>-18983</v>
      </c>
      <c r="J40" s="1">
        <f t="shared" si="34"/>
        <v>-77255</v>
      </c>
      <c r="K40" s="1">
        <f t="shared" si="34"/>
        <v>-57700</v>
      </c>
    </row>
    <row r="41" spans="1:11" x14ac:dyDescent="0.25">
      <c r="A41" s="8"/>
      <c r="B41" s="6" t="s">
        <v>7</v>
      </c>
      <c r="C41" s="6">
        <f>SUM(C39:C40)</f>
        <v>251124</v>
      </c>
      <c r="D41" s="6">
        <f t="shared" ref="D41:K41" si="35">SUM(D39:D40)</f>
        <v>317507</v>
      </c>
      <c r="E41" s="6">
        <f t="shared" si="35"/>
        <v>433200</v>
      </c>
      <c r="F41" s="6">
        <f t="shared" si="35"/>
        <v>142851</v>
      </c>
      <c r="G41" s="6">
        <f t="shared" si="35"/>
        <v>0</v>
      </c>
      <c r="H41" s="6">
        <f t="shared" si="35"/>
        <v>0</v>
      </c>
      <c r="I41" s="6">
        <f t="shared" si="35"/>
        <v>-108273</v>
      </c>
      <c r="J41" s="6">
        <f t="shared" si="35"/>
        <v>-317507</v>
      </c>
      <c r="K41" s="6">
        <f t="shared" si="35"/>
        <v>-433200</v>
      </c>
    </row>
    <row r="42" spans="1:11" x14ac:dyDescent="0.25">
      <c r="A42" s="8" t="s">
        <v>46</v>
      </c>
      <c r="B42" s="1" t="s">
        <v>8</v>
      </c>
      <c r="C42" s="1">
        <f>+C39+D39-E39</f>
        <v>83389</v>
      </c>
      <c r="D42" s="1">
        <f>501073+152</f>
        <v>501225</v>
      </c>
      <c r="E42" s="1">
        <v>541102</v>
      </c>
      <c r="F42" s="1">
        <f>+F39+G39-H39</f>
        <v>129347</v>
      </c>
      <c r="G42" s="1"/>
      <c r="H42" s="1"/>
      <c r="I42" s="1">
        <f t="shared" ref="I42:K43" si="36">+F42-C42</f>
        <v>45958</v>
      </c>
      <c r="J42" s="1">
        <f t="shared" si="36"/>
        <v>-501225</v>
      </c>
      <c r="K42" s="1">
        <f t="shared" si="36"/>
        <v>-541102</v>
      </c>
    </row>
    <row r="43" spans="1:11" x14ac:dyDescent="0.25">
      <c r="A43" s="8"/>
      <c r="B43" s="1" t="s">
        <v>9</v>
      </c>
      <c r="C43" s="1">
        <f>+C40+D40-E40</f>
        <v>52042</v>
      </c>
      <c r="D43" s="1">
        <v>37946</v>
      </c>
      <c r="E43" s="1">
        <v>81698</v>
      </c>
      <c r="F43" s="1">
        <f>+F40+G40-H40</f>
        <v>13504</v>
      </c>
      <c r="G43" s="1"/>
      <c r="H43" s="1"/>
      <c r="I43" s="1">
        <f t="shared" si="36"/>
        <v>-38538</v>
      </c>
      <c r="J43" s="1">
        <f t="shared" si="36"/>
        <v>-37946</v>
      </c>
      <c r="K43" s="1">
        <f t="shared" si="36"/>
        <v>-81698</v>
      </c>
    </row>
    <row r="44" spans="1:11" x14ac:dyDescent="0.25">
      <c r="A44" s="8"/>
      <c r="B44" s="6" t="s">
        <v>7</v>
      </c>
      <c r="C44" s="6">
        <f>SUM(C42:C43)</f>
        <v>135431</v>
      </c>
      <c r="D44" s="6">
        <f t="shared" ref="D44:K44" si="37">SUM(D42:D43)</f>
        <v>539171</v>
      </c>
      <c r="E44" s="6">
        <f t="shared" si="37"/>
        <v>622800</v>
      </c>
      <c r="F44" s="6">
        <f t="shared" si="37"/>
        <v>142851</v>
      </c>
      <c r="G44" s="6">
        <f t="shared" si="37"/>
        <v>0</v>
      </c>
      <c r="H44" s="6">
        <f t="shared" si="37"/>
        <v>0</v>
      </c>
      <c r="I44" s="6">
        <f t="shared" si="37"/>
        <v>7420</v>
      </c>
      <c r="J44" s="6">
        <f t="shared" si="37"/>
        <v>-539171</v>
      </c>
      <c r="K44" s="6">
        <f t="shared" si="37"/>
        <v>-622800</v>
      </c>
    </row>
    <row r="45" spans="1:11" x14ac:dyDescent="0.25">
      <c r="A45" s="8" t="s">
        <v>47</v>
      </c>
      <c r="B45" s="1" t="s">
        <v>8</v>
      </c>
      <c r="C45" s="1">
        <v>151845</v>
      </c>
      <c r="D45" s="1">
        <f>D42+D39+D36+D33+D30+D27+D24+D21+D18+D15+D12++D9</f>
        <v>3838289</v>
      </c>
      <c r="E45" s="1">
        <f>E42+E39+E36+E33+E30+E27+E24+E21+E18+E15+E12++E9</f>
        <v>3946622</v>
      </c>
      <c r="F45" s="1">
        <f>+C45+D45-E45</f>
        <v>43512</v>
      </c>
      <c r="G45" s="1">
        <f>G42+G39+G36+G33+G30+G27+G24+G21+G18+G15+G12++G9</f>
        <v>1746945</v>
      </c>
      <c r="H45" s="1">
        <f>H42+H39+H36+H33+H30+H27+H24+H21+H18+H15+H12++H9</f>
        <v>1661110</v>
      </c>
      <c r="I45" s="1">
        <f t="shared" ref="I45:K46" si="38">+F45-C45</f>
        <v>-108333</v>
      </c>
      <c r="J45" s="1">
        <f t="shared" si="38"/>
        <v>-2091344</v>
      </c>
      <c r="K45" s="1">
        <f t="shared" si="38"/>
        <v>-2285512</v>
      </c>
    </row>
    <row r="46" spans="1:11" x14ac:dyDescent="0.25">
      <c r="A46" s="8"/>
      <c r="B46" s="1" t="s">
        <v>9</v>
      </c>
      <c r="C46" s="1">
        <v>17127</v>
      </c>
      <c r="D46" s="1">
        <f>D43+D40+D37+D34+D31+D28+D25+D22+D19+D16+D13++D10</f>
        <v>525341</v>
      </c>
      <c r="E46" s="1">
        <f>E43+E40+E37+E34+E31+E28+E25+E22+E19+E16+E13++E10</f>
        <v>534178</v>
      </c>
      <c r="F46" s="1">
        <f>+C46+D46-E46</f>
        <v>8290</v>
      </c>
      <c r="G46" s="1">
        <f>G43+G40+G37+G34+G31+G28+G25+G22+G19+G16+G13++G10</f>
        <v>372304</v>
      </c>
      <c r="H46" s="1">
        <f>H43+H40+H37+H34+H31+H28+H25+H22+H19+H16+H13++H10</f>
        <v>367090</v>
      </c>
      <c r="I46" s="1">
        <f t="shared" si="38"/>
        <v>-8837</v>
      </c>
      <c r="J46" s="1">
        <f t="shared" si="38"/>
        <v>-153037</v>
      </c>
      <c r="K46" s="1">
        <f t="shared" si="38"/>
        <v>-167088</v>
      </c>
    </row>
    <row r="47" spans="1:11" x14ac:dyDescent="0.25">
      <c r="A47" s="8"/>
      <c r="B47" s="6" t="s">
        <v>7</v>
      </c>
      <c r="C47" s="6">
        <f>SUM(C45:C46)</f>
        <v>168972</v>
      </c>
      <c r="D47" s="6">
        <f t="shared" ref="D47:K47" si="39">SUM(D45:D46)</f>
        <v>4363630</v>
      </c>
      <c r="E47" s="6">
        <f t="shared" si="39"/>
        <v>4480800</v>
      </c>
      <c r="F47" s="6">
        <f t="shared" si="39"/>
        <v>51802</v>
      </c>
      <c r="G47" s="6">
        <f t="shared" si="39"/>
        <v>2119249</v>
      </c>
      <c r="H47" s="6">
        <f t="shared" si="39"/>
        <v>2028200</v>
      </c>
      <c r="I47" s="6">
        <f t="shared" si="39"/>
        <v>-117170</v>
      </c>
      <c r="J47" s="6">
        <f t="shared" si="39"/>
        <v>-2244381</v>
      </c>
      <c r="K47" s="6">
        <f t="shared" si="39"/>
        <v>-2452600</v>
      </c>
    </row>
  </sheetData>
  <mergeCells count="18">
    <mergeCell ref="C7:E7"/>
    <mergeCell ref="F7:H7"/>
    <mergeCell ref="I7:K7"/>
    <mergeCell ref="B7:B8"/>
    <mergeCell ref="A7:A8"/>
    <mergeCell ref="A9:A11"/>
    <mergeCell ref="A12:A14"/>
    <mergeCell ref="A15:A17"/>
    <mergeCell ref="A18:A20"/>
    <mergeCell ref="A21:A23"/>
    <mergeCell ref="A39:A41"/>
    <mergeCell ref="A42:A44"/>
    <mergeCell ref="A45:A47"/>
    <mergeCell ref="A24:A26"/>
    <mergeCell ref="A27:A29"/>
    <mergeCell ref="A30:A32"/>
    <mergeCell ref="A33:A35"/>
    <mergeCell ref="A36:A38"/>
  </mergeCells>
  <conditionalFormatting sqref="I9:K4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H9" sqref="H9"/>
    </sheetView>
  </sheetViews>
  <sheetFormatPr defaultRowHeight="15" x14ac:dyDescent="0.25"/>
  <cols>
    <col min="2" max="2" width="19.85546875" customWidth="1"/>
    <col min="3" max="3" width="17" bestFit="1" customWidth="1"/>
    <col min="4" max="4" width="14.85546875" bestFit="1" customWidth="1"/>
    <col min="5" max="5" width="17" bestFit="1" customWidth="1"/>
    <col min="6" max="6" width="15.7109375" bestFit="1" customWidth="1"/>
    <col min="7" max="7" width="18.140625" bestFit="1" customWidth="1"/>
    <col min="8" max="8" width="19.5703125" bestFit="1" customWidth="1"/>
    <col min="9" max="9" width="15.42578125" bestFit="1" customWidth="1"/>
  </cols>
  <sheetData>
    <row r="2" spans="2:10" x14ac:dyDescent="0.25">
      <c r="B2" s="2" t="s">
        <v>17</v>
      </c>
    </row>
    <row r="3" spans="2:10" x14ac:dyDescent="0.25"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18</v>
      </c>
      <c r="I3" s="2" t="s">
        <v>24</v>
      </c>
      <c r="J3" s="2" t="s">
        <v>25</v>
      </c>
    </row>
    <row r="4" spans="2:10" x14ac:dyDescent="0.25">
      <c r="B4" t="s">
        <v>19</v>
      </c>
      <c r="C4">
        <v>636</v>
      </c>
      <c r="D4" s="4">
        <v>1000</v>
      </c>
      <c r="E4">
        <v>28800</v>
      </c>
      <c r="F4">
        <v>28800</v>
      </c>
      <c r="G4">
        <f>ROUND((+I4*0.02),0)</f>
        <v>11604</v>
      </c>
      <c r="H4">
        <f>+E4+F4+G4</f>
        <v>69204</v>
      </c>
      <c r="I4" s="4">
        <v>580220</v>
      </c>
    </row>
    <row r="5" spans="2:10" x14ac:dyDescent="0.25">
      <c r="B5" t="s">
        <v>20</v>
      </c>
      <c r="C5" s="3">
        <v>140626</v>
      </c>
      <c r="D5" s="4">
        <v>139400</v>
      </c>
      <c r="E5">
        <v>2609568</v>
      </c>
      <c r="F5">
        <v>2609568</v>
      </c>
      <c r="G5">
        <f t="shared" ref="G5:G7" si="0">ROUND((+I5*0.02),0)</f>
        <v>913143</v>
      </c>
      <c r="H5">
        <f t="shared" ref="H5:H7" si="1">+E5+F5+G5</f>
        <v>6132279</v>
      </c>
      <c r="I5" s="4">
        <v>45657140</v>
      </c>
    </row>
    <row r="6" spans="2:10" x14ac:dyDescent="0.25">
      <c r="B6" t="s">
        <v>21</v>
      </c>
      <c r="C6" s="3">
        <v>38234</v>
      </c>
      <c r="D6" s="4">
        <v>41000</v>
      </c>
      <c r="E6">
        <v>1180800</v>
      </c>
      <c r="F6">
        <v>1180800</v>
      </c>
      <c r="G6">
        <f t="shared" si="0"/>
        <v>579441</v>
      </c>
      <c r="H6">
        <f t="shared" si="1"/>
        <v>2941041</v>
      </c>
      <c r="I6" s="4">
        <v>28972060</v>
      </c>
    </row>
    <row r="7" spans="2:10" x14ac:dyDescent="0.25">
      <c r="B7" t="s">
        <v>22</v>
      </c>
      <c r="C7" s="3">
        <v>65129</v>
      </c>
      <c r="D7" s="4">
        <v>63600</v>
      </c>
      <c r="E7">
        <v>1831680</v>
      </c>
      <c r="F7">
        <v>1831680</v>
      </c>
      <c r="G7">
        <f t="shared" si="0"/>
        <v>607545</v>
      </c>
      <c r="H7">
        <f t="shared" si="1"/>
        <v>4270905</v>
      </c>
      <c r="I7" s="4">
        <v>30377268</v>
      </c>
    </row>
    <row r="8" spans="2:10" x14ac:dyDescent="0.25">
      <c r="B8" t="s">
        <v>23</v>
      </c>
      <c r="C8">
        <f>SUM(C4:C7)</f>
        <v>244625</v>
      </c>
      <c r="D8">
        <f t="shared" ref="D8:H8" si="2">SUM(D4:D7)</f>
        <v>245000</v>
      </c>
      <c r="E8">
        <f t="shared" si="2"/>
        <v>5650848</v>
      </c>
      <c r="F8">
        <f t="shared" si="2"/>
        <v>5650848</v>
      </c>
      <c r="G8">
        <f t="shared" si="2"/>
        <v>2111733</v>
      </c>
      <c r="H8">
        <f t="shared" si="2"/>
        <v>13413429</v>
      </c>
      <c r="I8" s="4">
        <f>SUM(I4:I7)</f>
        <v>105586688</v>
      </c>
    </row>
    <row r="9" spans="2:10" x14ac:dyDescent="0.25">
      <c r="E9" s="5">
        <f>+E8/10000000</f>
        <v>0.56508480000000005</v>
      </c>
      <c r="F9" s="5">
        <f t="shared" ref="F9:H9" si="3">+F8/10000000</f>
        <v>0.56508480000000005</v>
      </c>
      <c r="G9" s="5">
        <f t="shared" si="3"/>
        <v>0.21117330000000001</v>
      </c>
      <c r="H9" s="5">
        <f t="shared" si="3"/>
        <v>1.3413428999999999</v>
      </c>
    </row>
    <row r="16" spans="2:10" x14ac:dyDescent="0.25">
      <c r="H16" t="s">
        <v>26</v>
      </c>
      <c r="I16" s="4">
        <v>476123676.88999999</v>
      </c>
    </row>
    <row r="17" spans="8:9" x14ac:dyDescent="0.25">
      <c r="H17" t="s">
        <v>27</v>
      </c>
      <c r="I17" s="4">
        <v>3135312.63</v>
      </c>
    </row>
    <row r="18" spans="8:9" x14ac:dyDescent="0.25">
      <c r="H18" t="s">
        <v>19</v>
      </c>
    </row>
    <row r="19" spans="8:9" x14ac:dyDescent="0.25">
      <c r="H19" t="s">
        <v>28</v>
      </c>
      <c r="I19" s="4">
        <v>39279624.210000001</v>
      </c>
    </row>
    <row r="20" spans="8:9" x14ac:dyDescent="0.25">
      <c r="H20" t="s">
        <v>29</v>
      </c>
      <c r="I20" s="4">
        <v>1368051.66</v>
      </c>
    </row>
    <row r="21" spans="8:9" x14ac:dyDescent="0.25">
      <c r="H21" t="s">
        <v>30</v>
      </c>
      <c r="I21" s="4">
        <v>149614663.27000001</v>
      </c>
    </row>
    <row r="22" spans="8:9" x14ac:dyDescent="0.25">
      <c r="H22" t="s">
        <v>31</v>
      </c>
      <c r="I22" s="4">
        <v>2634300646.1700001</v>
      </c>
    </row>
    <row r="23" spans="8:9" x14ac:dyDescent="0.25">
      <c r="H23" t="s">
        <v>20</v>
      </c>
    </row>
    <row r="24" spans="8:9" x14ac:dyDescent="0.25">
      <c r="H24" t="s">
        <v>32</v>
      </c>
      <c r="I24" s="4">
        <v>716130670.88</v>
      </c>
    </row>
    <row r="25" spans="8:9" x14ac:dyDescent="0.25">
      <c r="H25" t="s">
        <v>22</v>
      </c>
    </row>
    <row r="26" spans="8:9" x14ac:dyDescent="0.25">
      <c r="H26" t="s">
        <v>21</v>
      </c>
    </row>
    <row r="27" spans="8:9" x14ac:dyDescent="0.25">
      <c r="H27" t="s">
        <v>33</v>
      </c>
      <c r="I27" s="4">
        <v>1841626.29</v>
      </c>
    </row>
    <row r="28" spans="8:9" x14ac:dyDescent="0.25">
      <c r="I28" s="4">
        <v>4127380960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Mishra</dc:creator>
  <cp:lastModifiedBy>Ritesh Chiplunkar</cp:lastModifiedBy>
  <dcterms:created xsi:type="dcterms:W3CDTF">2014-08-04T07:52:57Z</dcterms:created>
  <dcterms:modified xsi:type="dcterms:W3CDTF">2014-08-05T08:31:45Z</dcterms:modified>
</cp:coreProperties>
</file>