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表紙" sheetId="1" r:id="rId4"/>
    <sheet state="visible" name="2結果と割合" sheetId="2" r:id="rId5"/>
    <sheet state="visible" name="3リスク順" sheetId="3" r:id="rId6"/>
    <sheet state="visible" name="4尺度1" sheetId="4" r:id="rId7"/>
    <sheet state="visible" name="5尺度2" sheetId="5" r:id="rId8"/>
    <sheet state="visible" name="6説明" sheetId="6" r:id="rId9"/>
    <sheet state="visible" name="7全体" sheetId="7" r:id="rId10"/>
    <sheet state="visible" name="8対象別X" sheetId="8" r:id="rId11"/>
    <sheet state="visible" name="n裏紙" sheetId="9" r:id="rId12"/>
  </sheets>
  <definedNames>
    <definedName name="所見">#REF!</definedName>
    <definedName localSheetId="7" name="DataArea">#REF!</definedName>
    <definedName name="DataArea">#REF!</definedName>
    <definedName localSheetId="6" name="所見">#REF!</definedName>
    <definedName localSheetId="7" name="所見">#REF!</definedName>
    <definedName localSheetId="6" name="DataArea">#REF!</definedName>
  </definedNames>
  <calcPr/>
  <extLst>
    <ext uri="GoogleSheetsCustomDataVersion1">
      <go:sheetsCustomData xmlns:go="http://customooxmlschemas.google.com/" r:id="rId13" roundtripDataSignature="AMtx7mi7t3hsApZaGjRCYvO5M69da3vvZw=="/>
    </ext>
  </extLst>
</workbook>
</file>

<file path=xl/sharedStrings.xml><?xml version="1.0" encoding="utf-8"?>
<sst xmlns="http://schemas.openxmlformats.org/spreadsheetml/2006/main" count="802" uniqueCount="336">
  <si>
    <t>［年度]年度ストレスチェック</t>
  </si>
  <si>
    <t>実施結果報告書</t>
  </si>
  <si>
    <t>事業者名</t>
  </si>
  <si>
    <t>：</t>
  </si>
  <si>
    <t>[登録した会社名]</t>
  </si>
  <si>
    <t>実施期間</t>
  </si>
  <si>
    <t>[登録した受検開始日～受検終了日]</t>
  </si>
  <si>
    <t>受検方法</t>
  </si>
  <si>
    <t>［登録した受検種別］</t>
  </si>
  <si>
    <t>報告日</t>
  </si>
  <si>
    <t>［集団分析アップロード日］</t>
  </si>
  <si>
    <t>［分析対象名］_［X］</t>
  </si>
  <si>
    <r>
      <rPr>
        <rFont val="Meiryo"/>
        <b/>
        <color theme="1"/>
        <sz val="11.0"/>
      </rPr>
      <t>1.ストレスチェック実施結果</t>
    </r>
    <r>
      <rPr>
        <rFont val="メイリオ"/>
        <b val="0"/>
        <color theme="1"/>
        <sz val="11.0"/>
      </rPr>
      <t xml:space="preserve">　（職業性簡易ストレス調査票57項目版）</t>
    </r>
  </si>
  <si>
    <t>対象者数</t>
  </si>
  <si>
    <t>未受検者数</t>
  </si>
  <si>
    <t>受検率</t>
  </si>
  <si>
    <t>有効回答数</t>
  </si>
  <si>
    <t>無効回答数</t>
  </si>
  <si>
    <t>有効回答率</t>
  </si>
  <si>
    <t>MS</t>
  </si>
  <si>
    <t>WEB</t>
  </si>
  <si>
    <t>今回</t>
  </si>
  <si>
    <t>前回</t>
  </si>
  <si>
    <t>前々回</t>
  </si>
  <si>
    <r>
      <rPr>
        <rFont val="Meiryo"/>
        <color theme="1"/>
        <sz val="10.0"/>
      </rPr>
      <t>参考値</t>
    </r>
    <r>
      <rPr>
        <rFont val="メイリオ"/>
        <color theme="1"/>
        <sz val="10.0"/>
        <vertAlign val="superscript"/>
      </rPr>
      <t>※</t>
    </r>
  </si>
  <si>
    <t>※参考値について</t>
  </si>
  <si>
    <t>あさかストレスケアセンターの前年度実績より、類似業種の数値を設定しております。</t>
  </si>
  <si>
    <t>今回の設定参考値：</t>
  </si>
  <si>
    <t>2.ストレス状況の割合について</t>
  </si>
  <si>
    <t>ストレスチェックの個人結果を4段階で評価し、ストレス状況の割合を示します。</t>
  </si>
  <si>
    <t>高ストレス</t>
  </si>
  <si>
    <t>3.ストレスプロフィール結果</t>
  </si>
  <si>
    <t>ストレスプロフィールの各項目を偏差値で評価し、偏差値が高い良好な結果となった項目順に表示しています。偏差値が50を下回るも項目（色付き部分）は注意が必要です。</t>
  </si>
  <si>
    <t>Ａ．仕事のストレス要因</t>
  </si>
  <si>
    <t>Ｂ．ストレス反応（心身の健康）</t>
  </si>
  <si>
    <t>No</t>
  </si>
  <si>
    <t>項目名</t>
  </si>
  <si>
    <t>偏差値</t>
  </si>
  <si>
    <t>Ｃ．周囲のサポート・満足度</t>
  </si>
  <si>
    <t>[x]</t>
  </si>
  <si>
    <t>4.総合健康リスクランキング</t>
  </si>
  <si>
    <t>集団ごとに分析した結果のうち、総合健康リスクに注目しランキング形式で表示しています。</t>
  </si>
  <si>
    <t>総合健康リスクは100が基準となり、数値の増加に伴い健康を害する（休職など）リスクが高まります。</t>
  </si>
  <si>
    <t>数値が120を超えると、集団内で何らかの問題が起きている可能性が高いことが示唆されます。</t>
  </si>
  <si>
    <t>事業場全体結果</t>
  </si>
  <si>
    <t>量・コントロール</t>
  </si>
  <si>
    <t>職場の支援</t>
  </si>
  <si>
    <t>総合健康リスク</t>
  </si>
  <si>
    <t>総合健康リスクが低い順</t>
  </si>
  <si>
    <t>集団分析対象名</t>
  </si>
  <si>
    <t>人数</t>
  </si>
  <si>
    <t>総合健康リスクが高い順</t>
  </si>
  <si>
    <t>5.集団分析結果 総合リスクの前回比ランキング</t>
  </si>
  <si>
    <t>総合健康リスクの増減数値に注目し、上位・下位各5集団をランキング形式で表示しています。</t>
  </si>
  <si>
    <t>前回結果がない場合は、表示されませんのでご了承ください。</t>
  </si>
  <si>
    <t>総合健康リスクが減少した集団</t>
  </si>
  <si>
    <t>減少数</t>
  </si>
  <si>
    <t>総合健康リスクが増加した集団</t>
  </si>
  <si>
    <t>増加数</t>
  </si>
  <si>
    <t>6.集団分析結果 総合健康リスクを構成する4つの尺度におけるランキング</t>
  </si>
  <si>
    <t>総合健康リスクを構成する4つの尺度に注目しランキング形式で表示しています。</t>
  </si>
  <si>
    <t>偏差値の算定基準は事業者全体の数値を用いています。</t>
  </si>
  <si>
    <t>①仕事の量的負担</t>
  </si>
  <si>
    <t>仕事の量的負担が小さい</t>
  </si>
  <si>
    <t>仕事の量的負担が大きい</t>
  </si>
  <si>
    <t>②仕事のコントロール</t>
  </si>
  <si>
    <t>コントロールがとりやすい</t>
  </si>
  <si>
    <t>コントロールがとりにくい</t>
  </si>
  <si>
    <t>③上司の支援</t>
  </si>
  <si>
    <t>上司に相談などがしやすい</t>
  </si>
  <si>
    <t>上司に相談などがしにくい</t>
  </si>
  <si>
    <t>④同僚の支援</t>
  </si>
  <si>
    <t>同僚に相談などがしやすい</t>
  </si>
  <si>
    <t>同僚に相談などがしにくい</t>
  </si>
  <si>
    <t>7.集団分析結果 仕事や生活に関する満足度ランキング</t>
  </si>
  <si>
    <t>仕事生活及び家庭生活に対する満足度に注目しランキング形式で表示します。</t>
  </si>
  <si>
    <t>仕事の満足度と健康リスク（休職など）は関連が示唆されており、仕事の満足度が高いほど心身の健康維持に</t>
  </si>
  <si>
    <t>有意とされます。偏差値の算定基準は事業者全体の数値を用いています。</t>
  </si>
  <si>
    <t>①仕事の満足度</t>
  </si>
  <si>
    <t>仕事の満足度が高い</t>
  </si>
  <si>
    <t>仕事の満足度が低い</t>
  </si>
  <si>
    <t>②生活の満足度</t>
  </si>
  <si>
    <t>生活の満足度が高い</t>
  </si>
  <si>
    <t>生活の満足度が低い</t>
  </si>
  <si>
    <t>8.集団分析結果 ストレス反応ランキング</t>
  </si>
  <si>
    <t>ストレス反応（からだの状態）を構成する6尺度についてランキング形式で表示します。中でも、</t>
  </si>
  <si>
    <t>不安感や抑うつ感が低い部署は要注意です。偏差値の算定基準は事業者全体の数値を用いています。</t>
  </si>
  <si>
    <t>①活気</t>
  </si>
  <si>
    <t>活気がある</t>
  </si>
  <si>
    <t>活気がない</t>
  </si>
  <si>
    <t>②イライラ</t>
  </si>
  <si>
    <t>イライラしていない</t>
  </si>
  <si>
    <t>イライラしている</t>
  </si>
  <si>
    <t>③疲労感</t>
  </si>
  <si>
    <t>疲労していない</t>
  </si>
  <si>
    <t>疲労している</t>
  </si>
  <si>
    <t>④不安感</t>
  </si>
  <si>
    <t>不安感が低い</t>
  </si>
  <si>
    <t>不安感が高い</t>
  </si>
  <si>
    <t>⑤抑うつ感</t>
  </si>
  <si>
    <t>抑うつ感が低い</t>
  </si>
  <si>
    <t>抑うつ感が高い</t>
  </si>
  <si>
    <t>⑥身体愁訴（頭痛や腰痛、胃腸の不調など）</t>
  </si>
  <si>
    <t>少ない</t>
  </si>
  <si>
    <t>多い</t>
  </si>
  <si>
    <t>ストレスプロフィール設問内容</t>
  </si>
  <si>
    <t>仕事のストレス要因</t>
  </si>
  <si>
    <t>あなたの仕事についてうかがいます。</t>
  </si>
  <si>
    <t>心理的な仕事の負担（量）</t>
  </si>
  <si>
    <t>1.非常にたくさんの仕事をしなければならない</t>
  </si>
  <si>
    <t>2.時間内に仕事が処理しきれない</t>
  </si>
  <si>
    <t>3.一生懸命働かなければならない</t>
  </si>
  <si>
    <t>心理的な仕事の負担（質）</t>
  </si>
  <si>
    <t>4.かなり注意を集中する必要がある</t>
  </si>
  <si>
    <t>5.高度の知識や技術が必要なむずかしい仕事だ</t>
  </si>
  <si>
    <t>6.勤務時間中はいつも仕事のことを考えていなければならない</t>
  </si>
  <si>
    <t>自覚的な身体の負担度</t>
  </si>
  <si>
    <t>7.からだを大変よく使う仕事だ</t>
  </si>
  <si>
    <t>職場での対人関係によるストレス</t>
  </si>
  <si>
    <t>12.私の部署内で意見のくい違いがある</t>
  </si>
  <si>
    <t>13.私の部署と他の部署とはうまが合わない</t>
  </si>
  <si>
    <t>14.私の職場の雰囲気は友好的である</t>
  </si>
  <si>
    <t>職場環境によるストレス</t>
  </si>
  <si>
    <t>15.私の職場の作業環境（騒音、照明、温度、換気など）はよくない</t>
  </si>
  <si>
    <t>仕事のコントロール度</t>
  </si>
  <si>
    <t>8.自分のペースで仕事ができる</t>
  </si>
  <si>
    <t>9.自分で仕事の順番・やり方を決めることができる</t>
  </si>
  <si>
    <t>10.職場の仕事の方針に自分の意見を反映できる</t>
  </si>
  <si>
    <t>技能の活用度</t>
  </si>
  <si>
    <t>11.自分の技能や知識を仕事で使うことが少ない</t>
  </si>
  <si>
    <t>仕事の適正度</t>
  </si>
  <si>
    <t>16.仕事の内容は自分にあっている</t>
  </si>
  <si>
    <t>働きがい</t>
  </si>
  <si>
    <t>17.働きがいのある仕事だ</t>
  </si>
  <si>
    <t>心身のストレス反応</t>
  </si>
  <si>
    <t>最近１ヵ月間のあなたの状態についてうかがいます。</t>
  </si>
  <si>
    <t>活気</t>
  </si>
  <si>
    <t>1.活気がわいてくる</t>
  </si>
  <si>
    <t>2.元気がいっぱいだ</t>
  </si>
  <si>
    <t>3.生き生きする</t>
  </si>
  <si>
    <t>イライラ感</t>
  </si>
  <si>
    <t>4.怒りを感じる</t>
  </si>
  <si>
    <t>5.内心腹立たしい</t>
  </si>
  <si>
    <t>6.イライラしている</t>
  </si>
  <si>
    <t>疲労感</t>
  </si>
  <si>
    <t>7.ひどく疲れた</t>
  </si>
  <si>
    <t>8.へとへとだ</t>
  </si>
  <si>
    <t>9.だるい</t>
  </si>
  <si>
    <t>不安感</t>
  </si>
  <si>
    <t>10.気がはりつめている</t>
  </si>
  <si>
    <t>11.不安だ</t>
  </si>
  <si>
    <t>12.落着かない</t>
  </si>
  <si>
    <t>抑うつ感</t>
  </si>
  <si>
    <t>13.ゆううつだ</t>
  </si>
  <si>
    <t>14. 何をするのも面倒だ</t>
  </si>
  <si>
    <t>15. 物事に集中できない</t>
  </si>
  <si>
    <t>16. 気分が晴れない</t>
  </si>
  <si>
    <t>17. 仕事が手につかない</t>
  </si>
  <si>
    <t>18. 悲しいと感じる</t>
  </si>
  <si>
    <t>身体愁訴</t>
  </si>
  <si>
    <t>19.めまいがする</t>
  </si>
  <si>
    <t>20.体のふしぶしが痛む</t>
  </si>
  <si>
    <t>21.頭が重かったり頭痛がする</t>
  </si>
  <si>
    <t>22.首筋や肩がこる</t>
  </si>
  <si>
    <t>23.腰が痛い</t>
  </si>
  <si>
    <t>24.目が疲れる</t>
  </si>
  <si>
    <t>25.動悸や息切れがする</t>
  </si>
  <si>
    <t>26.胃腸の具合が悪い</t>
  </si>
  <si>
    <t>27.食欲がない</t>
  </si>
  <si>
    <t>28.便秘や下痢をする</t>
  </si>
  <si>
    <t>29.よく眠れない</t>
  </si>
  <si>
    <t>周囲のサポート</t>
  </si>
  <si>
    <t>あなたの周りの方々についてうかがいます。</t>
  </si>
  <si>
    <t>上司からのサポート</t>
  </si>
  <si>
    <t xml:space="preserve">1.上司はどのくらい気軽に話ができますか？ </t>
  </si>
  <si>
    <t xml:space="preserve">4.あなたが困った時、上司はどのくらい頼りになりますか？ </t>
  </si>
  <si>
    <t>7.あなたの個人的な問題を相談したら、上司はどのくらいきいてくれますか？</t>
  </si>
  <si>
    <t>同僚からのサポート</t>
  </si>
  <si>
    <t xml:space="preserve">2.職場の同僚はどのくらい気軽に話ができますか？ </t>
  </si>
  <si>
    <t xml:space="preserve">5.あなたが困った時、職場の同僚はどのくらい頼りになりますか？ </t>
  </si>
  <si>
    <t>8.あなたの個人的な問題を相談したら、職場の同僚はどのくらいきいてくれますか？</t>
  </si>
  <si>
    <t>家族・友人からのサポート</t>
  </si>
  <si>
    <t xml:space="preserve">3.配偶者、家族、友人はどのくらい気軽に話ができますか？ </t>
  </si>
  <si>
    <t xml:space="preserve">6.あなたが困った時、配偶者、家族、友人はどのくらい頼りになりますか？ </t>
  </si>
  <si>
    <t>9.あなたの個人的な問題を相談したら、配偶者、家族、友人はどのくらいきいてくれますか？</t>
  </si>
  <si>
    <t>満足度について</t>
  </si>
  <si>
    <t>仕事や生活の満足度</t>
  </si>
  <si>
    <t>1.仕事に満足だ</t>
  </si>
  <si>
    <t>2.家庭生活に満足だ</t>
  </si>
  <si>
    <t>[X]</t>
  </si>
  <si>
    <t>ストレスチェック集団分析結果</t>
  </si>
  <si>
    <t>分析対象及び経年比較対象（比較がない場合は空欄となります）</t>
  </si>
  <si>
    <t>分析対象名：</t>
  </si>
  <si>
    <t>今回：</t>
  </si>
  <si>
    <t>受検期間：</t>
  </si>
  <si>
    <t>前回：</t>
  </si>
  <si>
    <t>前々回：</t>
  </si>
  <si>
    <t>ストレスチェックの基本的な見方</t>
  </si>
  <si>
    <t>□仕事のストレス判定図の見方</t>
  </si>
  <si>
    <t xml:space="preserve">仕事のストレス判定図とは、仕事の量とコントロール（裁量権）を判定する「量－コントロール判定図」、上司の支援と同僚の支援の度合いを判定する「職場の支援判定図」の２つの図表からなります。
職業性ストレス簡易調査票に含まれる「仕事の量的負担」「仕事のコントロール」「上司の支援」「同僚の支援」の4つの尺度（各3項目、合計12 項目）に回答した点数を項目ごとに合算し、有効回答人数で平均した数値をリスク数値として各判定図に表示しています。
各部署についても部署ごとに上記と同様の計算をしています。
「仕事の量的負担」は点数が高いほど「仕事のコントロール」「上司の支援」「同僚の支援」は点数が低いほどリスクが高いと判断します。
</t>
  </si>
  <si>
    <t>◎3つのリスク数値「総合健康リスク」「量-コントロール」「職場の支援」について</t>
  </si>
  <si>
    <t>「総合健康リスク」は、「量-コントロール」×「職場の支援」÷ 100 で求めることができます。
（参考値の場合：㋔100×㋕97÷100=㋖97 で「総合健康リスク」は97となる）
「量-コントロール」「職場の支援」の両判定図のリスク数値及び「総合健康リスク」が示すリスク数値は【100】が平均とされ、比較によりストレス要因やリスクの特徴を把握することが可能となります。
例えば、総合健康リスクが【120】の場合、平均と比較したときの考え方として、健康問題（疾病休業・従業員の憂うつや不安などのストレス反応）が生じるリスクが2割高いとされ、反対に総合健康リスクが【80】の場合、リスクは2割低いと判断されます。
総合健康リスクが【150】を超えると、健康問題が顕在化している例が多く早急な改善が必要と考えられます。</t>
  </si>
  <si>
    <t>□職場のストレスプロフィールの見方</t>
  </si>
  <si>
    <t>ストレスプロフィールの項目ごとに分析対象者の点数を合算し平均したうえで、開発元の公表数値や事業者全体と比べて偏差値を算出しています。偏差値を用いることで、該当集団の結果が平均と比べてどの程度かを客観的に図ることが可能となります。【50.0】を基準とし、数値が上回れば平均より良好、下回れば平均より注意が必要と考えることができます。</t>
  </si>
  <si>
    <t>［X］</t>
  </si>
  <si>
    <t>今回の受検状況と集団分析結果（4つの尺度と3つのリスク）を用いて、該当集団の状況を把握しましょう。</t>
  </si>
  <si>
    <t>印刷範囲エラー</t>
  </si>
  <si>
    <t>シートエラー</t>
  </si>
  <si>
    <t>経年比較</t>
  </si>
  <si>
    <t>対象数</t>
  </si>
  <si>
    <t>未受検数</t>
  </si>
  <si>
    <t>無効
回答数</t>
  </si>
  <si>
    <t>有効
回答数</t>
  </si>
  <si>
    <t>4つの尺度（3-12点の平均値）</t>
  </si>
  <si>
    <t>3つのリスク（基準：100）</t>
  </si>
  <si>
    <t>仕事の
量的負担</t>
  </si>
  <si>
    <t>仕事の
コントロール</t>
  </si>
  <si>
    <t>上司の
支援</t>
  </si>
  <si>
    <t>同僚の
支援</t>
  </si>
  <si>
    <t>量-コントロール</t>
  </si>
  <si>
    <t>職場の
支援</t>
  </si>
  <si>
    <t>総合健康
リスク</t>
  </si>
  <si>
    <t>□</t>
  </si>
  <si>
    <t>△</t>
  </si>
  <si>
    <t>♢</t>
  </si>
  <si>
    <t>←分析部署No</t>
  </si>
  <si>
    <t>＋</t>
  </si>
  <si>
    <t>全体</t>
  </si>
  <si>
    <t>←比較平均</t>
  </si>
  <si>
    <t>←比較部署No1</t>
  </si>
  <si>
    <t>＊</t>
  </si>
  <si>
    <t>参考値</t>
  </si>
  <si>
    <t>←比較部署No2</t>
  </si>
  <si>
    <t>「仕事の量的負担」は点数が高いほどリスクが高く、「仕事のコントロール」「上司の支援」「同僚の支援」は点数が低いほどリスクが高いと判断されます。
総合健康リスクは、100を基準とし、数値が大きくなるほど勤怠問題や心疾患、精神系疾患へのリスクが高まります。</t>
  </si>
  <si>
    <r>
      <rPr>
        <rFont val="Meiryo"/>
        <color theme="1"/>
        <sz val="20.0"/>
      </rPr>
      <t>仕事のストレス判定図</t>
    </r>
    <r>
      <rPr>
        <rFont val="メイリオ"/>
        <color theme="1"/>
        <sz val="16.0"/>
      </rPr>
      <t>（色が濃い範囲へマーカーが表示されるほどリスクが高くなります。）</t>
    </r>
  </si>
  <si>
    <t>2a</t>
  </si>
  <si>
    <t>3a</t>
  </si>
  <si>
    <t>3b</t>
  </si>
  <si>
    <t>4a</t>
  </si>
  <si>
    <t>4b</t>
  </si>
  <si>
    <r>
      <rPr>
        <rFont val="Meiryo"/>
        <color theme="1"/>
        <sz val="20.0"/>
      </rPr>
      <t>３つのリスクの推移</t>
    </r>
    <r>
      <rPr>
        <rFont val="メイリオ"/>
        <color theme="1"/>
        <sz val="16.0"/>
      </rPr>
      <t>（量-コントロール・職場の支援・総合健康リスクの数値が120以上となった場合は注意が必要です。）</t>
    </r>
  </si>
  <si>
    <t>グラフ範囲（50～200）外の数値は表示されませんのでご了承ください。</t>
  </si>
  <si>
    <t>総評</t>
  </si>
  <si>
    <t>2．ストレスプロフィール 尺度別評価詳細結果</t>
  </si>
  <si>
    <t>各項目の偏差値は、個人ごとの結果数値を分析する集団毎に集計し、開発元の東京医科大学が公表している数値（平均値と標準偏差）を基準に算出しています。評価は、偏差値に応じ5段階で示します。星の数が多いほど良好な項目と判断され、反対に星の数が少ないほど注意が必要な項目と判断されます。</t>
  </si>
  <si>
    <t>分類</t>
  </si>
  <si>
    <t>尺度名</t>
  </si>
  <si>
    <t>30　34　38　42　46　50　54　58　62　66　70</t>
  </si>
  <si>
    <t>評価</t>
  </si>
  <si>
    <t>単順</t>
  </si>
  <si>
    <t>同数</t>
  </si>
  <si>
    <t>rank用</t>
  </si>
  <si>
    <t>仕事上のストレス要因</t>
  </si>
  <si>
    <t>自覚的な体の的負担度</t>
  </si>
  <si>
    <t>ストレス反応</t>
  </si>
  <si>
    <t>家族友人からのサポート</t>
  </si>
  <si>
    <t>仕事と家庭の満足度</t>
  </si>
  <si>
    <t>3．メンタルヘルス改善意識調査票（MIRROR）集計結果</t>
  </si>
  <si>
    <t>メンタルヘルス改善意識調査票（MIRROR）は職場環境に関する質問項目45項目に対し、4つの回答項目の比率をもとに分析対象集団ごとの職場環境の課題や現状を可視化するツールです。「実現しており改善は不要」と答えた割合を【実現率】、「できれば改善」と「ぜひ改善」をあわせた割合を【要望率】として表しています。</t>
  </si>
  <si>
    <t>消さない動かさない</t>
  </si>
  <si>
    <t>前回に比べての比率差異（実現率がマイナスの場合は悪化、要望率がマイナスの場合は改善）</t>
  </si>
  <si>
    <t>今回集計結果</t>
  </si>
  <si>
    <t>実現率</t>
  </si>
  <si>
    <t>できれば
改善</t>
  </si>
  <si>
    <t>ぜひ
改善</t>
  </si>
  <si>
    <t>要望率</t>
  </si>
  <si>
    <t>無関係</t>
  </si>
  <si>
    <t>No.</t>
  </si>
  <si>
    <t>項目</t>
  </si>
  <si>
    <t>実現率順位</t>
  </si>
  <si>
    <t>要望率順位</t>
  </si>
  <si>
    <t>ランク用</t>
  </si>
  <si>
    <t>前回差</t>
  </si>
  <si>
    <t>前々回差</t>
  </si>
  <si>
    <t>人の配置や仕事量の割り当てが適切に行われ、特定の人に負荷が偏らない。</t>
  </si>
  <si>
    <t>仕事の指示をする人が明確になっており、誰に従うか迷うことはない。</t>
  </si>
  <si>
    <t>それぞれの技能に見合った難易度の仕事が割り当てられている。</t>
  </si>
  <si>
    <t>業務分担の内容は明確化されている。</t>
  </si>
  <si>
    <t>他のグループとの連携・協力はうまくいっている。</t>
  </si>
  <si>
    <t>配置転換・グループ換えは適切に行われている。</t>
  </si>
  <si>
    <t>仕事の方針はみんなの納得のいくやり方で決められている。</t>
  </si>
  <si>
    <t>職場では、だれでも自由に意見や考えを述べることができる。</t>
  </si>
  <si>
    <t>顧客からの意見が製品開発やシステム作りに反映されている。</t>
  </si>
  <si>
    <t>仕事の目標、作業の見通しや位置づけの情報がきちんと伝えられている。</t>
  </si>
  <si>
    <t>進捗状況・達成度について上司と定期的に話し合う場が設定されている。</t>
  </si>
  <si>
    <t>ミーティングの回数や内容が適切で、情報や問題が共有できている。</t>
  </si>
  <si>
    <t>能力や経験に見合った訓練や能力開発のための研修が行われている。</t>
  </si>
  <si>
    <t>上司が部下の訓練や研修の機会を積極的に与えている。</t>
  </si>
  <si>
    <t>本来の業務を圧迫するほどの余分な仕事はない。</t>
  </si>
  <si>
    <t>生産や注文などの入力作業による負荷は多すぎない。</t>
  </si>
  <si>
    <t>資料や報告書の作成は必要最小限になるように配慮されている。</t>
  </si>
  <si>
    <t>出張業務時の連絡・支援のためのシステムが整備されている。</t>
  </si>
  <si>
    <t>仕事の大きな負荷が長期化する場合の補充・支援は速やかに行われている。</t>
  </si>
  <si>
    <t>顧客や関連業者とのトラブル発生時の相談・支援体制はできている。</t>
  </si>
  <si>
    <t>職場の中で、勝手にふるまう者はいない。</t>
  </si>
  <si>
    <t>職場の中で、取り残されたり孤立したりする者はいない。</t>
  </si>
  <si>
    <t>職場の分煙は適切に行われている。</t>
  </si>
  <si>
    <t>作業環境調整(空調・照明など)に、作業者の希望が反映されている。</t>
  </si>
  <si>
    <t>自分の業務に必要な作業空間は十分に確保されている。</t>
  </si>
  <si>
    <t>残業や休日出勤が多くなりすぎないよう配慮されている。</t>
  </si>
  <si>
    <t>休憩時間中は確実に休める。</t>
  </si>
  <si>
    <t>休憩中の電話や来客対応は、特定の人に偏っていない。</t>
  </si>
  <si>
    <t>仕事の区切りがついたら他の人に気がねせずに帰れる。</t>
  </si>
  <si>
    <t>「ノー残業デー」が設定され、活用されている。</t>
  </si>
  <si>
    <t>年休はとりやすい。</t>
  </si>
  <si>
    <t>時間が不規則な勤務でも、健康面に配慮した勤務体系になっている。</t>
  </si>
  <si>
    <t>休日出勤はないか、あっても連日にはならない。</t>
  </si>
  <si>
    <t>休日出勤の後には代休をとりやすい。</t>
  </si>
  <si>
    <t>混雑する時間・経路を避けて通勤できる。</t>
  </si>
  <si>
    <t>現場の担当者には、円滑に仕事を進めるために十分な権限がある。</t>
  </si>
  <si>
    <t>その日の業務量を、自らの裁量で調節できる。</t>
  </si>
  <si>
    <t>職場では、各人の能力や工夫を生かすことができる。</t>
  </si>
  <si>
    <t>上司が忙しすぎないので、部下からの相談を受ける余裕がある。</t>
  </si>
  <si>
    <t>上司は部下からの報告・相談を受け、適切な業務調整を行っている。</t>
  </si>
  <si>
    <t>上司が多忙な職場では、代理を務める者が設定されている。</t>
  </si>
  <si>
    <t>上司はみんなの仕事が円滑に運ぶよう取りはからっている。</t>
  </si>
  <si>
    <t>上司と部下の定期的な面接の際、部下の心身の健康状態を確認している。</t>
  </si>
  <si>
    <t>上司から部下へは、何事についてもきちんとした説明がなされている。</t>
  </si>
  <si>
    <t>同じ職場のメンバー同士で、互いに協力できている。</t>
  </si>
  <si>
    <t>By courtesy of Dept.  Mental  Health,  IIES,  UOEH</t>
  </si>
  <si>
    <t>出来れば改善</t>
  </si>
  <si>
    <t>ぜひ改善</t>
  </si>
  <si>
    <t>&gt;=50%</t>
  </si>
  <si>
    <t>&gt;=80%</t>
  </si>
  <si>
    <t>前回集計結果</t>
  </si>
  <si>
    <t>前々回集計結果</t>
  </si>
  <si>
    <t>4．メンタルヘルス改善意識調査票（MIRROR）集計結果上位項目</t>
  </si>
  <si>
    <t>実現率の高い10項目（同率の場合『要望率』&gt;『ぜひ改善』&gt;『できれば改善』&gt;『項目番号』の低い順で並び替え）</t>
  </si>
  <si>
    <t>今回結果</t>
  </si>
  <si>
    <t>前回結果</t>
  </si>
  <si>
    <t>前々回結果</t>
  </si>
  <si>
    <r>
      <rPr>
        <rFont val="Meiryo"/>
        <color theme="1"/>
        <sz val="20.0"/>
      </rPr>
      <t>要望率の高い10項目</t>
    </r>
    <r>
      <rPr>
        <rFont val="メイリオ"/>
        <color theme="1"/>
        <sz val="17.0"/>
      </rPr>
      <t>（同率の場合『ぜひ改善』&gt;『できれば改善』の高い順、左記で同率の場合『実現率』&gt;『項目番号』の低い順で並び替え）</t>
    </r>
  </si>
  <si>
    <r>
      <rPr>
        <rFont val="Meiryo"/>
        <color theme="1"/>
        <sz val="20.0"/>
      </rPr>
      <t>仕事のストレス判定図</t>
    </r>
    <r>
      <rPr>
        <rFont val="メイリオ"/>
        <color theme="1"/>
        <sz val="16.0"/>
      </rPr>
      <t>（色が濃い範囲へマーカーが表示されるほどリスクが高くなります。）</t>
    </r>
  </si>
  <si>
    <r>
      <rPr>
        <rFont val="Meiryo"/>
        <color theme="1"/>
        <sz val="20.0"/>
      </rPr>
      <t>３つのリスクの推移</t>
    </r>
    <r>
      <rPr>
        <rFont val="メイリオ"/>
        <color theme="1"/>
        <sz val="16.0"/>
      </rPr>
      <t>（量-コントロール・職場の支援・総合健康リスクの数値が120以上となった場合は注意が必要です。）</t>
    </r>
  </si>
  <si>
    <t>各項目の偏差値は、個人ごとの結果数値を分析する集団毎に集計し、事業者全体の今回結果数値（平均値と標準偏差）を基準に算出しています。評価は、偏差値に応じ5段階で示します。星の数が多いほど良好な項目と判断され、反対に星の数が少ないほど注意が必要な項目と判断されます。</t>
  </si>
  <si>
    <r>
      <rPr>
        <rFont val="Meiryo"/>
        <color theme="1"/>
        <sz val="20.0"/>
      </rPr>
      <t>要望率の高い10項目</t>
    </r>
    <r>
      <rPr>
        <rFont val="メイリオ"/>
        <color theme="1"/>
        <sz val="17.0"/>
      </rPr>
      <t>（同率の場合『ぜひ改善』&gt;『できれば改善』の高い順、左記で同率の場合『実現率』&gt;『項目番号』の低い順で並び替え）</t>
    </r>
  </si>
</sst>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yyyy&quot;年&quot;m&quot;月&quot;d&quot;日&quot;"/>
    <numFmt numFmtId="165" formatCode="[=1]0%;0.0%"/>
    <numFmt numFmtId="166" formatCode="0.0"/>
    <numFmt numFmtId="167" formatCode="0.0%"/>
    <numFmt numFmtId="168" formatCode="0.0000000000000%"/>
    <numFmt numFmtId="169" formatCode="0.000_);[Red]\(0.000\)"/>
    <numFmt numFmtId="170" formatCode="0.0_ "/>
    <numFmt numFmtId="171" formatCode="\+0.0%;\▲0.0%;0.0%"/>
    <numFmt numFmtId="172" formatCode="0_);[Red]\(0\)"/>
    <numFmt numFmtId="173" formatCode="0.0_);[Red]\(0.0\)"/>
  </numFmts>
  <fonts count="32">
    <font>
      <sz val="11.0"/>
      <color rgb="FF000000"/>
      <name val="MS PGothic"/>
    </font>
    <font>
      <sz val="11.0"/>
      <color theme="1"/>
      <name val="Meiryo"/>
    </font>
    <font>
      <sz val="20.0"/>
      <color theme="1"/>
      <name val="Meiryo"/>
    </font>
    <font>
      <sz val="26.0"/>
      <color theme="1"/>
      <name val="Meiryo"/>
    </font>
    <font>
      <sz val="14.0"/>
      <color theme="1"/>
      <name val="Meiryo"/>
    </font>
    <font>
      <b/>
      <sz val="11.0"/>
      <color theme="1"/>
      <name val="Meiryo"/>
    </font>
    <font>
      <sz val="10.0"/>
      <color theme="1"/>
      <name val="Meiryo"/>
    </font>
    <font/>
    <font>
      <sz val="11.0"/>
      <color rgb="FFFF0000"/>
      <name val="Meiryo"/>
    </font>
    <font>
      <sz val="11.0"/>
      <color theme="0"/>
      <name val="Meiryo"/>
    </font>
    <font>
      <sz val="11.0"/>
      <color theme="1"/>
      <name val="游ゴシック"/>
    </font>
    <font>
      <sz val="9.0"/>
      <color theme="1"/>
      <name val="Meiryo"/>
    </font>
    <font>
      <sz val="9.0"/>
      <color rgb="FFF2F2F2"/>
      <name val="Meiryo"/>
    </font>
    <font>
      <sz val="9.0"/>
      <color theme="0"/>
      <name val="Meiryo"/>
    </font>
    <font>
      <sz val="9.0"/>
      <color theme="1"/>
      <name val="游ゴシック"/>
    </font>
    <font>
      <sz val="18.0"/>
      <color theme="1"/>
      <name val="Meiryo"/>
    </font>
    <font>
      <b/>
      <sz val="20.0"/>
      <color theme="1"/>
      <name val="Meiryo"/>
    </font>
    <font>
      <sz val="22.0"/>
      <color theme="1"/>
      <name val="Meiryo"/>
    </font>
    <font>
      <sz val="20.0"/>
      <color rgb="FFFF0000"/>
      <name val="Meiryo"/>
    </font>
    <font>
      <sz val="20.0"/>
      <color rgb="FF0070C0"/>
      <name val="Meiryo"/>
    </font>
    <font>
      <sz val="16.0"/>
      <color theme="1"/>
      <name val="Meiryo"/>
    </font>
    <font>
      <b/>
      <sz val="18.0"/>
      <color rgb="FFFF0000"/>
      <name val="Meiryo"/>
    </font>
    <font>
      <sz val="20.0"/>
      <color rgb="FF3F3F3F"/>
      <name val="Meiryo"/>
    </font>
    <font>
      <sz val="24.0"/>
      <color theme="1"/>
      <name val="Meiryo"/>
    </font>
    <font>
      <b/>
      <sz val="20.0"/>
      <color rgb="FFFF0000"/>
      <name val="Meiryo"/>
    </font>
    <font>
      <b/>
      <sz val="20.0"/>
      <color rgb="FF0070C0"/>
      <name val="Meiryo"/>
    </font>
    <font>
      <sz val="36.0"/>
      <color theme="1"/>
      <name val="Meiryo"/>
    </font>
    <font>
      <sz val="20.0"/>
      <color theme="0"/>
      <name val="Meiryo"/>
    </font>
    <font>
      <sz val="14.0"/>
      <color theme="0"/>
      <name val="Meiryo"/>
    </font>
    <font>
      <b/>
      <sz val="16.0"/>
      <color theme="1"/>
      <name val="Meiryo"/>
    </font>
    <font>
      <b/>
      <sz val="20.0"/>
      <color theme="0"/>
      <name val="Meiryo"/>
    </font>
    <font>
      <sz val="12.0"/>
      <color theme="1"/>
      <name val="Meiryo"/>
    </font>
  </fonts>
  <fills count="7">
    <fill>
      <patternFill patternType="none"/>
    </fill>
    <fill>
      <patternFill patternType="lightGray"/>
    </fill>
    <fill>
      <patternFill patternType="solid">
        <fgColor rgb="FFDAEEF3"/>
        <bgColor rgb="FFDAEEF3"/>
      </patternFill>
    </fill>
    <fill>
      <patternFill patternType="solid">
        <fgColor rgb="FFF2DBDB"/>
        <bgColor rgb="FFF2DBDB"/>
      </patternFill>
    </fill>
    <fill>
      <patternFill patternType="solid">
        <fgColor rgb="FF7F7F7F"/>
        <bgColor rgb="FF7F7F7F"/>
      </patternFill>
    </fill>
    <fill>
      <patternFill patternType="solid">
        <fgColor rgb="FFFFFFCC"/>
        <bgColor rgb="FFFFFFCC"/>
      </patternFill>
    </fill>
    <fill>
      <patternFill patternType="solid">
        <fgColor rgb="FFBFBFBF"/>
        <bgColor rgb="FFBFBFBF"/>
      </patternFill>
    </fill>
  </fills>
  <borders count="10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hair">
        <color rgb="FF000000"/>
      </bottom>
    </border>
    <border>
      <top style="thin">
        <color rgb="FF000000"/>
      </top>
      <bottom style="hair">
        <color rgb="FF000000"/>
      </bottom>
    </border>
    <border>
      <right style="hair">
        <color rgb="FF000000"/>
      </right>
      <top style="thin">
        <color rgb="FF000000"/>
      </top>
      <bottom style="hair">
        <color rgb="FF000000"/>
      </bottom>
    </border>
    <border>
      <left style="hair">
        <color rgb="FF000000"/>
      </left>
      <top style="thin">
        <color rgb="FF000000"/>
      </top>
      <bottom style="hair">
        <color rgb="FF000000"/>
      </bottom>
    </border>
    <border>
      <right style="thin">
        <color rgb="FF000000"/>
      </right>
      <top style="thin">
        <color rgb="FF000000"/>
      </top>
      <bottom style="hair">
        <color rgb="FF000000"/>
      </bottom>
    </border>
    <border>
      <left style="thin">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right style="thin">
        <color rgb="FF000000"/>
      </right>
      <top style="hair">
        <color rgb="FF000000"/>
      </top>
      <bottom style="hair">
        <color rgb="FF000000"/>
      </bottom>
    </border>
    <border>
      <left style="thin">
        <color rgb="FF000000"/>
      </left>
      <top style="hair">
        <color rgb="FF000000"/>
      </top>
      <bottom style="thin">
        <color rgb="FF000000"/>
      </bottom>
    </border>
    <border>
      <top style="hair">
        <color rgb="FF000000"/>
      </top>
      <bottom style="thin">
        <color rgb="FF000000"/>
      </bottom>
    </border>
    <border>
      <right style="hair">
        <color rgb="FF000000"/>
      </right>
      <top style="hair">
        <color rgb="FF000000"/>
      </top>
      <bottom style="thin">
        <color rgb="FF000000"/>
      </bottom>
    </border>
    <border>
      <left style="hair">
        <color rgb="FF000000"/>
      </left>
      <top style="hair">
        <color rgb="FF000000"/>
      </top>
      <bottom style="thin">
        <color rgb="FF000000"/>
      </bottom>
    </border>
    <border>
      <right style="thin">
        <color rgb="FF000000"/>
      </right>
      <top style="hair">
        <color rgb="FF000000"/>
      </top>
      <bottom style="thin">
        <color rgb="FF000000"/>
      </bottom>
    </border>
    <border>
      <left style="thin">
        <color rgb="FF000000"/>
      </left>
      <right style="hair">
        <color rgb="FF000000"/>
      </right>
      <top style="thin">
        <color rgb="FF000000"/>
      </top>
      <bottom style="thin">
        <color rgb="FF000000"/>
      </bottom>
    </border>
    <border>
      <left style="hair">
        <color rgb="FF000000"/>
      </left>
      <top style="thin">
        <color rgb="FF000000"/>
      </top>
      <bottom style="thin">
        <color rgb="FF000000"/>
      </bottom>
    </border>
    <border>
      <top style="thin">
        <color rgb="FF000000"/>
      </top>
      <bottom style="thin">
        <color rgb="FF000000"/>
      </bottom>
    </border>
    <border>
      <right style="hair">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hair">
        <color rgb="FF000000"/>
      </right>
      <bottom style="hair">
        <color rgb="FF000000"/>
      </bottom>
    </border>
    <border>
      <left style="hair">
        <color rgb="FF000000"/>
      </left>
      <bottom style="hair">
        <color rgb="FF000000"/>
      </bottom>
    </border>
    <border>
      <bottom style="hair">
        <color rgb="FF000000"/>
      </bottom>
    </border>
    <border>
      <right style="hair">
        <color rgb="FF000000"/>
      </right>
      <bottom style="hair">
        <color rgb="FF000000"/>
      </bottom>
    </border>
    <border>
      <right style="thin">
        <color rgb="FF000000"/>
      </right>
      <bottom style="hair">
        <color rgb="FF000000"/>
      </bottom>
    </border>
    <border>
      <left style="thin">
        <color rgb="FF000000"/>
      </left>
      <right style="hair">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thin">
        <color rgb="FF000000"/>
      </left>
      <top style="thin">
        <color rgb="FF000000"/>
      </top>
      <bottom style="thin">
        <color rgb="FF000000"/>
      </bottom>
    </border>
    <border>
      <left/>
      <right/>
      <top/>
      <bottom/>
    </border>
    <border>
      <left style="hair">
        <color rgb="FF000000"/>
      </left>
      <right style="hair">
        <color rgb="FF000000"/>
      </right>
      <top style="thin">
        <color rgb="FF000000"/>
      </top>
      <bottom style="thin">
        <color rgb="FF000000"/>
      </bottom>
    </border>
    <border>
      <left style="hair">
        <color rgb="FF000000"/>
      </left>
      <right style="hair">
        <color rgb="FF000000"/>
      </right>
      <bottom style="hair">
        <color rgb="FF000000"/>
      </bottom>
    </border>
    <border>
      <left style="hair">
        <color rgb="FF000000"/>
      </left>
      <right style="hair">
        <color rgb="FF000000"/>
      </right>
      <top style="hair">
        <color rgb="FF000000"/>
      </top>
      <bottom style="hair">
        <color rgb="FF000000"/>
      </bottom>
    </border>
    <border>
      <left style="thin">
        <color rgb="FF000000"/>
      </left>
      <right style="hair">
        <color rgb="FF000000"/>
      </right>
      <bottom style="thin">
        <color rgb="FF000000"/>
      </bottom>
    </border>
    <border>
      <left style="hair">
        <color rgb="FF000000"/>
      </left>
      <right style="hair">
        <color rgb="FF000000"/>
      </right>
      <top style="hair">
        <color rgb="FF000000"/>
      </top>
      <bottom style="thin">
        <color rgb="FF000000"/>
      </bottom>
    </border>
    <border>
      <left style="hair">
        <color rgb="FF000000"/>
      </left>
      <right style="hair">
        <color rgb="FF000000"/>
      </right>
      <top style="thin">
        <color rgb="FF000000"/>
      </top>
    </border>
    <border>
      <left style="hair">
        <color rgb="FF000000"/>
      </left>
      <right style="hair">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right/>
      <top style="thin">
        <color rgb="FF000000"/>
      </top>
      <bottom/>
    </border>
    <border>
      <left style="thin">
        <color rgb="FF000000"/>
      </left>
      <bottom/>
    </border>
    <border>
      <bottom/>
    </border>
    <border>
      <right style="thin">
        <color rgb="FF000000"/>
      </right>
      <bottom/>
    </border>
    <border>
      <left style="thin">
        <color rgb="FF000000"/>
      </left>
      <bottom style="dotted">
        <color rgb="FF000000"/>
      </bottom>
    </border>
    <border>
      <bottom style="dotted">
        <color rgb="FF000000"/>
      </bottom>
    </border>
    <border>
      <right style="thin">
        <color rgb="FF000000"/>
      </right>
      <bottom style="dotted">
        <color rgb="FF000000"/>
      </bottom>
    </border>
    <border>
      <left style="thin">
        <color rgb="FF000000"/>
      </left>
      <top/>
      <bottom/>
    </border>
    <border>
      <top/>
      <bottom/>
    </border>
    <border>
      <right style="thin">
        <color rgb="FF000000"/>
      </right>
      <top/>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ttom style="medium">
        <color rgb="FF000000"/>
      </bottom>
    </border>
    <border>
      <left style="thin">
        <color rgb="FF000000"/>
      </left>
      <top style="hair">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ttom style="dotted">
        <color rgb="FF000000"/>
      </bottom>
    </border>
    <border>
      <top style="thin">
        <color rgb="FF000000"/>
      </top>
      <bottom style="dotted">
        <color rgb="FF000000"/>
      </bottom>
    </border>
    <border>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top style="dotted">
        <color rgb="FF000000"/>
      </top>
      <bottom style="dotted">
        <color rgb="FF000000"/>
      </bottom>
    </border>
    <border>
      <top style="dotted">
        <color rgb="FF000000"/>
      </top>
      <bottom style="dotted">
        <color rgb="FF000000"/>
      </bottom>
    </border>
    <border>
      <right style="thin">
        <color rgb="FF000000"/>
      </right>
      <top style="dotted">
        <color rgb="FF000000"/>
      </top>
      <bottom style="dotted">
        <color rgb="FF000000"/>
      </bottom>
    </border>
    <border>
      <left style="thin">
        <color rgb="FF000000"/>
      </left>
      <right style="thin">
        <color rgb="FF000000"/>
      </right>
      <bottom style="thin">
        <color rgb="FF000000"/>
      </bottom>
    </border>
    <border>
      <left style="thin">
        <color rgb="FF000000"/>
      </left>
      <top style="dotted">
        <color rgb="FF000000"/>
      </top>
      <bottom style="thin">
        <color rgb="FF000000"/>
      </bottom>
    </border>
    <border>
      <top style="dotted">
        <color rgb="FF000000"/>
      </top>
      <bottom style="thin">
        <color rgb="FF000000"/>
      </bottom>
    </border>
    <border>
      <right style="thin">
        <color rgb="FF000000"/>
      </right>
      <top style="dotted">
        <color rgb="FF000000"/>
      </top>
      <bottom style="thin">
        <color rgb="FF000000"/>
      </bottom>
    </border>
    <border>
      <left style="medium">
        <color rgb="FF000000"/>
      </left>
      <top style="medium">
        <color rgb="FF000000"/>
      </top>
      <bottom style="thin">
        <color rgb="FF000000"/>
      </bottom>
    </border>
    <border>
      <right/>
      <top style="medium">
        <color rgb="FF000000"/>
      </top>
      <bottom style="thin">
        <color rgb="FF000000"/>
      </bottom>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top style="medium">
        <color rgb="FF000000"/>
      </top>
      <bottom style="thin">
        <color rgb="FF000000"/>
      </bottom>
    </border>
    <border>
      <right style="medium">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hair">
        <color rgb="FF000000"/>
      </bottom>
    </border>
    <border>
      <left style="medium">
        <color rgb="FF000000"/>
      </left>
      <top style="thin">
        <color rgb="FF000000"/>
      </top>
      <bottom style="hair">
        <color rgb="FF000000"/>
      </bottom>
    </border>
    <border>
      <right style="medium">
        <color rgb="FF000000"/>
      </right>
      <top style="thin">
        <color rgb="FF000000"/>
      </top>
      <bottom style="hair">
        <color rgb="FF000000"/>
      </bottom>
    </border>
    <border>
      <left style="thin">
        <color rgb="FF000000"/>
      </left>
      <right style="thin">
        <color rgb="FF000000"/>
      </right>
      <top style="hair">
        <color rgb="FF000000"/>
      </top>
      <bottom style="hair">
        <color rgb="FF000000"/>
      </bottom>
    </border>
    <border>
      <left style="medium">
        <color rgb="FF000000"/>
      </left>
      <top style="hair">
        <color rgb="FF000000"/>
      </top>
      <bottom style="hair">
        <color rgb="FF000000"/>
      </bottom>
    </border>
    <border>
      <right style="medium">
        <color rgb="FF000000"/>
      </right>
      <top style="hair">
        <color rgb="FF000000"/>
      </top>
      <bottom style="hair">
        <color rgb="FF000000"/>
      </bottom>
    </border>
    <border>
      <left style="thin">
        <color rgb="FF000000"/>
      </left>
      <right style="thin">
        <color rgb="FF000000"/>
      </right>
      <top style="hair">
        <color rgb="FF000000"/>
      </top>
      <bottom style="thin">
        <color rgb="FF000000"/>
      </bottom>
    </border>
    <border>
      <left style="medium">
        <color rgb="FF000000"/>
      </left>
      <top style="hair">
        <color rgb="FF000000"/>
      </top>
      <bottom style="thin">
        <color rgb="FF000000"/>
      </bottom>
    </border>
    <border>
      <right style="medium">
        <color rgb="FF000000"/>
      </right>
      <top style="hair">
        <color rgb="FF000000"/>
      </top>
      <bottom style="thin">
        <color rgb="FF000000"/>
      </bottom>
    </border>
    <border>
      <left style="medium">
        <color rgb="FF000000"/>
      </left>
      <top style="hair">
        <color rgb="FF000000"/>
      </top>
      <bottom style="medium">
        <color rgb="FF000000"/>
      </bottom>
    </border>
    <border>
      <left style="thin">
        <color rgb="FF000000"/>
      </left>
      <top style="hair">
        <color rgb="FF000000"/>
      </top>
      <bottom style="medium">
        <color rgb="FF000000"/>
      </bottom>
    </border>
    <border>
      <left style="thin">
        <color rgb="FF000000"/>
      </left>
      <right style="thin">
        <color rgb="FF000000"/>
      </right>
      <top style="hair">
        <color rgb="FF000000"/>
      </top>
      <bottom style="medium">
        <color rgb="FF000000"/>
      </bottom>
    </border>
    <border>
      <right style="thin">
        <color rgb="FF000000"/>
      </right>
      <top style="hair">
        <color rgb="FF000000"/>
      </top>
      <bottom style="medium">
        <color rgb="FF000000"/>
      </bottom>
    </border>
    <border>
      <right style="medium">
        <color rgb="FF000000"/>
      </right>
      <top style="hair">
        <color rgb="FF000000"/>
      </top>
      <bottom style="medium">
        <color rgb="FF000000"/>
      </bottom>
    </border>
    <border>
      <left/>
      <right style="thin">
        <color rgb="FF000000"/>
      </right>
      <top style="thin">
        <color rgb="FF000000"/>
      </top>
      <bottom style="thin">
        <color rgb="FF000000"/>
      </bottom>
    </border>
    <border>
      <left style="thin">
        <color rgb="FF000000"/>
      </left>
      <right style="thin">
        <color rgb="FF000000"/>
      </right>
      <top style="hair">
        <color rgb="FF000000"/>
      </top>
    </border>
    <border>
      <top style="hair">
        <color rgb="FF000000"/>
      </top>
    </border>
    <border>
      <right style="thin">
        <color rgb="FF000000"/>
      </right>
      <top style="hair">
        <color rgb="FF000000"/>
      </top>
    </border>
  </borders>
  <cellStyleXfs count="1">
    <xf borderId="0" fillId="0" fontId="0" numFmtId="0" applyAlignment="1" applyFont="1"/>
  </cellStyleXfs>
  <cellXfs count="392">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horizontal="center" vertical="center"/>
    </xf>
    <xf borderId="0" fillId="0" fontId="2" numFmtId="0" xfId="0" applyAlignment="1" applyFont="1">
      <alignment horizontal="center" vertical="center"/>
    </xf>
    <xf borderId="0" fillId="0" fontId="1" numFmtId="0" xfId="0" applyAlignment="1" applyFont="1">
      <alignment horizontal="center" vertical="center"/>
    </xf>
    <xf borderId="0" fillId="0" fontId="1" numFmtId="164" xfId="0" applyAlignment="1" applyFont="1" applyNumberFormat="1">
      <alignment vertical="center"/>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1" numFmtId="0" xfId="0" applyAlignment="1" applyBorder="1" applyFont="1">
      <alignment vertical="center"/>
    </xf>
    <xf borderId="0" fillId="0" fontId="1" numFmtId="0" xfId="0" applyAlignment="1" applyFont="1">
      <alignment horizontal="left" vertical="center"/>
    </xf>
    <xf borderId="5" fillId="0" fontId="1" numFmtId="0" xfId="0" applyAlignment="1" applyBorder="1" applyFont="1">
      <alignment vertical="center"/>
    </xf>
    <xf borderId="6" fillId="0" fontId="1" numFmtId="0" xfId="0" applyAlignment="1" applyBorder="1" applyFont="1">
      <alignment vertical="center"/>
    </xf>
    <xf borderId="7" fillId="0" fontId="1" numFmtId="0" xfId="0" applyAlignment="1" applyBorder="1" applyFont="1">
      <alignment vertical="center"/>
    </xf>
    <xf borderId="8" fillId="0" fontId="1" numFmtId="0" xfId="0" applyAlignment="1" applyBorder="1" applyFont="1">
      <alignment vertical="center"/>
    </xf>
    <xf borderId="0" fillId="0" fontId="4" numFmtId="0" xfId="0" applyAlignment="1" applyFont="1">
      <alignment shrinkToFit="0" vertical="center" wrapText="1"/>
    </xf>
    <xf borderId="0" fillId="0" fontId="5" numFmtId="0" xfId="0" applyAlignment="1" applyFont="1">
      <alignment vertical="center"/>
    </xf>
    <xf borderId="9" fillId="0" fontId="6" numFmtId="0" xfId="0" applyAlignment="1" applyBorder="1" applyFont="1">
      <alignment horizontal="center" vertical="center"/>
    </xf>
    <xf borderId="10" fillId="0" fontId="7" numFmtId="0" xfId="0" applyBorder="1" applyFont="1"/>
    <xf borderId="11" fillId="0" fontId="7" numFmtId="0" xfId="0" applyBorder="1" applyFont="1"/>
    <xf borderId="12" fillId="0" fontId="6" numFmtId="0" xfId="0" applyAlignment="1" applyBorder="1" applyFont="1">
      <alignment horizontal="center" vertical="center"/>
    </xf>
    <xf borderId="12" fillId="0" fontId="6" numFmtId="0" xfId="0" applyAlignment="1" applyBorder="1" applyFont="1">
      <alignment horizontal="center" shrinkToFit="0" vertical="center" wrapText="1"/>
    </xf>
    <xf borderId="13" fillId="0" fontId="7" numFmtId="0" xfId="0" applyBorder="1" applyFont="1"/>
    <xf borderId="0" fillId="0" fontId="1" numFmtId="0" xfId="0" applyAlignment="1" applyFont="1">
      <alignment vertical="top"/>
    </xf>
    <xf borderId="14" fillId="0" fontId="6" numFmtId="0" xfId="0" applyAlignment="1" applyBorder="1" applyFont="1">
      <alignment horizontal="center" vertical="center"/>
    </xf>
    <xf borderId="15" fillId="0" fontId="7" numFmtId="0" xfId="0" applyBorder="1" applyFont="1"/>
    <xf borderId="16" fillId="0" fontId="7" numFmtId="0" xfId="0" applyBorder="1" applyFont="1"/>
    <xf borderId="17" fillId="0" fontId="6" numFmtId="38" xfId="0" applyAlignment="1" applyBorder="1" applyFont="1" applyNumberFormat="1">
      <alignment horizontal="right" vertical="center"/>
    </xf>
    <xf borderId="17" fillId="0" fontId="6" numFmtId="165" xfId="0" applyAlignment="1" applyBorder="1" applyFont="1" applyNumberFormat="1">
      <alignment horizontal="right" vertical="center"/>
    </xf>
    <xf borderId="17" fillId="0" fontId="6" numFmtId="0" xfId="0" applyAlignment="1" applyBorder="1" applyFont="1">
      <alignment horizontal="right" shrinkToFit="1" vertical="top" wrapText="0"/>
    </xf>
    <xf borderId="18" fillId="0" fontId="7" numFmtId="0" xfId="0" applyBorder="1" applyFont="1"/>
    <xf borderId="0" fillId="0" fontId="1" numFmtId="0" xfId="0" applyAlignment="1" applyFont="1">
      <alignment shrinkToFit="0" vertical="center" wrapText="1"/>
    </xf>
    <xf borderId="19" fillId="0" fontId="6" numFmtId="0" xfId="0" applyAlignment="1" applyBorder="1" applyFont="1">
      <alignment horizontal="center" vertical="center"/>
    </xf>
    <xf borderId="20" fillId="0" fontId="7" numFmtId="0" xfId="0" applyBorder="1" applyFont="1"/>
    <xf borderId="21" fillId="0" fontId="7" numFmtId="0" xfId="0" applyBorder="1" applyFont="1"/>
    <xf borderId="22" fillId="0" fontId="6" numFmtId="38" xfId="0" applyAlignment="1" applyBorder="1" applyFont="1" applyNumberFormat="1">
      <alignment horizontal="right" vertical="center"/>
    </xf>
    <xf borderId="22" fillId="0" fontId="6" numFmtId="165" xfId="0" applyAlignment="1" applyBorder="1" applyFont="1" applyNumberFormat="1">
      <alignment horizontal="right" vertical="center"/>
    </xf>
    <xf borderId="22" fillId="0" fontId="6" numFmtId="38" xfId="0" applyAlignment="1" applyBorder="1" applyFont="1" applyNumberFormat="1">
      <alignment horizontal="right" shrinkToFit="1" vertical="top" wrapText="0"/>
    </xf>
    <xf borderId="23" fillId="0" fontId="7" numFmtId="0" xfId="0" applyBorder="1" applyFont="1"/>
    <xf borderId="0" fillId="0" fontId="1" numFmtId="0" xfId="0" applyAlignment="1" applyFont="1">
      <alignment shrinkToFit="0" vertical="top" wrapText="1"/>
    </xf>
    <xf borderId="0" fillId="0" fontId="1" numFmtId="38" xfId="0" applyAlignment="1" applyFont="1" applyNumberFormat="1">
      <alignment vertical="center"/>
    </xf>
    <xf borderId="0" fillId="0" fontId="8" numFmtId="0" xfId="0" applyAlignment="1" applyFont="1">
      <alignment vertical="center"/>
    </xf>
    <xf borderId="0" fillId="0" fontId="1" numFmtId="0" xfId="0" applyAlignment="1" applyFont="1">
      <alignment horizontal="right" shrinkToFit="1" vertical="center" wrapText="0"/>
    </xf>
    <xf borderId="0" fillId="0" fontId="1" numFmtId="0" xfId="0" applyAlignment="1" applyFont="1">
      <alignment horizontal="center" shrinkToFit="1" vertical="center" wrapText="0"/>
    </xf>
    <xf borderId="0" fillId="0" fontId="9" numFmtId="0" xfId="0" applyAlignment="1" applyFont="1">
      <alignment horizontal="center" shrinkToFit="1" vertical="center" wrapText="0"/>
    </xf>
    <xf borderId="0" fillId="0" fontId="1" numFmtId="0" xfId="0" applyAlignment="1" applyFont="1">
      <alignment horizontal="left" shrinkToFit="0" vertical="top" wrapText="1"/>
    </xf>
    <xf borderId="24" fillId="0" fontId="1" numFmtId="0" xfId="0" applyAlignment="1" applyBorder="1" applyFont="1">
      <alignment horizontal="center" shrinkToFit="1" vertical="center" wrapText="0"/>
    </xf>
    <xf borderId="25" fillId="0" fontId="1" numFmtId="0" xfId="0" applyAlignment="1" applyBorder="1" applyFont="1">
      <alignment horizontal="center" vertical="center"/>
    </xf>
    <xf borderId="26" fillId="0" fontId="7" numFmtId="0" xfId="0" applyBorder="1" applyFont="1"/>
    <xf borderId="27" fillId="0" fontId="7" numFmtId="0" xfId="0" applyBorder="1" applyFont="1"/>
    <xf borderId="28" fillId="0" fontId="7" numFmtId="0" xfId="0" applyBorder="1" applyFont="1"/>
    <xf borderId="29" fillId="0" fontId="1" numFmtId="0" xfId="0" applyAlignment="1" applyBorder="1" applyFont="1">
      <alignment horizontal="center" vertical="center"/>
    </xf>
    <xf borderId="30" fillId="0" fontId="1" numFmtId="0" xfId="0" applyAlignment="1" applyBorder="1" applyFont="1">
      <alignment horizontal="left" shrinkToFit="1" vertical="center" wrapText="0"/>
    </xf>
    <xf borderId="31" fillId="0" fontId="7" numFmtId="0" xfId="0" applyBorder="1" applyFont="1"/>
    <xf borderId="32" fillId="0" fontId="7" numFmtId="0" xfId="0" applyBorder="1" applyFont="1"/>
    <xf borderId="30" fillId="0" fontId="1" numFmtId="0" xfId="0" applyAlignment="1" applyBorder="1" applyFont="1">
      <alignment horizontal="center" vertical="center"/>
    </xf>
    <xf borderId="33" fillId="0" fontId="7" numFmtId="0" xfId="0" applyBorder="1" applyFont="1"/>
    <xf borderId="30" fillId="0" fontId="1" numFmtId="166" xfId="0" applyAlignment="1" applyBorder="1" applyFont="1" applyNumberFormat="1">
      <alignment horizontal="center" vertical="center"/>
    </xf>
    <xf borderId="34" fillId="0" fontId="1" numFmtId="0" xfId="0" applyAlignment="1" applyBorder="1" applyFont="1">
      <alignment horizontal="center" vertical="center"/>
    </xf>
    <xf borderId="17" fillId="0" fontId="1" numFmtId="0" xfId="0" applyAlignment="1" applyBorder="1" applyFont="1">
      <alignment horizontal="left" shrinkToFit="1" vertical="center" wrapText="0"/>
    </xf>
    <xf borderId="17" fillId="0" fontId="1" numFmtId="0" xfId="0" applyAlignment="1" applyBorder="1" applyFont="1">
      <alignment horizontal="center" vertical="center"/>
    </xf>
    <xf borderId="17" fillId="0" fontId="1" numFmtId="166" xfId="0" applyAlignment="1" applyBorder="1" applyFont="1" applyNumberFormat="1">
      <alignment horizontal="center" vertical="center"/>
    </xf>
    <xf borderId="0" fillId="0" fontId="8" numFmtId="0" xfId="0" applyAlignment="1" applyFont="1">
      <alignment horizontal="center" vertical="center"/>
    </xf>
    <xf borderId="35" fillId="0" fontId="1" numFmtId="0" xfId="0" applyAlignment="1" applyBorder="1" applyFont="1">
      <alignment horizontal="center" vertical="center"/>
    </xf>
    <xf borderId="22" fillId="0" fontId="1" numFmtId="0" xfId="0" applyAlignment="1" applyBorder="1" applyFont="1">
      <alignment horizontal="left" shrinkToFit="1" vertical="center" wrapText="0"/>
    </xf>
    <xf borderId="22" fillId="0" fontId="1" numFmtId="166" xfId="0" applyAlignment="1" applyBorder="1" applyFont="1" applyNumberFormat="1">
      <alignment horizontal="center" vertical="center"/>
    </xf>
    <xf borderId="0" fillId="0" fontId="1" numFmtId="0" xfId="0" applyAlignment="1" applyFont="1">
      <alignment shrinkToFit="1" vertical="center" wrapText="0"/>
    </xf>
    <xf borderId="22" fillId="0" fontId="1" numFmtId="0" xfId="0" applyAlignment="1" applyBorder="1" applyFont="1">
      <alignment horizontal="center" vertical="center"/>
    </xf>
    <xf borderId="0" fillId="0" fontId="1" numFmtId="0" xfId="0" applyAlignment="1" applyFont="1">
      <alignment horizontal="right" vertical="center"/>
    </xf>
    <xf borderId="0" fillId="0" fontId="10" numFmtId="0" xfId="0" applyAlignment="1" applyFont="1">
      <alignment vertical="center"/>
    </xf>
    <xf borderId="0" fillId="0" fontId="6" numFmtId="0" xfId="0" applyAlignment="1" applyFont="1">
      <alignment vertical="center"/>
    </xf>
    <xf borderId="36" fillId="0" fontId="1" numFmtId="0" xfId="0" applyAlignment="1" applyBorder="1" applyFont="1">
      <alignment horizontal="center" vertical="center"/>
    </xf>
    <xf borderId="37" fillId="2" fontId="1" numFmtId="0" xfId="0" applyAlignment="1" applyBorder="1" applyFill="1" applyFont="1">
      <alignment vertical="center"/>
    </xf>
    <xf borderId="38" fillId="0" fontId="1" numFmtId="0" xfId="0" applyAlignment="1" applyBorder="1" applyFont="1">
      <alignment horizontal="center" vertical="center"/>
    </xf>
    <xf borderId="12" fillId="0" fontId="1" numFmtId="0" xfId="0" applyAlignment="1" applyBorder="1" applyFont="1">
      <alignment horizontal="left" shrinkToFit="1" vertical="center" wrapText="0"/>
    </xf>
    <xf borderId="39" fillId="0" fontId="1" numFmtId="0" xfId="0" applyAlignment="1" applyBorder="1" applyFont="1">
      <alignment shrinkToFit="1" vertical="center" wrapText="0"/>
    </xf>
    <xf borderId="40" fillId="0" fontId="1" numFmtId="0" xfId="0" applyAlignment="1" applyBorder="1" applyFont="1">
      <alignment shrinkToFit="1" vertical="center" wrapText="0"/>
    </xf>
    <xf borderId="41" fillId="0" fontId="1" numFmtId="0" xfId="0" applyAlignment="1" applyBorder="1" applyFont="1">
      <alignment horizontal="center" vertical="center"/>
    </xf>
    <xf borderId="42" fillId="0" fontId="1" numFmtId="0" xfId="0" applyAlignment="1" applyBorder="1" applyFont="1">
      <alignment shrinkToFit="1" vertical="center" wrapText="0"/>
    </xf>
    <xf borderId="37" fillId="3" fontId="1" numFmtId="0" xfId="0" applyAlignment="1" applyBorder="1" applyFill="1" applyFont="1">
      <alignment vertical="center"/>
    </xf>
    <xf borderId="36" fillId="0" fontId="1" numFmtId="0" xfId="0" applyAlignment="1" applyBorder="1" applyFont="1">
      <alignment horizontal="center" shrinkToFit="1" vertical="center" wrapText="0"/>
    </xf>
    <xf borderId="26" fillId="0" fontId="1" numFmtId="0" xfId="0" applyAlignment="1" applyBorder="1" applyFont="1">
      <alignment horizontal="center" vertical="center"/>
    </xf>
    <xf borderId="4" fillId="0" fontId="1" numFmtId="0" xfId="0" applyAlignment="1" applyBorder="1" applyFont="1">
      <alignment horizontal="center" vertical="center"/>
    </xf>
    <xf borderId="43" fillId="0" fontId="1" numFmtId="0" xfId="0" applyAlignment="1" applyBorder="1" applyFont="1">
      <alignment shrinkToFit="1" vertical="center" wrapText="0"/>
    </xf>
    <xf borderId="0" fillId="0" fontId="1" numFmtId="166" xfId="0" applyAlignment="1" applyFont="1" applyNumberFormat="1">
      <alignment horizontal="center" shrinkToFit="1" vertical="center" wrapText="0"/>
    </xf>
    <xf borderId="5" fillId="0" fontId="7" numFmtId="0" xfId="0" applyBorder="1" applyFont="1"/>
    <xf borderId="14" fillId="0" fontId="1" numFmtId="0" xfId="0" applyAlignment="1" applyBorder="1" applyFont="1">
      <alignment horizontal="center" vertical="center"/>
    </xf>
    <xf borderId="15" fillId="0" fontId="1" numFmtId="166" xfId="0" applyAlignment="1" applyBorder="1" applyFont="1" applyNumberFormat="1">
      <alignment horizontal="center" shrinkToFit="1" vertical="center" wrapText="0"/>
    </xf>
    <xf borderId="6" fillId="0" fontId="1" numFmtId="0" xfId="0" applyAlignment="1" applyBorder="1" applyFont="1">
      <alignment horizontal="center" vertical="center"/>
    </xf>
    <xf borderId="44" fillId="0" fontId="1" numFmtId="0" xfId="0" applyAlignment="1" applyBorder="1" applyFont="1">
      <alignment shrinkToFit="1" vertical="center" wrapText="0"/>
    </xf>
    <xf borderId="7" fillId="0" fontId="1" numFmtId="166" xfId="0" applyAlignment="1" applyBorder="1" applyFont="1" applyNumberFormat="1">
      <alignment horizontal="center" shrinkToFit="1" vertical="center" wrapText="0"/>
    </xf>
    <xf borderId="8" fillId="0" fontId="7" numFmtId="0" xfId="0" applyBorder="1" applyFont="1"/>
    <xf borderId="0" fillId="0" fontId="1" numFmtId="166" xfId="0" applyAlignment="1" applyFont="1" applyNumberFormat="1">
      <alignment vertical="center"/>
    </xf>
    <xf borderId="0" fillId="0" fontId="1" numFmtId="166" xfId="0" applyAlignment="1" applyFont="1" applyNumberFormat="1">
      <alignment shrinkToFit="1" vertical="center" wrapText="0"/>
    </xf>
    <xf borderId="37" fillId="2" fontId="1" numFmtId="166" xfId="0" applyAlignment="1" applyBorder="1" applyFont="1" applyNumberFormat="1">
      <alignment vertical="center"/>
    </xf>
    <xf borderId="37" fillId="3" fontId="1" numFmtId="166" xfId="0" applyAlignment="1" applyBorder="1" applyFont="1" applyNumberFormat="1">
      <alignment vertical="center"/>
    </xf>
    <xf borderId="26" fillId="0" fontId="1" numFmtId="166" xfId="0" applyAlignment="1" applyBorder="1" applyFont="1" applyNumberFormat="1">
      <alignment horizontal="center" vertical="center"/>
    </xf>
    <xf borderId="0" fillId="0" fontId="11" numFmtId="0" xfId="0" applyAlignment="1" applyFont="1">
      <alignment horizontal="left" vertical="center"/>
    </xf>
    <xf borderId="45" fillId="4" fontId="12" numFmtId="0" xfId="0" applyAlignment="1" applyBorder="1" applyFill="1" applyFont="1">
      <alignment horizontal="left" shrinkToFit="1" vertical="center" wrapText="0"/>
    </xf>
    <xf borderId="46" fillId="0" fontId="7" numFmtId="0" xfId="0" applyBorder="1" applyFont="1"/>
    <xf borderId="47" fillId="0" fontId="7" numFmtId="0" xfId="0" applyBorder="1" applyFont="1"/>
    <xf borderId="48" fillId="0" fontId="7" numFmtId="0" xfId="0" applyBorder="1" applyFont="1"/>
    <xf borderId="1" fillId="2" fontId="11" numFmtId="0" xfId="0" applyAlignment="1" applyBorder="1" applyFont="1">
      <alignment horizontal="left" shrinkToFit="1" vertical="center" wrapText="0"/>
    </xf>
    <xf borderId="2" fillId="0" fontId="7" numFmtId="0" xfId="0" applyBorder="1" applyFont="1"/>
    <xf borderId="3" fillId="0" fontId="7" numFmtId="0" xfId="0" applyBorder="1" applyFont="1"/>
    <xf borderId="9" fillId="2" fontId="11" numFmtId="0" xfId="0" applyAlignment="1" applyBorder="1" applyFont="1">
      <alignment horizontal="left" shrinkToFit="1" vertical="center" wrapText="0"/>
    </xf>
    <xf borderId="4" fillId="0" fontId="7" numFmtId="0" xfId="0" applyBorder="1" applyFont="1"/>
    <xf borderId="14" fillId="2" fontId="11" numFmtId="0" xfId="0" applyAlignment="1" applyBorder="1" applyFont="1">
      <alignment horizontal="left" shrinkToFit="1" vertical="center" wrapText="0"/>
    </xf>
    <xf borderId="49" fillId="0" fontId="7" numFmtId="0" xfId="0" applyBorder="1" applyFont="1"/>
    <xf borderId="50" fillId="0" fontId="7" numFmtId="0" xfId="0" applyBorder="1" applyFont="1"/>
    <xf borderId="51" fillId="0" fontId="7" numFmtId="0" xfId="0" applyBorder="1" applyFont="1"/>
    <xf borderId="19" fillId="2" fontId="11" numFmtId="0" xfId="0" applyAlignment="1" applyBorder="1" applyFont="1">
      <alignment horizontal="left" shrinkToFit="1" vertical="center" wrapText="0"/>
    </xf>
    <xf borderId="1" fillId="0" fontId="11" numFmtId="0" xfId="0" applyAlignment="1" applyBorder="1" applyFont="1">
      <alignment horizontal="left" shrinkToFit="1" vertical="center" wrapText="0"/>
    </xf>
    <xf borderId="9" fillId="0" fontId="11" numFmtId="0" xfId="0" applyAlignment="1" applyBorder="1" applyFont="1">
      <alignment horizontal="left" shrinkToFit="1" vertical="center" wrapText="0"/>
    </xf>
    <xf borderId="14" fillId="0" fontId="11" numFmtId="0" xfId="0" applyAlignment="1" applyBorder="1" applyFont="1">
      <alignment horizontal="left" shrinkToFit="1" vertical="center" wrapText="0"/>
    </xf>
    <xf borderId="6" fillId="0" fontId="7" numFmtId="0" xfId="0" applyBorder="1" applyFont="1"/>
    <xf borderId="7" fillId="0" fontId="7" numFmtId="0" xfId="0" applyBorder="1" applyFont="1"/>
    <xf borderId="19" fillId="0" fontId="11" numFmtId="0" xfId="0" applyAlignment="1" applyBorder="1" applyFont="1">
      <alignment horizontal="left" shrinkToFit="1" vertical="center" wrapText="0"/>
    </xf>
    <xf borderId="4" fillId="0" fontId="11" numFmtId="0" xfId="0" applyAlignment="1" applyBorder="1" applyFont="1">
      <alignment horizontal="left" shrinkToFit="1" vertical="center" wrapText="0"/>
    </xf>
    <xf borderId="36" fillId="0" fontId="11" numFmtId="0" xfId="0" applyAlignment="1" applyBorder="1" applyFont="1">
      <alignment horizontal="left" shrinkToFit="1" vertical="center" wrapText="0"/>
    </xf>
    <xf borderId="6" fillId="0" fontId="11" numFmtId="0" xfId="0" applyAlignment="1" applyBorder="1" applyFont="1">
      <alignment horizontal="left" shrinkToFit="1" vertical="center" wrapText="0"/>
    </xf>
    <xf borderId="52" fillId="0" fontId="7" numFmtId="0" xfId="0" applyBorder="1" applyFont="1"/>
    <xf borderId="53" fillId="0" fontId="7" numFmtId="0" xfId="0" applyBorder="1" applyFont="1"/>
    <xf borderId="54" fillId="0" fontId="7" numFmtId="0" xfId="0" applyBorder="1" applyFont="1"/>
    <xf borderId="0" fillId="0" fontId="11" numFmtId="0" xfId="0" applyAlignment="1" applyFont="1">
      <alignment horizontal="left" shrinkToFit="1" vertical="center" wrapText="0"/>
    </xf>
    <xf borderId="0" fillId="0" fontId="11" numFmtId="0" xfId="0" applyAlignment="1" applyFont="1">
      <alignment horizontal="left" shrinkToFit="0" vertical="center" wrapText="1"/>
    </xf>
    <xf borderId="45" fillId="4" fontId="12" numFmtId="0" xfId="0" applyAlignment="1" applyBorder="1" applyFont="1">
      <alignment horizontal="left" vertical="center"/>
    </xf>
    <xf borderId="1" fillId="5" fontId="11" numFmtId="0" xfId="0" applyAlignment="1" applyBorder="1" applyFill="1" applyFont="1">
      <alignment horizontal="left" shrinkToFit="1" vertical="center" wrapText="0"/>
    </xf>
    <xf borderId="9" fillId="5" fontId="11" numFmtId="0" xfId="0" applyAlignment="1" applyBorder="1" applyFont="1">
      <alignment horizontal="left" shrinkToFit="1" vertical="center" wrapText="0"/>
    </xf>
    <xf borderId="14" fillId="5" fontId="11" numFmtId="0" xfId="0" applyAlignment="1" applyBorder="1" applyFont="1">
      <alignment horizontal="left" shrinkToFit="1" vertical="center" wrapText="0"/>
    </xf>
    <xf borderId="19" fillId="5" fontId="11" numFmtId="0" xfId="0" applyAlignment="1" applyBorder="1" applyFont="1">
      <alignment horizontal="left" shrinkToFit="1" vertical="center" wrapText="0"/>
    </xf>
    <xf borderId="55" fillId="4" fontId="13" numFmtId="0" xfId="0" applyAlignment="1" applyBorder="1" applyFont="1">
      <alignment horizontal="left" vertical="center"/>
    </xf>
    <xf borderId="56" fillId="0" fontId="7" numFmtId="0" xfId="0" applyBorder="1" applyFont="1"/>
    <xf borderId="57" fillId="0" fontId="7" numFmtId="0" xfId="0" applyBorder="1" applyFont="1"/>
    <xf borderId="0" fillId="0" fontId="14" numFmtId="0" xfId="0" applyAlignment="1" applyFont="1">
      <alignment horizontal="left" vertical="center"/>
    </xf>
    <xf borderId="0" fillId="0" fontId="15" numFmtId="0" xfId="0" applyAlignment="1" applyFont="1">
      <alignment horizontal="left" vertical="center"/>
    </xf>
    <xf borderId="0" fillId="0" fontId="15" numFmtId="0" xfId="0" applyAlignment="1" applyFont="1">
      <alignment vertical="center"/>
    </xf>
    <xf borderId="58" fillId="0" fontId="2" numFmtId="0" xfId="0" applyAlignment="1" applyBorder="1" applyFont="1">
      <alignment vertical="center"/>
    </xf>
    <xf borderId="59" fillId="0" fontId="2" numFmtId="0" xfId="0" applyAlignment="1" applyBorder="1" applyFont="1">
      <alignment vertical="center"/>
    </xf>
    <xf borderId="60" fillId="0" fontId="2" numFmtId="0" xfId="0" applyAlignment="1" applyBorder="1" applyFont="1">
      <alignment vertical="center"/>
    </xf>
    <xf borderId="61" fillId="0" fontId="2" numFmtId="0" xfId="0" applyAlignment="1" applyBorder="1" applyFont="1">
      <alignment vertical="center"/>
    </xf>
    <xf borderId="62" fillId="0" fontId="2" numFmtId="0" xfId="0" applyAlignment="1" applyBorder="1" applyFont="1">
      <alignment vertical="center"/>
    </xf>
    <xf borderId="0" fillId="0" fontId="2" numFmtId="0" xfId="0" applyAlignment="1" applyFont="1">
      <alignment horizontal="left" vertical="center"/>
    </xf>
    <xf borderId="7" fillId="0" fontId="2" numFmtId="0" xfId="0" applyAlignment="1" applyBorder="1" applyFont="1">
      <alignment horizontal="left" vertical="center"/>
    </xf>
    <xf borderId="2" fillId="0" fontId="2" numFmtId="0" xfId="0" applyAlignment="1" applyBorder="1" applyFont="1">
      <alignment horizontal="center" vertical="center"/>
    </xf>
    <xf borderId="63" fillId="0" fontId="1" numFmtId="0" xfId="0" applyAlignment="1" applyBorder="1" applyFont="1">
      <alignment vertical="center"/>
    </xf>
    <xf borderId="64" fillId="0" fontId="1" numFmtId="0" xfId="0" applyAlignment="1" applyBorder="1" applyFont="1">
      <alignment vertical="center"/>
    </xf>
    <xf borderId="65" fillId="0" fontId="1" numFmtId="0" xfId="0" applyAlignment="1" applyBorder="1" applyFont="1">
      <alignment vertical="center"/>
    </xf>
    <xf borderId="0" fillId="0" fontId="16" numFmtId="0" xfId="0" applyAlignment="1" applyFont="1">
      <alignment horizontal="left" vertical="top"/>
    </xf>
    <xf borderId="0" fillId="0" fontId="2" numFmtId="0" xfId="0" applyFont="1"/>
    <xf borderId="58" fillId="0" fontId="2" numFmtId="0" xfId="0" applyBorder="1" applyFont="1"/>
    <xf borderId="59" fillId="0" fontId="2" numFmtId="0" xfId="0" applyBorder="1" applyFont="1"/>
    <xf borderId="60" fillId="0" fontId="2" numFmtId="0" xfId="0" applyBorder="1" applyFont="1"/>
    <xf borderId="0" fillId="0" fontId="17" numFmtId="0" xfId="0" applyAlignment="1" applyFont="1">
      <alignment horizontal="left" vertical="center"/>
    </xf>
    <xf borderId="0" fillId="0" fontId="2" numFmtId="0" xfId="0" applyAlignment="1" applyFont="1">
      <alignment horizontal="left" shrinkToFit="0" vertical="top" wrapText="1"/>
    </xf>
    <xf borderId="0" fillId="0" fontId="2" numFmtId="0" xfId="0" applyAlignment="1" applyFont="1">
      <alignment shrinkToFit="0" vertical="top" wrapText="1"/>
    </xf>
    <xf borderId="0" fillId="0" fontId="2" numFmtId="0" xfId="0" applyAlignment="1" applyFont="1">
      <alignment shrinkToFit="0" vertical="center" wrapText="1"/>
    </xf>
    <xf borderId="0" fillId="0" fontId="2" numFmtId="0" xfId="0" applyAlignment="1" applyFont="1">
      <alignment horizontal="center" shrinkToFit="0" vertical="top" wrapText="1"/>
    </xf>
    <xf borderId="0" fillId="0" fontId="2" numFmtId="0" xfId="0" applyAlignment="1" applyFont="1">
      <alignment horizontal="center" vertical="top"/>
    </xf>
    <xf borderId="0" fillId="0" fontId="2" numFmtId="0" xfId="0" applyAlignment="1" applyFont="1">
      <alignment vertical="top"/>
    </xf>
    <xf borderId="62" fillId="0" fontId="1" numFmtId="0" xfId="0" applyAlignment="1" applyBorder="1" applyFont="1">
      <alignment vertical="center"/>
    </xf>
    <xf borderId="0" fillId="0" fontId="2" numFmtId="0" xfId="0" applyAlignment="1" applyFont="1">
      <alignment horizontal="left"/>
    </xf>
    <xf borderId="64" fillId="0" fontId="7" numFmtId="0" xfId="0" applyBorder="1" applyFont="1"/>
    <xf borderId="59" fillId="0" fontId="2" numFmtId="0" xfId="0" applyAlignment="1" applyBorder="1" applyFont="1">
      <alignment shrinkToFit="0" vertical="top" wrapText="1"/>
    </xf>
    <xf borderId="59" fillId="0" fontId="1" numFmtId="0" xfId="0" applyAlignment="1" applyBorder="1" applyFont="1">
      <alignment vertical="center"/>
    </xf>
    <xf borderId="0" fillId="0" fontId="16" numFmtId="0" xfId="0" applyAlignment="1" applyFont="1">
      <alignment vertical="center"/>
    </xf>
    <xf borderId="0" fillId="0" fontId="15" numFmtId="0" xfId="0" applyAlignment="1" applyFont="1">
      <alignment horizontal="right" vertical="center"/>
    </xf>
    <xf borderId="36" fillId="0" fontId="15" numFmtId="0" xfId="0" applyAlignment="1" applyBorder="1" applyFont="1">
      <alignment horizontal="center" vertical="center"/>
    </xf>
    <xf borderId="1" fillId="0" fontId="2" numFmtId="0" xfId="0" applyAlignment="1" applyBorder="1" applyFont="1">
      <alignment horizontal="center" vertical="center"/>
    </xf>
    <xf borderId="1" fillId="0" fontId="2" numFmtId="0" xfId="0" applyAlignment="1" applyBorder="1" applyFont="1">
      <alignment horizontal="center" shrinkToFit="0" vertical="center" wrapText="1"/>
    </xf>
    <xf borderId="36" fillId="0" fontId="2" numFmtId="0" xfId="0" applyAlignment="1" applyBorder="1" applyFont="1">
      <alignment horizontal="center" vertical="center"/>
    </xf>
    <xf borderId="1" fillId="0" fontId="15" numFmtId="0" xfId="0" applyAlignment="1" applyBorder="1" applyFont="1">
      <alignment horizontal="center" vertical="center"/>
    </xf>
    <xf borderId="1" fillId="2" fontId="2" numFmtId="0" xfId="0" applyAlignment="1" applyBorder="1" applyFont="1">
      <alignment horizontal="center" shrinkToFit="1" vertical="center" wrapText="0"/>
    </xf>
    <xf borderId="1" fillId="2" fontId="15" numFmtId="0" xfId="0" applyAlignment="1" applyBorder="1" applyFont="1">
      <alignment horizontal="center" shrinkToFit="1" vertical="center" wrapText="0"/>
    </xf>
    <xf borderId="1" fillId="5" fontId="2" numFmtId="0" xfId="0" applyAlignment="1" applyBorder="1" applyFont="1">
      <alignment horizontal="center" shrinkToFit="1" vertical="center" wrapText="0"/>
    </xf>
    <xf borderId="1" fillId="3" fontId="2" numFmtId="0" xfId="0" applyAlignment="1" applyBorder="1" applyFont="1">
      <alignment horizontal="center" shrinkToFit="1" vertical="center" wrapText="0"/>
    </xf>
    <xf borderId="9" fillId="0" fontId="18" numFmtId="0" xfId="0" applyAlignment="1" applyBorder="1" applyFont="1">
      <alignment horizontal="right" vertical="center"/>
    </xf>
    <xf borderId="10" fillId="0" fontId="2" numFmtId="0" xfId="0" applyAlignment="1" applyBorder="1" applyFont="1">
      <alignment horizontal="center" vertical="center"/>
    </xf>
    <xf borderId="9" fillId="0" fontId="2" numFmtId="38" xfId="0" applyAlignment="1" applyBorder="1" applyFont="1" applyNumberFormat="1">
      <alignment horizontal="right" vertical="center"/>
    </xf>
    <xf borderId="9" fillId="0" fontId="2" numFmtId="167" xfId="0" applyAlignment="1" applyBorder="1" applyFont="1" applyNumberFormat="1">
      <alignment horizontal="right" vertical="center"/>
    </xf>
    <xf borderId="9" fillId="2" fontId="2" numFmtId="166" xfId="0" applyAlignment="1" applyBorder="1" applyFont="1" applyNumberFormat="1">
      <alignment horizontal="right" vertical="center"/>
    </xf>
    <xf borderId="9" fillId="5" fontId="2" numFmtId="166" xfId="0" applyAlignment="1" applyBorder="1" applyFont="1" applyNumberFormat="1">
      <alignment horizontal="right" vertical="center"/>
    </xf>
    <xf borderId="9" fillId="2" fontId="2" numFmtId="1" xfId="0" applyAlignment="1" applyBorder="1" applyFont="1" applyNumberFormat="1">
      <alignment horizontal="right" vertical="center"/>
    </xf>
    <xf borderId="9" fillId="5" fontId="2" numFmtId="1" xfId="0" applyAlignment="1" applyBorder="1" applyFont="1" applyNumberFormat="1">
      <alignment horizontal="right" vertical="center"/>
    </xf>
    <xf borderId="9" fillId="3" fontId="2" numFmtId="1" xfId="0" applyAlignment="1" applyBorder="1" applyFont="1" applyNumberFormat="1">
      <alignment horizontal="right" vertical="center"/>
    </xf>
    <xf borderId="14" fillId="0" fontId="19" numFmtId="0" xfId="0" applyAlignment="1" applyBorder="1" applyFont="1">
      <alignment horizontal="right" vertical="center"/>
    </xf>
    <xf borderId="15" fillId="0" fontId="2" numFmtId="0" xfId="0" applyAlignment="1" applyBorder="1" applyFont="1">
      <alignment horizontal="center" vertical="center"/>
    </xf>
    <xf borderId="14" fillId="0" fontId="2" numFmtId="38" xfId="0" applyAlignment="1" applyBorder="1" applyFont="1" applyNumberFormat="1">
      <alignment horizontal="right" vertical="center"/>
    </xf>
    <xf borderId="14" fillId="0" fontId="2" numFmtId="167" xfId="0" applyAlignment="1" applyBorder="1" applyFont="1" applyNumberFormat="1">
      <alignment horizontal="right" vertical="center"/>
    </xf>
    <xf borderId="14" fillId="2" fontId="2" numFmtId="166" xfId="0" applyAlignment="1" applyBorder="1" applyFont="1" applyNumberFormat="1">
      <alignment horizontal="right" vertical="center"/>
    </xf>
    <xf borderId="14" fillId="5" fontId="2" numFmtId="166" xfId="0" applyAlignment="1" applyBorder="1" applyFont="1" applyNumberFormat="1">
      <alignment horizontal="right" vertical="center"/>
    </xf>
    <xf borderId="14" fillId="2" fontId="2" numFmtId="1" xfId="0" applyAlignment="1" applyBorder="1" applyFont="1" applyNumberFormat="1">
      <alignment horizontal="right" vertical="center"/>
    </xf>
    <xf borderId="14" fillId="5" fontId="2" numFmtId="1" xfId="0" applyAlignment="1" applyBorder="1" applyFont="1" applyNumberFormat="1">
      <alignment horizontal="right" vertical="center"/>
    </xf>
    <xf borderId="14" fillId="3" fontId="2" numFmtId="1" xfId="0" applyAlignment="1" applyBorder="1" applyFont="1" applyNumberFormat="1">
      <alignment horizontal="right" vertical="center"/>
    </xf>
    <xf borderId="61" fillId="0" fontId="15" numFmtId="0" xfId="0" applyAlignment="1" applyBorder="1" applyFont="1">
      <alignment horizontal="left" vertical="center"/>
    </xf>
    <xf borderId="66" fillId="0" fontId="15" numFmtId="0" xfId="0" applyAlignment="1" applyBorder="1" applyFont="1">
      <alignment horizontal="left" vertical="center"/>
    </xf>
    <xf borderId="62" fillId="0" fontId="15" numFmtId="0" xfId="0" applyAlignment="1" applyBorder="1" applyFont="1">
      <alignment vertical="center"/>
    </xf>
    <xf borderId="67" fillId="0" fontId="2" numFmtId="0" xfId="0" applyAlignment="1" applyBorder="1" applyFont="1">
      <alignment horizontal="right" vertical="center"/>
    </xf>
    <xf borderId="20" fillId="0" fontId="2" numFmtId="0" xfId="0" applyAlignment="1" applyBorder="1" applyFont="1">
      <alignment horizontal="center" vertical="center"/>
    </xf>
    <xf borderId="19" fillId="0" fontId="2" numFmtId="38" xfId="0" applyAlignment="1" applyBorder="1" applyFont="1" applyNumberFormat="1">
      <alignment horizontal="right" vertical="center"/>
    </xf>
    <xf borderId="19" fillId="0" fontId="2" numFmtId="167" xfId="0" applyAlignment="1" applyBorder="1" applyFont="1" applyNumberFormat="1">
      <alignment horizontal="right" vertical="center"/>
    </xf>
    <xf borderId="19" fillId="2" fontId="2" numFmtId="166" xfId="0" applyAlignment="1" applyBorder="1" applyFont="1" applyNumberFormat="1">
      <alignment horizontal="right" vertical="center"/>
    </xf>
    <xf borderId="19" fillId="5" fontId="2" numFmtId="166" xfId="0" applyAlignment="1" applyBorder="1" applyFont="1" applyNumberFormat="1">
      <alignment horizontal="right" vertical="center"/>
    </xf>
    <xf borderId="19" fillId="2" fontId="2" numFmtId="0" xfId="0" applyAlignment="1" applyBorder="1" applyFont="1">
      <alignment horizontal="right" vertical="center"/>
    </xf>
    <xf borderId="19" fillId="5" fontId="2" numFmtId="0" xfId="0" applyAlignment="1" applyBorder="1" applyFont="1">
      <alignment horizontal="right" vertical="center"/>
    </xf>
    <xf borderId="19" fillId="3" fontId="2" numFmtId="0" xfId="0" applyAlignment="1" applyBorder="1" applyFont="1">
      <alignment horizontal="right" vertical="center"/>
    </xf>
    <xf borderId="36" fillId="0" fontId="2" numFmtId="0" xfId="0" applyAlignment="1" applyBorder="1" applyFont="1">
      <alignment horizontal="right" vertical="center"/>
    </xf>
    <xf borderId="26" fillId="0" fontId="2" numFmtId="0" xfId="0" applyAlignment="1" applyBorder="1" applyFont="1">
      <alignment horizontal="center" vertical="center"/>
    </xf>
    <xf borderId="36" fillId="0" fontId="2" numFmtId="38" xfId="0" applyAlignment="1" applyBorder="1" applyFont="1" applyNumberFormat="1">
      <alignment horizontal="right" vertical="center"/>
    </xf>
    <xf borderId="36" fillId="0" fontId="2" numFmtId="167" xfId="0" applyAlignment="1" applyBorder="1" applyFont="1" applyNumberFormat="1">
      <alignment horizontal="right" vertical="center"/>
    </xf>
    <xf borderId="36" fillId="2" fontId="2" numFmtId="166" xfId="0" applyAlignment="1" applyBorder="1" applyFont="1" applyNumberFormat="1">
      <alignment horizontal="right" vertical="center"/>
    </xf>
    <xf borderId="36" fillId="5" fontId="2" numFmtId="166" xfId="0" applyAlignment="1" applyBorder="1" applyFont="1" applyNumberFormat="1">
      <alignment horizontal="right" vertical="center"/>
    </xf>
    <xf borderId="36" fillId="2" fontId="2" numFmtId="38" xfId="0" applyAlignment="1" applyBorder="1" applyFont="1" applyNumberFormat="1">
      <alignment horizontal="right" vertical="center"/>
    </xf>
    <xf borderId="36" fillId="5" fontId="2" numFmtId="38" xfId="0" applyAlignment="1" applyBorder="1" applyFont="1" applyNumberFormat="1">
      <alignment horizontal="right" vertical="center"/>
    </xf>
    <xf borderId="36" fillId="3" fontId="2" numFmtId="38" xfId="0" applyAlignment="1" applyBorder="1" applyFont="1" applyNumberFormat="1">
      <alignment horizontal="right" vertical="center"/>
    </xf>
    <xf borderId="0" fillId="0" fontId="15" numFmtId="38" xfId="0" applyAlignment="1" applyFont="1" applyNumberFormat="1">
      <alignment vertical="center"/>
    </xf>
    <xf borderId="2" fillId="0" fontId="20" numFmtId="0" xfId="0" applyAlignment="1" applyBorder="1" applyFont="1">
      <alignment horizontal="left" shrinkToFit="0" vertical="top" wrapText="1"/>
    </xf>
    <xf borderId="61" fillId="0" fontId="15" numFmtId="0" xfId="0" applyAlignment="1" applyBorder="1" applyFont="1">
      <alignment horizontal="center" vertical="center"/>
    </xf>
    <xf borderId="63" fillId="0" fontId="15" numFmtId="0" xfId="0" applyAlignment="1" applyBorder="1" applyFont="1">
      <alignment horizontal="center" vertical="center"/>
    </xf>
    <xf borderId="64" fillId="0" fontId="15" numFmtId="0" xfId="0" applyAlignment="1" applyBorder="1" applyFont="1">
      <alignment vertical="center"/>
    </xf>
    <xf borderId="64" fillId="0" fontId="15" numFmtId="38" xfId="0" applyAlignment="1" applyBorder="1" applyFont="1" applyNumberFormat="1">
      <alignment vertical="center"/>
    </xf>
    <xf borderId="65" fillId="0" fontId="15" numFmtId="0" xfId="0" applyAlignment="1" applyBorder="1" applyFont="1">
      <alignment vertical="center"/>
    </xf>
    <xf borderId="0" fillId="0" fontId="2" numFmtId="0" xfId="0" applyAlignment="1" applyFont="1">
      <alignment horizontal="center" shrinkToFit="1" vertical="center" wrapText="0"/>
    </xf>
    <xf borderId="0" fillId="0" fontId="2" numFmtId="1" xfId="0" applyAlignment="1" applyFont="1" applyNumberFormat="1">
      <alignment horizontal="center" vertical="center"/>
    </xf>
    <xf borderId="0" fillId="0" fontId="15" numFmtId="0" xfId="0" applyAlignment="1" applyFont="1">
      <alignment horizontal="center" vertical="center"/>
    </xf>
    <xf borderId="0" fillId="0" fontId="20" numFmtId="0" xfId="0" applyAlignment="1" applyFont="1">
      <alignment horizontal="left" vertical="center"/>
    </xf>
    <xf borderId="0" fillId="0" fontId="21" numFmtId="0" xfId="0" applyAlignment="1" applyFont="1">
      <alignment vertical="center"/>
    </xf>
    <xf borderId="0" fillId="0" fontId="1" numFmtId="0" xfId="0" applyFont="1"/>
    <xf borderId="0" fillId="0" fontId="2" numFmtId="0" xfId="0" applyAlignment="1" applyFont="1">
      <alignment textRotation="255" vertical="center"/>
    </xf>
    <xf borderId="0" fillId="0" fontId="22" numFmtId="0" xfId="0" applyAlignment="1" applyFont="1">
      <alignment horizontal="center" vertical="center"/>
    </xf>
    <xf borderId="0" fillId="0" fontId="2" numFmtId="167" xfId="0" applyAlignment="1" applyFont="1" applyNumberFormat="1">
      <alignment shrinkToFit="0" vertical="center" wrapText="1"/>
    </xf>
    <xf borderId="0" fillId="0" fontId="15" numFmtId="0" xfId="0" applyFont="1"/>
    <xf borderId="0" fillId="0" fontId="16" numFmtId="0" xfId="0" applyAlignment="1" applyFont="1">
      <alignment horizontal="left" vertical="center"/>
    </xf>
    <xf borderId="0" fillId="0" fontId="20" numFmtId="0" xfId="0" applyAlignment="1" applyFont="1">
      <alignment horizontal="right"/>
    </xf>
    <xf borderId="1" fillId="0" fontId="2" numFmtId="0" xfId="0" applyAlignment="1" applyBorder="1" applyFont="1">
      <alignment horizontal="left" vertical="center"/>
    </xf>
    <xf borderId="4" fillId="0" fontId="2" numFmtId="0" xfId="0" applyAlignment="1" applyBorder="1" applyFont="1">
      <alignment horizontal="left" shrinkToFit="0" vertical="center" wrapText="1"/>
    </xf>
    <xf borderId="4" fillId="0" fontId="2" numFmtId="0" xfId="0" applyAlignment="1" applyBorder="1" applyFont="1">
      <alignment horizontal="left" shrinkToFit="0" vertical="top" wrapText="1"/>
    </xf>
    <xf borderId="0" fillId="0" fontId="23" numFmtId="0" xfId="0" applyAlignment="1" applyFont="1">
      <alignment horizontal="center" vertical="center"/>
    </xf>
    <xf borderId="0" fillId="0" fontId="20" numFmtId="0" xfId="0" applyAlignment="1" applyFont="1">
      <alignment horizontal="right" vertical="top"/>
    </xf>
    <xf borderId="0" fillId="0" fontId="2" numFmtId="0" xfId="0" applyAlignment="1" applyFont="1">
      <alignment horizontal="left" shrinkToFit="0" vertical="center" wrapText="1"/>
    </xf>
    <xf borderId="68" fillId="0" fontId="2" numFmtId="0" xfId="0" applyAlignment="1" applyBorder="1" applyFont="1">
      <alignment horizontal="center" vertical="center"/>
    </xf>
    <xf borderId="69" fillId="0" fontId="7" numFmtId="0" xfId="0" applyBorder="1" applyFont="1"/>
    <xf borderId="4" fillId="0" fontId="24" numFmtId="0" xfId="0" applyAlignment="1" applyBorder="1" applyFont="1">
      <alignment horizontal="center" vertical="center"/>
    </xf>
    <xf borderId="4" fillId="0" fontId="25" numFmtId="0" xfId="0" applyAlignment="1" applyBorder="1" applyFont="1">
      <alignment horizontal="center" vertical="center"/>
    </xf>
    <xf borderId="1" fillId="0" fontId="2" numFmtId="0" xfId="0" applyAlignment="1" applyBorder="1" applyFont="1">
      <alignment horizontal="center" textRotation="255" vertical="center"/>
    </xf>
    <xf borderId="1" fillId="0" fontId="2" numFmtId="0" xfId="0" applyAlignment="1" applyBorder="1" applyFont="1">
      <alignment horizontal="left" shrinkToFit="1" vertical="center" wrapText="0"/>
    </xf>
    <xf borderId="1" fillId="0" fontId="2" numFmtId="166" xfId="0" applyAlignment="1" applyBorder="1" applyFont="1" applyNumberFormat="1">
      <alignment horizontal="center" vertical="center"/>
    </xf>
    <xf borderId="70" fillId="0" fontId="1" numFmtId="0" xfId="0" applyAlignment="1" applyBorder="1" applyFont="1">
      <alignment horizontal="center" vertical="center"/>
    </xf>
    <xf borderId="71" fillId="0" fontId="7" numFmtId="0" xfId="0" applyBorder="1" applyFont="1"/>
    <xf borderId="71" fillId="0" fontId="1" numFmtId="0" xfId="0" applyAlignment="1" applyBorder="1" applyFont="1">
      <alignment vertical="center"/>
    </xf>
    <xf borderId="71" fillId="0" fontId="1" numFmtId="0" xfId="0" applyAlignment="1" applyBorder="1" applyFont="1">
      <alignment horizontal="center" vertical="center"/>
    </xf>
    <xf borderId="72" fillId="0" fontId="7" numFmtId="0" xfId="0" applyBorder="1" applyFont="1"/>
    <xf borderId="73" fillId="0" fontId="2" numFmtId="0" xfId="0" applyAlignment="1" applyBorder="1" applyFont="1">
      <alignment horizontal="center" vertical="center"/>
    </xf>
    <xf borderId="74" fillId="0" fontId="2" numFmtId="0" xfId="0" applyAlignment="1" applyBorder="1" applyFont="1">
      <alignment horizontal="left" shrinkToFit="1" vertical="center" wrapText="0"/>
    </xf>
    <xf borderId="75" fillId="0" fontId="7" numFmtId="0" xfId="0" applyBorder="1" applyFont="1"/>
    <xf borderId="76" fillId="0" fontId="7" numFmtId="0" xfId="0" applyBorder="1" applyFont="1"/>
    <xf borderId="74" fillId="0" fontId="2" numFmtId="166" xfId="0" applyAlignment="1" applyBorder="1" applyFont="1" applyNumberFormat="1">
      <alignment horizontal="center" vertical="center"/>
    </xf>
    <xf borderId="74" fillId="0" fontId="1" numFmtId="0" xfId="0" applyAlignment="1" applyBorder="1" applyFont="1">
      <alignment horizontal="center" vertical="center"/>
    </xf>
    <xf borderId="75" fillId="0" fontId="1" numFmtId="0" xfId="0" applyAlignment="1" applyBorder="1" applyFont="1">
      <alignment vertical="center"/>
    </xf>
    <xf borderId="75" fillId="0" fontId="1" numFmtId="0" xfId="0" applyAlignment="1" applyBorder="1" applyFont="1">
      <alignment horizontal="center" vertical="center"/>
    </xf>
    <xf borderId="74" fillId="0" fontId="2" numFmtId="0" xfId="0" applyAlignment="1" applyBorder="1" applyFont="1">
      <alignment horizontal="center" vertical="center"/>
    </xf>
    <xf borderId="0" fillId="0" fontId="26" numFmtId="0" xfId="0" applyAlignment="1" applyFont="1">
      <alignment vertical="center"/>
    </xf>
    <xf borderId="77" fillId="0" fontId="2" numFmtId="0" xfId="0" applyAlignment="1" applyBorder="1" applyFont="1">
      <alignment horizontal="center" vertical="center"/>
    </xf>
    <xf borderId="6" fillId="0" fontId="2" numFmtId="0" xfId="0" applyAlignment="1" applyBorder="1" applyFont="1">
      <alignment horizontal="left" shrinkToFit="1" vertical="center" wrapText="0"/>
    </xf>
    <xf borderId="6" fillId="0" fontId="2" numFmtId="166" xfId="0" applyAlignment="1" applyBorder="1" applyFont="1" applyNumberFormat="1">
      <alignment horizontal="center" vertical="center"/>
    </xf>
    <xf borderId="78" fillId="0" fontId="1" numFmtId="0" xfId="0" applyAlignment="1" applyBorder="1" applyFont="1">
      <alignment horizontal="center" vertical="center"/>
    </xf>
    <xf borderId="79" fillId="0" fontId="7" numFmtId="0" xfId="0" applyBorder="1" applyFont="1"/>
    <xf borderId="79" fillId="0" fontId="1" numFmtId="0" xfId="0" applyAlignment="1" applyBorder="1" applyFont="1">
      <alignment vertical="center"/>
    </xf>
    <xf borderId="79" fillId="0" fontId="1" numFmtId="0" xfId="0" applyAlignment="1" applyBorder="1" applyFont="1">
      <alignment horizontal="center" vertical="center"/>
    </xf>
    <xf borderId="80" fillId="0" fontId="7" numFmtId="0" xfId="0" applyBorder="1" applyFont="1"/>
    <xf borderId="6" fillId="0" fontId="2" numFmtId="0" xfId="0" applyAlignment="1" applyBorder="1" applyFont="1">
      <alignment horizontal="center" vertical="center"/>
    </xf>
    <xf borderId="0" fillId="0" fontId="23" numFmtId="0" xfId="0" applyAlignment="1" applyFont="1">
      <alignment vertical="center"/>
    </xf>
    <xf borderId="0" fillId="0" fontId="20" numFmtId="0" xfId="0" applyAlignment="1" applyFont="1">
      <alignment horizontal="left" vertical="top"/>
    </xf>
    <xf borderId="0" fillId="0" fontId="15" numFmtId="0" xfId="0" applyAlignment="1" applyFont="1">
      <alignment horizontal="left"/>
    </xf>
    <xf borderId="0" fillId="0" fontId="2" numFmtId="9" xfId="0" applyAlignment="1" applyFont="1" applyNumberFormat="1">
      <alignment horizontal="left"/>
    </xf>
    <xf borderId="0" fillId="0" fontId="2" numFmtId="168" xfId="0" applyAlignment="1" applyFont="1" applyNumberFormat="1">
      <alignment shrinkToFit="1" wrapText="0"/>
    </xf>
    <xf borderId="0" fillId="0" fontId="2" numFmtId="0" xfId="0" applyAlignment="1" applyFont="1">
      <alignment shrinkToFit="1" wrapText="0"/>
    </xf>
    <xf borderId="0" fillId="0" fontId="1" numFmtId="0" xfId="0" applyAlignment="1" applyFont="1">
      <alignment shrinkToFit="1" wrapText="0"/>
    </xf>
    <xf borderId="81" fillId="6" fontId="20" numFmtId="0" xfId="0" applyAlignment="1" applyBorder="1" applyFill="1" applyFont="1">
      <alignment horizontal="center" vertical="center"/>
    </xf>
    <xf borderId="82" fillId="0" fontId="7" numFmtId="0" xfId="0" applyBorder="1" applyFont="1"/>
    <xf borderId="83" fillId="6" fontId="20" numFmtId="0" xfId="0" applyAlignment="1" applyBorder="1" applyFont="1">
      <alignment horizontal="center" shrinkToFit="0" vertical="center" wrapText="1"/>
    </xf>
    <xf borderId="84" fillId="0" fontId="7" numFmtId="0" xfId="0" applyBorder="1" applyFont="1"/>
    <xf borderId="83" fillId="6" fontId="20" numFmtId="0" xfId="0" applyAlignment="1" applyBorder="1" applyFont="1">
      <alignment horizontal="center" vertical="center"/>
    </xf>
    <xf borderId="85" fillId="6" fontId="20" numFmtId="0" xfId="0" applyAlignment="1" applyBorder="1" applyFont="1">
      <alignment horizontal="center" vertical="center"/>
    </xf>
    <xf borderId="86" fillId="0" fontId="7" numFmtId="0" xfId="0" applyBorder="1" applyFont="1"/>
    <xf borderId="0" fillId="0" fontId="27" numFmtId="0" xfId="0" applyFont="1"/>
    <xf borderId="87" fillId="6" fontId="2" numFmtId="0" xfId="0" applyAlignment="1" applyBorder="1" applyFont="1">
      <alignment horizontal="center" vertical="center"/>
    </xf>
    <xf borderId="36" fillId="6" fontId="2" numFmtId="0" xfId="0" applyAlignment="1" applyBorder="1" applyFont="1">
      <alignment horizontal="center" vertical="center"/>
    </xf>
    <xf borderId="36" fillId="6" fontId="2" numFmtId="0" xfId="0" applyAlignment="1" applyBorder="1" applyFont="1">
      <alignment horizontal="center" shrinkToFit="0" vertical="center" wrapText="1"/>
    </xf>
    <xf borderId="61" fillId="0" fontId="2" numFmtId="0" xfId="0" applyBorder="1" applyFont="1"/>
    <xf borderId="62" fillId="0" fontId="1" numFmtId="0" xfId="0" applyBorder="1" applyFont="1"/>
    <xf borderId="88" fillId="0" fontId="20" numFmtId="0" xfId="0" applyBorder="1" applyFont="1"/>
    <xf borderId="87" fillId="0" fontId="20" numFmtId="0" xfId="0" applyBorder="1" applyFont="1"/>
    <xf borderId="89" fillId="0" fontId="20" numFmtId="0" xfId="0" applyBorder="1" applyFont="1"/>
    <xf borderId="0" fillId="0" fontId="28" numFmtId="0" xfId="0" applyFont="1"/>
    <xf borderId="90" fillId="0" fontId="2" numFmtId="0" xfId="0" applyAlignment="1" applyBorder="1" applyFont="1">
      <alignment horizontal="center" vertical="center"/>
    </xf>
    <xf borderId="9" fillId="0" fontId="2" numFmtId="0" xfId="0" applyAlignment="1" applyBorder="1" applyFont="1">
      <alignment horizontal="left" shrinkToFit="1" vertical="center" wrapText="0"/>
    </xf>
    <xf borderId="9" fillId="0" fontId="2" numFmtId="167" xfId="0" applyAlignment="1" applyBorder="1" applyFont="1" applyNumberFormat="1">
      <alignment horizontal="center" vertical="center"/>
    </xf>
    <xf borderId="0" fillId="0" fontId="4" numFmtId="9" xfId="0" applyFont="1" applyNumberFormat="1"/>
    <xf borderId="0" fillId="0" fontId="2" numFmtId="169" xfId="0" applyAlignment="1" applyFont="1" applyNumberFormat="1">
      <alignment horizontal="left"/>
    </xf>
    <xf borderId="61" fillId="0" fontId="2" numFmtId="166" xfId="0" applyAlignment="1" applyBorder="1" applyFont="1" applyNumberFormat="1">
      <alignment shrinkToFit="1" wrapText="0"/>
    </xf>
    <xf borderId="0" fillId="0" fontId="2" numFmtId="167" xfId="0" applyAlignment="1" applyFont="1" applyNumberFormat="1">
      <alignment shrinkToFit="1" wrapText="0"/>
    </xf>
    <xf borderId="0" fillId="0" fontId="2" numFmtId="170" xfId="0" applyAlignment="1" applyFont="1" applyNumberFormat="1">
      <alignment shrinkToFit="1" wrapText="0"/>
    </xf>
    <xf borderId="62" fillId="0" fontId="2" numFmtId="170" xfId="0" applyAlignment="1" applyBorder="1" applyFont="1" applyNumberFormat="1">
      <alignment shrinkToFit="1" wrapText="0"/>
    </xf>
    <xf borderId="0" fillId="0" fontId="1" numFmtId="170" xfId="0" applyFont="1" applyNumberFormat="1"/>
    <xf borderId="91" fillId="0" fontId="20" numFmtId="171" xfId="0" applyBorder="1" applyFont="1" applyNumberFormat="1"/>
    <xf borderId="9" fillId="0" fontId="20" numFmtId="171" xfId="0" applyBorder="1" applyFont="1" applyNumberFormat="1"/>
    <xf borderId="90" fillId="0" fontId="20" numFmtId="171" xfId="0" applyBorder="1" applyFont="1" applyNumberFormat="1"/>
    <xf borderId="13" fillId="0" fontId="20" numFmtId="171" xfId="0" applyBorder="1" applyFont="1" applyNumberFormat="1"/>
    <xf borderId="92" fillId="0" fontId="20" numFmtId="171" xfId="0" applyBorder="1" applyFont="1" applyNumberFormat="1"/>
    <xf borderId="93" fillId="0" fontId="2" numFmtId="0" xfId="0" applyAlignment="1" applyBorder="1" applyFont="1">
      <alignment horizontal="center" vertical="center"/>
    </xf>
    <xf borderId="14" fillId="0" fontId="2" numFmtId="0" xfId="0" applyAlignment="1" applyBorder="1" applyFont="1">
      <alignment horizontal="left" shrinkToFit="1" vertical="center" wrapText="0"/>
    </xf>
    <xf borderId="14" fillId="0" fontId="2" numFmtId="167" xfId="0" applyAlignment="1" applyBorder="1" applyFont="1" applyNumberFormat="1">
      <alignment horizontal="center" vertical="center"/>
    </xf>
    <xf borderId="94" fillId="0" fontId="20" numFmtId="171" xfId="0" applyBorder="1" applyFont="1" applyNumberFormat="1"/>
    <xf borderId="14" fillId="0" fontId="20" numFmtId="171" xfId="0" applyBorder="1" applyFont="1" applyNumberFormat="1"/>
    <xf borderId="93" fillId="0" fontId="20" numFmtId="171" xfId="0" applyBorder="1" applyFont="1" applyNumberFormat="1"/>
    <xf borderId="18" fillId="0" fontId="20" numFmtId="171" xfId="0" applyBorder="1" applyFont="1" applyNumberFormat="1"/>
    <xf borderId="95" fillId="0" fontId="20" numFmtId="171" xfId="0" applyBorder="1" applyFont="1" applyNumberFormat="1"/>
    <xf borderId="96" fillId="0" fontId="2" numFmtId="0" xfId="0" applyAlignment="1" applyBorder="1" applyFont="1">
      <alignment horizontal="center" vertical="center"/>
    </xf>
    <xf borderId="19" fillId="0" fontId="2" numFmtId="0" xfId="0" applyAlignment="1" applyBorder="1" applyFont="1">
      <alignment horizontal="left" shrinkToFit="1" vertical="center" wrapText="0"/>
    </xf>
    <xf borderId="19" fillId="0" fontId="2" numFmtId="167" xfId="0" applyAlignment="1" applyBorder="1" applyFont="1" applyNumberFormat="1">
      <alignment horizontal="center" vertical="center"/>
    </xf>
    <xf borderId="97" fillId="0" fontId="20" numFmtId="171" xfId="0" applyBorder="1" applyFont="1" applyNumberFormat="1"/>
    <xf borderId="19" fillId="0" fontId="20" numFmtId="171" xfId="0" applyBorder="1" applyFont="1" applyNumberFormat="1"/>
    <xf borderId="96" fillId="0" fontId="20" numFmtId="171" xfId="0" applyBorder="1" applyFont="1" applyNumberFormat="1"/>
    <xf borderId="23" fillId="0" fontId="20" numFmtId="171" xfId="0" applyBorder="1" applyFont="1" applyNumberFormat="1"/>
    <xf borderId="98" fillId="0" fontId="20" numFmtId="171" xfId="0" applyBorder="1" applyFont="1" applyNumberFormat="1"/>
    <xf borderId="63" fillId="0" fontId="2" numFmtId="166" xfId="0" applyAlignment="1" applyBorder="1" applyFont="1" applyNumberFormat="1">
      <alignment shrinkToFit="1" wrapText="0"/>
    </xf>
    <xf borderId="64" fillId="0" fontId="2" numFmtId="167" xfId="0" applyAlignment="1" applyBorder="1" applyFont="1" applyNumberFormat="1">
      <alignment shrinkToFit="1" wrapText="0"/>
    </xf>
    <xf borderId="64" fillId="0" fontId="2" numFmtId="170" xfId="0" applyAlignment="1" applyBorder="1" applyFont="1" applyNumberFormat="1">
      <alignment shrinkToFit="1" wrapText="0"/>
    </xf>
    <xf borderId="65" fillId="0" fontId="2" numFmtId="170" xfId="0" applyAlignment="1" applyBorder="1" applyFont="1" applyNumberFormat="1">
      <alignment shrinkToFit="1" wrapText="0"/>
    </xf>
    <xf borderId="99" fillId="0" fontId="20" numFmtId="171" xfId="0" applyBorder="1" applyFont="1" applyNumberFormat="1"/>
    <xf borderId="100" fillId="0" fontId="20" numFmtId="171" xfId="0" applyBorder="1" applyFont="1" applyNumberFormat="1"/>
    <xf borderId="101" fillId="0" fontId="20" numFmtId="171" xfId="0" applyBorder="1" applyFont="1" applyNumberFormat="1"/>
    <xf borderId="102" fillId="0" fontId="20" numFmtId="171" xfId="0" applyBorder="1" applyFont="1" applyNumberFormat="1"/>
    <xf borderId="103" fillId="0" fontId="20" numFmtId="171" xfId="0" applyBorder="1" applyFont="1" applyNumberFormat="1"/>
    <xf borderId="0" fillId="0" fontId="2" numFmtId="9" xfId="0" applyAlignment="1" applyFont="1" applyNumberFormat="1">
      <alignment horizontal="center" vertical="center"/>
    </xf>
    <xf borderId="0" fillId="0" fontId="20" numFmtId="167" xfId="0" applyFont="1" applyNumberFormat="1"/>
    <xf borderId="0" fillId="0" fontId="20" numFmtId="0" xfId="0" applyAlignment="1" applyFont="1">
      <alignment shrinkToFit="1" wrapText="0"/>
    </xf>
    <xf borderId="0" fillId="0" fontId="20" numFmtId="0" xfId="0" applyFont="1"/>
    <xf borderId="36" fillId="0" fontId="20" numFmtId="0" xfId="0" applyBorder="1" applyFont="1"/>
    <xf borderId="26" fillId="0" fontId="20" numFmtId="0" xfId="0" applyBorder="1" applyFont="1"/>
    <xf borderId="28" fillId="0" fontId="20" numFmtId="0" xfId="0" applyBorder="1" applyFont="1"/>
    <xf borderId="87" fillId="0" fontId="20" numFmtId="0" xfId="0" applyAlignment="1" applyBorder="1" applyFont="1">
      <alignment horizontal="center" vertical="center"/>
    </xf>
    <xf borderId="36" fillId="0" fontId="29" numFmtId="0" xfId="0" applyAlignment="1" applyBorder="1" applyFont="1">
      <alignment horizontal="center" vertical="center"/>
    </xf>
    <xf borderId="87" fillId="0" fontId="20" numFmtId="172" xfId="0" applyBorder="1" applyFont="1" applyNumberFormat="1"/>
    <xf borderId="36" fillId="0" fontId="20" numFmtId="172" xfId="0" applyBorder="1" applyFont="1" applyNumberFormat="1"/>
    <xf borderId="0" fillId="0" fontId="30" numFmtId="0" xfId="0" applyAlignment="1" applyFont="1">
      <alignment horizontal="left" vertical="center"/>
    </xf>
    <xf borderId="0" fillId="0" fontId="15" numFmtId="0" xfId="0" applyAlignment="1" applyFont="1">
      <alignment shrinkToFit="1" wrapText="0"/>
    </xf>
    <xf borderId="58" fillId="0" fontId="2" numFmtId="168" xfId="0" applyAlignment="1" applyBorder="1" applyFont="1" applyNumberFormat="1">
      <alignment shrinkToFit="1" wrapText="0"/>
    </xf>
    <xf borderId="59" fillId="0" fontId="2" numFmtId="168" xfId="0" applyAlignment="1" applyBorder="1" applyFont="1" applyNumberFormat="1">
      <alignment shrinkToFit="1" wrapText="0"/>
    </xf>
    <xf borderId="59" fillId="0" fontId="15" numFmtId="0" xfId="0" applyAlignment="1" applyBorder="1" applyFont="1">
      <alignment shrinkToFit="1" wrapText="0"/>
    </xf>
    <xf borderId="59" fillId="0" fontId="2" numFmtId="0" xfId="0" applyAlignment="1" applyBorder="1" applyFont="1">
      <alignment shrinkToFit="1" wrapText="0"/>
    </xf>
    <xf borderId="58" fillId="0" fontId="15" numFmtId="0" xfId="0" applyAlignment="1" applyBorder="1" applyFont="1">
      <alignment shrinkToFit="1" wrapText="0"/>
    </xf>
    <xf borderId="60" fillId="0" fontId="15" numFmtId="0" xfId="0" applyAlignment="1" applyBorder="1" applyFont="1">
      <alignment shrinkToFit="1" wrapText="0"/>
    </xf>
    <xf borderId="61" fillId="0" fontId="2" numFmtId="0" xfId="0" applyAlignment="1" applyBorder="1" applyFont="1">
      <alignment shrinkToFit="1" wrapText="0"/>
    </xf>
    <xf borderId="62" fillId="0" fontId="2" numFmtId="0" xfId="0" applyAlignment="1" applyBorder="1" applyFont="1">
      <alignment shrinkToFit="1" wrapText="0"/>
    </xf>
    <xf borderId="0" fillId="0" fontId="28" numFmtId="0" xfId="0" applyAlignment="1" applyFont="1">
      <alignment horizontal="center" vertical="center"/>
    </xf>
    <xf borderId="0" fillId="0" fontId="31" numFmtId="167" xfId="0" applyAlignment="1" applyFont="1" applyNumberFormat="1">
      <alignment horizontal="center" vertical="center"/>
    </xf>
    <xf borderId="0" fillId="0" fontId="2" numFmtId="9" xfId="0" applyFont="1" applyNumberFormat="1"/>
    <xf borderId="61" fillId="0" fontId="2" numFmtId="173" xfId="0" applyAlignment="1" applyBorder="1" applyFont="1" applyNumberFormat="1">
      <alignment shrinkToFit="1" wrapText="0"/>
    </xf>
    <xf borderId="0" fillId="0" fontId="2" numFmtId="173" xfId="0" applyAlignment="1" applyFont="1" applyNumberFormat="1">
      <alignment shrinkToFit="1" wrapText="0"/>
    </xf>
    <xf borderId="61" fillId="0" fontId="15" numFmtId="173" xfId="0" applyAlignment="1" applyBorder="1" applyFont="1" applyNumberFormat="1">
      <alignment shrinkToFit="1" wrapText="0"/>
    </xf>
    <xf borderId="0" fillId="0" fontId="15" numFmtId="173" xfId="0" applyAlignment="1" applyFont="1" applyNumberFormat="1">
      <alignment shrinkToFit="1" wrapText="0"/>
    </xf>
    <xf borderId="62" fillId="0" fontId="2" numFmtId="167" xfId="0" applyAlignment="1" applyBorder="1" applyFont="1" applyNumberFormat="1">
      <alignment shrinkToFit="1" wrapText="0"/>
    </xf>
    <xf borderId="63" fillId="0" fontId="2" numFmtId="173" xfId="0" applyAlignment="1" applyBorder="1" applyFont="1" applyNumberFormat="1">
      <alignment shrinkToFit="1" wrapText="0"/>
    </xf>
    <xf borderId="64" fillId="0" fontId="2" numFmtId="173" xfId="0" applyAlignment="1" applyBorder="1" applyFont="1" applyNumberFormat="1">
      <alignment shrinkToFit="1" wrapText="0"/>
    </xf>
    <xf borderId="63" fillId="0" fontId="15" numFmtId="173" xfId="0" applyAlignment="1" applyBorder="1" applyFont="1" applyNumberFormat="1">
      <alignment shrinkToFit="1" wrapText="0"/>
    </xf>
    <xf borderId="64" fillId="0" fontId="15" numFmtId="173" xfId="0" applyAlignment="1" applyBorder="1" applyFont="1" applyNumberFormat="1">
      <alignment shrinkToFit="1" wrapText="0"/>
    </xf>
    <xf borderId="65" fillId="0" fontId="2" numFmtId="167" xfId="0" applyAlignment="1" applyBorder="1" applyFont="1" applyNumberFormat="1">
      <alignment shrinkToFit="1" wrapText="0"/>
    </xf>
    <xf borderId="0" fillId="0" fontId="2" numFmtId="0" xfId="0" applyAlignment="1" applyFont="1">
      <alignment horizontal="right" vertical="center"/>
    </xf>
    <xf borderId="0" fillId="0" fontId="16" numFmtId="0" xfId="0" applyAlignment="1" applyFont="1">
      <alignment horizontal="center" shrinkToFit="1" vertical="center" wrapText="0"/>
    </xf>
    <xf borderId="68" fillId="0" fontId="2" numFmtId="0" xfId="0" applyAlignment="1" applyBorder="1" applyFont="1">
      <alignment horizontal="center" textRotation="255" vertical="center"/>
    </xf>
    <xf borderId="104" fillId="6" fontId="2" numFmtId="0" xfId="0" applyAlignment="1" applyBorder="1" applyFont="1">
      <alignment horizontal="center" shrinkToFit="1" vertical="center" wrapText="0"/>
    </xf>
    <xf borderId="36" fillId="6" fontId="2" numFmtId="167" xfId="0" applyAlignment="1" applyBorder="1" applyFont="1" applyNumberFormat="1">
      <alignment horizontal="center" vertical="center"/>
    </xf>
    <xf borderId="0" fillId="0" fontId="27" numFmtId="0" xfId="0" applyAlignment="1" applyFont="1">
      <alignment horizontal="right" vertical="center"/>
    </xf>
    <xf borderId="9" fillId="0" fontId="2" numFmtId="167" xfId="0" applyAlignment="1" applyBorder="1" applyFont="1" applyNumberFormat="1">
      <alignment horizontal="center" shrinkToFit="1" vertical="center" wrapText="0"/>
    </xf>
    <xf borderId="14" fillId="0" fontId="2" numFmtId="167" xfId="0" applyAlignment="1" applyBorder="1" applyFont="1" applyNumberFormat="1">
      <alignment horizontal="center" shrinkToFit="1" vertical="center" wrapText="0"/>
    </xf>
    <xf borderId="105" fillId="0" fontId="2" numFmtId="0" xfId="0" applyAlignment="1" applyBorder="1" applyFont="1">
      <alignment horizontal="center" vertical="center"/>
    </xf>
    <xf borderId="67" fillId="0" fontId="2" numFmtId="0" xfId="0" applyAlignment="1" applyBorder="1" applyFont="1">
      <alignment horizontal="left" shrinkToFit="1" vertical="center" wrapText="0"/>
    </xf>
    <xf borderId="106" fillId="0" fontId="7" numFmtId="0" xfId="0" applyBorder="1" applyFont="1"/>
    <xf borderId="107" fillId="0" fontId="7" numFmtId="0" xfId="0" applyBorder="1" applyFont="1"/>
    <xf borderId="67" fillId="0" fontId="2" numFmtId="167" xfId="0" applyAlignment="1" applyBorder="1" applyFont="1" applyNumberFormat="1">
      <alignment horizontal="center" vertical="center"/>
    </xf>
    <xf borderId="67" fillId="0" fontId="2" numFmtId="167" xfId="0" applyAlignment="1" applyBorder="1" applyFont="1" applyNumberFormat="1">
      <alignment horizontal="center" shrinkToFit="1" vertical="center" wrapText="0"/>
    </xf>
    <xf borderId="77" fillId="0" fontId="7" numFmtId="0" xfId="0" applyBorder="1" applyFont="1"/>
    <xf borderId="19" fillId="0" fontId="2" numFmtId="167" xfId="0" applyAlignment="1" applyBorder="1" applyFont="1" applyNumberFormat="1">
      <alignment horizontal="center" shrinkToFit="1" vertical="center" wrapText="0"/>
    </xf>
    <xf borderId="1" fillId="0" fontId="2" numFmtId="167" xfId="0" applyAlignment="1" applyBorder="1" applyFont="1" applyNumberFormat="1">
      <alignment horizontal="center" vertical="center"/>
    </xf>
    <xf borderId="9" fillId="0" fontId="2" numFmtId="0" xfId="0" applyAlignment="1" applyBorder="1" applyFont="1">
      <alignment horizontal="left" vertical="center"/>
    </xf>
    <xf borderId="14" fillId="0" fontId="2" numFmtId="0" xfId="0" applyAlignment="1" applyBorder="1" applyFont="1">
      <alignment horizontal="left" vertical="center"/>
    </xf>
    <xf borderId="19" fillId="0" fontId="2" numFmtId="0" xfId="0" applyAlignment="1" applyBorder="1" applyFont="1">
      <alignment horizontal="left" vertical="center"/>
    </xf>
    <xf borderId="0" fillId="0" fontId="11" numFmtId="0" xfId="0" applyAlignment="1" applyFont="1">
      <alignment vertical="center"/>
    </xf>
    <xf borderId="0" fillId="0" fontId="14" numFmtId="0" xfId="0" applyAlignment="1" applyFont="1">
      <alignment vertical="center"/>
    </xf>
  </cellXfs>
  <cellStyles count="1">
    <cellStyle xfId="0" name="Normal" builtinId="0"/>
  </cellStyles>
  <dxfs count="9">
    <dxf>
      <font>
        <color theme="0"/>
      </font>
      <fill>
        <patternFill patternType="solid">
          <fgColor rgb="FF595959"/>
          <bgColor rgb="FF595959"/>
        </patternFill>
      </fill>
      <border/>
    </dxf>
    <dxf>
      <font/>
      <fill>
        <patternFill patternType="solid">
          <fgColor rgb="FFFF9999"/>
          <bgColor rgb="FFFF9999"/>
        </patternFill>
      </fill>
      <border/>
    </dxf>
    <dxf>
      <font>
        <color theme="0"/>
      </font>
      <fill>
        <patternFill patternType="solid">
          <fgColor rgb="FFD99594"/>
          <bgColor rgb="FFD99594"/>
        </patternFill>
      </fill>
      <border/>
    </dxf>
    <dxf>
      <font/>
      <fill>
        <patternFill patternType="solid">
          <fgColor rgb="FFF2DBDB"/>
          <bgColor rgb="FFF2DBDB"/>
        </patternFill>
      </fill>
      <border/>
    </dxf>
    <dxf>
      <font/>
      <fill>
        <patternFill patternType="solid">
          <fgColor rgb="FF92CDDC"/>
          <bgColor rgb="FF92CDDC"/>
        </patternFill>
      </fill>
      <border/>
    </dxf>
    <dxf>
      <font/>
      <fill>
        <patternFill patternType="solid">
          <fgColor rgb="FFDAEEF3"/>
          <bgColor rgb="FFDAEEF3"/>
        </patternFill>
      </fill>
      <border/>
    </dxf>
    <dxf>
      <font/>
      <fill>
        <patternFill patternType="solid">
          <fgColor rgb="FFD8D8D8"/>
          <bgColor rgb="FFD8D8D8"/>
        </patternFill>
      </fill>
      <border/>
    </dxf>
    <dxf>
      <font/>
      <fill>
        <patternFill patternType="solid">
          <fgColor rgb="FFFFFFCC"/>
          <bgColor rgb="FFFFFFCC"/>
        </patternFill>
      </fill>
      <border/>
    </dxf>
    <dxf>
      <font/>
      <fill>
        <patternFill patternType="solid">
          <fgColor rgb="FFD99594"/>
          <bgColor rgb="FFD99594"/>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4.png"/><Relationship Id="rId3" Type="http://schemas.openxmlformats.org/officeDocument/2006/relationships/image" Target="../media/image5.jp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4.png"/><Relationship Id="rId3" Type="http://schemas.openxmlformats.org/officeDocument/2006/relationships/image" Target="../media/image5.jpg"/></Relationships>
</file>

<file path=xl/drawings/_rels/drawing9.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419100</xdr:colOff>
      <xdr:row>44</xdr:row>
      <xdr:rowOff>0</xdr:rowOff>
    </xdr:from>
    <xdr:ext cx="1638300" cy="3524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-19050</xdr:colOff>
      <xdr:row>36</xdr:row>
      <xdr:rowOff>57150</xdr:rowOff>
    </xdr:from>
    <xdr:ext cx="2276475" cy="2228850"/>
    <xdr:sp>
      <xdr:nvSpPr>
        <xdr:cNvPr id="3" name="Shape 3"/>
        <xdr:cNvSpPr/>
      </xdr:nvSpPr>
      <xdr:spPr>
        <a:xfrm>
          <a:off x="4217288" y="2675100"/>
          <a:ext cx="2257425" cy="2209800"/>
        </a:xfrm>
        <a:prstGeom prst="wedgeRoundRectCallout">
          <a:avLst>
            <a:gd fmla="val 55864" name="adj1"/>
            <a:gd fmla="val 21430" name="adj2"/>
            <a:gd fmla="val 16667" name="adj3"/>
          </a:avLst>
        </a:prstGeom>
        <a:noFill/>
        <a:ln cap="flat" cmpd="sng" w="25400">
          <a:solidFill>
            <a:srgbClr val="2776A9"/>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Meiryo"/>
            <a:buNone/>
          </a:pPr>
          <a:r>
            <a:rPr lang="en-US" sz="1100">
              <a:solidFill>
                <a:schemeClr val="dk1"/>
              </a:solidFill>
              <a:latin typeface="Meiryo"/>
              <a:ea typeface="Meiryo"/>
              <a:cs typeface="Meiryo"/>
              <a:sym typeface="Meiryo"/>
            </a:rPr>
            <a:t>偏差値について</a:t>
          </a:r>
          <a:endParaRPr sz="1100">
            <a:solidFill>
              <a:schemeClr val="dk1"/>
            </a:solidFill>
            <a:latin typeface="Meiryo"/>
            <a:ea typeface="Meiryo"/>
            <a:cs typeface="Meiryo"/>
            <a:sym typeface="Meiryo"/>
          </a:endParaRPr>
        </a:p>
        <a:p>
          <a:pPr indent="0" lvl="0" marL="0" rtl="0" algn="l">
            <a:spcBef>
              <a:spcPts val="0"/>
            </a:spcBef>
            <a:spcAft>
              <a:spcPts val="0"/>
            </a:spcAft>
            <a:buClr>
              <a:schemeClr val="dk1"/>
            </a:buClr>
            <a:buSzPts val="1100"/>
            <a:buFont typeface="Meiryo"/>
            <a:buNone/>
          </a:pPr>
          <a:r>
            <a:rPr lang="en-US" sz="1100">
              <a:solidFill>
                <a:schemeClr val="dk1"/>
              </a:solidFill>
              <a:latin typeface="Meiryo"/>
              <a:ea typeface="Meiryo"/>
              <a:cs typeface="Meiryo"/>
              <a:sym typeface="Meiryo"/>
            </a:rPr>
            <a:t>偏差値は『職業性簡易ストレス調査票』の開発元である東京医科大学が公開している平均値と標準偏差を基準として算出しております。</a:t>
          </a:r>
          <a:endParaRPr sz="1100">
            <a:solidFill>
              <a:schemeClr val="dk1"/>
            </a:solidFill>
            <a:latin typeface="Meiryo"/>
            <a:ea typeface="Meiryo"/>
            <a:cs typeface="Meiryo"/>
            <a:sym typeface="Meiryo"/>
          </a:endParaRPr>
        </a:p>
      </xdr:txBody>
    </xdr:sp>
    <xdr:clientData fLocksWithSheet="0"/>
  </xdr:oneCellAnchor>
  <xdr:oneCellAnchor>
    <xdr:from>
      <xdr:col>2</xdr:col>
      <xdr:colOff>85725</xdr:colOff>
      <xdr:row>18</xdr:row>
      <xdr:rowOff>219075</xdr:rowOff>
    </xdr:from>
    <xdr:ext cx="5162550" cy="3429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22</xdr:col>
      <xdr:colOff>114300</xdr:colOff>
      <xdr:row>41</xdr:row>
      <xdr:rowOff>114300</xdr:rowOff>
    </xdr:from>
    <xdr:ext cx="828675" cy="885825"/>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228600</xdr:colOff>
      <xdr:row>27</xdr:row>
      <xdr:rowOff>409575</xdr:rowOff>
    </xdr:from>
    <xdr:ext cx="15544800" cy="7391400"/>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161925</xdr:colOff>
      <xdr:row>20</xdr:row>
      <xdr:rowOff>161925</xdr:rowOff>
    </xdr:from>
    <xdr:ext cx="15782925" cy="335280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24</xdr:col>
      <xdr:colOff>0</xdr:colOff>
      <xdr:row>61</xdr:row>
      <xdr:rowOff>0</xdr:rowOff>
    </xdr:from>
    <xdr:ext cx="4057650" cy="800100"/>
    <xdr:pic>
      <xdr:nvPicPr>
        <xdr:cNvPr id="0" name="image5.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228600</xdr:colOff>
      <xdr:row>27</xdr:row>
      <xdr:rowOff>409575</xdr:rowOff>
    </xdr:from>
    <xdr:ext cx="15544800" cy="7391400"/>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161925</xdr:colOff>
      <xdr:row>20</xdr:row>
      <xdr:rowOff>161925</xdr:rowOff>
    </xdr:from>
    <xdr:ext cx="15782925" cy="335280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24</xdr:col>
      <xdr:colOff>0</xdr:colOff>
      <xdr:row>61</xdr:row>
      <xdr:rowOff>0</xdr:rowOff>
    </xdr:from>
    <xdr:ext cx="4057650" cy="800100"/>
    <xdr:pic>
      <xdr:nvPicPr>
        <xdr:cNvPr id="0" name="image5.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24</xdr:col>
      <xdr:colOff>0</xdr:colOff>
      <xdr:row>121</xdr:row>
      <xdr:rowOff>0</xdr:rowOff>
    </xdr:from>
    <xdr:ext cx="4429125" cy="3524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workbookViewId="0"/>
  </sheetViews>
  <sheetFormatPr customHeight="1" defaultColWidth="12.63" defaultRowHeight="15.0"/>
  <cols>
    <col customWidth="1" min="1" max="17" width="4.63"/>
    <col customWidth="1" min="18" max="18" width="12.13"/>
    <col customWidth="1" min="19" max="26" width="6.88"/>
  </cols>
  <sheetData>
    <row r="1" ht="27.0" customHeight="1">
      <c r="A1" s="1"/>
      <c r="B1" s="1"/>
      <c r="C1" s="1"/>
      <c r="D1" s="1"/>
      <c r="E1" s="1"/>
      <c r="F1" s="1"/>
      <c r="G1" s="1"/>
      <c r="H1" s="1"/>
      <c r="I1" s="1"/>
      <c r="J1" s="1"/>
      <c r="K1" s="1"/>
      <c r="L1" s="1"/>
      <c r="M1" s="1"/>
      <c r="N1" s="1"/>
      <c r="O1" s="1"/>
      <c r="P1" s="1"/>
      <c r="Q1" s="1"/>
      <c r="R1" s="1"/>
      <c r="S1" s="1"/>
      <c r="T1" s="1"/>
      <c r="U1" s="1"/>
      <c r="V1" s="1"/>
      <c r="W1" s="1"/>
      <c r="X1" s="1"/>
      <c r="Y1" s="1"/>
      <c r="Z1" s="1"/>
    </row>
    <row r="2" ht="27.0" customHeight="1">
      <c r="A2" s="1"/>
      <c r="B2" s="1"/>
      <c r="C2" s="1"/>
      <c r="D2" s="1"/>
      <c r="E2" s="1"/>
      <c r="F2" s="1"/>
      <c r="G2" s="1"/>
      <c r="H2" s="1"/>
      <c r="I2" s="1"/>
      <c r="J2" s="1"/>
      <c r="K2" s="1"/>
      <c r="L2" s="1"/>
      <c r="M2" s="1"/>
      <c r="N2" s="1"/>
      <c r="O2" s="1"/>
      <c r="P2" s="1"/>
      <c r="Q2" s="1"/>
      <c r="R2" s="1"/>
      <c r="S2" s="1"/>
      <c r="T2" s="1"/>
      <c r="U2" s="1"/>
      <c r="V2" s="1"/>
      <c r="W2" s="1"/>
      <c r="X2" s="1"/>
      <c r="Y2" s="1"/>
      <c r="Z2" s="1"/>
    </row>
    <row r="3" ht="27.0" customHeight="1">
      <c r="A3" s="1"/>
      <c r="B3" s="1"/>
      <c r="C3" s="1"/>
      <c r="D3" s="1"/>
      <c r="E3" s="1"/>
      <c r="F3" s="1"/>
      <c r="G3" s="1"/>
      <c r="H3" s="1"/>
      <c r="I3" s="1"/>
      <c r="J3" s="1"/>
      <c r="K3" s="1"/>
      <c r="L3" s="1"/>
      <c r="M3" s="1"/>
      <c r="N3" s="1"/>
      <c r="O3" s="1"/>
      <c r="P3" s="1"/>
      <c r="Q3" s="1"/>
      <c r="R3" s="1"/>
      <c r="S3" s="1"/>
      <c r="T3" s="1"/>
      <c r="U3" s="1"/>
      <c r="V3" s="1"/>
      <c r="W3" s="1"/>
      <c r="X3" s="1"/>
      <c r="Y3" s="1"/>
      <c r="Z3" s="1"/>
    </row>
    <row r="4" ht="27.0" customHeight="1">
      <c r="A4" s="1"/>
      <c r="B4" s="1"/>
      <c r="C4" s="1"/>
      <c r="D4" s="1"/>
      <c r="E4" s="1"/>
      <c r="F4" s="1"/>
      <c r="G4" s="1"/>
      <c r="H4" s="1"/>
      <c r="I4" s="1"/>
      <c r="J4" s="1"/>
      <c r="K4" s="1"/>
      <c r="L4" s="1"/>
      <c r="M4" s="1"/>
      <c r="N4" s="1"/>
      <c r="O4" s="1"/>
      <c r="P4" s="1"/>
      <c r="Q4" s="1"/>
      <c r="R4" s="1"/>
      <c r="S4" s="1"/>
      <c r="T4" s="1"/>
      <c r="U4" s="1"/>
      <c r="V4" s="1"/>
      <c r="W4" s="1"/>
      <c r="X4" s="1"/>
      <c r="Y4" s="1"/>
      <c r="Z4" s="1"/>
    </row>
    <row r="5" ht="27.0" customHeight="1">
      <c r="A5" s="1"/>
      <c r="B5" s="1"/>
      <c r="C5" s="1"/>
      <c r="D5" s="1"/>
      <c r="E5" s="1"/>
      <c r="F5" s="1"/>
      <c r="G5" s="1"/>
      <c r="H5" s="1"/>
      <c r="I5" s="1"/>
      <c r="J5" s="1"/>
      <c r="K5" s="1"/>
      <c r="L5" s="1"/>
      <c r="M5" s="1"/>
      <c r="N5" s="1"/>
      <c r="O5" s="1"/>
      <c r="P5" s="1"/>
      <c r="Q5" s="1"/>
      <c r="R5" s="1"/>
      <c r="S5" s="1"/>
      <c r="T5" s="1"/>
      <c r="U5" s="1"/>
      <c r="V5" s="1"/>
      <c r="W5" s="1"/>
      <c r="X5" s="1"/>
      <c r="Y5" s="1"/>
      <c r="Z5" s="1"/>
    </row>
    <row r="6" ht="27.0" customHeight="1">
      <c r="A6" s="1"/>
      <c r="B6" s="1"/>
      <c r="C6" s="1"/>
      <c r="D6" s="1"/>
      <c r="E6" s="1"/>
      <c r="F6" s="1"/>
      <c r="G6" s="1"/>
      <c r="H6" s="1"/>
      <c r="I6" s="1"/>
      <c r="J6" s="1"/>
      <c r="K6" s="1"/>
      <c r="L6" s="1"/>
      <c r="M6" s="1"/>
      <c r="N6" s="1"/>
      <c r="O6" s="1"/>
      <c r="P6" s="1"/>
      <c r="Q6" s="1"/>
      <c r="R6" s="1"/>
      <c r="S6" s="1"/>
      <c r="T6" s="1"/>
      <c r="U6" s="1"/>
      <c r="V6" s="1"/>
      <c r="W6" s="1"/>
      <c r="X6" s="1"/>
      <c r="Y6" s="1"/>
      <c r="Z6" s="1"/>
    </row>
    <row r="7" ht="27.0" customHeight="1">
      <c r="A7" s="1"/>
      <c r="B7" s="1"/>
      <c r="C7" s="1"/>
      <c r="D7" s="1"/>
      <c r="E7" s="1"/>
      <c r="F7" s="1"/>
      <c r="G7" s="1"/>
      <c r="H7" s="1"/>
      <c r="I7" s="1"/>
      <c r="J7" s="1"/>
      <c r="K7" s="1"/>
      <c r="L7" s="1"/>
      <c r="M7" s="1"/>
      <c r="N7" s="1"/>
      <c r="O7" s="1"/>
      <c r="P7" s="1"/>
      <c r="Q7" s="1"/>
      <c r="R7" s="1"/>
      <c r="S7" s="1"/>
      <c r="T7" s="1"/>
      <c r="U7" s="1"/>
      <c r="V7" s="1"/>
      <c r="W7" s="1"/>
      <c r="X7" s="1"/>
      <c r="Y7" s="1"/>
      <c r="Z7" s="1"/>
    </row>
    <row r="8" ht="27.0" customHeight="1">
      <c r="A8" s="1"/>
      <c r="B8" s="1"/>
      <c r="C8" s="1"/>
      <c r="D8" s="2"/>
      <c r="E8" s="2"/>
      <c r="F8" s="2"/>
      <c r="G8" s="2"/>
      <c r="H8" s="2"/>
      <c r="I8" s="1"/>
      <c r="J8" s="1"/>
      <c r="K8" s="1"/>
      <c r="L8" s="1"/>
      <c r="M8" s="1"/>
      <c r="N8" s="1"/>
      <c r="O8" s="1"/>
      <c r="P8" s="1"/>
      <c r="Q8" s="1"/>
      <c r="R8" s="1"/>
      <c r="S8" s="1"/>
      <c r="T8" s="1"/>
      <c r="U8" s="1"/>
      <c r="V8" s="1"/>
      <c r="W8" s="1"/>
      <c r="X8" s="1"/>
      <c r="Y8" s="1"/>
      <c r="Z8" s="1"/>
    </row>
    <row r="9" ht="27.0" customHeight="1">
      <c r="A9" s="1"/>
      <c r="B9" s="1"/>
      <c r="C9" s="1"/>
      <c r="D9" s="2"/>
      <c r="E9" s="2"/>
      <c r="F9" s="2"/>
      <c r="G9" s="2"/>
      <c r="H9" s="2"/>
      <c r="I9" s="1"/>
      <c r="J9" s="1"/>
      <c r="K9" s="1"/>
      <c r="L9" s="1"/>
      <c r="M9" s="1"/>
      <c r="N9" s="1"/>
      <c r="O9" s="1"/>
      <c r="P9" s="1"/>
      <c r="Q9" s="1"/>
      <c r="R9" s="1"/>
      <c r="S9" s="1"/>
      <c r="T9" s="1"/>
      <c r="U9" s="1"/>
      <c r="V9" s="1"/>
      <c r="W9" s="1"/>
      <c r="X9" s="1"/>
      <c r="Y9" s="1"/>
      <c r="Z9" s="1"/>
    </row>
    <row r="10" ht="18.0" customHeight="1">
      <c r="A10" s="3" t="s">
        <v>0</v>
      </c>
      <c r="R10" s="1"/>
      <c r="S10" s="1"/>
      <c r="T10" s="1"/>
      <c r="U10" s="1"/>
      <c r="V10" s="1"/>
      <c r="W10" s="1"/>
      <c r="X10" s="1"/>
      <c r="Y10" s="1"/>
      <c r="Z10" s="1"/>
    </row>
    <row r="11" ht="18.0" customHeight="1">
      <c r="R11" s="1"/>
      <c r="S11" s="1"/>
      <c r="T11" s="1"/>
      <c r="U11" s="1"/>
      <c r="V11" s="1"/>
      <c r="W11" s="1"/>
      <c r="X11" s="1"/>
      <c r="Y11" s="1"/>
      <c r="Z11" s="1"/>
    </row>
    <row r="12" ht="18.0" customHeight="1">
      <c r="A12" s="3" t="s">
        <v>1</v>
      </c>
      <c r="R12" s="1"/>
      <c r="S12" s="1"/>
      <c r="T12" s="1"/>
      <c r="U12" s="1"/>
      <c r="V12" s="1"/>
      <c r="W12" s="1"/>
      <c r="X12" s="1"/>
      <c r="Y12" s="1"/>
      <c r="Z12" s="1"/>
    </row>
    <row r="13" ht="18.0" customHeight="1">
      <c r="R13" s="1"/>
      <c r="S13" s="1"/>
      <c r="T13" s="1"/>
      <c r="U13" s="1"/>
      <c r="V13" s="1"/>
      <c r="W13" s="1"/>
      <c r="X13" s="1"/>
      <c r="Y13" s="1"/>
      <c r="Z13" s="1"/>
    </row>
    <row r="14" ht="18.0" customHeight="1">
      <c r="A14" s="1"/>
      <c r="B14" s="1"/>
      <c r="C14" s="1"/>
      <c r="D14" s="4"/>
      <c r="E14" s="4"/>
      <c r="F14" s="4"/>
      <c r="G14" s="4"/>
      <c r="H14" s="4"/>
      <c r="I14" s="4"/>
      <c r="J14" s="4"/>
      <c r="K14" s="4"/>
      <c r="L14" s="4"/>
      <c r="M14" s="4"/>
      <c r="N14" s="4"/>
      <c r="O14" s="1"/>
      <c r="P14" s="1"/>
      <c r="Q14" s="1"/>
      <c r="R14" s="1"/>
      <c r="S14" s="1"/>
      <c r="T14" s="1"/>
      <c r="U14" s="1"/>
      <c r="V14" s="1"/>
      <c r="W14" s="1"/>
      <c r="X14" s="1"/>
      <c r="Y14" s="1"/>
      <c r="Z14" s="1"/>
    </row>
    <row r="15" ht="30.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30.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30.0" customHeight="1">
      <c r="A17" s="1"/>
      <c r="B17" s="1"/>
      <c r="C17" s="1"/>
      <c r="D17" s="1"/>
      <c r="E17" s="1"/>
      <c r="F17" s="5"/>
      <c r="G17" s="1"/>
      <c r="H17" s="1"/>
      <c r="I17" s="1"/>
      <c r="J17" s="1"/>
      <c r="K17" s="1"/>
      <c r="L17" s="1"/>
      <c r="M17" s="1"/>
      <c r="N17" s="1"/>
      <c r="O17" s="1"/>
      <c r="P17" s="1"/>
      <c r="Q17" s="1"/>
      <c r="R17" s="1"/>
      <c r="S17" s="1"/>
      <c r="T17" s="1"/>
      <c r="U17" s="1"/>
      <c r="V17" s="1"/>
      <c r="W17" s="1"/>
      <c r="X17" s="1"/>
      <c r="Y17" s="1"/>
      <c r="Z17" s="1"/>
    </row>
    <row r="18" ht="30.0" customHeight="1">
      <c r="A18" s="1"/>
      <c r="B18" s="1"/>
      <c r="C18" s="1"/>
      <c r="D18" s="1"/>
      <c r="E18" s="1"/>
      <c r="F18" s="5"/>
      <c r="G18" s="6"/>
      <c r="H18" s="1"/>
      <c r="I18" s="1"/>
      <c r="J18" s="1"/>
      <c r="K18" s="1"/>
      <c r="L18" s="1"/>
      <c r="M18" s="1"/>
      <c r="N18" s="1"/>
      <c r="O18" s="1"/>
      <c r="P18" s="1"/>
      <c r="Q18" s="1"/>
      <c r="R18" s="6"/>
      <c r="S18" s="1"/>
      <c r="T18" s="1"/>
      <c r="U18" s="1"/>
      <c r="V18" s="1"/>
      <c r="W18" s="1"/>
      <c r="X18" s="1"/>
      <c r="Y18" s="1"/>
      <c r="Z18" s="1"/>
    </row>
    <row r="19" ht="18.0" customHeight="1">
      <c r="A19" s="1"/>
      <c r="B19" s="1"/>
      <c r="C19" s="1"/>
      <c r="D19" s="1"/>
      <c r="E19" s="2"/>
      <c r="F19" s="2"/>
      <c r="G19" s="2"/>
      <c r="H19" s="2"/>
      <c r="I19" s="2"/>
      <c r="J19" s="2"/>
      <c r="K19" s="2"/>
      <c r="L19" s="2"/>
      <c r="M19" s="2"/>
      <c r="N19" s="2"/>
      <c r="O19" s="1"/>
      <c r="P19" s="1"/>
      <c r="Q19" s="1"/>
      <c r="R19" s="1"/>
      <c r="S19" s="1"/>
      <c r="T19" s="1"/>
      <c r="U19" s="1"/>
      <c r="V19" s="1"/>
      <c r="W19" s="1"/>
      <c r="X19" s="1"/>
      <c r="Y19" s="1"/>
      <c r="Z19" s="1"/>
    </row>
    <row r="20" ht="18.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8.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8.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8.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0" customHeight="1">
      <c r="A33" s="1"/>
      <c r="B33" s="7"/>
      <c r="C33" s="8"/>
      <c r="D33" s="8"/>
      <c r="E33" s="8"/>
      <c r="F33" s="8"/>
      <c r="G33" s="8"/>
      <c r="H33" s="8"/>
      <c r="I33" s="8"/>
      <c r="J33" s="8"/>
      <c r="K33" s="8"/>
      <c r="L33" s="8"/>
      <c r="M33" s="8"/>
      <c r="N33" s="8"/>
      <c r="O33" s="8"/>
      <c r="P33" s="9"/>
      <c r="Q33" s="1"/>
      <c r="R33" s="1"/>
      <c r="S33" s="1"/>
      <c r="T33" s="1"/>
      <c r="U33" s="1"/>
      <c r="V33" s="1"/>
      <c r="W33" s="1"/>
      <c r="X33" s="1"/>
      <c r="Y33" s="1"/>
      <c r="Z33" s="1"/>
    </row>
    <row r="34" ht="18.0" customHeight="1">
      <c r="A34" s="1"/>
      <c r="B34" s="10"/>
      <c r="C34" s="1"/>
      <c r="D34" s="5" t="s">
        <v>2</v>
      </c>
      <c r="F34" s="5" t="s">
        <v>3</v>
      </c>
      <c r="G34" s="11" t="s">
        <v>4</v>
      </c>
      <c r="P34" s="12"/>
      <c r="Q34" s="1"/>
      <c r="R34" s="1"/>
      <c r="S34" s="1"/>
      <c r="T34" s="1"/>
      <c r="U34" s="1"/>
      <c r="V34" s="1"/>
      <c r="W34" s="1"/>
      <c r="X34" s="1"/>
      <c r="Y34" s="1"/>
      <c r="Z34" s="1"/>
    </row>
    <row r="35" ht="18.0" customHeight="1">
      <c r="A35" s="1"/>
      <c r="B35" s="10"/>
      <c r="C35" s="1"/>
      <c r="D35" s="5" t="s">
        <v>5</v>
      </c>
      <c r="F35" s="5" t="s">
        <v>3</v>
      </c>
      <c r="G35" s="11" t="s">
        <v>6</v>
      </c>
      <c r="P35" s="12"/>
      <c r="Q35" s="1"/>
      <c r="R35" s="1"/>
      <c r="S35" s="1"/>
      <c r="T35" s="1"/>
      <c r="U35" s="1"/>
      <c r="V35" s="1"/>
      <c r="W35" s="1"/>
      <c r="X35" s="1"/>
      <c r="Y35" s="1"/>
      <c r="Z35" s="1"/>
    </row>
    <row r="36" ht="18.0" customHeight="1">
      <c r="A36" s="1"/>
      <c r="B36" s="10"/>
      <c r="C36" s="1"/>
      <c r="D36" s="5" t="s">
        <v>7</v>
      </c>
      <c r="F36" s="5" t="s">
        <v>3</v>
      </c>
      <c r="G36" s="11" t="s">
        <v>8</v>
      </c>
      <c r="P36" s="12"/>
      <c r="Q36" s="1"/>
      <c r="R36" s="1"/>
      <c r="S36" s="1"/>
      <c r="T36" s="1"/>
      <c r="U36" s="1"/>
      <c r="V36" s="1"/>
      <c r="W36" s="1"/>
      <c r="X36" s="1"/>
      <c r="Y36" s="1"/>
      <c r="Z36" s="1"/>
    </row>
    <row r="37" ht="18.0" customHeight="1">
      <c r="A37" s="1"/>
      <c r="B37" s="10"/>
      <c r="C37" s="1"/>
      <c r="D37" s="5" t="s">
        <v>9</v>
      </c>
      <c r="F37" s="5" t="s">
        <v>3</v>
      </c>
      <c r="G37" s="11" t="s">
        <v>10</v>
      </c>
      <c r="P37" s="12"/>
      <c r="Q37" s="1"/>
      <c r="R37" s="1"/>
      <c r="S37" s="1"/>
      <c r="T37" s="1"/>
      <c r="U37" s="1"/>
      <c r="V37" s="1"/>
      <c r="W37" s="1"/>
      <c r="X37" s="1"/>
      <c r="Y37" s="1"/>
      <c r="Z37" s="1"/>
    </row>
    <row r="38" ht="18.0" customHeight="1">
      <c r="A38" s="1"/>
      <c r="B38" s="13"/>
      <c r="C38" s="14"/>
      <c r="D38" s="14"/>
      <c r="E38" s="14"/>
      <c r="F38" s="14"/>
      <c r="G38" s="14"/>
      <c r="H38" s="14"/>
      <c r="I38" s="14"/>
      <c r="J38" s="14"/>
      <c r="K38" s="14"/>
      <c r="L38" s="14"/>
      <c r="M38" s="14"/>
      <c r="N38" s="14"/>
      <c r="O38" s="14"/>
      <c r="P38" s="15"/>
      <c r="Q38" s="1"/>
      <c r="R38" s="1"/>
      <c r="S38" s="1"/>
      <c r="T38" s="1"/>
      <c r="U38" s="1"/>
      <c r="V38" s="1"/>
      <c r="W38" s="1"/>
      <c r="X38" s="1"/>
      <c r="Y38" s="1"/>
      <c r="Z38" s="1"/>
    </row>
    <row r="39" ht="18.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6"/>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5"/>
      <c r="R47" s="1"/>
      <c r="S47" s="1"/>
      <c r="T47" s="1"/>
      <c r="U47" s="1"/>
      <c r="V47" s="1"/>
      <c r="W47" s="1"/>
      <c r="X47" s="1"/>
      <c r="Y47" s="1"/>
      <c r="Z47" s="1"/>
    </row>
    <row r="48" ht="18.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75" customHeight="1">
      <c r="A111" s="1"/>
      <c r="B111" s="1" t="s">
        <v>11</v>
      </c>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75" customHeight="1">
      <c r="A142" s="1"/>
      <c r="B142" s="1" t="s">
        <v>11</v>
      </c>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75" customHeight="1">
      <c r="A197" s="1"/>
      <c r="B197" s="1" t="s">
        <v>11</v>
      </c>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75" customHeight="1">
      <c r="A252" s="1"/>
      <c r="B252" s="1" t="s">
        <v>11</v>
      </c>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75" customHeight="1">
      <c r="A306" s="1"/>
      <c r="B306" s="1" t="s">
        <v>11</v>
      </c>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
    <mergeCell ref="D36:E36"/>
    <mergeCell ref="D37:E37"/>
    <mergeCell ref="G37:O37"/>
    <mergeCell ref="A47:Q47"/>
    <mergeCell ref="A10:Q11"/>
    <mergeCell ref="A12:Q13"/>
    <mergeCell ref="D34:E34"/>
    <mergeCell ref="G34:O34"/>
    <mergeCell ref="D35:E35"/>
    <mergeCell ref="G35:O35"/>
    <mergeCell ref="G36:O36"/>
  </mergeCells>
  <printOptions horizontalCentered="1" verticalCentered="1"/>
  <pageMargins bottom="0.0" footer="0.0" header="0.0" left="0.0" right="0.0" top="0.0"/>
  <pageSetup paperSize="9" scale="95"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showGridLines="0" workbookViewId="0"/>
  </sheetViews>
  <sheetFormatPr customHeight="1" defaultColWidth="12.63" defaultRowHeight="15.0"/>
  <cols>
    <col customWidth="1" min="1" max="26" width="2.75"/>
    <col customWidth="1" min="27" max="27" width="2.38"/>
    <col customWidth="1" min="28" max="38" width="4.38"/>
    <col customWidth="1" min="39" max="39" width="6.88"/>
  </cols>
  <sheetData>
    <row r="1" ht="18.0" customHeight="1">
      <c r="A1" s="1"/>
      <c r="B1" s="17" t="s">
        <v>12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ht="18.0" customHeight="1">
      <c r="A2" s="1"/>
      <c r="B2" s="18"/>
      <c r="C2" s="19"/>
      <c r="D2" s="20"/>
      <c r="E2" s="21" t="s">
        <v>13</v>
      </c>
      <c r="F2" s="19"/>
      <c r="G2" s="20"/>
      <c r="H2" s="21" t="s">
        <v>14</v>
      </c>
      <c r="I2" s="19"/>
      <c r="J2" s="20"/>
      <c r="K2" s="21" t="s">
        <v>15</v>
      </c>
      <c r="L2" s="19"/>
      <c r="M2" s="20"/>
      <c r="N2" s="22" t="s">
        <v>16</v>
      </c>
      <c r="O2" s="19"/>
      <c r="P2" s="20"/>
      <c r="Q2" s="22" t="s">
        <v>17</v>
      </c>
      <c r="R2" s="19"/>
      <c r="S2" s="20"/>
      <c r="T2" s="22" t="s">
        <v>18</v>
      </c>
      <c r="U2" s="19"/>
      <c r="V2" s="19"/>
      <c r="W2" s="21" t="s">
        <v>19</v>
      </c>
      <c r="X2" s="20"/>
      <c r="Y2" s="21" t="s">
        <v>20</v>
      </c>
      <c r="Z2" s="23"/>
      <c r="AA2" s="1"/>
      <c r="AB2" s="1"/>
      <c r="AC2" s="1"/>
      <c r="AD2" s="1"/>
      <c r="AE2" s="1"/>
      <c r="AF2" s="1"/>
      <c r="AG2" s="1"/>
      <c r="AH2" s="1"/>
      <c r="AI2" s="1"/>
      <c r="AJ2" s="1"/>
      <c r="AK2" s="1"/>
      <c r="AL2" s="1"/>
      <c r="AM2" s="1"/>
    </row>
    <row r="3" ht="18.0" customHeight="1">
      <c r="A3" s="24"/>
      <c r="B3" s="25" t="s">
        <v>21</v>
      </c>
      <c r="C3" s="26"/>
      <c r="D3" s="27"/>
      <c r="E3" s="28" t="str">
        <f>'今回DT'!$D$7</f>
        <v>#REF!</v>
      </c>
      <c r="F3" s="26"/>
      <c r="G3" s="27"/>
      <c r="H3" s="28" t="str">
        <f>'今回DT'!$E$7</f>
        <v>#REF!</v>
      </c>
      <c r="I3" s="26"/>
      <c r="J3" s="27"/>
      <c r="K3" s="29" t="str">
        <f>1-$H$3/$E$3</f>
        <v>#REF!</v>
      </c>
      <c r="L3" s="26"/>
      <c r="M3" s="27"/>
      <c r="N3" s="28" t="str">
        <f>'今回DT'!$H$7</f>
        <v>#REF!</v>
      </c>
      <c r="O3" s="26"/>
      <c r="P3" s="27"/>
      <c r="Q3" s="28" t="str">
        <f>'今回DT'!$G$7</f>
        <v>#REF!</v>
      </c>
      <c r="R3" s="26"/>
      <c r="S3" s="27"/>
      <c r="T3" s="29" t="str">
        <f t="shared" ref="T3:T5" si="1">1-Q3/N3</f>
        <v>#REF!</v>
      </c>
      <c r="U3" s="26"/>
      <c r="V3" s="26"/>
      <c r="W3" s="30" t="str">
        <f>COUNTIF('2今回'!$H:$H,"MS")</f>
        <v>#REF!</v>
      </c>
      <c r="X3" s="27"/>
      <c r="Y3" s="30" t="str">
        <f>COUNTIF('2今回'!$H:$H,"WEB")</f>
        <v>#REF!</v>
      </c>
      <c r="Z3" s="31"/>
      <c r="AA3" s="24"/>
      <c r="AB3" s="24"/>
      <c r="AC3" s="24"/>
      <c r="AD3" s="24"/>
      <c r="AE3" s="24"/>
      <c r="AF3" s="24"/>
      <c r="AG3" s="24"/>
      <c r="AH3" s="24"/>
      <c r="AI3" s="24"/>
      <c r="AJ3" s="24"/>
      <c r="AK3" s="24"/>
      <c r="AL3" s="24"/>
      <c r="AM3" s="24"/>
    </row>
    <row r="4" ht="18.0" customHeight="1">
      <c r="A4" s="1"/>
      <c r="B4" s="25" t="s">
        <v>22</v>
      </c>
      <c r="C4" s="26"/>
      <c r="D4" s="27"/>
      <c r="E4" s="28" t="str">
        <f>'前回DT'!$D$7</f>
        <v>#REF!</v>
      </c>
      <c r="F4" s="26"/>
      <c r="G4" s="27"/>
      <c r="H4" s="28" t="str">
        <f>'前回DT'!$E$7</f>
        <v>#REF!</v>
      </c>
      <c r="I4" s="26"/>
      <c r="J4" s="27"/>
      <c r="K4" s="29" t="str">
        <f>1-$H$4/$E$4</f>
        <v>#REF!</v>
      </c>
      <c r="L4" s="26"/>
      <c r="M4" s="27"/>
      <c r="N4" s="28" t="str">
        <f>'前回DT'!$H$7</f>
        <v>#REF!</v>
      </c>
      <c r="O4" s="26"/>
      <c r="P4" s="27"/>
      <c r="Q4" s="28" t="str">
        <f>'前回DT'!$G$7</f>
        <v>#REF!</v>
      </c>
      <c r="R4" s="26"/>
      <c r="S4" s="27"/>
      <c r="T4" s="29" t="str">
        <f t="shared" si="1"/>
        <v>#REF!</v>
      </c>
      <c r="U4" s="26"/>
      <c r="V4" s="26"/>
      <c r="W4" s="30" t="str">
        <f>COUNTIF('3前回'!$H:$H,"MS")</f>
        <v>#REF!</v>
      </c>
      <c r="X4" s="27"/>
      <c r="Y4" s="30" t="str">
        <f>COUNTIF('3前回'!$H:$H,"WEB")</f>
        <v>#REF!</v>
      </c>
      <c r="Z4" s="31"/>
      <c r="AA4" s="1"/>
      <c r="AB4" s="1"/>
      <c r="AC4" s="1"/>
      <c r="AD4" s="1"/>
      <c r="AE4" s="1"/>
      <c r="AF4" s="1"/>
      <c r="AG4" s="1"/>
      <c r="AH4" s="1"/>
      <c r="AI4" s="1"/>
      <c r="AJ4" s="1"/>
      <c r="AK4" s="1"/>
      <c r="AL4" s="1"/>
      <c r="AM4" s="1"/>
    </row>
    <row r="5" ht="18.0" customHeight="1">
      <c r="A5" s="1"/>
      <c r="B5" s="25" t="s">
        <v>23</v>
      </c>
      <c r="C5" s="26"/>
      <c r="D5" s="27"/>
      <c r="E5" s="28" t="str">
        <f>'前々回DT'!$D$7</f>
        <v>#REF!</v>
      </c>
      <c r="F5" s="26"/>
      <c r="G5" s="27"/>
      <c r="H5" s="28" t="str">
        <f>'前々回DT'!$E$7</f>
        <v>#REF!</v>
      </c>
      <c r="I5" s="26"/>
      <c r="J5" s="27"/>
      <c r="K5" s="29" t="str">
        <f>1-$H$5/$E$5</f>
        <v>#REF!</v>
      </c>
      <c r="L5" s="26"/>
      <c r="M5" s="27"/>
      <c r="N5" s="28" t="str">
        <f>'前々回DT'!$H$7</f>
        <v>#REF!</v>
      </c>
      <c r="O5" s="26"/>
      <c r="P5" s="27"/>
      <c r="Q5" s="28" t="str">
        <f>'前々回DT'!$G$7</f>
        <v>#REF!</v>
      </c>
      <c r="R5" s="26"/>
      <c r="S5" s="27"/>
      <c r="T5" s="29" t="str">
        <f t="shared" si="1"/>
        <v>#REF!</v>
      </c>
      <c r="U5" s="26"/>
      <c r="V5" s="26"/>
      <c r="W5" s="30" t="str">
        <f>COUNTIF('4前々回'!$H:$H,"MS")</f>
        <v>#REF!</v>
      </c>
      <c r="X5" s="27"/>
      <c r="Y5" s="30" t="str">
        <f>COUNTIF('4前々回'!$H:$H,"WEB")</f>
        <v>#REF!</v>
      </c>
      <c r="Z5" s="31"/>
      <c r="AA5" s="32"/>
      <c r="AB5" s="1"/>
      <c r="AC5" s="1"/>
      <c r="AD5" s="1"/>
      <c r="AE5" s="1"/>
      <c r="AF5" s="1"/>
      <c r="AG5" s="1"/>
      <c r="AH5" s="1"/>
      <c r="AI5" s="1"/>
      <c r="AJ5" s="1"/>
      <c r="AK5" s="1"/>
      <c r="AL5" s="1"/>
      <c r="AM5" s="1"/>
    </row>
    <row r="6" ht="18.0" customHeight="1">
      <c r="A6" s="1"/>
      <c r="B6" s="33" t="s">
        <v>24</v>
      </c>
      <c r="C6" s="34"/>
      <c r="D6" s="35"/>
      <c r="E6" s="36" t="str">
        <f>VLOOKUP('7全体'!$AK$74,'平均データ'!$A:$AW,'平均データ'!$R$1,0)</f>
        <v>#REF!</v>
      </c>
      <c r="F6" s="34"/>
      <c r="G6" s="35"/>
      <c r="H6" s="36" t="str">
        <f>VLOOKUP('7全体'!$AK$74,'平均データ'!$A:$AW,'平均データ'!$P$1,0)</f>
        <v>#REF!</v>
      </c>
      <c r="I6" s="34"/>
      <c r="J6" s="35"/>
      <c r="K6" s="37" t="str">
        <f>1-(H6/E6)</f>
        <v>#REF!</v>
      </c>
      <c r="L6" s="34"/>
      <c r="M6" s="35"/>
      <c r="N6" s="36" t="str">
        <f>VLOOKUP('7全体'!$AK$74,'平均データ'!$A:$AW,'平均データ'!$S$1,0)</f>
        <v>#REF!</v>
      </c>
      <c r="O6" s="34"/>
      <c r="P6" s="35"/>
      <c r="Q6" s="36" t="str">
        <f>VLOOKUP('7全体'!$AK$74,'平均データ'!$A:$AW,'平均データ'!$Q$1,0)</f>
        <v>#REF!</v>
      </c>
      <c r="R6" s="34"/>
      <c r="S6" s="35"/>
      <c r="T6" s="37" t="str">
        <f>1-(Q6/N6)</f>
        <v>#REF!</v>
      </c>
      <c r="U6" s="34"/>
      <c r="V6" s="34"/>
      <c r="W6" s="38" t="str">
        <f>VLOOKUP('7全体'!$AK$74,'平均データ'!$A:$AW,'平均データ'!D$1,0)</f>
        <v>#REF!</v>
      </c>
      <c r="X6" s="35"/>
      <c r="Y6" s="38" t="str">
        <f>VLOOKUP('7全体'!$AK$74,'平均データ'!$A:$AW,'平均データ'!E$1,0)</f>
        <v>#REF!</v>
      </c>
      <c r="Z6" s="39"/>
      <c r="AA6" s="32"/>
      <c r="AB6" s="1"/>
      <c r="AC6" s="1"/>
      <c r="AD6" s="1"/>
      <c r="AE6" s="1"/>
      <c r="AF6" s="1"/>
      <c r="AG6" s="1"/>
      <c r="AH6" s="1"/>
      <c r="AI6" s="1"/>
      <c r="AJ6" s="1"/>
      <c r="AK6" s="1"/>
      <c r="AL6" s="1"/>
      <c r="AM6" s="1"/>
    </row>
    <row r="7" ht="18.0" customHeight="1">
      <c r="A7" s="1"/>
      <c r="B7" s="24" t="s">
        <v>25</v>
      </c>
      <c r="C7" s="40"/>
      <c r="D7" s="40"/>
      <c r="E7" s="40"/>
      <c r="F7" s="40"/>
      <c r="G7" s="40"/>
      <c r="H7" s="40"/>
      <c r="I7" s="40"/>
      <c r="J7" s="40"/>
      <c r="K7" s="40"/>
      <c r="L7" s="40"/>
      <c r="M7" s="40"/>
      <c r="N7" s="40"/>
      <c r="O7" s="40"/>
      <c r="P7" s="40"/>
      <c r="Q7" s="40"/>
      <c r="R7" s="40"/>
      <c r="S7" s="40"/>
      <c r="T7" s="40"/>
      <c r="U7" s="40"/>
      <c r="V7" s="40"/>
      <c r="W7" s="40"/>
      <c r="X7" s="40"/>
      <c r="Y7" s="40"/>
      <c r="Z7" s="40"/>
      <c r="AA7" s="32"/>
      <c r="AB7" s="1"/>
      <c r="AC7" s="1"/>
      <c r="AD7" s="1"/>
      <c r="AE7" s="1"/>
      <c r="AF7" s="1"/>
      <c r="AG7" s="1"/>
      <c r="AH7" s="1"/>
      <c r="AI7" s="1"/>
      <c r="AJ7" s="1"/>
      <c r="AK7" s="1"/>
      <c r="AL7" s="1"/>
      <c r="AM7" s="1"/>
    </row>
    <row r="8" ht="18.0" customHeight="1">
      <c r="A8" s="1"/>
      <c r="B8" s="24" t="s">
        <v>26</v>
      </c>
      <c r="C8" s="40"/>
      <c r="D8" s="40"/>
      <c r="E8" s="40"/>
      <c r="F8" s="40"/>
      <c r="G8" s="40"/>
      <c r="H8" s="40"/>
      <c r="I8" s="40"/>
      <c r="J8" s="40"/>
      <c r="K8" s="40"/>
      <c r="L8" s="40"/>
      <c r="M8" s="40"/>
      <c r="N8" s="40"/>
      <c r="O8" s="40"/>
      <c r="P8" s="40"/>
      <c r="Q8" s="40"/>
      <c r="R8" s="40"/>
      <c r="S8" s="40"/>
      <c r="T8" s="40"/>
      <c r="U8" s="40"/>
      <c r="V8" s="40"/>
      <c r="W8" s="40"/>
      <c r="X8" s="40"/>
      <c r="Y8" s="40"/>
      <c r="Z8" s="40"/>
      <c r="AA8" s="32"/>
      <c r="AB8" s="1"/>
      <c r="AC8" s="1"/>
      <c r="AD8" s="1"/>
      <c r="AE8" s="1"/>
      <c r="AF8" s="1"/>
      <c r="AG8" s="1"/>
      <c r="AH8" s="1"/>
      <c r="AI8" s="1"/>
      <c r="AJ8" s="1"/>
      <c r="AK8" s="1"/>
      <c r="AL8" s="1"/>
      <c r="AM8" s="1"/>
    </row>
    <row r="9" ht="18.0" customHeight="1">
      <c r="A9" s="1"/>
      <c r="B9" s="1" t="s">
        <v>27</v>
      </c>
      <c r="C9" s="1"/>
      <c r="D9" s="1"/>
      <c r="E9" s="1"/>
      <c r="F9" s="1"/>
      <c r="G9" s="41" t="str">
        <f>VLOOKUP('7全体'!$AK$74,'7全体'!AK75:AL82,2,0)</f>
        <v>#REF!</v>
      </c>
      <c r="H9" s="1"/>
      <c r="I9" s="1"/>
      <c r="J9" s="1"/>
      <c r="K9" s="1"/>
      <c r="L9" s="1"/>
      <c r="M9" s="42"/>
      <c r="N9" s="1"/>
      <c r="O9" s="1"/>
      <c r="P9" s="1"/>
      <c r="Q9" s="1"/>
      <c r="R9" s="1"/>
      <c r="S9" s="1"/>
      <c r="T9" s="1"/>
      <c r="U9" s="1"/>
      <c r="V9" s="1"/>
      <c r="W9" s="1"/>
      <c r="X9" s="1"/>
      <c r="Y9" s="1"/>
      <c r="Z9" s="1"/>
      <c r="AA9" s="1"/>
      <c r="AB9" s="1"/>
      <c r="AC9" s="1"/>
      <c r="AD9" s="1"/>
      <c r="AE9" s="1"/>
      <c r="AF9" s="1"/>
      <c r="AG9" s="1"/>
      <c r="AH9" s="1"/>
      <c r="AI9" s="1"/>
      <c r="AJ9" s="1"/>
      <c r="AK9" s="1"/>
      <c r="AL9" s="1"/>
      <c r="AM9" s="1"/>
    </row>
    <row r="10" ht="18.0" customHeight="1">
      <c r="A10" s="1"/>
      <c r="B10" s="1"/>
      <c r="C10" s="1"/>
      <c r="D10" s="1"/>
      <c r="E10" s="1"/>
      <c r="F10" s="1"/>
      <c r="G10" s="1"/>
      <c r="H10" s="1"/>
      <c r="I10" s="1"/>
      <c r="J10" s="1"/>
      <c r="K10" s="1"/>
      <c r="L10" s="1"/>
      <c r="M10" s="42"/>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ht="18.0" customHeight="1">
      <c r="A11" s="1"/>
      <c r="B11" s="17" t="s">
        <v>28</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ht="18.0" customHeight="1">
      <c r="A12" s="1"/>
      <c r="B12" s="1" t="s">
        <v>29</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ht="18.0"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ht="18.0" customHeight="1">
      <c r="A14" s="1"/>
      <c r="B14" s="1"/>
      <c r="C14" s="1"/>
      <c r="D14" s="1"/>
      <c r="E14" s="43"/>
      <c r="G14" s="44"/>
      <c r="H14" s="43"/>
      <c r="K14" s="44"/>
      <c r="L14" s="44"/>
      <c r="N14" s="5"/>
      <c r="O14" s="45" t="s">
        <v>30</v>
      </c>
      <c r="Q14" s="45"/>
      <c r="R14" s="1"/>
      <c r="S14" s="1"/>
      <c r="T14" s="1"/>
      <c r="U14" s="1"/>
      <c r="V14" s="1"/>
      <c r="W14" s="1"/>
      <c r="X14" s="1"/>
      <c r="Y14" s="1"/>
      <c r="Z14" s="1"/>
      <c r="AA14" s="1"/>
      <c r="AB14" s="1"/>
      <c r="AC14" s="1"/>
      <c r="AD14" s="1"/>
      <c r="AE14" s="1"/>
      <c r="AF14" s="1"/>
      <c r="AG14" s="1"/>
      <c r="AH14" s="1"/>
      <c r="AI14" s="1"/>
      <c r="AJ14" s="1"/>
      <c r="AK14" s="1"/>
      <c r="AL14" s="1"/>
      <c r="AM14" s="1"/>
    </row>
    <row r="15" ht="18.0" customHeight="1">
      <c r="A15" s="1"/>
      <c r="B15" s="1"/>
      <c r="C15" s="1"/>
      <c r="D15" s="1"/>
      <c r="R15" s="1"/>
      <c r="S15" s="1"/>
      <c r="T15" s="1"/>
      <c r="U15" s="1"/>
      <c r="V15" s="1"/>
      <c r="W15" s="1"/>
      <c r="X15" s="1"/>
      <c r="Y15" s="1"/>
      <c r="Z15" s="1"/>
      <c r="AA15" s="1"/>
      <c r="AB15" s="1"/>
      <c r="AC15" s="1"/>
      <c r="AD15" s="1"/>
      <c r="AE15" s="1"/>
      <c r="AF15" s="1"/>
      <c r="AG15" s="1"/>
      <c r="AH15" s="1"/>
      <c r="AI15" s="1"/>
      <c r="AJ15" s="1"/>
      <c r="AK15" s="1"/>
      <c r="AL15" s="1"/>
      <c r="AM15" s="1"/>
    </row>
    <row r="16" ht="18.0" customHeight="1">
      <c r="A16" s="1"/>
      <c r="B16" s="5"/>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ht="18.0" customHeight="1">
      <c r="A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row>
    <row r="18" ht="18.0" customHeight="1">
      <c r="A18" s="1"/>
      <c r="B18" s="5"/>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row>
    <row r="19" ht="18.0" customHeight="1">
      <c r="A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row>
    <row r="20" ht="18.0" customHeight="1">
      <c r="A20" s="1"/>
      <c r="B20" s="5"/>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ht="18.0" customHeight="1">
      <c r="A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row>
    <row r="22" ht="18.0"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row>
    <row r="23" ht="17.25" customHeight="1">
      <c r="A23" s="1"/>
      <c r="B23" s="17" t="s">
        <v>31</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row>
    <row r="24" ht="17.25" customHeight="1">
      <c r="A24" s="1"/>
      <c r="B24" s="46" t="s">
        <v>32</v>
      </c>
      <c r="Z24" s="1"/>
      <c r="AA24" s="1"/>
      <c r="AB24" s="1"/>
      <c r="AC24" s="1"/>
      <c r="AD24" s="1"/>
      <c r="AE24" s="1"/>
      <c r="AF24" s="1"/>
      <c r="AG24" s="1"/>
      <c r="AH24" s="1"/>
      <c r="AI24" s="1"/>
      <c r="AJ24" s="1"/>
      <c r="AK24" s="1"/>
      <c r="AL24" s="1"/>
      <c r="AM24" s="1"/>
    </row>
    <row r="25" ht="17.25" customHeight="1">
      <c r="A25" s="1"/>
      <c r="Z25" s="1"/>
      <c r="AA25" s="1"/>
      <c r="AB25" s="1"/>
      <c r="AC25" s="1"/>
      <c r="AD25" s="1"/>
      <c r="AE25" s="1"/>
      <c r="AF25" s="1"/>
      <c r="AG25" s="1"/>
      <c r="AH25" s="1"/>
      <c r="AI25" s="1"/>
      <c r="AJ25" s="1"/>
      <c r="AK25" s="1"/>
      <c r="AL25" s="1"/>
      <c r="AM25" s="1"/>
    </row>
    <row r="26" ht="17.25" customHeight="1">
      <c r="A26" s="1"/>
      <c r="Z26" s="1"/>
      <c r="AA26" s="1"/>
      <c r="AB26" s="1"/>
      <c r="AC26" s="1"/>
      <c r="AD26" s="1"/>
      <c r="AE26" s="1"/>
      <c r="AF26" s="1"/>
      <c r="AG26" s="1"/>
      <c r="AH26" s="1"/>
      <c r="AI26" s="1"/>
      <c r="AJ26" s="1"/>
      <c r="AK26" s="1"/>
      <c r="AL26" s="1"/>
      <c r="AM26" s="1"/>
    </row>
    <row r="27" ht="17.25" customHeight="1">
      <c r="A27" s="1"/>
      <c r="B27" s="1" t="s">
        <v>33</v>
      </c>
      <c r="C27" s="1"/>
      <c r="D27" s="1"/>
      <c r="E27" s="1"/>
      <c r="F27" s="1"/>
      <c r="G27" s="1"/>
      <c r="H27" s="1"/>
      <c r="I27" s="1"/>
      <c r="J27" s="1"/>
      <c r="K27" s="1"/>
      <c r="L27" s="1"/>
      <c r="M27" s="1"/>
      <c r="N27" s="1"/>
      <c r="O27" s="1" t="s">
        <v>34</v>
      </c>
      <c r="P27" s="1"/>
      <c r="Q27" s="1"/>
      <c r="R27" s="1"/>
      <c r="S27" s="1"/>
      <c r="T27" s="1"/>
      <c r="U27" s="1"/>
      <c r="V27" s="1"/>
      <c r="W27" s="1"/>
      <c r="X27" s="1"/>
      <c r="Y27" s="1"/>
      <c r="Z27" s="1"/>
      <c r="AA27" s="1"/>
      <c r="AB27" s="1"/>
      <c r="AC27" s="1"/>
      <c r="AD27" s="1"/>
      <c r="AE27" s="1"/>
      <c r="AF27" s="1"/>
      <c r="AG27" s="1"/>
      <c r="AH27" s="1"/>
      <c r="AI27" s="1"/>
      <c r="AJ27" s="1"/>
      <c r="AK27" s="1"/>
      <c r="AL27" s="1"/>
      <c r="AM27" s="1"/>
    </row>
    <row r="28" ht="17.25" customHeight="1">
      <c r="A28" s="1"/>
      <c r="B28" s="47" t="s">
        <v>35</v>
      </c>
      <c r="C28" s="48" t="s">
        <v>36</v>
      </c>
      <c r="D28" s="49"/>
      <c r="E28" s="49"/>
      <c r="F28" s="49"/>
      <c r="G28" s="49"/>
      <c r="H28" s="50"/>
      <c r="I28" s="48" t="s">
        <v>37</v>
      </c>
      <c r="J28" s="51"/>
      <c r="K28" s="1"/>
      <c r="L28" s="1"/>
      <c r="M28" s="1"/>
      <c r="N28" s="1"/>
      <c r="O28" s="47" t="s">
        <v>35</v>
      </c>
      <c r="P28" s="48" t="s">
        <v>36</v>
      </c>
      <c r="Q28" s="49"/>
      <c r="R28" s="49"/>
      <c r="S28" s="49"/>
      <c r="T28" s="49"/>
      <c r="U28" s="50"/>
      <c r="V28" s="48" t="s">
        <v>37</v>
      </c>
      <c r="W28" s="51"/>
      <c r="X28" s="1"/>
      <c r="Y28" s="1"/>
      <c r="Z28" s="1"/>
      <c r="AA28" s="1"/>
      <c r="AB28" s="1"/>
      <c r="AC28" s="1"/>
      <c r="AD28" s="1"/>
      <c r="AE28" s="1"/>
      <c r="AF28" s="1"/>
      <c r="AG28" s="1"/>
      <c r="AH28" s="1"/>
      <c r="AI28" s="1"/>
      <c r="AJ28" s="1"/>
      <c r="AK28" s="1"/>
      <c r="AL28" s="1"/>
      <c r="AM28" s="1"/>
    </row>
    <row r="29" ht="17.25" customHeight="1">
      <c r="A29" s="1"/>
      <c r="B29" s="52">
        <v>1.0</v>
      </c>
      <c r="C29" s="53" t="str">
        <f t="shared" ref="C29:C37" si="2">VLOOKUP($B29,'経年＆主訴順'!$P$11:$Z$19,3,0)</f>
        <v>#REF!</v>
      </c>
      <c r="D29" s="54"/>
      <c r="E29" s="54"/>
      <c r="F29" s="54"/>
      <c r="G29" s="54"/>
      <c r="H29" s="55"/>
      <c r="I29" s="56" t="str">
        <f t="shared" ref="I29:I37" si="3">VLOOKUP($B29,'経年＆主訴順'!$P$11:$Z$19,10,0)</f>
        <v>#REF!</v>
      </c>
      <c r="J29" s="57"/>
      <c r="K29" s="1"/>
      <c r="L29" s="5"/>
      <c r="M29" s="1"/>
      <c r="N29" s="1"/>
      <c r="O29" s="52">
        <v>1.0</v>
      </c>
      <c r="P29" s="53" t="str">
        <f t="shared" ref="P29:P34" si="4">VLOOKUP(O29,'経年＆主訴順'!$P$20:$Z$25,3,0)</f>
        <v>#REF!</v>
      </c>
      <c r="Q29" s="54"/>
      <c r="R29" s="54"/>
      <c r="S29" s="54"/>
      <c r="T29" s="54"/>
      <c r="U29" s="55"/>
      <c r="V29" s="58" t="str">
        <f t="shared" ref="V29:V34" si="5">VLOOKUP(O29,'経年＆主訴順'!$P$20:$Z$25,10,0)</f>
        <v>#REF!</v>
      </c>
      <c r="W29" s="57"/>
      <c r="X29" s="1"/>
      <c r="Y29" s="1"/>
      <c r="Z29" s="1"/>
      <c r="AA29" s="1"/>
      <c r="AB29" s="1"/>
      <c r="AC29" s="1"/>
      <c r="AD29" s="1"/>
      <c r="AE29" s="1"/>
      <c r="AF29" s="1"/>
      <c r="AG29" s="1"/>
      <c r="AH29" s="1"/>
      <c r="AI29" s="1"/>
      <c r="AJ29" s="1"/>
      <c r="AK29" s="1"/>
      <c r="AL29" s="1"/>
      <c r="AM29" s="1"/>
    </row>
    <row r="30" ht="17.25" customHeight="1">
      <c r="A30" s="1"/>
      <c r="B30" s="59">
        <v>2.0</v>
      </c>
      <c r="C30" s="60" t="str">
        <f t="shared" si="2"/>
        <v>#REF!</v>
      </c>
      <c r="D30" s="26"/>
      <c r="E30" s="26"/>
      <c r="F30" s="26"/>
      <c r="G30" s="26"/>
      <c r="H30" s="27"/>
      <c r="I30" s="61" t="str">
        <f t="shared" si="3"/>
        <v>#REF!</v>
      </c>
      <c r="J30" s="31"/>
      <c r="K30" s="1"/>
      <c r="L30" s="5"/>
      <c r="M30" s="1"/>
      <c r="N30" s="1"/>
      <c r="O30" s="59">
        <v>2.0</v>
      </c>
      <c r="P30" s="60" t="str">
        <f t="shared" si="4"/>
        <v>#REF!</v>
      </c>
      <c r="Q30" s="26"/>
      <c r="R30" s="26"/>
      <c r="S30" s="26"/>
      <c r="T30" s="26"/>
      <c r="U30" s="27"/>
      <c r="V30" s="62" t="str">
        <f t="shared" si="5"/>
        <v>#REF!</v>
      </c>
      <c r="W30" s="31"/>
      <c r="X30" s="1"/>
      <c r="Y30" s="1"/>
      <c r="Z30" s="1"/>
      <c r="AA30" s="1"/>
      <c r="AB30" s="1"/>
      <c r="AC30" s="1"/>
      <c r="AD30" s="1"/>
      <c r="AE30" s="1"/>
      <c r="AF30" s="1"/>
      <c r="AG30" s="1"/>
      <c r="AH30" s="1"/>
      <c r="AI30" s="1"/>
      <c r="AJ30" s="1"/>
      <c r="AK30" s="1"/>
      <c r="AL30" s="1"/>
      <c r="AM30" s="1"/>
    </row>
    <row r="31" ht="17.25" customHeight="1">
      <c r="A31" s="1"/>
      <c r="B31" s="59">
        <v>3.0</v>
      </c>
      <c r="C31" s="60" t="str">
        <f t="shared" si="2"/>
        <v>#REF!</v>
      </c>
      <c r="D31" s="26"/>
      <c r="E31" s="26"/>
      <c r="F31" s="26"/>
      <c r="G31" s="26"/>
      <c r="H31" s="27"/>
      <c r="I31" s="61" t="str">
        <f t="shared" si="3"/>
        <v>#REF!</v>
      </c>
      <c r="J31" s="31"/>
      <c r="K31" s="1"/>
      <c r="L31" s="5"/>
      <c r="M31" s="1"/>
      <c r="N31" s="1"/>
      <c r="O31" s="59">
        <v>3.0</v>
      </c>
      <c r="P31" s="60" t="str">
        <f t="shared" si="4"/>
        <v>#REF!</v>
      </c>
      <c r="Q31" s="26"/>
      <c r="R31" s="26"/>
      <c r="S31" s="26"/>
      <c r="T31" s="26"/>
      <c r="U31" s="27"/>
      <c r="V31" s="62" t="str">
        <f t="shared" si="5"/>
        <v>#REF!</v>
      </c>
      <c r="W31" s="31"/>
      <c r="X31" s="1"/>
      <c r="Y31" s="1"/>
      <c r="Z31" s="1"/>
      <c r="AA31" s="1"/>
      <c r="AB31" s="1"/>
      <c r="AC31" s="1"/>
      <c r="AD31" s="1"/>
      <c r="AE31" s="1"/>
      <c r="AF31" s="1"/>
      <c r="AG31" s="1"/>
      <c r="AH31" s="1"/>
      <c r="AI31" s="1"/>
      <c r="AJ31" s="1"/>
      <c r="AK31" s="1"/>
      <c r="AL31" s="1"/>
      <c r="AM31" s="1"/>
    </row>
    <row r="32" ht="17.25" customHeight="1">
      <c r="A32" s="1"/>
      <c r="B32" s="59">
        <v>4.0</v>
      </c>
      <c r="C32" s="60" t="str">
        <f t="shared" si="2"/>
        <v>#REF!</v>
      </c>
      <c r="D32" s="26"/>
      <c r="E32" s="26"/>
      <c r="F32" s="26"/>
      <c r="G32" s="26"/>
      <c r="H32" s="27"/>
      <c r="I32" s="61" t="str">
        <f t="shared" si="3"/>
        <v>#REF!</v>
      </c>
      <c r="J32" s="31"/>
      <c r="K32" s="1"/>
      <c r="L32" s="63"/>
      <c r="M32" s="1"/>
      <c r="N32" s="1"/>
      <c r="O32" s="59">
        <v>4.0</v>
      </c>
      <c r="P32" s="60" t="str">
        <f t="shared" si="4"/>
        <v>#REF!</v>
      </c>
      <c r="Q32" s="26"/>
      <c r="R32" s="26"/>
      <c r="S32" s="26"/>
      <c r="T32" s="26"/>
      <c r="U32" s="27"/>
      <c r="V32" s="62" t="str">
        <f t="shared" si="5"/>
        <v>#REF!</v>
      </c>
      <c r="W32" s="31"/>
      <c r="X32" s="1"/>
      <c r="Y32" s="1"/>
      <c r="Z32" s="1"/>
      <c r="AA32" s="1"/>
      <c r="AB32" s="1"/>
      <c r="AC32" s="1"/>
      <c r="AD32" s="1"/>
      <c r="AE32" s="1"/>
      <c r="AF32" s="1"/>
      <c r="AG32" s="1"/>
      <c r="AH32" s="1"/>
      <c r="AI32" s="1"/>
      <c r="AJ32" s="1"/>
      <c r="AK32" s="1"/>
      <c r="AL32" s="1"/>
      <c r="AM32" s="1"/>
    </row>
    <row r="33" ht="17.25" customHeight="1">
      <c r="A33" s="1"/>
      <c r="B33" s="59">
        <v>5.0</v>
      </c>
      <c r="C33" s="60" t="str">
        <f t="shared" si="2"/>
        <v>#REF!</v>
      </c>
      <c r="D33" s="26"/>
      <c r="E33" s="26"/>
      <c r="F33" s="26"/>
      <c r="G33" s="26"/>
      <c r="H33" s="27"/>
      <c r="I33" s="61" t="str">
        <f t="shared" si="3"/>
        <v>#REF!</v>
      </c>
      <c r="J33" s="31"/>
      <c r="K33" s="1"/>
      <c r="L33" s="63"/>
      <c r="M33" s="1"/>
      <c r="N33" s="1"/>
      <c r="O33" s="59">
        <v>5.0</v>
      </c>
      <c r="P33" s="60" t="str">
        <f t="shared" si="4"/>
        <v>#REF!</v>
      </c>
      <c r="Q33" s="26"/>
      <c r="R33" s="26"/>
      <c r="S33" s="26"/>
      <c r="T33" s="26"/>
      <c r="U33" s="27"/>
      <c r="V33" s="62" t="str">
        <f t="shared" si="5"/>
        <v>#REF!</v>
      </c>
      <c r="W33" s="31"/>
      <c r="X33" s="1"/>
      <c r="Y33" s="1"/>
      <c r="Z33" s="1"/>
      <c r="AA33" s="1"/>
      <c r="AB33" s="1"/>
      <c r="AC33" s="1"/>
      <c r="AD33" s="1"/>
      <c r="AE33" s="1"/>
      <c r="AF33" s="1"/>
      <c r="AG33" s="1"/>
      <c r="AH33" s="1"/>
      <c r="AI33" s="1"/>
      <c r="AJ33" s="1"/>
      <c r="AK33" s="1"/>
      <c r="AL33" s="1"/>
      <c r="AM33" s="1"/>
    </row>
    <row r="34" ht="17.25" customHeight="1">
      <c r="A34" s="1"/>
      <c r="B34" s="59">
        <v>6.0</v>
      </c>
      <c r="C34" s="60" t="str">
        <f t="shared" si="2"/>
        <v>#REF!</v>
      </c>
      <c r="D34" s="26"/>
      <c r="E34" s="26"/>
      <c r="F34" s="26"/>
      <c r="G34" s="26"/>
      <c r="H34" s="27"/>
      <c r="I34" s="61" t="str">
        <f t="shared" si="3"/>
        <v>#REF!</v>
      </c>
      <c r="J34" s="31"/>
      <c r="K34" s="1"/>
      <c r="L34" s="63"/>
      <c r="M34" s="1"/>
      <c r="N34" s="1"/>
      <c r="O34" s="64">
        <v>6.0</v>
      </c>
      <c r="P34" s="65" t="str">
        <f t="shared" si="4"/>
        <v>#REF!</v>
      </c>
      <c r="Q34" s="34"/>
      <c r="R34" s="34"/>
      <c r="S34" s="34"/>
      <c r="T34" s="34"/>
      <c r="U34" s="35"/>
      <c r="V34" s="66" t="str">
        <f t="shared" si="5"/>
        <v>#REF!</v>
      </c>
      <c r="W34" s="39"/>
      <c r="X34" s="1"/>
      <c r="Y34" s="1"/>
      <c r="Z34" s="1"/>
      <c r="AA34" s="1"/>
      <c r="AB34" s="1"/>
      <c r="AC34" s="1"/>
      <c r="AD34" s="1"/>
      <c r="AE34" s="1"/>
      <c r="AF34" s="1"/>
      <c r="AG34" s="1"/>
      <c r="AH34" s="1"/>
      <c r="AI34" s="1"/>
      <c r="AJ34" s="1"/>
      <c r="AK34" s="1"/>
      <c r="AL34" s="1"/>
      <c r="AM34" s="1"/>
    </row>
    <row r="35" ht="17.25" customHeight="1">
      <c r="A35" s="1"/>
      <c r="B35" s="59">
        <v>7.0</v>
      </c>
      <c r="C35" s="60" t="str">
        <f t="shared" si="2"/>
        <v>#REF!</v>
      </c>
      <c r="D35" s="26"/>
      <c r="E35" s="26"/>
      <c r="F35" s="26"/>
      <c r="G35" s="26"/>
      <c r="H35" s="27"/>
      <c r="I35" s="61" t="str">
        <f t="shared" si="3"/>
        <v>#REF!</v>
      </c>
      <c r="J35" s="31"/>
      <c r="K35" s="1"/>
      <c r="L35" s="63"/>
      <c r="M35" s="67"/>
      <c r="N35" s="1"/>
      <c r="O35" s="1"/>
      <c r="P35" s="1"/>
      <c r="Q35" s="1"/>
      <c r="R35" s="1"/>
      <c r="S35" s="1"/>
      <c r="T35" s="1"/>
      <c r="U35" s="1"/>
      <c r="V35" s="1"/>
      <c r="W35" s="1"/>
      <c r="X35" s="1"/>
      <c r="Y35" s="1"/>
      <c r="Z35" s="1"/>
      <c r="AA35" s="1"/>
      <c r="AB35" s="1"/>
      <c r="AC35" s="1"/>
      <c r="AD35" s="1"/>
      <c r="AE35" s="1"/>
      <c r="AF35" s="1"/>
      <c r="AG35" s="1"/>
      <c r="AH35" s="1"/>
      <c r="AI35" s="1"/>
      <c r="AJ35" s="1"/>
      <c r="AK35" s="1"/>
      <c r="AL35" s="1"/>
      <c r="AM35" s="1"/>
    </row>
    <row r="36" ht="17.25" customHeight="1">
      <c r="A36" s="1"/>
      <c r="B36" s="59">
        <v>8.0</v>
      </c>
      <c r="C36" s="60" t="str">
        <f t="shared" si="2"/>
        <v>#REF!</v>
      </c>
      <c r="D36" s="26"/>
      <c r="E36" s="26"/>
      <c r="F36" s="26"/>
      <c r="G36" s="26"/>
      <c r="H36" s="27"/>
      <c r="I36" s="61" t="str">
        <f t="shared" si="3"/>
        <v>#REF!</v>
      </c>
      <c r="J36" s="31"/>
      <c r="K36" s="1"/>
      <c r="L36" s="63"/>
      <c r="M36" s="63"/>
      <c r="N36" s="42"/>
      <c r="O36" s="42"/>
      <c r="P36" s="42"/>
      <c r="Q36" s="42"/>
      <c r="R36" s="42"/>
      <c r="S36" s="42"/>
      <c r="T36" s="42"/>
      <c r="U36" s="42"/>
      <c r="V36" s="42"/>
      <c r="W36" s="42"/>
      <c r="X36" s="42"/>
      <c r="Y36" s="42"/>
      <c r="Z36" s="42"/>
      <c r="AA36" s="1"/>
      <c r="AB36" s="1"/>
      <c r="AC36" s="1"/>
      <c r="AD36" s="1"/>
      <c r="AE36" s="1"/>
      <c r="AF36" s="1"/>
      <c r="AG36" s="1"/>
      <c r="AH36" s="1"/>
      <c r="AI36" s="1"/>
      <c r="AJ36" s="1"/>
      <c r="AK36" s="1"/>
      <c r="AL36" s="1"/>
      <c r="AM36" s="1"/>
    </row>
    <row r="37" ht="17.25" customHeight="1">
      <c r="A37" s="1"/>
      <c r="B37" s="64">
        <v>9.0</v>
      </c>
      <c r="C37" s="65" t="str">
        <f t="shared" si="2"/>
        <v>#REF!</v>
      </c>
      <c r="D37" s="34"/>
      <c r="E37" s="34"/>
      <c r="F37" s="34"/>
      <c r="G37" s="34"/>
      <c r="H37" s="35"/>
      <c r="I37" s="68" t="str">
        <f t="shared" si="3"/>
        <v>#REF!</v>
      </c>
      <c r="J37" s="39"/>
      <c r="K37" s="1"/>
      <c r="L37" s="63"/>
      <c r="M37" s="1"/>
      <c r="N37" s="42"/>
      <c r="O37" s="42"/>
      <c r="P37" s="42"/>
      <c r="Q37" s="42"/>
      <c r="R37" s="42"/>
      <c r="S37" s="42"/>
      <c r="T37" s="42"/>
      <c r="U37" s="42"/>
      <c r="V37" s="42"/>
      <c r="W37" s="42"/>
      <c r="X37" s="42"/>
      <c r="Y37" s="42"/>
      <c r="Z37" s="42"/>
      <c r="AA37" s="1"/>
      <c r="AB37" s="1"/>
      <c r="AC37" s="1"/>
      <c r="AD37" s="1"/>
      <c r="AE37" s="1"/>
      <c r="AF37" s="1"/>
      <c r="AG37" s="1"/>
      <c r="AH37" s="1"/>
      <c r="AI37" s="1"/>
      <c r="AJ37" s="1"/>
      <c r="AK37" s="1"/>
      <c r="AL37" s="1"/>
      <c r="AM37" s="1"/>
    </row>
    <row r="38" ht="17.25" customHeight="1">
      <c r="A38" s="1"/>
      <c r="B38" s="1"/>
      <c r="C38" s="1"/>
      <c r="D38" s="1"/>
      <c r="E38" s="1"/>
      <c r="F38" s="1"/>
      <c r="G38" s="1"/>
      <c r="H38" s="1"/>
      <c r="I38" s="1"/>
      <c r="J38" s="1"/>
      <c r="K38" s="1"/>
      <c r="L38" s="1"/>
      <c r="M38" s="1"/>
      <c r="N38" s="42"/>
      <c r="O38" s="42"/>
      <c r="P38" s="42"/>
      <c r="Q38" s="42"/>
      <c r="R38" s="42"/>
      <c r="S38" s="42"/>
      <c r="T38" s="42"/>
      <c r="U38" s="42"/>
      <c r="V38" s="42"/>
      <c r="W38" s="42"/>
      <c r="X38" s="42"/>
      <c r="Y38" s="42"/>
      <c r="Z38" s="42"/>
      <c r="AA38" s="1"/>
      <c r="AB38" s="1"/>
      <c r="AC38" s="1"/>
      <c r="AD38" s="1"/>
      <c r="AE38" s="1"/>
      <c r="AF38" s="1"/>
      <c r="AG38" s="1"/>
      <c r="AH38" s="1"/>
      <c r="AI38" s="1"/>
      <c r="AJ38" s="1"/>
      <c r="AK38" s="1"/>
      <c r="AL38" s="1"/>
      <c r="AM38" s="1"/>
    </row>
    <row r="39" ht="17.25" customHeight="1">
      <c r="A39" s="1"/>
      <c r="B39" s="1"/>
      <c r="C39" s="1"/>
      <c r="D39" s="1"/>
      <c r="E39" s="1"/>
      <c r="F39" s="1"/>
      <c r="G39" s="1"/>
      <c r="H39" s="1"/>
      <c r="I39" s="1"/>
      <c r="J39" s="1"/>
      <c r="K39" s="1"/>
      <c r="L39" s="1"/>
      <c r="M39" s="1"/>
      <c r="N39" s="42"/>
      <c r="O39" s="42"/>
      <c r="P39" s="42"/>
      <c r="Q39" s="42"/>
      <c r="R39" s="42"/>
      <c r="S39" s="42"/>
      <c r="T39" s="42"/>
      <c r="U39" s="42"/>
      <c r="V39" s="42"/>
      <c r="W39" s="42"/>
      <c r="X39" s="42"/>
      <c r="Y39" s="42"/>
      <c r="Z39" s="42"/>
      <c r="AA39" s="1"/>
      <c r="AB39" s="1"/>
      <c r="AC39" s="1"/>
      <c r="AD39" s="1"/>
      <c r="AE39" s="1"/>
      <c r="AF39" s="1"/>
      <c r="AG39" s="1"/>
      <c r="AH39" s="1"/>
      <c r="AI39" s="1"/>
      <c r="AJ39" s="1"/>
      <c r="AK39" s="1"/>
      <c r="AL39" s="1"/>
      <c r="AM39" s="1"/>
    </row>
    <row r="40" ht="17.25" customHeight="1">
      <c r="A40" s="1"/>
      <c r="B40" s="1" t="s">
        <v>38</v>
      </c>
      <c r="C40" s="1"/>
      <c r="D40" s="1"/>
      <c r="E40" s="1"/>
      <c r="F40" s="1"/>
      <c r="G40" s="1"/>
      <c r="H40" s="1"/>
      <c r="I40" s="1"/>
      <c r="J40" s="1"/>
      <c r="K40" s="5"/>
      <c r="L40" s="1"/>
      <c r="M40" s="1"/>
      <c r="N40" s="42"/>
      <c r="O40" s="42"/>
      <c r="P40" s="42"/>
      <c r="Q40" s="42"/>
      <c r="R40" s="42"/>
      <c r="S40" s="42"/>
      <c r="T40" s="42"/>
      <c r="U40" s="42"/>
      <c r="V40" s="42"/>
      <c r="W40" s="42"/>
      <c r="X40" s="42"/>
      <c r="Y40" s="42"/>
      <c r="Z40" s="42"/>
      <c r="AA40" s="1"/>
      <c r="AB40" s="1"/>
      <c r="AC40" s="1"/>
      <c r="AD40" s="1"/>
      <c r="AE40" s="1"/>
      <c r="AF40" s="1"/>
      <c r="AG40" s="1"/>
      <c r="AH40" s="1"/>
      <c r="AI40" s="1"/>
      <c r="AJ40" s="1"/>
      <c r="AK40" s="1"/>
      <c r="AL40" s="1"/>
      <c r="AM40" s="1"/>
    </row>
    <row r="41" ht="17.25" customHeight="1">
      <c r="A41" s="1"/>
      <c r="B41" s="47" t="s">
        <v>35</v>
      </c>
      <c r="C41" s="48" t="s">
        <v>36</v>
      </c>
      <c r="D41" s="49"/>
      <c r="E41" s="49"/>
      <c r="F41" s="49"/>
      <c r="G41" s="49"/>
      <c r="H41" s="50"/>
      <c r="I41" s="48" t="s">
        <v>37</v>
      </c>
      <c r="J41" s="51"/>
      <c r="K41" s="5"/>
      <c r="L41" s="1"/>
      <c r="M41" s="1"/>
      <c r="N41" s="42"/>
      <c r="O41" s="42"/>
      <c r="P41" s="42"/>
      <c r="Q41" s="42"/>
      <c r="R41" s="42"/>
      <c r="S41" s="42"/>
      <c r="T41" s="42"/>
      <c r="U41" s="42"/>
      <c r="V41" s="42"/>
      <c r="W41" s="42"/>
      <c r="X41" s="42"/>
      <c r="Y41" s="42"/>
      <c r="Z41" s="42"/>
      <c r="AA41" s="1"/>
      <c r="AB41" s="1"/>
      <c r="AC41" s="1"/>
      <c r="AD41" s="1"/>
      <c r="AE41" s="1"/>
      <c r="AF41" s="1"/>
      <c r="AG41" s="1"/>
      <c r="AH41" s="1"/>
      <c r="AI41" s="1"/>
      <c r="AJ41" s="1"/>
      <c r="AK41" s="1"/>
      <c r="AL41" s="1"/>
      <c r="AM41" s="1"/>
    </row>
    <row r="42" ht="17.25" customHeight="1">
      <c r="A42" s="1"/>
      <c r="B42" s="52">
        <v>1.0</v>
      </c>
      <c r="C42" s="53" t="str">
        <f t="shared" ref="C42:C46" si="6">VLOOKUP($B42,'経年＆主訴順'!$P$26:$Z$30,3,0)</f>
        <v>#REF!</v>
      </c>
      <c r="D42" s="54"/>
      <c r="E42" s="54"/>
      <c r="F42" s="54"/>
      <c r="G42" s="54"/>
      <c r="H42" s="55"/>
      <c r="I42" s="56" t="str">
        <f t="shared" ref="I42:I46" si="7">VLOOKUP($B42,'経年＆主訴順'!$P$26:$Z$30,10,0)</f>
        <v>#REF!</v>
      </c>
      <c r="J42" s="57"/>
      <c r="K42" s="63"/>
      <c r="L42" s="1"/>
      <c r="M42" s="1"/>
      <c r="N42" s="42"/>
      <c r="O42" s="42"/>
      <c r="P42" s="42"/>
      <c r="Q42" s="42"/>
      <c r="R42" s="42"/>
      <c r="S42" s="42"/>
      <c r="T42" s="42"/>
      <c r="U42" s="42"/>
      <c r="V42" s="42"/>
      <c r="W42" s="42"/>
      <c r="X42" s="42"/>
      <c r="Y42" s="42"/>
      <c r="Z42" s="42"/>
      <c r="AA42" s="1"/>
      <c r="AB42" s="1"/>
      <c r="AC42" s="1"/>
      <c r="AD42" s="1"/>
      <c r="AE42" s="1"/>
      <c r="AF42" s="1"/>
      <c r="AG42" s="1"/>
      <c r="AH42" s="1"/>
      <c r="AI42" s="1"/>
      <c r="AJ42" s="1"/>
      <c r="AK42" s="1"/>
      <c r="AL42" s="1"/>
      <c r="AM42" s="1"/>
    </row>
    <row r="43" ht="17.25" customHeight="1">
      <c r="A43" s="1"/>
      <c r="B43" s="59">
        <v>2.0</v>
      </c>
      <c r="C43" s="60" t="str">
        <f t="shared" si="6"/>
        <v>#REF!</v>
      </c>
      <c r="D43" s="26"/>
      <c r="E43" s="26"/>
      <c r="F43" s="26"/>
      <c r="G43" s="26"/>
      <c r="H43" s="27"/>
      <c r="I43" s="61" t="str">
        <f t="shared" si="7"/>
        <v>#REF!</v>
      </c>
      <c r="J43" s="31"/>
      <c r="K43" s="63"/>
      <c r="L43" s="1"/>
      <c r="M43" s="1"/>
      <c r="N43" s="42"/>
      <c r="O43" s="42"/>
      <c r="P43" s="42"/>
      <c r="Q43" s="42"/>
      <c r="R43" s="42"/>
      <c r="S43" s="42"/>
      <c r="T43" s="42"/>
      <c r="U43" s="42"/>
      <c r="V43" s="42"/>
      <c r="W43" s="42"/>
      <c r="X43" s="42"/>
      <c r="Y43" s="42"/>
      <c r="Z43" s="42"/>
      <c r="AA43" s="1"/>
      <c r="AB43" s="1"/>
      <c r="AC43" s="1"/>
      <c r="AD43" s="1"/>
      <c r="AE43" s="1"/>
      <c r="AF43" s="1"/>
      <c r="AG43" s="1"/>
      <c r="AH43" s="1"/>
      <c r="AI43" s="1"/>
      <c r="AJ43" s="1"/>
      <c r="AK43" s="1"/>
      <c r="AL43" s="1"/>
      <c r="AM43" s="1"/>
    </row>
    <row r="44" ht="17.25" customHeight="1">
      <c r="A44" s="1"/>
      <c r="B44" s="59">
        <v>3.0</v>
      </c>
      <c r="C44" s="60" t="str">
        <f t="shared" si="6"/>
        <v>#REF!</v>
      </c>
      <c r="D44" s="26"/>
      <c r="E44" s="26"/>
      <c r="F44" s="26"/>
      <c r="G44" s="26"/>
      <c r="H44" s="27"/>
      <c r="I44" s="61" t="str">
        <f t="shared" si="7"/>
        <v>#REF!</v>
      </c>
      <c r="J44" s="31"/>
      <c r="K44" s="63"/>
      <c r="L44" s="1"/>
      <c r="M44" s="1"/>
      <c r="N44" s="42"/>
      <c r="O44" s="42"/>
      <c r="P44" s="42"/>
      <c r="Q44" s="42"/>
      <c r="R44" s="42"/>
      <c r="S44" s="42"/>
      <c r="T44" s="42"/>
      <c r="U44" s="42"/>
      <c r="V44" s="42"/>
      <c r="W44" s="42"/>
      <c r="X44" s="42"/>
      <c r="Y44" s="42"/>
      <c r="Z44" s="42"/>
      <c r="AA44" s="1"/>
      <c r="AB44" s="1"/>
      <c r="AC44" s="1"/>
      <c r="AD44" s="1"/>
      <c r="AE44" s="1"/>
      <c r="AF44" s="1"/>
      <c r="AG44" s="1"/>
      <c r="AH44" s="1"/>
      <c r="AI44" s="1"/>
      <c r="AJ44" s="1"/>
      <c r="AK44" s="1"/>
      <c r="AL44" s="1"/>
      <c r="AM44" s="67"/>
    </row>
    <row r="45" ht="18.0" customHeight="1">
      <c r="A45" s="1"/>
      <c r="B45" s="59">
        <v>4.0</v>
      </c>
      <c r="C45" s="60" t="str">
        <f t="shared" si="6"/>
        <v>#REF!</v>
      </c>
      <c r="D45" s="26"/>
      <c r="E45" s="26"/>
      <c r="F45" s="26"/>
      <c r="G45" s="26"/>
      <c r="H45" s="27"/>
      <c r="I45" s="61" t="str">
        <f t="shared" si="7"/>
        <v>#REF!</v>
      </c>
      <c r="J45" s="31"/>
      <c r="K45" s="63"/>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row>
    <row r="46" ht="18.0" customHeight="1">
      <c r="A46" s="1"/>
      <c r="B46" s="64">
        <v>5.0</v>
      </c>
      <c r="C46" s="65" t="str">
        <f t="shared" si="6"/>
        <v>#REF!</v>
      </c>
      <c r="D46" s="34"/>
      <c r="E46" s="34"/>
      <c r="F46" s="34"/>
      <c r="G46" s="34"/>
      <c r="H46" s="35"/>
      <c r="I46" s="68" t="str">
        <f t="shared" si="7"/>
        <v>#REF!</v>
      </c>
      <c r="J46" s="39"/>
      <c r="K46" s="1"/>
      <c r="L46" s="1"/>
      <c r="M46" s="1"/>
      <c r="N46" s="1"/>
      <c r="O46" s="1"/>
      <c r="P46" s="1"/>
      <c r="Q46" s="1"/>
      <c r="R46" s="1"/>
      <c r="S46" s="1"/>
      <c r="T46" s="1"/>
      <c r="U46" s="1"/>
      <c r="V46" s="1"/>
      <c r="W46" s="1"/>
      <c r="X46" s="1"/>
      <c r="Y46" s="1"/>
      <c r="Z46" s="1"/>
      <c r="AA46" s="1"/>
      <c r="AB46" s="1"/>
      <c r="AC46" s="67"/>
      <c r="AD46" s="1"/>
      <c r="AE46" s="1"/>
      <c r="AF46" s="1"/>
      <c r="AG46" s="1"/>
      <c r="AH46" s="1"/>
      <c r="AI46" s="1"/>
      <c r="AJ46" s="1"/>
      <c r="AK46" s="1"/>
      <c r="AL46" s="1"/>
      <c r="AM46" s="1"/>
    </row>
    <row r="47" ht="18.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67"/>
      <c r="AD47" s="1"/>
      <c r="AE47" s="1"/>
      <c r="AF47" s="1"/>
      <c r="AG47" s="1"/>
      <c r="AH47" s="1"/>
      <c r="AI47" s="1"/>
      <c r="AJ47" s="1"/>
      <c r="AK47" s="1"/>
      <c r="AL47" s="1"/>
      <c r="AM47" s="1"/>
    </row>
    <row r="48" ht="18.75" customHeight="1">
      <c r="A48" s="5" t="s">
        <v>39</v>
      </c>
      <c r="AA48" s="1"/>
      <c r="AB48" s="1"/>
      <c r="AC48" s="1"/>
      <c r="AD48" s="1"/>
      <c r="AE48" s="1"/>
      <c r="AF48" s="1"/>
      <c r="AG48" s="1"/>
      <c r="AH48" s="1"/>
      <c r="AI48" s="1"/>
      <c r="AJ48" s="1"/>
      <c r="AK48" s="1"/>
      <c r="AL48" s="1"/>
      <c r="AM48" s="1"/>
    </row>
    <row r="49" ht="18.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row>
    <row r="50" ht="18.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ht="18.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row>
    <row r="52" ht="18.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row>
    <row r="53" ht="18.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row>
    <row r="54" ht="18.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row>
    <row r="55" ht="18.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row>
    <row r="56" ht="18.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row>
    <row r="57" ht="18.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row>
    <row r="58" ht="18.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row>
    <row r="59" ht="18.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row>
    <row r="60" ht="18.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row>
    <row r="61" ht="18.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row>
    <row r="62" ht="18.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row>
    <row r="63" ht="18.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row>
    <row r="64" ht="18.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row>
    <row r="65" ht="18.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row>
    <row r="66" ht="18.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row>
    <row r="67" ht="18.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row>
    <row r="68" ht="18.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row>
    <row r="69" ht="18.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row>
    <row r="70" ht="18.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row>
    <row r="71" ht="18.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row>
    <row r="72" ht="18.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row>
    <row r="73" ht="18.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row>
    <row r="74" ht="18.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row>
    <row r="75" ht="18.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row>
    <row r="76" ht="18.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row>
    <row r="77" ht="18.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row>
    <row r="78" ht="18.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row>
    <row r="79" ht="18.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row>
    <row r="80" ht="18.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row>
    <row r="81" ht="18.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row>
    <row r="82" ht="18.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row>
    <row r="83" ht="18.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row>
    <row r="84" ht="18.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row>
    <row r="85" ht="18.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row>
    <row r="86" ht="18.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row>
    <row r="87" ht="18.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row>
    <row r="88" ht="18.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row>
    <row r="89" ht="18.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row>
    <row r="111"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row>
    <row r="142"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row>
    <row r="197"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row>
    <row r="229"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row>
    <row r="230"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row>
    <row r="231"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row>
    <row r="232"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row>
    <row r="233"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row>
    <row r="234"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row>
    <row r="235"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row>
    <row r="23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row>
    <row r="237"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row>
    <row r="238"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row>
    <row r="239"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row>
    <row r="240"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row>
    <row r="241"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row>
    <row r="242"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row>
    <row r="243"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row>
    <row r="244"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row>
    <row r="245"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row>
    <row r="24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row>
    <row r="247"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row>
    <row r="248"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row>
    <row r="249"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row>
    <row r="250"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row>
    <row r="251"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row>
    <row r="252" ht="18.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row>
    <row r="253"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row>
    <row r="254"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row>
    <row r="255"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row>
    <row r="25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row>
    <row r="257"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row>
    <row r="258"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row>
    <row r="259"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row>
    <row r="260"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row>
    <row r="261"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row>
    <row r="262"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row>
    <row r="263"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row>
    <row r="264"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row>
    <row r="265"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row>
    <row r="26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row>
    <row r="267"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row>
    <row r="268"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row>
    <row r="269"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row>
    <row r="270"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row>
    <row r="271"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row>
    <row r="272"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row>
    <row r="273"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row>
    <row r="274"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row>
    <row r="275"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row>
    <row r="27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row>
    <row r="277"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row>
    <row r="278"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row>
    <row r="279"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row>
    <row r="280"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row>
    <row r="281"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row>
    <row r="282"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row>
    <row r="283"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row>
    <row r="284"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row>
    <row r="285"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row>
    <row r="28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row>
    <row r="287"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row>
    <row r="288"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row>
    <row r="289"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row>
    <row r="290"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row>
    <row r="291"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row>
    <row r="292"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row>
    <row r="293"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row>
    <row r="294"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row>
    <row r="295"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row>
    <row r="29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row>
    <row r="297"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row>
    <row r="298"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row>
    <row r="299"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row>
    <row r="300"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row>
    <row r="301"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row>
    <row r="302"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row>
    <row r="303"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row>
    <row r="304"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row>
    <row r="305"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row>
    <row r="306" ht="18.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row>
    <row r="307"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row>
    <row r="308"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row>
    <row r="309"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row>
    <row r="310"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row>
    <row r="311"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row>
    <row r="312"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row>
    <row r="313"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row>
    <row r="314"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row>
    <row r="315"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row>
    <row r="31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row>
    <row r="317"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row>
    <row r="318"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row>
    <row r="319"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row>
    <row r="320"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row>
    <row r="321"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row>
    <row r="322"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row>
    <row r="323"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row>
    <row r="324"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row>
    <row r="325"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row>
    <row r="3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row>
    <row r="327"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row>
    <row r="328"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row>
    <row r="329"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row>
    <row r="330"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row>
    <row r="331"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row>
    <row r="332"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row>
    <row r="333"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row>
    <row r="334"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row>
    <row r="335"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row>
    <row r="33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row>
    <row r="337"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row>
    <row r="338"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row>
    <row r="339"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row>
    <row r="340"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row>
    <row r="341"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row>
    <row r="342"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row>
    <row r="343"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row>
    <row r="344"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row>
    <row r="345"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row>
    <row r="34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row>
    <row r="347"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row>
    <row r="348"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row>
    <row r="349"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row>
    <row r="350"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row>
    <row r="351"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row>
    <row r="352"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row>
    <row r="353"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row>
    <row r="354"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row>
    <row r="355"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row>
    <row r="35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row>
    <row r="357"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row>
    <row r="358"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row>
    <row r="359"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row>
    <row r="360"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row>
    <row r="361"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row>
    <row r="362"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row>
    <row r="363"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row>
    <row r="364"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row>
    <row r="365"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row>
    <row r="36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row>
    <row r="367"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row>
    <row r="368"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row>
    <row r="369"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row>
    <row r="370"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row>
    <row r="371"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row>
    <row r="372"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row>
    <row r="373"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row>
    <row r="374"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row>
    <row r="375"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row>
    <row r="37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row>
    <row r="377"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row r="378"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row>
    <row r="379"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row>
    <row r="380"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row>
    <row r="381"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row>
    <row r="382"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row>
    <row r="383"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row>
    <row r="384"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row>
    <row r="385"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row>
    <row r="38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row>
    <row r="387"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row>
    <row r="388"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row>
    <row r="389"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row>
    <row r="390"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row>
    <row r="391"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row>
    <row r="392"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row>
    <row r="393"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row>
    <row r="394"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row>
    <row r="395"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row>
    <row r="39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row>
    <row r="397"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row>
    <row r="398"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row>
    <row r="399"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row>
    <row r="400"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row>
    <row r="401"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row>
    <row r="402"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row>
    <row r="403"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row>
    <row r="404"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row>
    <row r="405"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row>
    <row r="40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row>
    <row r="407"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row>
    <row r="408"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row>
    <row r="409"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row>
    <row r="410"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row>
    <row r="411"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row>
    <row r="412"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row>
    <row r="413"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row>
    <row r="414"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row>
    <row r="415"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row>
    <row r="41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row>
    <row r="417"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row>
    <row r="418"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row>
    <row r="419"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row>
    <row r="420"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row>
    <row r="421"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row>
    <row r="422"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row>
    <row r="423"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row>
    <row r="424"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row>
    <row r="425"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row>
    <row r="4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row>
    <row r="427"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row>
    <row r="428"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row>
    <row r="429"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row>
    <row r="430"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row>
    <row r="431"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row>
    <row r="432"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row>
    <row r="433"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row>
    <row r="434"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row>
    <row r="435"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row>
    <row r="43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row>
    <row r="437"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row>
    <row r="438"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row>
    <row r="439"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row>
    <row r="440"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row>
    <row r="441"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row>
    <row r="442"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row>
    <row r="443"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row>
    <row r="444"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row>
    <row r="445"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row>
    <row r="44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row>
    <row r="447"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row>
    <row r="448"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row>
    <row r="449"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row>
    <row r="450"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row>
    <row r="451"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row>
    <row r="452"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row>
    <row r="453"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row>
    <row r="454"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row>
    <row r="455"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row>
    <row r="45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row>
    <row r="457"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row>
    <row r="458"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row>
    <row r="459"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row>
    <row r="460"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row>
    <row r="461"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row>
    <row r="462"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row>
    <row r="463"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row>
    <row r="464"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row>
    <row r="465"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row>
    <row r="46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row>
    <row r="467"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row>
    <row r="468"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row>
    <row r="469"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row>
    <row r="470"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row>
    <row r="471"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row>
    <row r="472"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row>
    <row r="473"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row>
    <row r="474"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row>
    <row r="475"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row>
    <row r="47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row>
    <row r="477"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row>
    <row r="478"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row>
    <row r="479"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row>
    <row r="480"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row>
    <row r="481"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row>
    <row r="482"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row>
    <row r="483"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row>
    <row r="484"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row>
    <row r="485"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row>
    <row r="48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row>
    <row r="487"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row>
    <row r="488"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row>
    <row r="489"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row>
    <row r="490"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row>
    <row r="491"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row>
    <row r="492"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row>
    <row r="493"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row>
    <row r="494"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row>
    <row r="495"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row>
    <row r="49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row>
    <row r="497"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row>
    <row r="498"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row>
    <row r="499"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row>
    <row r="500"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row>
    <row r="501"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row>
    <row r="502"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row>
    <row r="503"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row>
    <row r="504"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row>
    <row r="505"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row>
    <row r="50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row>
    <row r="507"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row>
    <row r="508"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row>
    <row r="509"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row>
    <row r="510"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row>
    <row r="511"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row>
    <row r="512"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row>
    <row r="513"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row>
    <row r="514"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row>
    <row r="515"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row>
    <row r="51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row>
    <row r="517"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row>
    <row r="518"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row>
    <row r="519"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row>
    <row r="520"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row>
    <row r="521"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row>
    <row r="522"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row>
    <row r="523"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row>
    <row r="524"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row>
    <row r="525"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row>
    <row r="5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row>
    <row r="527"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row>
    <row r="528"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row>
    <row r="529"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row>
    <row r="530"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row>
    <row r="531"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row>
    <row r="532"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row>
    <row r="533"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row>
    <row r="534"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row>
    <row r="535"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row>
    <row r="53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row>
    <row r="537"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row>
    <row r="538"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row>
    <row r="539"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row>
    <row r="540"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row>
    <row r="541"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row>
    <row r="542"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row>
    <row r="543"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row>
    <row r="544"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row>
    <row r="545"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row>
    <row r="54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row>
    <row r="547"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row>
    <row r="548"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row>
    <row r="549"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row>
    <row r="550"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row>
    <row r="551"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row>
    <row r="552"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row>
    <row r="553"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row>
    <row r="554"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row>
    <row r="555"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row>
    <row r="55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row>
    <row r="557"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row>
    <row r="558"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row>
    <row r="559"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row>
    <row r="560"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row>
    <row r="561"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row>
    <row r="562"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row>
    <row r="563"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row>
    <row r="564"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row>
    <row r="565"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row>
    <row r="56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row>
    <row r="567"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row>
    <row r="568"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row>
    <row r="569"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row>
    <row r="570"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row>
    <row r="571"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row>
    <row r="572"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row>
    <row r="573"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row>
    <row r="574"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row>
    <row r="575"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row>
    <row r="57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row>
    <row r="577"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row>
    <row r="578"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row>
    <row r="579"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row>
    <row r="580"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row>
    <row r="581"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row>
    <row r="582"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row>
    <row r="583"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row>
    <row r="584"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row>
    <row r="585"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row>
    <row r="58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row>
    <row r="587"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row>
    <row r="588"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row>
    <row r="589"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row>
    <row r="590"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row>
    <row r="591"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row>
    <row r="592"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row>
    <row r="593"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row>
    <row r="594"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row>
    <row r="595"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row>
    <row r="59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row>
    <row r="597"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row>
    <row r="598"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row>
    <row r="599"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row>
    <row r="600"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row>
    <row r="601"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row>
    <row r="602"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row>
    <row r="603"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row>
    <row r="604"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row>
    <row r="605"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row>
    <row r="60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row>
    <row r="607"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row>
    <row r="608"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row>
    <row r="609"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row>
    <row r="610"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row>
    <row r="611"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row>
    <row r="612"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row>
    <row r="613"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row>
    <row r="614"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row>
    <row r="615"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row>
    <row r="61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row>
    <row r="617"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row>
    <row r="618"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row>
    <row r="619"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row>
    <row r="620"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row>
    <row r="621"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row>
    <row r="622"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row>
    <row r="623"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row>
    <row r="624"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row>
    <row r="625"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row>
    <row r="6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row>
    <row r="627"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row>
    <row r="628"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row>
    <row r="629"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row>
    <row r="630"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row>
    <row r="631"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row>
    <row r="632"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row>
    <row r="633"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row>
    <row r="634"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row>
    <row r="635"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row>
    <row r="63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row>
    <row r="637"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row>
    <row r="638"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row>
    <row r="639"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row>
    <row r="640"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row>
    <row r="641"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row>
    <row r="642"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row>
    <row r="643"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row>
    <row r="644"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row>
    <row r="645"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row>
    <row r="64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row>
    <row r="647"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row>
    <row r="648"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row>
    <row r="649"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row>
    <row r="650"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row>
    <row r="651"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row>
    <row r="652"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row>
    <row r="653"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row>
    <row r="654"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row>
    <row r="655"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row>
    <row r="65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row>
    <row r="657"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row>
    <row r="658"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row>
    <row r="659"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row>
    <row r="660"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row>
    <row r="661"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row>
    <row r="662"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row>
    <row r="663"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row>
    <row r="664"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row>
    <row r="665"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row>
    <row r="66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row>
    <row r="667"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row>
    <row r="668"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row>
    <row r="669"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row>
    <row r="670"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row>
    <row r="671"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row>
    <row r="672"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row>
    <row r="673"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row>
    <row r="674"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row>
    <row r="675"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row>
    <row r="67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row>
    <row r="677"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row>
    <row r="678"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row>
    <row r="679"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row>
    <row r="680"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row>
    <row r="681"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row>
    <row r="682"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row>
    <row r="683"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row>
    <row r="684"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row>
    <row r="685"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row>
    <row r="68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row>
    <row r="687"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row>
    <row r="688"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row>
    <row r="689"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row>
    <row r="690"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row>
    <row r="691"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row>
    <row r="692"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row>
    <row r="693"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row>
    <row r="694"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row>
    <row r="695"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row>
    <row r="69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row>
    <row r="697"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row>
    <row r="698"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row>
    <row r="699"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row>
    <row r="700"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row>
    <row r="701"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row>
    <row r="702"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row>
    <row r="703"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row>
    <row r="704"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row>
    <row r="705"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row>
    <row r="70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row>
    <row r="707"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row>
    <row r="708"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row>
    <row r="709"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row>
    <row r="710"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row>
    <row r="711"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row>
    <row r="712"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row>
    <row r="713"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row>
    <row r="714"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row>
    <row r="715"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row>
    <row r="71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row>
    <row r="717"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row>
    <row r="718"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row>
    <row r="719"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row>
    <row r="720"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row>
    <row r="721"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row>
    <row r="722"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row>
    <row r="723"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row>
    <row r="724"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row>
    <row r="725"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row>
    <row r="7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row>
    <row r="727"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row>
    <row r="728"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row>
    <row r="729"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row>
    <row r="730"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row>
    <row r="731"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row>
    <row r="732"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row>
    <row r="733"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row>
    <row r="734"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row>
    <row r="735"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row>
    <row r="73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row>
    <row r="737"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row>
    <row r="738"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row>
    <row r="739"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row>
    <row r="740"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row>
    <row r="741"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row>
    <row r="742"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row>
    <row r="743"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row>
    <row r="744"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row>
    <row r="745"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row>
    <row r="74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row>
    <row r="747"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row>
    <row r="748"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row>
    <row r="749"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row>
    <row r="750"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row>
    <row r="751"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row>
    <row r="752"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row>
    <row r="753"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row>
    <row r="754"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row>
    <row r="755"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row>
    <row r="75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row>
    <row r="757"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row>
    <row r="758"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row>
    <row r="759"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row>
    <row r="760"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row>
    <row r="761"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row>
    <row r="762"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row>
    <row r="763"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row>
    <row r="764"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row>
    <row r="765"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row>
    <row r="76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row>
    <row r="767"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row>
    <row r="768"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row>
    <row r="769"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row>
    <row r="770"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row>
    <row r="771"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row>
    <row r="772"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row>
    <row r="773"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row>
    <row r="774"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row>
    <row r="775"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row>
    <row r="77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row>
    <row r="777"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row>
    <row r="778"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row>
    <row r="779"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row>
    <row r="780"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row>
    <row r="781"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row>
    <row r="782"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row>
    <row r="783"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row>
    <row r="784"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row>
    <row r="785"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row>
    <row r="78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row>
    <row r="787"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row>
    <row r="788"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row>
    <row r="789"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row>
    <row r="790"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row>
    <row r="791"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row>
    <row r="792"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row>
    <row r="793"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row>
    <row r="794"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row>
    <row r="795"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row>
    <row r="79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row>
    <row r="797"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row>
    <row r="798"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row>
    <row r="799"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row>
    <row r="800"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row>
    <row r="801"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row>
    <row r="802"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row>
    <row r="803"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row>
    <row r="804"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row>
    <row r="805"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row>
    <row r="80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row>
    <row r="807"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row>
    <row r="808"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row>
    <row r="809"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row>
    <row r="810"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row>
    <row r="811"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row>
    <row r="812"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row>
    <row r="813"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row>
    <row r="814"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row>
    <row r="815"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row>
    <row r="81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row>
    <row r="817"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row>
    <row r="818"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row>
    <row r="819"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row>
    <row r="820"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row>
    <row r="821"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row>
    <row r="822"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row>
    <row r="823"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row>
    <row r="824"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row>
    <row r="825"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row>
    <row r="8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row>
    <row r="827"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row>
    <row r="828"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row>
    <row r="829"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row>
    <row r="830"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row>
    <row r="831"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row>
    <row r="832"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row>
    <row r="833"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row>
    <row r="834"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row>
    <row r="835"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row>
    <row r="83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row>
    <row r="837"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row>
    <row r="838"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row>
    <row r="839"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row>
    <row r="840"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row>
    <row r="841"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row>
    <row r="842"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row>
    <row r="843"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row>
    <row r="844"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row>
    <row r="845"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row>
    <row r="84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row>
    <row r="847"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row>
    <row r="848"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row>
    <row r="849"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row>
    <row r="850"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row>
    <row r="851"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row>
    <row r="852"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row>
    <row r="853"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row>
    <row r="854"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row>
    <row r="855"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row>
    <row r="85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row>
    <row r="857"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row>
    <row r="858"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row>
    <row r="859"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row>
    <row r="860"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row>
    <row r="861"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row>
    <row r="862"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row>
    <row r="863"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row>
    <row r="864"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row>
    <row r="865"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row>
    <row r="86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row>
    <row r="867"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row>
    <row r="868"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row>
    <row r="869"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row>
    <row r="870"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row>
    <row r="871"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row>
    <row r="872"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row>
    <row r="873"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row>
    <row r="874"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row>
    <row r="875"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row>
    <row r="87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row>
    <row r="877"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row>
    <row r="878"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row>
    <row r="879"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row>
    <row r="880"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row>
    <row r="881"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row>
    <row r="882"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row>
    <row r="883"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row>
    <row r="884"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row>
    <row r="885"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row>
    <row r="88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row>
    <row r="887"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row>
    <row r="888"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row>
    <row r="889"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row>
    <row r="890"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row>
    <row r="891"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row>
    <row r="892"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row>
    <row r="893"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row>
    <row r="894"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row>
    <row r="895"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row>
    <row r="89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row>
    <row r="897"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row>
    <row r="898"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row>
    <row r="899"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row>
    <row r="900"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row>
    <row r="901"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row>
    <row r="902"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row>
    <row r="903"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row>
    <row r="904"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row>
    <row r="905"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row>
    <row r="90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row>
    <row r="907"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row>
    <row r="908"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row>
    <row r="909"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row>
    <row r="910"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row>
    <row r="911"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row>
    <row r="912"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row>
    <row r="913"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row>
    <row r="914"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row>
    <row r="915"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row>
    <row r="91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row>
    <row r="917"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row>
    <row r="918"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row>
    <row r="919"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row>
    <row r="920"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row>
    <row r="921"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row>
    <row r="922"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row>
    <row r="923"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row>
    <row r="924"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row>
    <row r="925"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row>
    <row r="9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row>
    <row r="927"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row>
    <row r="928"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row>
    <row r="929"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row>
    <row r="930"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row>
    <row r="931"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row>
    <row r="932"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row>
    <row r="933"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row>
    <row r="934"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row>
    <row r="935"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row>
    <row r="93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row>
    <row r="937"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row>
    <row r="938"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row>
    <row r="939"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row>
    <row r="940"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row>
    <row r="941"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row>
    <row r="942"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row>
    <row r="943"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row>
    <row r="944"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row>
    <row r="945"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row>
    <row r="94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row>
    <row r="947"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row>
    <row r="948"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row>
    <row r="949"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row>
    <row r="950"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row>
    <row r="951" ht="18.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row>
    <row r="952" ht="18.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row>
    <row r="953" ht="18.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row>
    <row r="954" ht="18.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row>
    <row r="955" ht="18.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row>
    <row r="956" ht="18.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row>
    <row r="957" ht="18.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row>
    <row r="958" ht="18.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row>
    <row r="959" ht="18.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row>
    <row r="960" ht="18.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row>
    <row r="961" ht="18.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row>
    <row r="962" ht="18.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row>
    <row r="963" ht="18.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row>
    <row r="964" ht="18.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row>
    <row r="965" ht="18.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row>
    <row r="966" ht="18.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row>
    <row r="967" ht="18.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row>
    <row r="968" ht="18.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row>
    <row r="969" ht="18.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row>
    <row r="970" ht="18.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row>
    <row r="971" ht="18.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row>
    <row r="972" ht="18.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row>
    <row r="973" ht="18.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row>
    <row r="974" ht="18.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row>
    <row r="975" ht="18.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row>
    <row r="976" ht="18.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row>
    <row r="977" ht="18.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row>
    <row r="978" ht="18.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row>
    <row r="979" ht="18.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row>
    <row r="980" ht="18.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row>
    <row r="981" ht="18.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row>
    <row r="982" ht="18.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row>
    <row r="983" ht="18.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row>
    <row r="984" ht="18.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row>
    <row r="985" ht="18.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row>
    <row r="986" ht="18.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row>
    <row r="987" ht="18.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row>
    <row r="988" ht="18.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row>
    <row r="989" ht="18.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row>
    <row r="990" ht="18.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row>
    <row r="991" ht="18.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row>
    <row r="992" ht="18.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row>
    <row r="993" ht="18.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row>
    <row r="994" ht="18.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row>
    <row r="995" ht="18.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row>
    <row r="996" ht="18.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row>
    <row r="997" ht="18.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row>
    <row r="998" ht="18.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row>
    <row r="999" ht="18.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ht="18.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row>
  </sheetData>
  <mergeCells count="104">
    <mergeCell ref="W5:X5"/>
    <mergeCell ref="Y5:Z5"/>
    <mergeCell ref="B5:D5"/>
    <mergeCell ref="E5:G5"/>
    <mergeCell ref="H5:J5"/>
    <mergeCell ref="K5:M5"/>
    <mergeCell ref="N5:P5"/>
    <mergeCell ref="Q5:S5"/>
    <mergeCell ref="T5:V5"/>
    <mergeCell ref="W6:X6"/>
    <mergeCell ref="Y6:Z6"/>
    <mergeCell ref="B6:D6"/>
    <mergeCell ref="E6:G6"/>
    <mergeCell ref="H6:J6"/>
    <mergeCell ref="K6:M6"/>
    <mergeCell ref="N6:P6"/>
    <mergeCell ref="Q6:S6"/>
    <mergeCell ref="T6:V6"/>
    <mergeCell ref="G14:G15"/>
    <mergeCell ref="H14:J15"/>
    <mergeCell ref="K14:K15"/>
    <mergeCell ref="L14:M15"/>
    <mergeCell ref="N14:N15"/>
    <mergeCell ref="O14:P15"/>
    <mergeCell ref="Q14:Q15"/>
    <mergeCell ref="E14:F15"/>
    <mergeCell ref="B16:D17"/>
    <mergeCell ref="B18:D19"/>
    <mergeCell ref="B20:D21"/>
    <mergeCell ref="B24:Y26"/>
    <mergeCell ref="C28:H28"/>
    <mergeCell ref="I28:J28"/>
    <mergeCell ref="P31:U31"/>
    <mergeCell ref="V31:W31"/>
    <mergeCell ref="P32:U32"/>
    <mergeCell ref="V32:W32"/>
    <mergeCell ref="P33:U33"/>
    <mergeCell ref="V33:W33"/>
    <mergeCell ref="P34:U34"/>
    <mergeCell ref="V34:W34"/>
    <mergeCell ref="C29:H29"/>
    <mergeCell ref="I29:J29"/>
    <mergeCell ref="P29:U29"/>
    <mergeCell ref="V29:W29"/>
    <mergeCell ref="I30:J30"/>
    <mergeCell ref="P30:U30"/>
    <mergeCell ref="V30:W30"/>
    <mergeCell ref="C30:H30"/>
    <mergeCell ref="C31:H31"/>
    <mergeCell ref="I31:J31"/>
    <mergeCell ref="C32:H32"/>
    <mergeCell ref="I32:J32"/>
    <mergeCell ref="C33:H33"/>
    <mergeCell ref="I33:J33"/>
    <mergeCell ref="C34:H34"/>
    <mergeCell ref="I34:J34"/>
    <mergeCell ref="C35:H35"/>
    <mergeCell ref="I35:J35"/>
    <mergeCell ref="C36:H36"/>
    <mergeCell ref="I36:J36"/>
    <mergeCell ref="I37:J37"/>
    <mergeCell ref="C44:H44"/>
    <mergeCell ref="I44:J44"/>
    <mergeCell ref="C45:H45"/>
    <mergeCell ref="I45:J45"/>
    <mergeCell ref="C46:H46"/>
    <mergeCell ref="I46:J46"/>
    <mergeCell ref="A48:Z48"/>
    <mergeCell ref="C37:H37"/>
    <mergeCell ref="C41:H41"/>
    <mergeCell ref="I41:J41"/>
    <mergeCell ref="C42:H42"/>
    <mergeCell ref="I42:J42"/>
    <mergeCell ref="C43:H43"/>
    <mergeCell ref="I43:J43"/>
    <mergeCell ref="W2:X2"/>
    <mergeCell ref="Y2:Z2"/>
    <mergeCell ref="B2:D2"/>
    <mergeCell ref="E2:G2"/>
    <mergeCell ref="H2:J2"/>
    <mergeCell ref="K2:M2"/>
    <mergeCell ref="N2:P2"/>
    <mergeCell ref="Q2:S2"/>
    <mergeCell ref="T2:V2"/>
    <mergeCell ref="W3:X3"/>
    <mergeCell ref="Y3:Z3"/>
    <mergeCell ref="B3:D3"/>
    <mergeCell ref="E3:G3"/>
    <mergeCell ref="H3:J3"/>
    <mergeCell ref="K3:M3"/>
    <mergeCell ref="N3:P3"/>
    <mergeCell ref="Q3:S3"/>
    <mergeCell ref="T3:V3"/>
    <mergeCell ref="W4:X4"/>
    <mergeCell ref="Y4:Z4"/>
    <mergeCell ref="B4:D4"/>
    <mergeCell ref="E4:G4"/>
    <mergeCell ref="H4:J4"/>
    <mergeCell ref="K4:M4"/>
    <mergeCell ref="N4:P4"/>
    <mergeCell ref="Q4:S4"/>
    <mergeCell ref="T4:V4"/>
    <mergeCell ref="P28:U28"/>
    <mergeCell ref="V28:W28"/>
  </mergeCells>
  <conditionalFormatting sqref="I32:J37">
    <cfRule type="cellIs" dxfId="0" priority="1" operator="lessThanOrEqual">
      <formula>50</formula>
    </cfRule>
  </conditionalFormatting>
  <conditionalFormatting sqref="I42:J46 V29:W34">
    <cfRule type="cellIs" dxfId="0" priority="2" operator="lessThanOrEqual">
      <formula>50</formula>
    </cfRule>
  </conditionalFormatting>
  <printOptions horizontalCentered="1" verticalCentered="1"/>
  <pageMargins bottom="0.3937007874015748" footer="0.0" header="0.0" left="0.03937007874015748" right="0.03937007874015748" top="0.393700787401574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showGridLines="0" workbookViewId="0"/>
  </sheetViews>
  <sheetFormatPr customHeight="1" defaultColWidth="12.63" defaultRowHeight="15.0"/>
  <cols>
    <col customWidth="1" min="1" max="19" width="4.13"/>
    <col customWidth="1" min="20" max="36" width="4.38"/>
  </cols>
  <sheetData>
    <row r="1" ht="16.5" customHeight="1">
      <c r="A1" s="1"/>
      <c r="B1" s="17" t="s">
        <v>40</v>
      </c>
      <c r="C1" s="1"/>
      <c r="D1" s="1"/>
      <c r="E1" s="69"/>
      <c r="F1" s="1"/>
      <c r="G1" s="1"/>
      <c r="H1" s="1"/>
      <c r="I1" s="1"/>
      <c r="J1" s="1"/>
      <c r="K1" s="1"/>
      <c r="L1" s="1"/>
      <c r="M1" s="1"/>
      <c r="N1" s="1"/>
      <c r="O1" s="1"/>
      <c r="P1" s="1"/>
      <c r="Q1" s="70"/>
      <c r="R1" s="70"/>
      <c r="S1" s="70"/>
      <c r="T1" s="70"/>
      <c r="U1" s="70"/>
      <c r="V1" s="70"/>
      <c r="W1" s="70"/>
      <c r="X1" s="70"/>
      <c r="Y1" s="70"/>
      <c r="Z1" s="70"/>
      <c r="AA1" s="70"/>
      <c r="AB1" s="70"/>
      <c r="AC1" s="70"/>
      <c r="AD1" s="70"/>
      <c r="AE1" s="70"/>
      <c r="AF1" s="70"/>
      <c r="AG1" s="70"/>
      <c r="AH1" s="70"/>
      <c r="AI1" s="70"/>
      <c r="AJ1" s="70"/>
    </row>
    <row r="2" ht="16.5" customHeight="1">
      <c r="A2" s="1"/>
      <c r="B2" s="71" t="s">
        <v>41</v>
      </c>
      <c r="C2" s="1"/>
      <c r="D2" s="1"/>
      <c r="E2" s="1"/>
      <c r="F2" s="1"/>
      <c r="G2" s="1"/>
      <c r="H2" s="1"/>
      <c r="I2" s="1"/>
      <c r="J2" s="1"/>
      <c r="K2" s="1"/>
      <c r="L2" s="1"/>
      <c r="M2" s="1"/>
      <c r="N2" s="1"/>
      <c r="O2" s="1"/>
      <c r="P2" s="1"/>
      <c r="Q2" s="1"/>
      <c r="R2" s="1"/>
      <c r="S2" s="70"/>
      <c r="T2" s="70"/>
      <c r="U2" s="70"/>
      <c r="V2" s="70"/>
      <c r="W2" s="70"/>
      <c r="X2" s="70"/>
      <c r="Y2" s="70"/>
      <c r="Z2" s="70"/>
      <c r="AA2" s="70"/>
      <c r="AB2" s="70"/>
      <c r="AC2" s="70"/>
      <c r="AD2" s="70"/>
      <c r="AE2" s="70"/>
      <c r="AF2" s="70"/>
      <c r="AG2" s="70"/>
      <c r="AH2" s="70"/>
      <c r="AI2" s="70"/>
      <c r="AJ2" s="70"/>
    </row>
    <row r="3" ht="16.5" customHeight="1">
      <c r="A3" s="1"/>
      <c r="B3" s="71" t="s">
        <v>42</v>
      </c>
      <c r="C3" s="1"/>
      <c r="D3" s="1"/>
      <c r="E3" s="1"/>
      <c r="F3" s="1"/>
      <c r="G3" s="1"/>
      <c r="H3" s="1"/>
      <c r="I3" s="1"/>
      <c r="J3" s="1"/>
      <c r="K3" s="1"/>
      <c r="L3" s="1"/>
      <c r="M3" s="1"/>
      <c r="N3" s="1"/>
      <c r="O3" s="1"/>
      <c r="P3" s="1"/>
      <c r="Q3" s="70"/>
      <c r="R3" s="70"/>
      <c r="S3" s="1"/>
      <c r="T3" s="70"/>
      <c r="U3" s="70"/>
      <c r="V3" s="70"/>
      <c r="W3" s="70"/>
      <c r="X3" s="70"/>
      <c r="Y3" s="70"/>
      <c r="Z3" s="70"/>
      <c r="AA3" s="70"/>
      <c r="AB3" s="70"/>
      <c r="AC3" s="70"/>
      <c r="AD3" s="70"/>
      <c r="AE3" s="70"/>
      <c r="AF3" s="70"/>
      <c r="AG3" s="70"/>
      <c r="AH3" s="70"/>
      <c r="AI3" s="70"/>
      <c r="AJ3" s="70"/>
    </row>
    <row r="4" ht="16.5" customHeight="1">
      <c r="A4" s="1"/>
      <c r="B4" s="71" t="s">
        <v>43</v>
      </c>
      <c r="C4" s="1"/>
      <c r="D4" s="1"/>
      <c r="E4" s="1"/>
      <c r="F4" s="1"/>
      <c r="G4" s="1"/>
      <c r="H4" s="1"/>
      <c r="I4" s="1"/>
      <c r="J4" s="1"/>
      <c r="K4" s="1"/>
      <c r="L4" s="1"/>
      <c r="M4" s="1"/>
      <c r="N4" s="1"/>
      <c r="O4" s="1"/>
      <c r="P4" s="1"/>
      <c r="Q4" s="70"/>
      <c r="R4" s="70"/>
      <c r="S4" s="1"/>
      <c r="T4" s="70"/>
      <c r="U4" s="70"/>
      <c r="V4" s="70"/>
      <c r="W4" s="70"/>
      <c r="X4" s="70"/>
      <c r="Y4" s="70"/>
      <c r="Z4" s="70"/>
      <c r="AA4" s="70"/>
      <c r="AB4" s="70"/>
      <c r="AC4" s="70"/>
      <c r="AD4" s="70"/>
      <c r="AE4" s="70"/>
      <c r="AF4" s="70"/>
      <c r="AG4" s="70"/>
      <c r="AH4" s="70"/>
      <c r="AI4" s="70"/>
      <c r="AJ4" s="1"/>
    </row>
    <row r="5" ht="16.5" customHeight="1">
      <c r="A5" s="1"/>
      <c r="B5" s="1" t="s">
        <v>44</v>
      </c>
      <c r="C5" s="70"/>
      <c r="D5" s="70"/>
      <c r="E5" s="70"/>
      <c r="F5" s="72" t="s">
        <v>45</v>
      </c>
      <c r="G5" s="49"/>
      <c r="H5" s="51"/>
      <c r="I5" s="48" t="s">
        <v>46</v>
      </c>
      <c r="J5" s="49"/>
      <c r="K5" s="50"/>
      <c r="L5" s="48" t="s">
        <v>47</v>
      </c>
      <c r="M5" s="49"/>
      <c r="N5" s="51"/>
      <c r="O5" s="70"/>
      <c r="P5" s="70"/>
      <c r="Q5" s="70"/>
      <c r="R5" s="70"/>
      <c r="S5" s="1"/>
      <c r="T5" s="70"/>
      <c r="U5" s="70"/>
      <c r="V5" s="70"/>
      <c r="W5" s="70"/>
      <c r="X5" s="70"/>
      <c r="Y5" s="70"/>
      <c r="Z5" s="70"/>
      <c r="AA5" s="70"/>
      <c r="AB5" s="70"/>
      <c r="AC5" s="70"/>
      <c r="AD5" s="70"/>
      <c r="AE5" s="70"/>
      <c r="AF5" s="70"/>
      <c r="AG5" s="70"/>
      <c r="AH5" s="70"/>
      <c r="AI5" s="70"/>
      <c r="AJ5" s="70"/>
    </row>
    <row r="6" ht="16.5" customHeight="1">
      <c r="A6" s="1"/>
      <c r="B6" s="1"/>
      <c r="C6" s="70"/>
      <c r="D6" s="70"/>
      <c r="E6" s="70"/>
      <c r="F6" s="72" t="str">
        <f>'今回DT'!$T$7</f>
        <v>#REF!</v>
      </c>
      <c r="G6" s="49"/>
      <c r="H6" s="51"/>
      <c r="I6" s="48" t="str">
        <f>'今回DT'!$U$7</f>
        <v>#REF!</v>
      </c>
      <c r="J6" s="49"/>
      <c r="K6" s="50"/>
      <c r="L6" s="48" t="str">
        <f>'今回DT'!$V$7</f>
        <v>#REF!</v>
      </c>
      <c r="M6" s="49"/>
      <c r="N6" s="51"/>
      <c r="O6" s="70"/>
      <c r="P6" s="70"/>
      <c r="Q6" s="70"/>
      <c r="R6" s="70"/>
      <c r="S6" s="1"/>
      <c r="T6" s="70"/>
      <c r="U6" s="70"/>
      <c r="V6" s="70"/>
      <c r="W6" s="70"/>
      <c r="X6" s="70"/>
      <c r="Y6" s="70"/>
      <c r="Z6" s="70"/>
      <c r="AA6" s="70"/>
      <c r="AB6" s="70"/>
      <c r="AC6" s="70"/>
      <c r="AD6" s="70"/>
      <c r="AE6" s="70"/>
      <c r="AF6" s="70"/>
      <c r="AG6" s="70"/>
      <c r="AH6" s="70"/>
      <c r="AI6" s="70"/>
      <c r="AJ6" s="70"/>
    </row>
    <row r="7" ht="16.5" customHeight="1">
      <c r="A7" s="1"/>
      <c r="B7" s="70"/>
      <c r="C7" s="70"/>
      <c r="D7" s="70"/>
      <c r="E7" s="70"/>
      <c r="F7" s="70"/>
      <c r="G7" s="70"/>
      <c r="H7" s="70"/>
      <c r="I7" s="70"/>
      <c r="J7" s="70"/>
      <c r="K7" s="70"/>
      <c r="L7" s="70"/>
      <c r="M7" s="70"/>
      <c r="N7" s="70"/>
      <c r="O7" s="70"/>
      <c r="P7" s="70"/>
      <c r="Q7" s="70"/>
      <c r="R7" s="70"/>
      <c r="S7" s="1"/>
      <c r="T7" s="70"/>
      <c r="U7" s="70"/>
      <c r="V7" s="70"/>
      <c r="W7" s="70"/>
      <c r="X7" s="70"/>
      <c r="Y7" s="70"/>
      <c r="Z7" s="70"/>
      <c r="AA7" s="70"/>
      <c r="AB7" s="70"/>
      <c r="AC7" s="70"/>
      <c r="AD7" s="70"/>
      <c r="AE7" s="70"/>
      <c r="AF7" s="70"/>
      <c r="AG7" s="70"/>
      <c r="AH7" s="70"/>
      <c r="AI7" s="70"/>
      <c r="AJ7" s="70"/>
    </row>
    <row r="8" ht="16.5" customHeight="1">
      <c r="A8" s="1"/>
      <c r="B8" s="73" t="s">
        <v>48</v>
      </c>
      <c r="C8" s="73"/>
      <c r="D8" s="73"/>
      <c r="E8" s="73"/>
      <c r="F8" s="73"/>
      <c r="G8" s="73"/>
      <c r="H8" s="73"/>
      <c r="I8" s="73"/>
      <c r="J8" s="73"/>
      <c r="K8" s="73"/>
      <c r="L8" s="73"/>
      <c r="M8" s="73"/>
      <c r="N8" s="73"/>
      <c r="O8" s="73"/>
      <c r="P8" s="73"/>
      <c r="Q8" s="73"/>
      <c r="R8" s="73"/>
      <c r="S8" s="1"/>
      <c r="T8" s="70"/>
      <c r="U8" s="70"/>
      <c r="V8" s="70"/>
      <c r="W8" s="70"/>
      <c r="X8" s="70"/>
      <c r="Y8" s="70"/>
      <c r="Z8" s="70"/>
      <c r="AA8" s="70"/>
      <c r="AB8" s="70"/>
      <c r="AC8" s="70"/>
      <c r="AD8" s="70"/>
      <c r="AE8" s="70"/>
      <c r="AF8" s="70"/>
      <c r="AG8" s="70"/>
      <c r="AH8" s="70"/>
      <c r="AI8" s="70"/>
      <c r="AJ8" s="70"/>
    </row>
    <row r="9" ht="16.5" customHeight="1">
      <c r="A9" s="1"/>
      <c r="B9" s="47" t="s">
        <v>35</v>
      </c>
      <c r="C9" s="48" t="s">
        <v>49</v>
      </c>
      <c r="D9" s="49"/>
      <c r="E9" s="49"/>
      <c r="F9" s="49"/>
      <c r="G9" s="49"/>
      <c r="H9" s="50"/>
      <c r="I9" s="74" t="s">
        <v>50</v>
      </c>
      <c r="J9" s="48" t="s">
        <v>45</v>
      </c>
      <c r="K9" s="49"/>
      <c r="L9" s="50"/>
      <c r="M9" s="48" t="s">
        <v>46</v>
      </c>
      <c r="N9" s="49"/>
      <c r="O9" s="50"/>
      <c r="P9" s="48" t="s">
        <v>47</v>
      </c>
      <c r="Q9" s="49"/>
      <c r="R9" s="51"/>
      <c r="S9" s="1"/>
      <c r="T9" s="70"/>
      <c r="U9" s="70"/>
      <c r="V9" s="70"/>
      <c r="W9" s="70"/>
      <c r="X9" s="70"/>
      <c r="Y9" s="70"/>
      <c r="Z9" s="70"/>
      <c r="AA9" s="70"/>
      <c r="AB9" s="70"/>
      <c r="AC9" s="70"/>
      <c r="AD9" s="70"/>
      <c r="AE9" s="70"/>
      <c r="AF9" s="70"/>
      <c r="AG9" s="70"/>
      <c r="AH9" s="70"/>
      <c r="AI9" s="70"/>
      <c r="AJ9" s="70"/>
    </row>
    <row r="10" ht="16.5" customHeight="1">
      <c r="A10" s="1"/>
      <c r="B10" s="52">
        <v>1.0</v>
      </c>
      <c r="C10" s="75" t="str">
        <f t="shared" ref="C10:C19" si="1">VLOOKUP($B10,'分析対象順1'!$AK:$CO,46,0)</f>
        <v>#REF!</v>
      </c>
      <c r="D10" s="19"/>
      <c r="E10" s="19"/>
      <c r="F10" s="19"/>
      <c r="G10" s="19"/>
      <c r="H10" s="20"/>
      <c r="I10" s="76" t="str">
        <f t="shared" ref="I10:I19" si="2">VLOOKUP($C10,'今回DT'!$C:$H,6,0)</f>
        <v>#REF!</v>
      </c>
      <c r="J10" s="56" t="str">
        <f t="shared" ref="J10:J19" si="3">VLOOKUP($B10,'分析対象順1'!$AK:$CO,51,0)</f>
        <v>#REF!</v>
      </c>
      <c r="K10" s="54"/>
      <c r="L10" s="55"/>
      <c r="M10" s="56" t="str">
        <f t="shared" ref="M10:M19" si="4">VLOOKUP($B10,'分析対象順1'!$AK:$CO,52,0)</f>
        <v>#REF!</v>
      </c>
      <c r="N10" s="54"/>
      <c r="O10" s="55"/>
      <c r="P10" s="56" t="str">
        <f t="shared" ref="P10:P19" si="5">VLOOKUP($B10,'分析対象順1'!$AK:$CO,53,0)</f>
        <v>#REF!</v>
      </c>
      <c r="Q10" s="54"/>
      <c r="R10" s="57"/>
      <c r="S10" s="1"/>
      <c r="T10" s="70"/>
      <c r="U10" s="70"/>
      <c r="V10" s="70"/>
      <c r="W10" s="70"/>
      <c r="X10" s="70"/>
      <c r="Y10" s="70"/>
      <c r="Z10" s="70"/>
      <c r="AA10" s="70"/>
      <c r="AB10" s="70"/>
      <c r="AC10" s="70"/>
      <c r="AD10" s="70"/>
      <c r="AE10" s="70"/>
      <c r="AF10" s="70"/>
      <c r="AG10" s="70"/>
      <c r="AH10" s="70"/>
      <c r="AI10" s="70"/>
      <c r="AJ10" s="70"/>
    </row>
    <row r="11" ht="16.5" customHeight="1">
      <c r="A11" s="1"/>
      <c r="B11" s="52">
        <v>2.0</v>
      </c>
      <c r="C11" s="60" t="str">
        <f t="shared" si="1"/>
        <v>#REF!</v>
      </c>
      <c r="D11" s="26"/>
      <c r="E11" s="26"/>
      <c r="F11" s="26"/>
      <c r="G11" s="26"/>
      <c r="H11" s="27"/>
      <c r="I11" s="77" t="str">
        <f t="shared" si="2"/>
        <v>#REF!</v>
      </c>
      <c r="J11" s="61" t="str">
        <f t="shared" si="3"/>
        <v>#REF!</v>
      </c>
      <c r="K11" s="26"/>
      <c r="L11" s="27"/>
      <c r="M11" s="61" t="str">
        <f t="shared" si="4"/>
        <v>#REF!</v>
      </c>
      <c r="N11" s="26"/>
      <c r="O11" s="27"/>
      <c r="P11" s="61" t="str">
        <f t="shared" si="5"/>
        <v>#REF!</v>
      </c>
      <c r="Q11" s="26"/>
      <c r="R11" s="31"/>
      <c r="S11" s="1"/>
      <c r="T11" s="70"/>
      <c r="U11" s="70"/>
      <c r="V11" s="70"/>
      <c r="W11" s="70"/>
      <c r="X11" s="70"/>
      <c r="Y11" s="70"/>
      <c r="Z11" s="70"/>
      <c r="AA11" s="70"/>
      <c r="AB11" s="70"/>
      <c r="AC11" s="70"/>
      <c r="AD11" s="70"/>
      <c r="AE11" s="70"/>
      <c r="AF11" s="70"/>
      <c r="AG11" s="70"/>
      <c r="AH11" s="70"/>
      <c r="AI11" s="70"/>
      <c r="AJ11" s="70"/>
    </row>
    <row r="12" ht="16.5" customHeight="1">
      <c r="A12" s="11"/>
      <c r="B12" s="52">
        <v>3.0</v>
      </c>
      <c r="C12" s="60" t="str">
        <f t="shared" si="1"/>
        <v>#REF!</v>
      </c>
      <c r="D12" s="26"/>
      <c r="E12" s="26"/>
      <c r="F12" s="26"/>
      <c r="G12" s="26"/>
      <c r="H12" s="27"/>
      <c r="I12" s="77" t="str">
        <f t="shared" si="2"/>
        <v>#REF!</v>
      </c>
      <c r="J12" s="61" t="str">
        <f t="shared" si="3"/>
        <v>#REF!</v>
      </c>
      <c r="K12" s="26"/>
      <c r="L12" s="27"/>
      <c r="M12" s="61" t="str">
        <f t="shared" si="4"/>
        <v>#REF!</v>
      </c>
      <c r="N12" s="26"/>
      <c r="O12" s="27"/>
      <c r="P12" s="61" t="str">
        <f t="shared" si="5"/>
        <v>#REF!</v>
      </c>
      <c r="Q12" s="26"/>
      <c r="R12" s="31"/>
      <c r="S12" s="1"/>
      <c r="T12" s="70"/>
      <c r="U12" s="70"/>
      <c r="V12" s="70"/>
      <c r="W12" s="70"/>
      <c r="X12" s="70"/>
      <c r="Y12" s="70"/>
      <c r="Z12" s="70"/>
      <c r="AA12" s="70"/>
      <c r="AB12" s="70"/>
      <c r="AC12" s="70"/>
      <c r="AD12" s="70"/>
      <c r="AE12" s="70"/>
      <c r="AF12" s="70"/>
      <c r="AG12" s="70"/>
      <c r="AH12" s="70"/>
      <c r="AI12" s="70"/>
      <c r="AJ12" s="70"/>
    </row>
    <row r="13" ht="16.5" customHeight="1">
      <c r="A13" s="1"/>
      <c r="B13" s="52">
        <v>4.0</v>
      </c>
      <c r="C13" s="60" t="str">
        <f t="shared" si="1"/>
        <v>#REF!</v>
      </c>
      <c r="D13" s="26"/>
      <c r="E13" s="26"/>
      <c r="F13" s="26"/>
      <c r="G13" s="26"/>
      <c r="H13" s="27"/>
      <c r="I13" s="77" t="str">
        <f t="shared" si="2"/>
        <v>#REF!</v>
      </c>
      <c r="J13" s="61" t="str">
        <f t="shared" si="3"/>
        <v>#REF!</v>
      </c>
      <c r="K13" s="26"/>
      <c r="L13" s="27"/>
      <c r="M13" s="61" t="str">
        <f t="shared" si="4"/>
        <v>#REF!</v>
      </c>
      <c r="N13" s="26"/>
      <c r="O13" s="27"/>
      <c r="P13" s="61" t="str">
        <f t="shared" si="5"/>
        <v>#REF!</v>
      </c>
      <c r="Q13" s="26"/>
      <c r="R13" s="31"/>
      <c r="S13" s="1"/>
      <c r="T13" s="70"/>
      <c r="U13" s="70"/>
      <c r="V13" s="70"/>
      <c r="W13" s="70"/>
      <c r="X13" s="70"/>
      <c r="Y13" s="70"/>
      <c r="Z13" s="70"/>
      <c r="AA13" s="70"/>
      <c r="AB13" s="70"/>
      <c r="AC13" s="70"/>
      <c r="AD13" s="70"/>
      <c r="AE13" s="70"/>
      <c r="AF13" s="70"/>
      <c r="AG13" s="70"/>
      <c r="AH13" s="70"/>
      <c r="AI13" s="70"/>
      <c r="AJ13" s="70"/>
    </row>
    <row r="14" ht="16.5" customHeight="1">
      <c r="A14" s="1"/>
      <c r="B14" s="52">
        <v>5.0</v>
      </c>
      <c r="C14" s="60" t="str">
        <f t="shared" si="1"/>
        <v>#REF!</v>
      </c>
      <c r="D14" s="26"/>
      <c r="E14" s="26"/>
      <c r="F14" s="26"/>
      <c r="G14" s="26"/>
      <c r="H14" s="27"/>
      <c r="I14" s="77" t="str">
        <f t="shared" si="2"/>
        <v>#REF!</v>
      </c>
      <c r="J14" s="61" t="str">
        <f t="shared" si="3"/>
        <v>#REF!</v>
      </c>
      <c r="K14" s="26"/>
      <c r="L14" s="27"/>
      <c r="M14" s="61" t="str">
        <f t="shared" si="4"/>
        <v>#REF!</v>
      </c>
      <c r="N14" s="26"/>
      <c r="O14" s="27"/>
      <c r="P14" s="61" t="str">
        <f t="shared" si="5"/>
        <v>#REF!</v>
      </c>
      <c r="Q14" s="26"/>
      <c r="R14" s="31"/>
      <c r="S14" s="1"/>
      <c r="T14" s="70"/>
      <c r="U14" s="70"/>
      <c r="V14" s="70"/>
      <c r="W14" s="70"/>
      <c r="X14" s="70"/>
      <c r="Y14" s="70"/>
      <c r="Z14" s="70"/>
      <c r="AA14" s="70"/>
      <c r="AB14" s="70"/>
      <c r="AC14" s="70"/>
      <c r="AD14" s="70"/>
      <c r="AE14" s="70"/>
      <c r="AF14" s="70"/>
      <c r="AG14" s="70"/>
      <c r="AH14" s="70"/>
      <c r="AI14" s="70"/>
      <c r="AJ14" s="70"/>
    </row>
    <row r="15" ht="16.5" customHeight="1">
      <c r="A15" s="1"/>
      <c r="B15" s="52">
        <v>6.0</v>
      </c>
      <c r="C15" s="60" t="str">
        <f t="shared" si="1"/>
        <v>#REF!</v>
      </c>
      <c r="D15" s="26"/>
      <c r="E15" s="26"/>
      <c r="F15" s="26"/>
      <c r="G15" s="26"/>
      <c r="H15" s="27"/>
      <c r="I15" s="77" t="str">
        <f t="shared" si="2"/>
        <v>#REF!</v>
      </c>
      <c r="J15" s="61" t="str">
        <f t="shared" si="3"/>
        <v>#REF!</v>
      </c>
      <c r="K15" s="26"/>
      <c r="L15" s="27"/>
      <c r="M15" s="61" t="str">
        <f t="shared" si="4"/>
        <v>#REF!</v>
      </c>
      <c r="N15" s="26"/>
      <c r="O15" s="27"/>
      <c r="P15" s="61" t="str">
        <f t="shared" si="5"/>
        <v>#REF!</v>
      </c>
      <c r="Q15" s="26"/>
      <c r="R15" s="31"/>
      <c r="S15" s="1"/>
      <c r="T15" s="70"/>
      <c r="U15" s="70"/>
      <c r="V15" s="70"/>
      <c r="W15" s="70"/>
      <c r="X15" s="70"/>
      <c r="Y15" s="70"/>
      <c r="Z15" s="70"/>
      <c r="AA15" s="70"/>
      <c r="AB15" s="70"/>
      <c r="AC15" s="70"/>
      <c r="AD15" s="70"/>
      <c r="AE15" s="70"/>
      <c r="AF15" s="70"/>
      <c r="AG15" s="70"/>
      <c r="AH15" s="70"/>
      <c r="AI15" s="70"/>
      <c r="AJ15" s="70"/>
    </row>
    <row r="16" ht="16.5" customHeight="1">
      <c r="A16" s="1"/>
      <c r="B16" s="52">
        <v>7.0</v>
      </c>
      <c r="C16" s="60" t="str">
        <f t="shared" si="1"/>
        <v>#REF!</v>
      </c>
      <c r="D16" s="26"/>
      <c r="E16" s="26"/>
      <c r="F16" s="26"/>
      <c r="G16" s="26"/>
      <c r="H16" s="27"/>
      <c r="I16" s="77" t="str">
        <f t="shared" si="2"/>
        <v>#REF!</v>
      </c>
      <c r="J16" s="61" t="str">
        <f t="shared" si="3"/>
        <v>#REF!</v>
      </c>
      <c r="K16" s="26"/>
      <c r="L16" s="27"/>
      <c r="M16" s="61" t="str">
        <f t="shared" si="4"/>
        <v>#REF!</v>
      </c>
      <c r="N16" s="26"/>
      <c r="O16" s="27"/>
      <c r="P16" s="61" t="str">
        <f t="shared" si="5"/>
        <v>#REF!</v>
      </c>
      <c r="Q16" s="26"/>
      <c r="R16" s="31"/>
      <c r="S16" s="1"/>
      <c r="T16" s="70"/>
      <c r="U16" s="70"/>
      <c r="V16" s="70"/>
      <c r="W16" s="70"/>
      <c r="X16" s="70"/>
      <c r="Y16" s="70"/>
      <c r="Z16" s="70"/>
      <c r="AA16" s="70"/>
      <c r="AB16" s="70"/>
      <c r="AC16" s="70"/>
      <c r="AD16" s="70"/>
      <c r="AE16" s="70"/>
      <c r="AF16" s="70"/>
      <c r="AG16" s="70"/>
      <c r="AH16" s="70"/>
      <c r="AI16" s="70"/>
      <c r="AJ16" s="70"/>
    </row>
    <row r="17" ht="16.5" customHeight="1">
      <c r="A17" s="1"/>
      <c r="B17" s="52">
        <v>8.0</v>
      </c>
      <c r="C17" s="60" t="str">
        <f t="shared" si="1"/>
        <v>#REF!</v>
      </c>
      <c r="D17" s="26"/>
      <c r="E17" s="26"/>
      <c r="F17" s="26"/>
      <c r="G17" s="26"/>
      <c r="H17" s="27"/>
      <c r="I17" s="77" t="str">
        <f t="shared" si="2"/>
        <v>#REF!</v>
      </c>
      <c r="J17" s="61" t="str">
        <f t="shared" si="3"/>
        <v>#REF!</v>
      </c>
      <c r="K17" s="26"/>
      <c r="L17" s="27"/>
      <c r="M17" s="61" t="str">
        <f t="shared" si="4"/>
        <v>#REF!</v>
      </c>
      <c r="N17" s="26"/>
      <c r="O17" s="27"/>
      <c r="P17" s="61" t="str">
        <f t="shared" si="5"/>
        <v>#REF!</v>
      </c>
      <c r="Q17" s="26"/>
      <c r="R17" s="31"/>
      <c r="S17" s="1"/>
      <c r="T17" s="70"/>
      <c r="U17" s="70"/>
      <c r="V17" s="70"/>
      <c r="W17" s="70"/>
      <c r="X17" s="70"/>
      <c r="Y17" s="70"/>
      <c r="Z17" s="70"/>
      <c r="AA17" s="70"/>
      <c r="AB17" s="70"/>
      <c r="AC17" s="70"/>
      <c r="AD17" s="70"/>
      <c r="AE17" s="70"/>
      <c r="AF17" s="70"/>
      <c r="AG17" s="70"/>
      <c r="AH17" s="70"/>
      <c r="AI17" s="70"/>
      <c r="AJ17" s="70"/>
    </row>
    <row r="18" ht="16.5" customHeight="1">
      <c r="A18" s="1"/>
      <c r="B18" s="52">
        <v>9.0</v>
      </c>
      <c r="C18" s="60" t="str">
        <f t="shared" si="1"/>
        <v>#REF!</v>
      </c>
      <c r="D18" s="26"/>
      <c r="E18" s="26"/>
      <c r="F18" s="26"/>
      <c r="G18" s="26"/>
      <c r="H18" s="27"/>
      <c r="I18" s="77" t="str">
        <f t="shared" si="2"/>
        <v>#REF!</v>
      </c>
      <c r="J18" s="61" t="str">
        <f t="shared" si="3"/>
        <v>#REF!</v>
      </c>
      <c r="K18" s="26"/>
      <c r="L18" s="27"/>
      <c r="M18" s="61" t="str">
        <f t="shared" si="4"/>
        <v>#REF!</v>
      </c>
      <c r="N18" s="26"/>
      <c r="O18" s="27"/>
      <c r="P18" s="61" t="str">
        <f t="shared" si="5"/>
        <v>#REF!</v>
      </c>
      <c r="Q18" s="26"/>
      <c r="R18" s="31"/>
      <c r="S18" s="1"/>
      <c r="T18" s="70"/>
      <c r="U18" s="70"/>
      <c r="V18" s="70"/>
      <c r="W18" s="70"/>
      <c r="X18" s="70"/>
      <c r="Y18" s="70"/>
      <c r="Z18" s="70"/>
      <c r="AA18" s="70"/>
      <c r="AB18" s="70"/>
      <c r="AC18" s="70"/>
      <c r="AD18" s="70"/>
      <c r="AE18" s="70"/>
      <c r="AF18" s="70"/>
      <c r="AG18" s="70"/>
      <c r="AH18" s="70"/>
      <c r="AI18" s="70"/>
      <c r="AJ18" s="70"/>
    </row>
    <row r="19" ht="16.5" customHeight="1">
      <c r="A19" s="1"/>
      <c r="B19" s="78">
        <v>10.0</v>
      </c>
      <c r="C19" s="65" t="str">
        <f t="shared" si="1"/>
        <v>#REF!</v>
      </c>
      <c r="D19" s="34"/>
      <c r="E19" s="34"/>
      <c r="F19" s="34"/>
      <c r="G19" s="34"/>
      <c r="H19" s="35"/>
      <c r="I19" s="79" t="str">
        <f t="shared" si="2"/>
        <v>#REF!</v>
      </c>
      <c r="J19" s="68" t="str">
        <f t="shared" si="3"/>
        <v>#REF!</v>
      </c>
      <c r="K19" s="34"/>
      <c r="L19" s="35"/>
      <c r="M19" s="68" t="str">
        <f t="shared" si="4"/>
        <v>#REF!</v>
      </c>
      <c r="N19" s="34"/>
      <c r="O19" s="35"/>
      <c r="P19" s="68" t="str">
        <f t="shared" si="5"/>
        <v>#REF!</v>
      </c>
      <c r="Q19" s="34"/>
      <c r="R19" s="39"/>
      <c r="S19" s="1"/>
      <c r="T19" s="70"/>
      <c r="U19" s="70"/>
      <c r="V19" s="70"/>
      <c r="W19" s="70"/>
      <c r="X19" s="70"/>
      <c r="Y19" s="70"/>
      <c r="Z19" s="70"/>
      <c r="AA19" s="70"/>
      <c r="AB19" s="70"/>
      <c r="AC19" s="70"/>
      <c r="AD19" s="70"/>
      <c r="AE19" s="70"/>
      <c r="AF19" s="70"/>
      <c r="AG19" s="70"/>
      <c r="AH19" s="70"/>
      <c r="AI19" s="70"/>
      <c r="AJ19" s="70"/>
    </row>
    <row r="20" ht="16.5" customHeight="1">
      <c r="A20" s="1"/>
      <c r="B20" s="1"/>
      <c r="C20" s="1"/>
      <c r="D20" s="1"/>
      <c r="E20" s="1"/>
      <c r="F20" s="1"/>
      <c r="G20" s="1"/>
      <c r="H20" s="1"/>
      <c r="I20" s="1"/>
      <c r="J20" s="1"/>
      <c r="K20" s="1"/>
      <c r="L20" s="1"/>
      <c r="M20" s="1"/>
      <c r="N20" s="1"/>
      <c r="O20" s="1"/>
      <c r="P20" s="1"/>
      <c r="Q20" s="1"/>
      <c r="R20" s="1"/>
      <c r="S20" s="1"/>
      <c r="T20" s="70"/>
      <c r="U20" s="70"/>
      <c r="V20" s="70"/>
      <c r="W20" s="70"/>
      <c r="X20" s="70"/>
      <c r="Y20" s="70"/>
      <c r="Z20" s="70"/>
      <c r="AA20" s="70"/>
      <c r="AB20" s="70"/>
      <c r="AC20" s="70"/>
      <c r="AD20" s="70"/>
      <c r="AE20" s="70"/>
      <c r="AF20" s="70"/>
      <c r="AG20" s="70"/>
      <c r="AH20" s="70"/>
      <c r="AI20" s="70"/>
      <c r="AJ20" s="70"/>
    </row>
    <row r="21" ht="16.5" customHeight="1">
      <c r="A21" s="1"/>
      <c r="B21" s="80" t="s">
        <v>51</v>
      </c>
      <c r="C21" s="80"/>
      <c r="D21" s="80"/>
      <c r="E21" s="80"/>
      <c r="F21" s="80"/>
      <c r="G21" s="80"/>
      <c r="H21" s="80"/>
      <c r="I21" s="80"/>
      <c r="J21" s="80"/>
      <c r="K21" s="80"/>
      <c r="L21" s="80"/>
      <c r="M21" s="80"/>
      <c r="N21" s="80"/>
      <c r="O21" s="80"/>
      <c r="P21" s="80"/>
      <c r="Q21" s="80"/>
      <c r="R21" s="80"/>
      <c r="S21" s="1"/>
      <c r="T21" s="70"/>
      <c r="U21" s="70"/>
      <c r="V21" s="70"/>
      <c r="W21" s="70"/>
      <c r="X21" s="70"/>
      <c r="Y21" s="70"/>
      <c r="Z21" s="70"/>
      <c r="AA21" s="70"/>
      <c r="AB21" s="70"/>
      <c r="AC21" s="70"/>
      <c r="AD21" s="70"/>
      <c r="AE21" s="70"/>
      <c r="AF21" s="70"/>
      <c r="AG21" s="70"/>
      <c r="AH21" s="70"/>
      <c r="AI21" s="70"/>
      <c r="AJ21" s="70"/>
    </row>
    <row r="22" ht="16.5" customHeight="1">
      <c r="A22" s="1"/>
      <c r="B22" s="47" t="s">
        <v>35</v>
      </c>
      <c r="C22" s="48" t="s">
        <v>49</v>
      </c>
      <c r="D22" s="49"/>
      <c r="E22" s="49"/>
      <c r="F22" s="49"/>
      <c r="G22" s="49"/>
      <c r="H22" s="50"/>
      <c r="I22" s="74" t="s">
        <v>50</v>
      </c>
      <c r="J22" s="48" t="s">
        <v>45</v>
      </c>
      <c r="K22" s="49"/>
      <c r="L22" s="50"/>
      <c r="M22" s="48" t="s">
        <v>46</v>
      </c>
      <c r="N22" s="49"/>
      <c r="O22" s="50"/>
      <c r="P22" s="48" t="s">
        <v>47</v>
      </c>
      <c r="Q22" s="49"/>
      <c r="R22" s="51"/>
      <c r="S22" s="1"/>
      <c r="T22" s="70"/>
      <c r="U22" s="70"/>
      <c r="V22" s="70"/>
      <c r="W22" s="70"/>
      <c r="X22" s="70"/>
      <c r="Y22" s="70"/>
      <c r="Z22" s="70"/>
      <c r="AA22" s="70"/>
      <c r="AB22" s="70"/>
      <c r="AC22" s="70"/>
      <c r="AD22" s="70"/>
      <c r="AE22" s="70"/>
      <c r="AF22" s="70"/>
      <c r="AG22" s="70"/>
      <c r="AH22" s="70"/>
      <c r="AI22" s="70"/>
      <c r="AJ22" s="70"/>
    </row>
    <row r="23" ht="16.5" customHeight="1">
      <c r="A23" s="1"/>
      <c r="B23" s="52">
        <v>1.0</v>
      </c>
      <c r="C23" s="75" t="str">
        <f t="shared" ref="C23:C32" si="6">VLOOKUP($B23,'分析対象順1'!$BM:$CO,18,0)</f>
        <v>#REF!</v>
      </c>
      <c r="D23" s="19"/>
      <c r="E23" s="19"/>
      <c r="F23" s="19"/>
      <c r="G23" s="19"/>
      <c r="H23" s="20"/>
      <c r="I23" s="76" t="str">
        <f t="shared" ref="I23:I32" si="7">VLOOKUP($C23,'今回DT'!$C:$H,6,0)</f>
        <v>#REF!</v>
      </c>
      <c r="J23" s="56" t="str">
        <f t="shared" ref="J23:J32" si="8">VLOOKUP($B23,'分析対象順1'!$BM:$CO,23,0)</f>
        <v>#REF!</v>
      </c>
      <c r="K23" s="54"/>
      <c r="L23" s="55"/>
      <c r="M23" s="56" t="str">
        <f t="shared" ref="M23:M32" si="9">VLOOKUP($B23,'分析対象順1'!$BM:$CO,24,0)</f>
        <v>#REF!</v>
      </c>
      <c r="N23" s="54"/>
      <c r="O23" s="55"/>
      <c r="P23" s="56" t="str">
        <f t="shared" ref="P23:P32" si="10">VLOOKUP($B23,'分析対象順1'!$BM:$CO,25,0)</f>
        <v>#REF!</v>
      </c>
      <c r="Q23" s="54"/>
      <c r="R23" s="57"/>
      <c r="S23" s="1"/>
      <c r="T23" s="70"/>
      <c r="U23" s="70"/>
      <c r="V23" s="70"/>
      <c r="W23" s="70"/>
      <c r="X23" s="70"/>
      <c r="Y23" s="70"/>
      <c r="Z23" s="70"/>
      <c r="AA23" s="70"/>
      <c r="AB23" s="70"/>
      <c r="AC23" s="70"/>
      <c r="AD23" s="70"/>
      <c r="AE23" s="70"/>
      <c r="AF23" s="70"/>
      <c r="AG23" s="70"/>
      <c r="AH23" s="70"/>
      <c r="AI23" s="70"/>
      <c r="AJ23" s="70"/>
    </row>
    <row r="24" ht="16.5" customHeight="1">
      <c r="A24" s="1"/>
      <c r="B24" s="59">
        <v>2.0</v>
      </c>
      <c r="C24" s="60" t="str">
        <f t="shared" si="6"/>
        <v>#REF!</v>
      </c>
      <c r="D24" s="26"/>
      <c r="E24" s="26"/>
      <c r="F24" s="26"/>
      <c r="G24" s="26"/>
      <c r="H24" s="27"/>
      <c r="I24" s="77" t="str">
        <f t="shared" si="7"/>
        <v>#REF!</v>
      </c>
      <c r="J24" s="61" t="str">
        <f t="shared" si="8"/>
        <v>#REF!</v>
      </c>
      <c r="K24" s="26"/>
      <c r="L24" s="27"/>
      <c r="M24" s="61" t="str">
        <f t="shared" si="9"/>
        <v>#REF!</v>
      </c>
      <c r="N24" s="26"/>
      <c r="O24" s="27"/>
      <c r="P24" s="61" t="str">
        <f t="shared" si="10"/>
        <v>#REF!</v>
      </c>
      <c r="Q24" s="26"/>
      <c r="R24" s="31"/>
      <c r="S24" s="1"/>
      <c r="T24" s="70"/>
      <c r="U24" s="70"/>
      <c r="V24" s="70"/>
      <c r="W24" s="70"/>
      <c r="X24" s="70"/>
      <c r="Y24" s="70"/>
      <c r="Z24" s="70"/>
      <c r="AA24" s="70"/>
      <c r="AB24" s="70"/>
      <c r="AC24" s="70"/>
      <c r="AD24" s="70"/>
      <c r="AE24" s="70"/>
      <c r="AF24" s="70"/>
      <c r="AG24" s="70"/>
      <c r="AH24" s="70"/>
      <c r="AI24" s="70"/>
      <c r="AJ24" s="70"/>
    </row>
    <row r="25" ht="16.5" customHeight="1">
      <c r="A25" s="1"/>
      <c r="B25" s="59">
        <v>3.0</v>
      </c>
      <c r="C25" s="60" t="str">
        <f t="shared" si="6"/>
        <v>#REF!</v>
      </c>
      <c r="D25" s="26"/>
      <c r="E25" s="26"/>
      <c r="F25" s="26"/>
      <c r="G25" s="26"/>
      <c r="H25" s="27"/>
      <c r="I25" s="77" t="str">
        <f t="shared" si="7"/>
        <v>#REF!</v>
      </c>
      <c r="J25" s="61" t="str">
        <f t="shared" si="8"/>
        <v>#REF!</v>
      </c>
      <c r="K25" s="26"/>
      <c r="L25" s="27"/>
      <c r="M25" s="61" t="str">
        <f t="shared" si="9"/>
        <v>#REF!</v>
      </c>
      <c r="N25" s="26"/>
      <c r="O25" s="27"/>
      <c r="P25" s="61" t="str">
        <f t="shared" si="10"/>
        <v>#REF!</v>
      </c>
      <c r="Q25" s="26"/>
      <c r="R25" s="31"/>
      <c r="S25" s="1"/>
      <c r="T25" s="70"/>
      <c r="U25" s="70"/>
      <c r="V25" s="70"/>
      <c r="W25" s="70"/>
      <c r="X25" s="70"/>
      <c r="Y25" s="70"/>
      <c r="Z25" s="70"/>
      <c r="AA25" s="70"/>
      <c r="AB25" s="70"/>
      <c r="AC25" s="70"/>
      <c r="AD25" s="70"/>
      <c r="AE25" s="70"/>
      <c r="AF25" s="70"/>
      <c r="AG25" s="70"/>
      <c r="AH25" s="70"/>
      <c r="AI25" s="70"/>
      <c r="AJ25" s="70"/>
    </row>
    <row r="26" ht="16.5" customHeight="1">
      <c r="A26" s="1"/>
      <c r="B26" s="59">
        <v>4.0</v>
      </c>
      <c r="C26" s="60" t="str">
        <f t="shared" si="6"/>
        <v>#REF!</v>
      </c>
      <c r="D26" s="26"/>
      <c r="E26" s="26"/>
      <c r="F26" s="26"/>
      <c r="G26" s="26"/>
      <c r="H26" s="27"/>
      <c r="I26" s="77" t="str">
        <f t="shared" si="7"/>
        <v>#REF!</v>
      </c>
      <c r="J26" s="61" t="str">
        <f t="shared" si="8"/>
        <v>#REF!</v>
      </c>
      <c r="K26" s="26"/>
      <c r="L26" s="27"/>
      <c r="M26" s="61" t="str">
        <f t="shared" si="9"/>
        <v>#REF!</v>
      </c>
      <c r="N26" s="26"/>
      <c r="O26" s="27"/>
      <c r="P26" s="61" t="str">
        <f t="shared" si="10"/>
        <v>#REF!</v>
      </c>
      <c r="Q26" s="26"/>
      <c r="R26" s="31"/>
      <c r="S26" s="1"/>
      <c r="T26" s="70"/>
      <c r="U26" s="70"/>
      <c r="V26" s="70"/>
      <c r="W26" s="70"/>
      <c r="X26" s="70"/>
      <c r="Y26" s="70"/>
      <c r="Z26" s="70"/>
      <c r="AA26" s="70"/>
      <c r="AB26" s="70"/>
      <c r="AC26" s="70"/>
      <c r="AD26" s="70"/>
      <c r="AE26" s="70"/>
      <c r="AF26" s="70"/>
      <c r="AG26" s="70"/>
      <c r="AH26" s="70"/>
      <c r="AI26" s="70"/>
      <c r="AJ26" s="70"/>
    </row>
    <row r="27" ht="16.5" customHeight="1">
      <c r="A27" s="1"/>
      <c r="B27" s="59">
        <v>5.0</v>
      </c>
      <c r="C27" s="60" t="str">
        <f t="shared" si="6"/>
        <v>#REF!</v>
      </c>
      <c r="D27" s="26"/>
      <c r="E27" s="26"/>
      <c r="F27" s="26"/>
      <c r="G27" s="26"/>
      <c r="H27" s="27"/>
      <c r="I27" s="77" t="str">
        <f t="shared" si="7"/>
        <v>#REF!</v>
      </c>
      <c r="J27" s="61" t="str">
        <f t="shared" si="8"/>
        <v>#REF!</v>
      </c>
      <c r="K27" s="26"/>
      <c r="L27" s="27"/>
      <c r="M27" s="61" t="str">
        <f t="shared" si="9"/>
        <v>#REF!</v>
      </c>
      <c r="N27" s="26"/>
      <c r="O27" s="27"/>
      <c r="P27" s="61" t="str">
        <f t="shared" si="10"/>
        <v>#REF!</v>
      </c>
      <c r="Q27" s="26"/>
      <c r="R27" s="31"/>
      <c r="S27" s="1"/>
      <c r="T27" s="70"/>
      <c r="U27" s="70"/>
      <c r="V27" s="70"/>
      <c r="W27" s="70"/>
      <c r="X27" s="70"/>
      <c r="Y27" s="70"/>
      <c r="Z27" s="70"/>
      <c r="AA27" s="70"/>
      <c r="AB27" s="70"/>
      <c r="AC27" s="70"/>
      <c r="AD27" s="70"/>
      <c r="AE27" s="70"/>
      <c r="AF27" s="70"/>
      <c r="AG27" s="70"/>
      <c r="AH27" s="70"/>
      <c r="AI27" s="70"/>
      <c r="AJ27" s="70"/>
    </row>
    <row r="28" ht="16.5" customHeight="1">
      <c r="A28" s="1"/>
      <c r="B28" s="59">
        <v>6.0</v>
      </c>
      <c r="C28" s="60" t="str">
        <f t="shared" si="6"/>
        <v>#REF!</v>
      </c>
      <c r="D28" s="26"/>
      <c r="E28" s="26"/>
      <c r="F28" s="26"/>
      <c r="G28" s="26"/>
      <c r="H28" s="27"/>
      <c r="I28" s="77" t="str">
        <f t="shared" si="7"/>
        <v>#REF!</v>
      </c>
      <c r="J28" s="61" t="str">
        <f t="shared" si="8"/>
        <v>#REF!</v>
      </c>
      <c r="K28" s="26"/>
      <c r="L28" s="27"/>
      <c r="M28" s="61" t="str">
        <f t="shared" si="9"/>
        <v>#REF!</v>
      </c>
      <c r="N28" s="26"/>
      <c r="O28" s="27"/>
      <c r="P28" s="61" t="str">
        <f t="shared" si="10"/>
        <v>#REF!</v>
      </c>
      <c r="Q28" s="26"/>
      <c r="R28" s="31"/>
      <c r="S28" s="1"/>
      <c r="T28" s="70"/>
      <c r="U28" s="70"/>
      <c r="V28" s="70"/>
      <c r="W28" s="70"/>
      <c r="X28" s="70"/>
      <c r="Y28" s="70"/>
      <c r="Z28" s="70"/>
      <c r="AA28" s="70"/>
      <c r="AB28" s="70"/>
      <c r="AC28" s="70"/>
      <c r="AD28" s="70"/>
      <c r="AE28" s="70"/>
      <c r="AF28" s="70"/>
      <c r="AG28" s="70"/>
      <c r="AH28" s="70"/>
      <c r="AI28" s="70"/>
      <c r="AJ28" s="70"/>
    </row>
    <row r="29" ht="16.5" customHeight="1">
      <c r="A29" s="1"/>
      <c r="B29" s="59">
        <v>7.0</v>
      </c>
      <c r="C29" s="60" t="str">
        <f t="shared" si="6"/>
        <v>#REF!</v>
      </c>
      <c r="D29" s="26"/>
      <c r="E29" s="26"/>
      <c r="F29" s="26"/>
      <c r="G29" s="26"/>
      <c r="H29" s="27"/>
      <c r="I29" s="77" t="str">
        <f t="shared" si="7"/>
        <v>#REF!</v>
      </c>
      <c r="J29" s="61" t="str">
        <f t="shared" si="8"/>
        <v>#REF!</v>
      </c>
      <c r="K29" s="26"/>
      <c r="L29" s="27"/>
      <c r="M29" s="61" t="str">
        <f t="shared" si="9"/>
        <v>#REF!</v>
      </c>
      <c r="N29" s="26"/>
      <c r="O29" s="27"/>
      <c r="P29" s="61" t="str">
        <f t="shared" si="10"/>
        <v>#REF!</v>
      </c>
      <c r="Q29" s="26"/>
      <c r="R29" s="31"/>
      <c r="S29" s="1"/>
      <c r="T29" s="70"/>
      <c r="U29" s="70"/>
      <c r="V29" s="70"/>
      <c r="W29" s="70"/>
      <c r="X29" s="70"/>
      <c r="Y29" s="70"/>
      <c r="Z29" s="70"/>
      <c r="AA29" s="70"/>
      <c r="AB29" s="70"/>
      <c r="AC29" s="70"/>
      <c r="AD29" s="70"/>
      <c r="AE29" s="70"/>
      <c r="AF29" s="70"/>
      <c r="AG29" s="70"/>
      <c r="AH29" s="70"/>
      <c r="AI29" s="70"/>
      <c r="AJ29" s="70"/>
    </row>
    <row r="30" ht="16.5" customHeight="1">
      <c r="A30" s="1"/>
      <c r="B30" s="59">
        <v>8.0</v>
      </c>
      <c r="C30" s="60" t="str">
        <f t="shared" si="6"/>
        <v>#REF!</v>
      </c>
      <c r="D30" s="26"/>
      <c r="E30" s="26"/>
      <c r="F30" s="26"/>
      <c r="G30" s="26"/>
      <c r="H30" s="27"/>
      <c r="I30" s="77" t="str">
        <f t="shared" si="7"/>
        <v>#REF!</v>
      </c>
      <c r="J30" s="61" t="str">
        <f t="shared" si="8"/>
        <v>#REF!</v>
      </c>
      <c r="K30" s="26"/>
      <c r="L30" s="27"/>
      <c r="M30" s="61" t="str">
        <f t="shared" si="9"/>
        <v>#REF!</v>
      </c>
      <c r="N30" s="26"/>
      <c r="O30" s="27"/>
      <c r="P30" s="61" t="str">
        <f t="shared" si="10"/>
        <v>#REF!</v>
      </c>
      <c r="Q30" s="26"/>
      <c r="R30" s="31"/>
      <c r="S30" s="1"/>
      <c r="T30" s="70"/>
      <c r="U30" s="70"/>
      <c r="V30" s="70"/>
      <c r="W30" s="70"/>
      <c r="X30" s="70"/>
      <c r="Y30" s="70"/>
      <c r="Z30" s="70"/>
      <c r="AA30" s="70"/>
      <c r="AB30" s="70"/>
      <c r="AC30" s="70"/>
      <c r="AD30" s="70"/>
      <c r="AE30" s="70"/>
      <c r="AF30" s="70"/>
      <c r="AG30" s="70"/>
      <c r="AH30" s="70"/>
      <c r="AI30" s="70"/>
      <c r="AJ30" s="70"/>
    </row>
    <row r="31" ht="16.5" customHeight="1">
      <c r="A31" s="1"/>
      <c r="B31" s="59">
        <v>9.0</v>
      </c>
      <c r="C31" s="60" t="str">
        <f t="shared" si="6"/>
        <v>#REF!</v>
      </c>
      <c r="D31" s="26"/>
      <c r="E31" s="26"/>
      <c r="F31" s="26"/>
      <c r="G31" s="26"/>
      <c r="H31" s="27"/>
      <c r="I31" s="77" t="str">
        <f t="shared" si="7"/>
        <v>#REF!</v>
      </c>
      <c r="J31" s="61" t="str">
        <f t="shared" si="8"/>
        <v>#REF!</v>
      </c>
      <c r="K31" s="26"/>
      <c r="L31" s="27"/>
      <c r="M31" s="61" t="str">
        <f t="shared" si="9"/>
        <v>#REF!</v>
      </c>
      <c r="N31" s="26"/>
      <c r="O31" s="27"/>
      <c r="P31" s="61" t="str">
        <f t="shared" si="10"/>
        <v>#REF!</v>
      </c>
      <c r="Q31" s="26"/>
      <c r="R31" s="31"/>
      <c r="S31" s="1"/>
      <c r="T31" s="70"/>
      <c r="U31" s="70"/>
      <c r="V31" s="70"/>
      <c r="W31" s="70"/>
      <c r="X31" s="70"/>
      <c r="Y31" s="70"/>
      <c r="Z31" s="70"/>
      <c r="AA31" s="70"/>
      <c r="AB31" s="70"/>
      <c r="AC31" s="70"/>
      <c r="AD31" s="70"/>
      <c r="AE31" s="70"/>
      <c r="AF31" s="70"/>
      <c r="AG31" s="70"/>
      <c r="AH31" s="70"/>
      <c r="AI31" s="70"/>
      <c r="AJ31" s="70"/>
    </row>
    <row r="32" ht="16.5" customHeight="1">
      <c r="A32" s="1"/>
      <c r="B32" s="64">
        <v>10.0</v>
      </c>
      <c r="C32" s="65" t="str">
        <f t="shared" si="6"/>
        <v>#REF!</v>
      </c>
      <c r="D32" s="34"/>
      <c r="E32" s="34"/>
      <c r="F32" s="34"/>
      <c r="G32" s="34"/>
      <c r="H32" s="35"/>
      <c r="I32" s="79" t="str">
        <f t="shared" si="7"/>
        <v>#REF!</v>
      </c>
      <c r="J32" s="68" t="str">
        <f t="shared" si="8"/>
        <v>#REF!</v>
      </c>
      <c r="K32" s="34"/>
      <c r="L32" s="35"/>
      <c r="M32" s="68" t="str">
        <f t="shared" si="9"/>
        <v>#REF!</v>
      </c>
      <c r="N32" s="34"/>
      <c r="O32" s="35"/>
      <c r="P32" s="68" t="str">
        <f t="shared" si="10"/>
        <v>#REF!</v>
      </c>
      <c r="Q32" s="34"/>
      <c r="R32" s="39"/>
      <c r="S32" s="1"/>
      <c r="T32" s="70"/>
      <c r="U32" s="70"/>
      <c r="V32" s="70"/>
      <c r="W32" s="70"/>
      <c r="X32" s="70"/>
      <c r="Y32" s="70"/>
      <c r="Z32" s="70"/>
      <c r="AA32" s="70"/>
      <c r="AB32" s="70"/>
      <c r="AC32" s="70"/>
      <c r="AD32" s="70"/>
      <c r="AE32" s="70"/>
      <c r="AF32" s="70"/>
      <c r="AG32" s="70"/>
      <c r="AH32" s="70"/>
      <c r="AI32" s="70"/>
      <c r="AJ32" s="70"/>
    </row>
    <row r="33" ht="16.5" customHeight="1">
      <c r="A33" s="1"/>
      <c r="B33" s="1"/>
      <c r="C33" s="1"/>
      <c r="D33" s="1"/>
      <c r="E33" s="1"/>
      <c r="F33" s="1"/>
      <c r="G33" s="1"/>
      <c r="H33" s="1"/>
      <c r="I33" s="1"/>
      <c r="J33" s="1"/>
      <c r="K33" s="1"/>
      <c r="L33" s="1"/>
      <c r="M33" s="1"/>
      <c r="N33" s="1"/>
      <c r="O33" s="1"/>
      <c r="P33" s="1"/>
      <c r="Q33" s="1"/>
      <c r="R33" s="1"/>
      <c r="S33" s="1"/>
      <c r="T33" s="70"/>
      <c r="U33" s="70"/>
      <c r="V33" s="70"/>
      <c r="W33" s="70"/>
      <c r="X33" s="70"/>
      <c r="Y33" s="70"/>
      <c r="Z33" s="70"/>
      <c r="AA33" s="70"/>
      <c r="AB33" s="70"/>
      <c r="AC33" s="70"/>
      <c r="AD33" s="70"/>
      <c r="AE33" s="70"/>
      <c r="AF33" s="70"/>
      <c r="AG33" s="70"/>
      <c r="AH33" s="70"/>
      <c r="AI33" s="70"/>
      <c r="AJ33" s="70"/>
    </row>
    <row r="34" ht="16.5" customHeight="1">
      <c r="A34" s="1"/>
      <c r="B34" s="17" t="s">
        <v>52</v>
      </c>
      <c r="C34" s="1"/>
      <c r="D34" s="1"/>
      <c r="E34" s="1"/>
      <c r="F34" s="1"/>
      <c r="G34" s="1"/>
      <c r="H34" s="1"/>
      <c r="I34" s="1"/>
      <c r="J34" s="1"/>
      <c r="K34" s="1"/>
      <c r="L34" s="1"/>
      <c r="M34" s="1"/>
      <c r="N34" s="1"/>
      <c r="O34" s="1"/>
      <c r="P34" s="1"/>
      <c r="Q34" s="1"/>
      <c r="R34" s="1"/>
      <c r="S34" s="1"/>
      <c r="T34" s="70"/>
      <c r="U34" s="70"/>
      <c r="V34" s="70"/>
      <c r="W34" s="70"/>
      <c r="X34" s="70"/>
      <c r="Y34" s="70"/>
      <c r="Z34" s="70"/>
      <c r="AA34" s="70"/>
      <c r="AB34" s="70"/>
      <c r="AC34" s="70"/>
      <c r="AD34" s="70"/>
      <c r="AE34" s="70"/>
      <c r="AF34" s="70"/>
      <c r="AG34" s="70"/>
      <c r="AH34" s="70"/>
      <c r="AI34" s="70"/>
      <c r="AJ34" s="70"/>
    </row>
    <row r="35" ht="16.5" customHeight="1">
      <c r="A35" s="1"/>
      <c r="B35" s="1" t="s">
        <v>53</v>
      </c>
      <c r="C35" s="1"/>
      <c r="D35" s="1"/>
      <c r="E35" s="1"/>
      <c r="F35" s="1"/>
      <c r="G35" s="1"/>
      <c r="H35" s="1"/>
      <c r="I35" s="1"/>
      <c r="J35" s="1"/>
      <c r="K35" s="1"/>
      <c r="L35" s="1"/>
      <c r="M35" s="1"/>
      <c r="N35" s="1"/>
      <c r="O35" s="1"/>
      <c r="P35" s="1"/>
      <c r="Q35" s="1"/>
      <c r="R35" s="1"/>
      <c r="S35" s="1"/>
      <c r="T35" s="70"/>
      <c r="U35" s="70"/>
      <c r="V35" s="70"/>
      <c r="W35" s="70"/>
      <c r="X35" s="70"/>
      <c r="Y35" s="70"/>
      <c r="Z35" s="70"/>
      <c r="AA35" s="70"/>
      <c r="AB35" s="70"/>
      <c r="AC35" s="70"/>
      <c r="AD35" s="70"/>
      <c r="AE35" s="70"/>
      <c r="AF35" s="70"/>
      <c r="AG35" s="70"/>
      <c r="AH35" s="70"/>
      <c r="AI35" s="70"/>
      <c r="AJ35" s="70"/>
    </row>
    <row r="36" ht="16.5" customHeight="1">
      <c r="A36" s="1"/>
      <c r="B36" s="1" t="s">
        <v>54</v>
      </c>
      <c r="C36" s="1"/>
      <c r="D36" s="1"/>
      <c r="E36" s="1"/>
      <c r="F36" s="1"/>
      <c r="G36" s="1"/>
      <c r="H36" s="1"/>
      <c r="I36" s="1"/>
      <c r="J36" s="1"/>
      <c r="K36" s="1"/>
      <c r="L36" s="1"/>
      <c r="M36" s="1"/>
      <c r="N36" s="1"/>
      <c r="O36" s="1"/>
      <c r="P36" s="1"/>
      <c r="Q36" s="1"/>
      <c r="R36" s="1"/>
      <c r="S36" s="1"/>
      <c r="T36" s="70"/>
      <c r="U36" s="70"/>
      <c r="V36" s="70"/>
      <c r="W36" s="70"/>
      <c r="X36" s="70"/>
      <c r="Y36" s="70"/>
      <c r="Z36" s="70"/>
      <c r="AA36" s="70"/>
      <c r="AB36" s="70"/>
      <c r="AC36" s="70"/>
      <c r="AD36" s="70"/>
      <c r="AE36" s="70"/>
      <c r="AF36" s="70"/>
      <c r="AG36" s="70"/>
      <c r="AH36" s="70"/>
      <c r="AI36" s="70"/>
      <c r="AJ36" s="70"/>
    </row>
    <row r="37" ht="16.5" customHeight="1">
      <c r="A37" s="1"/>
      <c r="B37" s="73" t="s">
        <v>55</v>
      </c>
      <c r="C37" s="73"/>
      <c r="D37" s="73"/>
      <c r="E37" s="73"/>
      <c r="F37" s="73"/>
      <c r="G37" s="73"/>
      <c r="H37" s="73"/>
      <c r="I37" s="73"/>
      <c r="J37" s="73"/>
      <c r="K37" s="73"/>
      <c r="L37" s="73"/>
      <c r="M37" s="73"/>
      <c r="N37" s="73"/>
      <c r="O37" s="73"/>
      <c r="P37" s="73"/>
      <c r="Q37" s="73"/>
      <c r="R37" s="73"/>
      <c r="S37" s="1"/>
      <c r="T37" s="70"/>
      <c r="U37" s="70"/>
      <c r="V37" s="70"/>
      <c r="W37" s="70"/>
      <c r="X37" s="70"/>
      <c r="Y37" s="70"/>
      <c r="Z37" s="70"/>
      <c r="AA37" s="70"/>
      <c r="AB37" s="70"/>
      <c r="AC37" s="70"/>
      <c r="AD37" s="70"/>
      <c r="AE37" s="70"/>
      <c r="AF37" s="70"/>
      <c r="AG37" s="70"/>
      <c r="AH37" s="70"/>
      <c r="AI37" s="70"/>
      <c r="AJ37" s="70"/>
    </row>
    <row r="38" ht="16.5" customHeight="1">
      <c r="A38" s="1"/>
      <c r="B38" s="47" t="s">
        <v>35</v>
      </c>
      <c r="C38" s="48" t="s">
        <v>49</v>
      </c>
      <c r="D38" s="49"/>
      <c r="E38" s="49"/>
      <c r="F38" s="49"/>
      <c r="G38" s="49"/>
      <c r="H38" s="50"/>
      <c r="I38" s="74" t="s">
        <v>50</v>
      </c>
      <c r="J38" s="48" t="s">
        <v>21</v>
      </c>
      <c r="K38" s="49"/>
      <c r="L38" s="50"/>
      <c r="M38" s="48" t="s">
        <v>22</v>
      </c>
      <c r="N38" s="49"/>
      <c r="O38" s="50"/>
      <c r="P38" s="48" t="s">
        <v>56</v>
      </c>
      <c r="Q38" s="49"/>
      <c r="R38" s="51"/>
      <c r="S38" s="1"/>
      <c r="T38" s="70"/>
      <c r="U38" s="70"/>
      <c r="V38" s="70"/>
      <c r="W38" s="70"/>
      <c r="X38" s="70"/>
      <c r="Y38" s="70"/>
      <c r="Z38" s="70"/>
      <c r="AA38" s="70"/>
      <c r="AB38" s="70"/>
      <c r="AC38" s="70"/>
      <c r="AD38" s="70"/>
      <c r="AE38" s="70"/>
      <c r="AF38" s="70"/>
      <c r="AG38" s="70"/>
      <c r="AH38" s="70"/>
      <c r="AI38" s="70"/>
      <c r="AJ38" s="70"/>
    </row>
    <row r="39" ht="16.5" customHeight="1">
      <c r="A39" s="1"/>
      <c r="B39" s="52">
        <v>1.0</v>
      </c>
      <c r="C39" s="75" t="str">
        <f t="shared" ref="C39:C42" si="11">IF((P39&lt;0),(VLOOKUP($B39,'分析対象順1'!$CB:$CO,3,0)),"")</f>
        <v>#REF!</v>
      </c>
      <c r="D39" s="19"/>
      <c r="E39" s="19"/>
      <c r="F39" s="19"/>
      <c r="G39" s="19"/>
      <c r="H39" s="20"/>
      <c r="I39" s="76" t="str">
        <f t="shared" ref="I39:I42" si="12">IF((P39&lt;0),(VLOOKUP($C39,'今回DT'!$C:$H,6,0)),"")</f>
        <v>#REF!</v>
      </c>
      <c r="J39" s="56" t="str">
        <f t="shared" ref="J39:J42" si="13">IF((P39=0),"",(VLOOKUP($B39,'分析対象順1'!$CB:$CO,10,0)))</f>
        <v>#REF!</v>
      </c>
      <c r="K39" s="54"/>
      <c r="L39" s="55"/>
      <c r="M39" s="56" t="str">
        <f t="shared" ref="M39:M43" si="14">IF((P39=""),"",(VLOOKUP($B39,'分析対象順1'!$CB:$CO,14,0)))</f>
        <v>#REF!</v>
      </c>
      <c r="N39" s="54"/>
      <c r="O39" s="55"/>
      <c r="P39" s="56" t="str">
        <f t="shared" ref="P39:P43" si="15">IF((VLOOKUP($B39,'分析対象順1'!$CB:$CO,10,0)-VLOOKUP($B39,'分析対象順1'!$CB:$CO,14,0))&lt;0,(VLOOKUP($B39,'分析対象順1'!$CB:$CO,10,0)-VLOOKUP($B39,'分析対象順1'!$CB:$CO,14,0)),"")</f>
        <v>#REF!</v>
      </c>
      <c r="Q39" s="54"/>
      <c r="R39" s="57"/>
      <c r="S39" s="1"/>
      <c r="T39" s="70"/>
      <c r="U39" s="70"/>
      <c r="V39" s="70"/>
      <c r="W39" s="70"/>
      <c r="X39" s="70"/>
      <c r="Y39" s="70"/>
      <c r="Z39" s="70"/>
      <c r="AA39" s="70"/>
      <c r="AB39" s="70"/>
      <c r="AC39" s="70"/>
      <c r="AD39" s="70"/>
      <c r="AE39" s="70"/>
      <c r="AF39" s="70"/>
      <c r="AG39" s="70"/>
      <c r="AH39" s="70"/>
      <c r="AI39" s="70"/>
      <c r="AJ39" s="70"/>
    </row>
    <row r="40" ht="16.5" customHeight="1">
      <c r="A40" s="1"/>
      <c r="B40" s="59">
        <v>2.0</v>
      </c>
      <c r="C40" s="60" t="str">
        <f t="shared" si="11"/>
        <v>#REF!</v>
      </c>
      <c r="D40" s="26"/>
      <c r="E40" s="26"/>
      <c r="F40" s="26"/>
      <c r="G40" s="26"/>
      <c r="H40" s="27"/>
      <c r="I40" s="77" t="str">
        <f t="shared" si="12"/>
        <v>#REF!</v>
      </c>
      <c r="J40" s="61" t="str">
        <f t="shared" si="13"/>
        <v>#REF!</v>
      </c>
      <c r="K40" s="26"/>
      <c r="L40" s="27"/>
      <c r="M40" s="61" t="str">
        <f t="shared" si="14"/>
        <v>#REF!</v>
      </c>
      <c r="N40" s="26"/>
      <c r="O40" s="27"/>
      <c r="P40" s="61" t="str">
        <f t="shared" si="15"/>
        <v>#REF!</v>
      </c>
      <c r="Q40" s="26"/>
      <c r="R40" s="31"/>
      <c r="S40" s="1"/>
      <c r="T40" s="70"/>
      <c r="U40" s="70"/>
      <c r="V40" s="70"/>
      <c r="W40" s="70"/>
      <c r="X40" s="70"/>
      <c r="Y40" s="70"/>
      <c r="Z40" s="70"/>
      <c r="AA40" s="70"/>
      <c r="AB40" s="70"/>
      <c r="AC40" s="70"/>
      <c r="AD40" s="70"/>
      <c r="AE40" s="70"/>
      <c r="AF40" s="70"/>
      <c r="AG40" s="70"/>
      <c r="AH40" s="70"/>
      <c r="AI40" s="70"/>
      <c r="AJ40" s="70"/>
    </row>
    <row r="41" ht="16.5" customHeight="1">
      <c r="A41" s="1"/>
      <c r="B41" s="59">
        <v>3.0</v>
      </c>
      <c r="C41" s="60" t="str">
        <f t="shared" si="11"/>
        <v>#REF!</v>
      </c>
      <c r="D41" s="26"/>
      <c r="E41" s="26"/>
      <c r="F41" s="26"/>
      <c r="G41" s="26"/>
      <c r="H41" s="27"/>
      <c r="I41" s="77" t="str">
        <f t="shared" si="12"/>
        <v>#REF!</v>
      </c>
      <c r="J41" s="61" t="str">
        <f t="shared" si="13"/>
        <v>#REF!</v>
      </c>
      <c r="K41" s="26"/>
      <c r="L41" s="27"/>
      <c r="M41" s="61" t="str">
        <f t="shared" si="14"/>
        <v>#REF!</v>
      </c>
      <c r="N41" s="26"/>
      <c r="O41" s="27"/>
      <c r="P41" s="61" t="str">
        <f t="shared" si="15"/>
        <v>#REF!</v>
      </c>
      <c r="Q41" s="26"/>
      <c r="R41" s="31"/>
      <c r="S41" s="1"/>
      <c r="T41" s="70"/>
      <c r="U41" s="70"/>
      <c r="V41" s="70"/>
      <c r="W41" s="70"/>
      <c r="X41" s="70"/>
      <c r="Y41" s="70"/>
      <c r="Z41" s="70"/>
      <c r="AA41" s="70"/>
      <c r="AB41" s="70"/>
      <c r="AC41" s="70"/>
      <c r="AD41" s="70"/>
      <c r="AE41" s="70"/>
      <c r="AF41" s="70"/>
      <c r="AG41" s="70"/>
      <c r="AH41" s="70"/>
      <c r="AI41" s="70"/>
      <c r="AJ41" s="70"/>
    </row>
    <row r="42" ht="16.5" customHeight="1">
      <c r="A42" s="1"/>
      <c r="B42" s="59">
        <v>4.0</v>
      </c>
      <c r="C42" s="60" t="str">
        <f t="shared" si="11"/>
        <v>#REF!</v>
      </c>
      <c r="D42" s="26"/>
      <c r="E42" s="26"/>
      <c r="F42" s="26"/>
      <c r="G42" s="26"/>
      <c r="H42" s="27"/>
      <c r="I42" s="77" t="str">
        <f t="shared" si="12"/>
        <v>#REF!</v>
      </c>
      <c r="J42" s="61" t="str">
        <f t="shared" si="13"/>
        <v>#REF!</v>
      </c>
      <c r="K42" s="26"/>
      <c r="L42" s="27"/>
      <c r="M42" s="61" t="str">
        <f t="shared" si="14"/>
        <v>#REF!</v>
      </c>
      <c r="N42" s="26"/>
      <c r="O42" s="27"/>
      <c r="P42" s="61" t="str">
        <f t="shared" si="15"/>
        <v>#REF!</v>
      </c>
      <c r="Q42" s="26"/>
      <c r="R42" s="31"/>
      <c r="S42" s="1"/>
      <c r="T42" s="70"/>
      <c r="U42" s="70"/>
      <c r="V42" s="70"/>
      <c r="W42" s="70"/>
      <c r="X42" s="70"/>
      <c r="Y42" s="70"/>
      <c r="Z42" s="70"/>
      <c r="AA42" s="70"/>
      <c r="AB42" s="70"/>
      <c r="AC42" s="70"/>
      <c r="AD42" s="70"/>
      <c r="AE42" s="70"/>
      <c r="AF42" s="70"/>
      <c r="AG42" s="70"/>
      <c r="AH42" s="70"/>
      <c r="AI42" s="70"/>
      <c r="AJ42" s="70"/>
    </row>
    <row r="43" ht="16.5" customHeight="1">
      <c r="A43" s="1"/>
      <c r="B43" s="64">
        <v>5.0</v>
      </c>
      <c r="C43" s="65" t="str">
        <f>IF((P43=""),"",(VLOOKUP($B43,'分析対象順1'!$CB:$CO,3,0)))</f>
        <v>#REF!</v>
      </c>
      <c r="D43" s="34"/>
      <c r="E43" s="34"/>
      <c r="F43" s="34"/>
      <c r="G43" s="34"/>
      <c r="H43" s="35"/>
      <c r="I43" s="79" t="str">
        <f>IF((P43=""),"",(VLOOKUP($C43,'今回DT'!$C:$H,6,0)))</f>
        <v>#REF!</v>
      </c>
      <c r="J43" s="68" t="str">
        <f>IF((P43=""),"",(VLOOKUP($B43,'分析対象順1'!$CB:$CO,10,0)))</f>
        <v>#REF!</v>
      </c>
      <c r="K43" s="34"/>
      <c r="L43" s="35"/>
      <c r="M43" s="68" t="str">
        <f t="shared" si="14"/>
        <v>#REF!</v>
      </c>
      <c r="N43" s="34"/>
      <c r="O43" s="35"/>
      <c r="P43" s="68" t="str">
        <f t="shared" si="15"/>
        <v>#REF!</v>
      </c>
      <c r="Q43" s="34"/>
      <c r="R43" s="39"/>
      <c r="S43" s="1"/>
      <c r="T43" s="70"/>
      <c r="U43" s="70"/>
      <c r="V43" s="70"/>
      <c r="W43" s="70"/>
      <c r="X43" s="70"/>
      <c r="Y43" s="70"/>
      <c r="Z43" s="70"/>
      <c r="AA43" s="70"/>
      <c r="AB43" s="70"/>
      <c r="AC43" s="70"/>
      <c r="AD43" s="70"/>
      <c r="AE43" s="70"/>
      <c r="AF43" s="70"/>
      <c r="AG43" s="70"/>
      <c r="AH43" s="70"/>
      <c r="AI43" s="70"/>
      <c r="AJ43" s="70"/>
    </row>
    <row r="44" ht="16.5" customHeight="1">
      <c r="A44" s="1"/>
      <c r="B44" s="1"/>
      <c r="C44" s="1"/>
      <c r="D44" s="1"/>
      <c r="E44" s="1"/>
      <c r="F44" s="1"/>
      <c r="G44" s="1"/>
      <c r="H44" s="1"/>
      <c r="I44" s="1"/>
      <c r="J44" s="1"/>
      <c r="K44" s="1"/>
      <c r="L44" s="1"/>
      <c r="M44" s="1"/>
      <c r="N44" s="1"/>
      <c r="O44" s="1"/>
      <c r="P44" s="1"/>
      <c r="Q44" s="1"/>
      <c r="R44" s="1"/>
      <c r="S44" s="1"/>
      <c r="T44" s="70"/>
      <c r="U44" s="70"/>
      <c r="V44" s="70"/>
      <c r="W44" s="70"/>
      <c r="X44" s="70"/>
      <c r="Y44" s="70"/>
      <c r="Z44" s="70"/>
      <c r="AA44" s="70"/>
      <c r="AB44" s="70"/>
      <c r="AC44" s="70"/>
      <c r="AD44" s="70"/>
      <c r="AE44" s="70"/>
      <c r="AF44" s="70"/>
      <c r="AG44" s="70"/>
      <c r="AH44" s="70"/>
      <c r="AI44" s="70"/>
      <c r="AJ44" s="70"/>
    </row>
    <row r="45" ht="16.5" customHeight="1">
      <c r="A45" s="1"/>
      <c r="B45" s="80" t="s">
        <v>57</v>
      </c>
      <c r="C45" s="80"/>
      <c r="D45" s="80"/>
      <c r="E45" s="80"/>
      <c r="F45" s="80"/>
      <c r="G45" s="80"/>
      <c r="H45" s="80"/>
      <c r="I45" s="80"/>
      <c r="J45" s="80"/>
      <c r="K45" s="80"/>
      <c r="L45" s="80"/>
      <c r="M45" s="80"/>
      <c r="N45" s="80"/>
      <c r="O45" s="80"/>
      <c r="P45" s="80"/>
      <c r="Q45" s="80"/>
      <c r="R45" s="80"/>
      <c r="S45" s="1"/>
      <c r="T45" s="70"/>
      <c r="U45" s="70"/>
      <c r="V45" s="70"/>
      <c r="W45" s="70"/>
      <c r="X45" s="70"/>
      <c r="Y45" s="70"/>
      <c r="Z45" s="70"/>
      <c r="AA45" s="70"/>
      <c r="AB45" s="70"/>
      <c r="AC45" s="70"/>
      <c r="AD45" s="70"/>
      <c r="AE45" s="70"/>
      <c r="AF45" s="70"/>
      <c r="AG45" s="70"/>
      <c r="AH45" s="70"/>
      <c r="AI45" s="70"/>
      <c r="AJ45" s="70"/>
    </row>
    <row r="46" ht="16.5" customHeight="1">
      <c r="A46" s="1"/>
      <c r="B46" s="47" t="s">
        <v>35</v>
      </c>
      <c r="C46" s="48" t="s">
        <v>49</v>
      </c>
      <c r="D46" s="49"/>
      <c r="E46" s="49"/>
      <c r="F46" s="49"/>
      <c r="G46" s="49"/>
      <c r="H46" s="50"/>
      <c r="I46" s="74" t="s">
        <v>50</v>
      </c>
      <c r="J46" s="48" t="s">
        <v>21</v>
      </c>
      <c r="K46" s="49"/>
      <c r="L46" s="50"/>
      <c r="M46" s="48" t="s">
        <v>22</v>
      </c>
      <c r="N46" s="49"/>
      <c r="O46" s="50"/>
      <c r="P46" s="48" t="s">
        <v>58</v>
      </c>
      <c r="Q46" s="49"/>
      <c r="R46" s="51"/>
      <c r="S46" s="1"/>
      <c r="T46" s="70"/>
      <c r="U46" s="70"/>
      <c r="V46" s="70"/>
      <c r="W46" s="70"/>
      <c r="X46" s="70"/>
      <c r="Y46" s="70"/>
      <c r="Z46" s="70"/>
      <c r="AA46" s="70"/>
      <c r="AB46" s="70"/>
      <c r="AC46" s="70"/>
      <c r="AD46" s="70"/>
      <c r="AE46" s="70"/>
      <c r="AF46" s="70"/>
      <c r="AG46" s="70"/>
      <c r="AH46" s="70"/>
      <c r="AI46" s="70"/>
      <c r="AJ46" s="70"/>
    </row>
    <row r="47" ht="16.5" customHeight="1">
      <c r="A47" s="1"/>
      <c r="B47" s="52">
        <v>1.0</v>
      </c>
      <c r="C47" s="75" t="str">
        <f t="shared" ref="C47:C51" si="16">IF(P47="","",(VLOOKUP($B47,'分析対象順1'!$CA:$CO,4,0)))</f>
        <v>#REF!</v>
      </c>
      <c r="D47" s="19"/>
      <c r="E47" s="19"/>
      <c r="F47" s="19"/>
      <c r="G47" s="19"/>
      <c r="H47" s="20"/>
      <c r="I47" s="76" t="str">
        <f t="shared" ref="I47:I51" si="17">IF(P47="","",(VLOOKUP($C47,'今回DT'!$C:$H,6,0)))</f>
        <v>#REF!</v>
      </c>
      <c r="J47" s="56" t="str">
        <f t="shared" ref="J47:J51" si="18">IF(P47="","",(VLOOKUP($B47,'分析対象順1'!$CA:$CO,11,0)))</f>
        <v>#REF!</v>
      </c>
      <c r="K47" s="54"/>
      <c r="L47" s="55"/>
      <c r="M47" s="56" t="str">
        <f t="shared" ref="M47:M51" si="19">IF(P47="","",(VLOOKUP($B47,'分析対象順1'!$CA:$CO,15,0)))</f>
        <v>#REF!</v>
      </c>
      <c r="N47" s="54"/>
      <c r="O47" s="55"/>
      <c r="P47" s="56" t="str">
        <f t="shared" ref="P47:P51" si="20">IF((VLOOKUP($B47,'分析対象順1'!$CA:$CO,11,0)-VLOOKUP($B47,'分析対象順1'!$CA:$CO,15,0))&gt;0,(VLOOKUP($B47,'分析対象順1'!$CA:$CO,11,0)-VLOOKUP($B47,'分析対象順1'!$CA:$CO,15,0)),"")</f>
        <v>#REF!</v>
      </c>
      <c r="Q47" s="54"/>
      <c r="R47" s="57"/>
      <c r="S47" s="1"/>
      <c r="T47" s="70"/>
      <c r="U47" s="70"/>
      <c r="V47" s="70"/>
      <c r="W47" s="70"/>
      <c r="X47" s="70"/>
      <c r="Y47" s="70"/>
      <c r="Z47" s="70"/>
      <c r="AA47" s="70"/>
      <c r="AB47" s="70"/>
      <c r="AC47" s="70"/>
      <c r="AD47" s="70"/>
      <c r="AE47" s="70"/>
      <c r="AF47" s="70"/>
      <c r="AG47" s="70"/>
      <c r="AH47" s="70"/>
      <c r="AI47" s="70"/>
      <c r="AJ47" s="70"/>
    </row>
    <row r="48" ht="16.5" customHeight="1">
      <c r="A48" s="1"/>
      <c r="B48" s="59">
        <v>2.0</v>
      </c>
      <c r="C48" s="60" t="str">
        <f t="shared" si="16"/>
        <v>#REF!</v>
      </c>
      <c r="D48" s="26"/>
      <c r="E48" s="26"/>
      <c r="F48" s="26"/>
      <c r="G48" s="26"/>
      <c r="H48" s="27"/>
      <c r="I48" s="77" t="str">
        <f t="shared" si="17"/>
        <v>#REF!</v>
      </c>
      <c r="J48" s="61" t="str">
        <f t="shared" si="18"/>
        <v>#REF!</v>
      </c>
      <c r="K48" s="26"/>
      <c r="L48" s="27"/>
      <c r="M48" s="61" t="str">
        <f t="shared" si="19"/>
        <v>#REF!</v>
      </c>
      <c r="N48" s="26"/>
      <c r="O48" s="27"/>
      <c r="P48" s="61" t="str">
        <f t="shared" si="20"/>
        <v>#REF!</v>
      </c>
      <c r="Q48" s="26"/>
      <c r="R48" s="31"/>
      <c r="S48" s="1"/>
      <c r="T48" s="70"/>
      <c r="U48" s="70"/>
      <c r="V48" s="70"/>
      <c r="W48" s="70"/>
      <c r="X48" s="70"/>
      <c r="Y48" s="70"/>
      <c r="Z48" s="70"/>
      <c r="AA48" s="70"/>
      <c r="AB48" s="70"/>
      <c r="AC48" s="70"/>
      <c r="AD48" s="70"/>
      <c r="AE48" s="70"/>
      <c r="AF48" s="70"/>
      <c r="AG48" s="70"/>
      <c r="AH48" s="70"/>
      <c r="AI48" s="70"/>
      <c r="AJ48" s="70"/>
    </row>
    <row r="49" ht="16.5" customHeight="1">
      <c r="A49" s="1"/>
      <c r="B49" s="59">
        <v>3.0</v>
      </c>
      <c r="C49" s="60" t="str">
        <f t="shared" si="16"/>
        <v>#REF!</v>
      </c>
      <c r="D49" s="26"/>
      <c r="E49" s="26"/>
      <c r="F49" s="26"/>
      <c r="G49" s="26"/>
      <c r="H49" s="27"/>
      <c r="I49" s="77" t="str">
        <f t="shared" si="17"/>
        <v>#REF!</v>
      </c>
      <c r="J49" s="61" t="str">
        <f t="shared" si="18"/>
        <v>#REF!</v>
      </c>
      <c r="K49" s="26"/>
      <c r="L49" s="27"/>
      <c r="M49" s="61" t="str">
        <f t="shared" si="19"/>
        <v>#REF!</v>
      </c>
      <c r="N49" s="26"/>
      <c r="O49" s="27"/>
      <c r="P49" s="61" t="str">
        <f t="shared" si="20"/>
        <v>#REF!</v>
      </c>
      <c r="Q49" s="26"/>
      <c r="R49" s="31"/>
      <c r="S49" s="1"/>
      <c r="T49" s="70"/>
      <c r="U49" s="70"/>
      <c r="V49" s="70"/>
      <c r="W49" s="70"/>
      <c r="X49" s="70"/>
      <c r="Y49" s="70"/>
      <c r="Z49" s="70"/>
      <c r="AA49" s="70"/>
      <c r="AB49" s="70"/>
      <c r="AC49" s="70"/>
      <c r="AD49" s="70"/>
      <c r="AE49" s="70"/>
      <c r="AF49" s="70"/>
      <c r="AG49" s="70"/>
      <c r="AH49" s="70"/>
      <c r="AI49" s="70"/>
      <c r="AJ49" s="70"/>
    </row>
    <row r="50" ht="16.5" customHeight="1">
      <c r="A50" s="1"/>
      <c r="B50" s="59">
        <v>4.0</v>
      </c>
      <c r="C50" s="60" t="str">
        <f t="shared" si="16"/>
        <v>#REF!</v>
      </c>
      <c r="D50" s="26"/>
      <c r="E50" s="26"/>
      <c r="F50" s="26"/>
      <c r="G50" s="26"/>
      <c r="H50" s="27"/>
      <c r="I50" s="77" t="str">
        <f t="shared" si="17"/>
        <v>#REF!</v>
      </c>
      <c r="J50" s="61" t="str">
        <f t="shared" si="18"/>
        <v>#REF!</v>
      </c>
      <c r="K50" s="26"/>
      <c r="L50" s="27"/>
      <c r="M50" s="61" t="str">
        <f t="shared" si="19"/>
        <v>#REF!</v>
      </c>
      <c r="N50" s="26"/>
      <c r="O50" s="27"/>
      <c r="P50" s="61" t="str">
        <f t="shared" si="20"/>
        <v>#REF!</v>
      </c>
      <c r="Q50" s="26"/>
      <c r="R50" s="31"/>
      <c r="S50" s="1"/>
      <c r="T50" s="70"/>
      <c r="U50" s="70"/>
      <c r="V50" s="70"/>
      <c r="W50" s="70"/>
      <c r="X50" s="70"/>
      <c r="Y50" s="70"/>
      <c r="Z50" s="70"/>
      <c r="AA50" s="70"/>
      <c r="AB50" s="70"/>
      <c r="AC50" s="70"/>
      <c r="AD50" s="70"/>
      <c r="AE50" s="70"/>
      <c r="AF50" s="70"/>
      <c r="AG50" s="70"/>
      <c r="AH50" s="70"/>
      <c r="AI50" s="70"/>
      <c r="AJ50" s="70"/>
    </row>
    <row r="51" ht="16.5" customHeight="1">
      <c r="A51" s="1"/>
      <c r="B51" s="64">
        <v>5.0</v>
      </c>
      <c r="C51" s="65" t="str">
        <f t="shared" si="16"/>
        <v>#REF!</v>
      </c>
      <c r="D51" s="34"/>
      <c r="E51" s="34"/>
      <c r="F51" s="34"/>
      <c r="G51" s="34"/>
      <c r="H51" s="35"/>
      <c r="I51" s="79" t="str">
        <f t="shared" si="17"/>
        <v>#REF!</v>
      </c>
      <c r="J51" s="68" t="str">
        <f t="shared" si="18"/>
        <v>#REF!</v>
      </c>
      <c r="K51" s="34"/>
      <c r="L51" s="35"/>
      <c r="M51" s="68" t="str">
        <f t="shared" si="19"/>
        <v>#REF!</v>
      </c>
      <c r="N51" s="34"/>
      <c r="O51" s="35"/>
      <c r="P51" s="68" t="str">
        <f t="shared" si="20"/>
        <v>#REF!</v>
      </c>
      <c r="Q51" s="34"/>
      <c r="R51" s="39"/>
      <c r="S51" s="1"/>
      <c r="T51" s="70"/>
      <c r="U51" s="70"/>
      <c r="V51" s="70"/>
      <c r="W51" s="70"/>
      <c r="X51" s="70"/>
      <c r="Y51" s="70"/>
      <c r="Z51" s="70"/>
      <c r="AA51" s="70"/>
      <c r="AB51" s="70"/>
      <c r="AC51" s="70"/>
      <c r="AD51" s="70"/>
      <c r="AE51" s="70"/>
      <c r="AF51" s="70"/>
      <c r="AG51" s="70"/>
      <c r="AH51" s="70"/>
      <c r="AI51" s="70"/>
      <c r="AJ51" s="70"/>
    </row>
    <row r="52" ht="16.5" customHeight="1">
      <c r="A52" s="1"/>
      <c r="B52" s="1"/>
      <c r="C52" s="1"/>
      <c r="D52" s="1"/>
      <c r="E52" s="1"/>
      <c r="F52" s="1"/>
      <c r="G52" s="1"/>
      <c r="H52" s="1"/>
      <c r="I52" s="1"/>
      <c r="J52" s="1"/>
      <c r="K52" s="1"/>
      <c r="L52" s="1"/>
      <c r="M52" s="1"/>
      <c r="N52" s="1"/>
      <c r="O52" s="1"/>
      <c r="P52" s="1"/>
      <c r="Q52" s="1"/>
      <c r="R52" s="1"/>
      <c r="S52" s="1"/>
      <c r="T52" s="70"/>
      <c r="U52" s="70"/>
      <c r="V52" s="70"/>
      <c r="W52" s="70"/>
      <c r="X52" s="70"/>
      <c r="Y52" s="70"/>
      <c r="Z52" s="70"/>
      <c r="AA52" s="70"/>
      <c r="AB52" s="70"/>
      <c r="AC52" s="70"/>
      <c r="AD52" s="70"/>
      <c r="AE52" s="70"/>
      <c r="AF52" s="70"/>
      <c r="AG52" s="70"/>
      <c r="AH52" s="70"/>
      <c r="AI52" s="70"/>
      <c r="AJ52" s="70"/>
    </row>
    <row r="53" ht="16.5" customHeight="1">
      <c r="A53" s="5" t="s">
        <v>39</v>
      </c>
      <c r="T53" s="1"/>
      <c r="U53" s="1"/>
      <c r="V53" s="1"/>
      <c r="W53" s="1"/>
      <c r="X53" s="1"/>
      <c r="Y53" s="1"/>
      <c r="Z53" s="1"/>
      <c r="AA53" s="70"/>
      <c r="AB53" s="70"/>
      <c r="AC53" s="70"/>
      <c r="AD53" s="70"/>
      <c r="AE53" s="70"/>
      <c r="AF53" s="70"/>
      <c r="AG53" s="70"/>
      <c r="AH53" s="70"/>
      <c r="AI53" s="70"/>
      <c r="AJ53" s="70"/>
    </row>
    <row r="54" ht="18.0" customHeight="1">
      <c r="A54" s="70"/>
      <c r="B54" s="70"/>
      <c r="C54" s="70"/>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row>
    <row r="55" ht="18.0" customHeight="1">
      <c r="A55" s="70"/>
      <c r="B55" s="70"/>
      <c r="C55" s="70"/>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row>
    <row r="56" ht="18.0" customHeight="1">
      <c r="A56" s="70"/>
      <c r="B56" s="70"/>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row>
    <row r="57" ht="18.0" customHeight="1">
      <c r="A57" s="70"/>
      <c r="B57" s="70"/>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row>
    <row r="58" ht="18.0" customHeight="1">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row>
    <row r="59" ht="18.0" customHeight="1">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row>
    <row r="60" ht="18.0" customHeight="1">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row>
    <row r="61" ht="18.0" customHeight="1">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row>
    <row r="62" ht="18.0" customHeight="1">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row>
    <row r="63" ht="18.0" customHeight="1">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row>
    <row r="64" ht="18.0" customHeight="1">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row>
    <row r="65" ht="18.0" customHeight="1">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row>
    <row r="66" ht="18.0" customHeight="1">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row>
    <row r="67" ht="18.0" customHeight="1">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row>
    <row r="68" ht="18.0" customHeight="1">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row>
    <row r="69" ht="18.0" customHeight="1">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c r="AI69" s="70"/>
      <c r="AJ69" s="70"/>
    </row>
    <row r="70" ht="18.0" customHeight="1">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row>
    <row r="71" ht="18.0" customHeight="1">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row>
    <row r="72" ht="18.0" customHeight="1">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c r="AI72" s="70"/>
      <c r="AJ72" s="70"/>
    </row>
    <row r="73" ht="18.0" customHeight="1">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c r="AE73" s="70"/>
      <c r="AF73" s="70"/>
      <c r="AG73" s="70"/>
      <c r="AH73" s="70"/>
      <c r="AI73" s="70"/>
      <c r="AJ73" s="70"/>
    </row>
    <row r="74" ht="18.0" customHeight="1">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row>
    <row r="75" ht="18.0" customHeight="1">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c r="AD75" s="70"/>
      <c r="AE75" s="70"/>
      <c r="AF75" s="70"/>
      <c r="AG75" s="70"/>
      <c r="AH75" s="70"/>
      <c r="AI75" s="70"/>
      <c r="AJ75" s="70"/>
    </row>
    <row r="76" ht="18.0" customHeight="1">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c r="AE76" s="70"/>
      <c r="AF76" s="70"/>
      <c r="AG76" s="70"/>
      <c r="AH76" s="70"/>
      <c r="AI76" s="70"/>
      <c r="AJ76" s="70"/>
    </row>
    <row r="77" ht="18.0" customHeight="1">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c r="AE77" s="70"/>
      <c r="AF77" s="70"/>
      <c r="AG77" s="70"/>
      <c r="AH77" s="70"/>
      <c r="AI77" s="70"/>
      <c r="AJ77" s="70"/>
    </row>
    <row r="78" ht="18.0" customHeight="1">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c r="AE78" s="70"/>
      <c r="AF78" s="70"/>
      <c r="AG78" s="70"/>
      <c r="AH78" s="70"/>
      <c r="AI78" s="70"/>
      <c r="AJ78" s="70"/>
    </row>
    <row r="79" ht="18.0" customHeight="1">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c r="AD79" s="70"/>
      <c r="AE79" s="70"/>
      <c r="AF79" s="70"/>
      <c r="AG79" s="70"/>
      <c r="AH79" s="70"/>
      <c r="AI79" s="70"/>
      <c r="AJ79" s="70"/>
    </row>
    <row r="80" ht="18.0" customHeight="1">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c r="AC80" s="70"/>
      <c r="AD80" s="70"/>
      <c r="AE80" s="70"/>
      <c r="AF80" s="70"/>
      <c r="AG80" s="70"/>
      <c r="AH80" s="70"/>
      <c r="AI80" s="70"/>
      <c r="AJ80" s="70"/>
    </row>
    <row r="81" ht="18.0" customHeight="1">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c r="AA81" s="70"/>
      <c r="AB81" s="70"/>
      <c r="AC81" s="70"/>
      <c r="AD81" s="70"/>
      <c r="AE81" s="70"/>
      <c r="AF81" s="70"/>
      <c r="AG81" s="70"/>
      <c r="AH81" s="70"/>
      <c r="AI81" s="70"/>
      <c r="AJ81" s="70"/>
    </row>
    <row r="82" ht="18.0" customHeight="1">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c r="AA82" s="70"/>
      <c r="AB82" s="70"/>
      <c r="AC82" s="70"/>
      <c r="AD82" s="70"/>
      <c r="AE82" s="70"/>
      <c r="AF82" s="70"/>
      <c r="AG82" s="70"/>
      <c r="AH82" s="70"/>
      <c r="AI82" s="70"/>
      <c r="AJ82" s="70"/>
    </row>
    <row r="83" ht="18.0" customHeight="1">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row>
    <row r="84" ht="18.0" customHeight="1">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c r="AA84" s="70"/>
      <c r="AB84" s="70"/>
      <c r="AC84" s="70"/>
      <c r="AD84" s="70"/>
      <c r="AE84" s="70"/>
      <c r="AF84" s="70"/>
      <c r="AG84" s="70"/>
      <c r="AH84" s="70"/>
      <c r="AI84" s="70"/>
      <c r="AJ84" s="70"/>
    </row>
    <row r="85" ht="18.0" customHeight="1">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c r="AA85" s="70"/>
      <c r="AB85" s="70"/>
      <c r="AC85" s="70"/>
      <c r="AD85" s="70"/>
      <c r="AE85" s="70"/>
      <c r="AF85" s="70"/>
      <c r="AG85" s="70"/>
      <c r="AH85" s="70"/>
      <c r="AI85" s="70"/>
      <c r="AJ85" s="70"/>
    </row>
    <row r="86" ht="18.0" customHeight="1">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c r="AA86" s="70"/>
      <c r="AB86" s="70"/>
      <c r="AC86" s="70"/>
      <c r="AD86" s="70"/>
      <c r="AE86" s="70"/>
      <c r="AF86" s="70"/>
      <c r="AG86" s="70"/>
      <c r="AH86" s="70"/>
      <c r="AI86" s="70"/>
      <c r="AJ86" s="70"/>
    </row>
    <row r="87" ht="18.0" customHeight="1">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row>
    <row r="88" ht="18.0" customHeight="1">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row>
    <row r="89" ht="18.0" customHeight="1">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row>
    <row r="90" ht="18.0" customHeight="1">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row>
    <row r="91" ht="18.0" customHeight="1">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c r="AE91" s="70"/>
      <c r="AF91" s="70"/>
      <c r="AG91" s="70"/>
      <c r="AH91" s="70"/>
      <c r="AI91" s="70"/>
      <c r="AJ91" s="70"/>
    </row>
    <row r="92" ht="18.0" customHeight="1">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c r="AE92" s="70"/>
      <c r="AF92" s="70"/>
      <c r="AG92" s="70"/>
      <c r="AH92" s="70"/>
      <c r="AI92" s="70"/>
      <c r="AJ92" s="70"/>
    </row>
    <row r="93" ht="18.0" customHeight="1">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c r="AE93" s="70"/>
      <c r="AF93" s="70"/>
      <c r="AG93" s="70"/>
      <c r="AH93" s="70"/>
      <c r="AI93" s="70"/>
      <c r="AJ93" s="70"/>
    </row>
    <row r="94" ht="18.0" customHeight="1">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c r="AE94" s="70"/>
      <c r="AF94" s="70"/>
      <c r="AG94" s="70"/>
      <c r="AH94" s="70"/>
      <c r="AI94" s="70"/>
      <c r="AJ94" s="70"/>
    </row>
    <row r="95" ht="18.0" customHeight="1">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row>
    <row r="96" ht="18.0" customHeight="1">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c r="AA96" s="70"/>
      <c r="AB96" s="70"/>
      <c r="AC96" s="70"/>
      <c r="AD96" s="70"/>
      <c r="AE96" s="70"/>
      <c r="AF96" s="70"/>
      <c r="AG96" s="70"/>
      <c r="AH96" s="70"/>
      <c r="AI96" s="70"/>
      <c r="AJ96" s="70"/>
    </row>
    <row r="97" ht="18.0" customHeight="1">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c r="AA97" s="70"/>
      <c r="AB97" s="70"/>
      <c r="AC97" s="70"/>
      <c r="AD97" s="70"/>
      <c r="AE97" s="70"/>
      <c r="AF97" s="70"/>
      <c r="AG97" s="70"/>
      <c r="AH97" s="70"/>
      <c r="AI97" s="70"/>
      <c r="AJ97" s="70"/>
    </row>
    <row r="98" ht="18.0" customHeight="1">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c r="AA98" s="70"/>
      <c r="AB98" s="70"/>
      <c r="AC98" s="70"/>
      <c r="AD98" s="70"/>
      <c r="AE98" s="70"/>
      <c r="AF98" s="70"/>
      <c r="AG98" s="70"/>
      <c r="AH98" s="70"/>
      <c r="AI98" s="70"/>
      <c r="AJ98" s="70"/>
    </row>
    <row r="99" ht="18.0" customHeight="1">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c r="AA99" s="70"/>
      <c r="AB99" s="70"/>
      <c r="AC99" s="70"/>
      <c r="AD99" s="70"/>
      <c r="AE99" s="70"/>
      <c r="AF99" s="70"/>
      <c r="AG99" s="70"/>
      <c r="AH99" s="70"/>
      <c r="AI99" s="70"/>
      <c r="AJ99" s="70"/>
    </row>
    <row r="100" ht="18.0" customHeight="1">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c r="AB100" s="70"/>
      <c r="AC100" s="70"/>
      <c r="AD100" s="70"/>
      <c r="AE100" s="70"/>
      <c r="AF100" s="70"/>
      <c r="AG100" s="70"/>
      <c r="AH100" s="70"/>
      <c r="AI100" s="70"/>
      <c r="AJ100" s="70"/>
    </row>
    <row r="101" ht="18.0" customHeight="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c r="AA101" s="70"/>
      <c r="AB101" s="70"/>
      <c r="AC101" s="70"/>
      <c r="AD101" s="70"/>
      <c r="AE101" s="70"/>
      <c r="AF101" s="70"/>
      <c r="AG101" s="70"/>
      <c r="AH101" s="70"/>
      <c r="AI101" s="70"/>
      <c r="AJ101" s="70"/>
    </row>
    <row r="102" ht="18.0" customHeight="1">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c r="AB102" s="70"/>
      <c r="AC102" s="70"/>
      <c r="AD102" s="70"/>
      <c r="AE102" s="70"/>
      <c r="AF102" s="70"/>
      <c r="AG102" s="70"/>
      <c r="AH102" s="70"/>
      <c r="AI102" s="70"/>
      <c r="AJ102" s="70"/>
    </row>
    <row r="103" ht="18.0" customHeight="1">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c r="AC103" s="70"/>
      <c r="AD103" s="70"/>
      <c r="AE103" s="70"/>
      <c r="AF103" s="70"/>
      <c r="AG103" s="70"/>
      <c r="AH103" s="70"/>
      <c r="AI103" s="70"/>
      <c r="AJ103" s="70"/>
    </row>
    <row r="104" ht="18.0" customHeight="1">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c r="AA104" s="70"/>
      <c r="AB104" s="70"/>
      <c r="AC104" s="70"/>
      <c r="AD104" s="70"/>
      <c r="AE104" s="70"/>
      <c r="AF104" s="70"/>
      <c r="AG104" s="70"/>
      <c r="AH104" s="70"/>
      <c r="AI104" s="70"/>
      <c r="AJ104" s="70"/>
    </row>
    <row r="105" ht="18.0" customHeight="1">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0"/>
      <c r="AD105" s="70"/>
      <c r="AE105" s="70"/>
      <c r="AF105" s="70"/>
      <c r="AG105" s="70"/>
      <c r="AH105" s="70"/>
      <c r="AI105" s="70"/>
      <c r="AJ105" s="70"/>
    </row>
    <row r="106" ht="18.0" customHeight="1">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c r="AC106" s="70"/>
      <c r="AD106" s="70"/>
      <c r="AE106" s="70"/>
      <c r="AF106" s="70"/>
      <c r="AG106" s="70"/>
      <c r="AH106" s="70"/>
      <c r="AI106" s="70"/>
      <c r="AJ106" s="70"/>
    </row>
    <row r="107" ht="18.0" customHeight="1">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c r="AA107" s="70"/>
      <c r="AB107" s="70"/>
      <c r="AC107" s="70"/>
      <c r="AD107" s="70"/>
      <c r="AE107" s="70"/>
      <c r="AF107" s="70"/>
      <c r="AG107" s="70"/>
      <c r="AH107" s="70"/>
      <c r="AI107" s="70"/>
      <c r="AJ107" s="70"/>
    </row>
    <row r="108" ht="18.0" customHeight="1">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c r="AA108" s="70"/>
      <c r="AB108" s="70"/>
      <c r="AC108" s="70"/>
      <c r="AD108" s="70"/>
      <c r="AE108" s="70"/>
      <c r="AF108" s="70"/>
      <c r="AG108" s="70"/>
      <c r="AH108" s="70"/>
      <c r="AI108" s="70"/>
      <c r="AJ108" s="70"/>
    </row>
    <row r="109" ht="18.0" customHeight="1">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c r="AB109" s="70"/>
      <c r="AC109" s="70"/>
      <c r="AD109" s="70"/>
      <c r="AE109" s="70"/>
      <c r="AF109" s="70"/>
      <c r="AG109" s="70"/>
      <c r="AH109" s="70"/>
      <c r="AI109" s="70"/>
      <c r="AJ109" s="70"/>
    </row>
    <row r="110" ht="18.0" customHeight="1">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c r="AB110" s="70"/>
      <c r="AC110" s="70"/>
      <c r="AD110" s="70"/>
      <c r="AE110" s="70"/>
      <c r="AF110" s="70"/>
      <c r="AG110" s="70"/>
      <c r="AH110" s="70"/>
      <c r="AI110" s="70"/>
      <c r="AJ110" s="70"/>
    </row>
    <row r="111" ht="18.0" customHeight="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c r="AA111" s="70"/>
      <c r="AB111" s="70"/>
      <c r="AC111" s="70"/>
      <c r="AD111" s="70"/>
      <c r="AE111" s="70"/>
      <c r="AF111" s="70"/>
      <c r="AG111" s="70"/>
      <c r="AH111" s="70"/>
      <c r="AI111" s="70"/>
      <c r="AJ111" s="70"/>
    </row>
    <row r="112" ht="18.0" customHeight="1">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0"/>
      <c r="AD112" s="70"/>
      <c r="AE112" s="70"/>
      <c r="AF112" s="70"/>
      <c r="AG112" s="70"/>
      <c r="AH112" s="70"/>
      <c r="AI112" s="70"/>
      <c r="AJ112" s="70"/>
    </row>
    <row r="113" ht="18.0" customHeight="1">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c r="AA113" s="70"/>
      <c r="AB113" s="70"/>
      <c r="AC113" s="70"/>
      <c r="AD113" s="70"/>
      <c r="AE113" s="70"/>
      <c r="AF113" s="70"/>
      <c r="AG113" s="70"/>
      <c r="AH113" s="70"/>
      <c r="AI113" s="70"/>
      <c r="AJ113" s="70"/>
    </row>
    <row r="114" ht="18.0" customHeight="1">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c r="AA114" s="70"/>
      <c r="AB114" s="70"/>
      <c r="AC114" s="70"/>
      <c r="AD114" s="70"/>
      <c r="AE114" s="70"/>
      <c r="AF114" s="70"/>
      <c r="AG114" s="70"/>
      <c r="AH114" s="70"/>
      <c r="AI114" s="70"/>
      <c r="AJ114" s="70"/>
    </row>
    <row r="115" ht="18.0" customHeight="1">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c r="AA115" s="70"/>
      <c r="AB115" s="70"/>
      <c r="AC115" s="70"/>
      <c r="AD115" s="70"/>
      <c r="AE115" s="70"/>
      <c r="AF115" s="70"/>
      <c r="AG115" s="70"/>
      <c r="AH115" s="70"/>
      <c r="AI115" s="70"/>
      <c r="AJ115" s="70"/>
    </row>
    <row r="116" ht="18.0" customHeight="1">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c r="AA116" s="70"/>
      <c r="AB116" s="70"/>
      <c r="AC116" s="70"/>
      <c r="AD116" s="70"/>
      <c r="AE116" s="70"/>
      <c r="AF116" s="70"/>
      <c r="AG116" s="70"/>
      <c r="AH116" s="70"/>
      <c r="AI116" s="70"/>
      <c r="AJ116" s="70"/>
    </row>
    <row r="117" ht="18.0" customHeight="1">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c r="AA117" s="70"/>
      <c r="AB117" s="70"/>
      <c r="AC117" s="70"/>
      <c r="AD117" s="70"/>
      <c r="AE117" s="70"/>
      <c r="AF117" s="70"/>
      <c r="AG117" s="70"/>
      <c r="AH117" s="70"/>
      <c r="AI117" s="70"/>
      <c r="AJ117" s="70"/>
    </row>
    <row r="118" ht="18.0" customHeight="1">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c r="AE118" s="70"/>
      <c r="AF118" s="70"/>
      <c r="AG118" s="70"/>
      <c r="AH118" s="70"/>
      <c r="AI118" s="70"/>
      <c r="AJ118" s="70"/>
    </row>
    <row r="119" ht="18.0" customHeight="1">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c r="AA119" s="70"/>
      <c r="AB119" s="70"/>
      <c r="AC119" s="70"/>
      <c r="AD119" s="70"/>
      <c r="AE119" s="70"/>
      <c r="AF119" s="70"/>
      <c r="AG119" s="70"/>
      <c r="AH119" s="70"/>
      <c r="AI119" s="70"/>
      <c r="AJ119" s="70"/>
    </row>
    <row r="120" ht="18.0" customHeight="1">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c r="AB120" s="70"/>
      <c r="AC120" s="70"/>
      <c r="AD120" s="70"/>
      <c r="AE120" s="70"/>
      <c r="AF120" s="70"/>
      <c r="AG120" s="70"/>
      <c r="AH120" s="70"/>
      <c r="AI120" s="70"/>
      <c r="AJ120" s="70"/>
    </row>
    <row r="121" ht="18.0" customHeight="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0"/>
      <c r="AD121" s="70"/>
      <c r="AE121" s="70"/>
      <c r="AF121" s="70"/>
      <c r="AG121" s="70"/>
      <c r="AH121" s="70"/>
      <c r="AI121" s="70"/>
      <c r="AJ121" s="70"/>
    </row>
    <row r="122" ht="18.0" customHeight="1">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c r="AA122" s="70"/>
      <c r="AB122" s="70"/>
      <c r="AC122" s="70"/>
      <c r="AD122" s="70"/>
      <c r="AE122" s="70"/>
      <c r="AF122" s="70"/>
      <c r="AG122" s="70"/>
      <c r="AH122" s="70"/>
      <c r="AI122" s="70"/>
      <c r="AJ122" s="70"/>
    </row>
    <row r="123" ht="18.0" customHeight="1">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c r="AC123" s="70"/>
      <c r="AD123" s="70"/>
      <c r="AE123" s="70"/>
      <c r="AF123" s="70"/>
      <c r="AG123" s="70"/>
      <c r="AH123" s="70"/>
      <c r="AI123" s="70"/>
      <c r="AJ123" s="70"/>
    </row>
    <row r="124" ht="18.0" customHeight="1">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c r="AE124" s="70"/>
      <c r="AF124" s="70"/>
      <c r="AG124" s="70"/>
      <c r="AH124" s="70"/>
      <c r="AI124" s="70"/>
      <c r="AJ124" s="70"/>
    </row>
    <row r="125" ht="18.0" customHeight="1">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row>
    <row r="126" ht="18.0" customHeight="1">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c r="AA126" s="70"/>
      <c r="AB126" s="70"/>
      <c r="AC126" s="70"/>
      <c r="AD126" s="70"/>
      <c r="AE126" s="70"/>
      <c r="AF126" s="70"/>
      <c r="AG126" s="70"/>
      <c r="AH126" s="70"/>
      <c r="AI126" s="70"/>
      <c r="AJ126" s="70"/>
    </row>
    <row r="127" ht="18.0" customHeight="1">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70"/>
      <c r="AC127" s="70"/>
      <c r="AD127" s="70"/>
      <c r="AE127" s="70"/>
      <c r="AF127" s="70"/>
      <c r="AG127" s="70"/>
      <c r="AH127" s="70"/>
      <c r="AI127" s="70"/>
      <c r="AJ127" s="70"/>
    </row>
    <row r="128" ht="18.0" customHeight="1">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c r="AA128" s="70"/>
      <c r="AB128" s="70"/>
      <c r="AC128" s="70"/>
      <c r="AD128" s="70"/>
      <c r="AE128" s="70"/>
      <c r="AF128" s="70"/>
      <c r="AG128" s="70"/>
      <c r="AH128" s="70"/>
      <c r="AI128" s="70"/>
      <c r="AJ128" s="70"/>
    </row>
    <row r="129" ht="18.0" customHeight="1">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c r="AA129" s="70"/>
      <c r="AB129" s="70"/>
      <c r="AC129" s="70"/>
      <c r="AD129" s="70"/>
      <c r="AE129" s="70"/>
      <c r="AF129" s="70"/>
      <c r="AG129" s="70"/>
      <c r="AH129" s="70"/>
      <c r="AI129" s="70"/>
      <c r="AJ129" s="70"/>
    </row>
    <row r="130" ht="18.0" customHeight="1">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c r="AA130" s="70"/>
      <c r="AB130" s="70"/>
      <c r="AC130" s="70"/>
      <c r="AD130" s="70"/>
      <c r="AE130" s="70"/>
      <c r="AF130" s="70"/>
      <c r="AG130" s="70"/>
      <c r="AH130" s="70"/>
      <c r="AI130" s="70"/>
      <c r="AJ130" s="70"/>
    </row>
    <row r="131" ht="18.0" customHeight="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70"/>
      <c r="AD131" s="70"/>
      <c r="AE131" s="70"/>
      <c r="AF131" s="70"/>
      <c r="AG131" s="70"/>
      <c r="AH131" s="70"/>
      <c r="AI131" s="70"/>
      <c r="AJ131" s="70"/>
    </row>
    <row r="132" ht="18.0" customHeight="1">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70"/>
      <c r="AD132" s="70"/>
      <c r="AE132" s="70"/>
      <c r="AF132" s="70"/>
      <c r="AG132" s="70"/>
      <c r="AH132" s="70"/>
      <c r="AI132" s="70"/>
      <c r="AJ132" s="70"/>
    </row>
    <row r="133" ht="18.0" customHeight="1">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c r="AE133" s="70"/>
      <c r="AF133" s="70"/>
      <c r="AG133" s="70"/>
      <c r="AH133" s="70"/>
      <c r="AI133" s="70"/>
      <c r="AJ133" s="70"/>
    </row>
    <row r="134" ht="18.0" customHeight="1">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70"/>
      <c r="AD134" s="70"/>
      <c r="AE134" s="70"/>
      <c r="AF134" s="70"/>
      <c r="AG134" s="70"/>
      <c r="AH134" s="70"/>
      <c r="AI134" s="70"/>
      <c r="AJ134" s="70"/>
    </row>
    <row r="135" ht="18.0" customHeight="1">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70"/>
      <c r="AD135" s="70"/>
      <c r="AE135" s="70"/>
      <c r="AF135" s="70"/>
      <c r="AG135" s="70"/>
      <c r="AH135" s="70"/>
      <c r="AI135" s="70"/>
      <c r="AJ135" s="70"/>
    </row>
    <row r="136" ht="18.0" customHeight="1">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c r="AB136" s="70"/>
      <c r="AC136" s="70"/>
      <c r="AD136" s="70"/>
      <c r="AE136" s="70"/>
      <c r="AF136" s="70"/>
      <c r="AG136" s="70"/>
      <c r="AH136" s="70"/>
      <c r="AI136" s="70"/>
      <c r="AJ136" s="70"/>
    </row>
    <row r="137" ht="18.0" customHeight="1">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row>
    <row r="138" ht="18.0" customHeight="1">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c r="AA138" s="70"/>
      <c r="AB138" s="70"/>
      <c r="AC138" s="70"/>
      <c r="AD138" s="70"/>
      <c r="AE138" s="70"/>
      <c r="AF138" s="70"/>
      <c r="AG138" s="70"/>
      <c r="AH138" s="70"/>
      <c r="AI138" s="70"/>
      <c r="AJ138" s="70"/>
    </row>
    <row r="139" ht="18.0" customHeight="1">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c r="AA139" s="70"/>
      <c r="AB139" s="70"/>
      <c r="AC139" s="70"/>
      <c r="AD139" s="70"/>
      <c r="AE139" s="70"/>
      <c r="AF139" s="70"/>
      <c r="AG139" s="70"/>
      <c r="AH139" s="70"/>
      <c r="AI139" s="70"/>
      <c r="AJ139" s="70"/>
    </row>
    <row r="140" ht="18.0" customHeight="1">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c r="AA140" s="70"/>
      <c r="AB140" s="70"/>
      <c r="AC140" s="70"/>
      <c r="AD140" s="70"/>
      <c r="AE140" s="70"/>
      <c r="AF140" s="70"/>
      <c r="AG140" s="70"/>
      <c r="AH140" s="70"/>
      <c r="AI140" s="70"/>
      <c r="AJ140" s="70"/>
    </row>
    <row r="141" ht="18.0" customHeight="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0"/>
      <c r="AD141" s="70"/>
      <c r="AE141" s="70"/>
      <c r="AF141" s="70"/>
      <c r="AG141" s="70"/>
      <c r="AH141" s="70"/>
      <c r="AI141" s="70"/>
      <c r="AJ141" s="70"/>
    </row>
    <row r="142" ht="18.0" customHeight="1">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70"/>
      <c r="AC142" s="70"/>
      <c r="AD142" s="70"/>
      <c r="AE142" s="70"/>
      <c r="AF142" s="70"/>
      <c r="AG142" s="70"/>
      <c r="AH142" s="70"/>
      <c r="AI142" s="70"/>
      <c r="AJ142" s="70"/>
    </row>
    <row r="143" ht="18.0" customHeight="1">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c r="AA143" s="70"/>
      <c r="AB143" s="70"/>
      <c r="AC143" s="70"/>
      <c r="AD143" s="70"/>
      <c r="AE143" s="70"/>
      <c r="AF143" s="70"/>
      <c r="AG143" s="70"/>
      <c r="AH143" s="70"/>
      <c r="AI143" s="70"/>
      <c r="AJ143" s="70"/>
    </row>
    <row r="144" ht="18.0" customHeight="1">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c r="AA144" s="70"/>
      <c r="AB144" s="70"/>
      <c r="AC144" s="70"/>
      <c r="AD144" s="70"/>
      <c r="AE144" s="70"/>
      <c r="AF144" s="70"/>
      <c r="AG144" s="70"/>
      <c r="AH144" s="70"/>
      <c r="AI144" s="70"/>
      <c r="AJ144" s="70"/>
    </row>
    <row r="145" ht="18.0" customHeight="1">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c r="AA145" s="70"/>
      <c r="AB145" s="70"/>
      <c r="AC145" s="70"/>
      <c r="AD145" s="70"/>
      <c r="AE145" s="70"/>
      <c r="AF145" s="70"/>
      <c r="AG145" s="70"/>
      <c r="AH145" s="70"/>
      <c r="AI145" s="70"/>
      <c r="AJ145" s="70"/>
    </row>
    <row r="146" ht="18.0" customHeight="1">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c r="AA146" s="70"/>
      <c r="AB146" s="70"/>
      <c r="AC146" s="70"/>
      <c r="AD146" s="70"/>
      <c r="AE146" s="70"/>
      <c r="AF146" s="70"/>
      <c r="AG146" s="70"/>
      <c r="AH146" s="70"/>
      <c r="AI146" s="70"/>
      <c r="AJ146" s="70"/>
    </row>
    <row r="147" ht="18.0" customHeight="1">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c r="AA147" s="70"/>
      <c r="AB147" s="70"/>
      <c r="AC147" s="70"/>
      <c r="AD147" s="70"/>
      <c r="AE147" s="70"/>
      <c r="AF147" s="70"/>
      <c r="AG147" s="70"/>
      <c r="AH147" s="70"/>
      <c r="AI147" s="70"/>
      <c r="AJ147" s="70"/>
    </row>
    <row r="148" ht="18.0" customHeight="1">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c r="AA148" s="70"/>
      <c r="AB148" s="70"/>
      <c r="AC148" s="70"/>
      <c r="AD148" s="70"/>
      <c r="AE148" s="70"/>
      <c r="AF148" s="70"/>
      <c r="AG148" s="70"/>
      <c r="AH148" s="70"/>
      <c r="AI148" s="70"/>
      <c r="AJ148" s="70"/>
    </row>
    <row r="149" ht="18.0" customHeight="1">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c r="AA149" s="70"/>
      <c r="AB149" s="70"/>
      <c r="AC149" s="70"/>
      <c r="AD149" s="70"/>
      <c r="AE149" s="70"/>
      <c r="AF149" s="70"/>
      <c r="AG149" s="70"/>
      <c r="AH149" s="70"/>
      <c r="AI149" s="70"/>
      <c r="AJ149" s="70"/>
    </row>
    <row r="150" ht="18.0" customHeight="1">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c r="AA150" s="70"/>
      <c r="AB150" s="70"/>
      <c r="AC150" s="70"/>
      <c r="AD150" s="70"/>
      <c r="AE150" s="70"/>
      <c r="AF150" s="70"/>
      <c r="AG150" s="70"/>
      <c r="AH150" s="70"/>
      <c r="AI150" s="70"/>
      <c r="AJ150" s="70"/>
    </row>
    <row r="151" ht="18.0" customHeight="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c r="AA151" s="70"/>
      <c r="AB151" s="70"/>
      <c r="AC151" s="70"/>
      <c r="AD151" s="70"/>
      <c r="AE151" s="70"/>
      <c r="AF151" s="70"/>
      <c r="AG151" s="70"/>
      <c r="AH151" s="70"/>
      <c r="AI151" s="70"/>
      <c r="AJ151" s="70"/>
    </row>
    <row r="152" ht="18.0" customHeight="1">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70"/>
      <c r="AD152" s="70"/>
      <c r="AE152" s="70"/>
      <c r="AF152" s="70"/>
      <c r="AG152" s="70"/>
      <c r="AH152" s="70"/>
      <c r="AI152" s="70"/>
      <c r="AJ152" s="70"/>
    </row>
    <row r="153" ht="18.0" customHeight="1">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c r="AC153" s="70"/>
      <c r="AD153" s="70"/>
      <c r="AE153" s="70"/>
      <c r="AF153" s="70"/>
      <c r="AG153" s="70"/>
      <c r="AH153" s="70"/>
      <c r="AI153" s="70"/>
      <c r="AJ153" s="70"/>
    </row>
    <row r="154" ht="18.0" customHeight="1">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c r="AA154" s="70"/>
      <c r="AB154" s="70"/>
      <c r="AC154" s="70"/>
      <c r="AD154" s="70"/>
      <c r="AE154" s="70"/>
      <c r="AF154" s="70"/>
      <c r="AG154" s="70"/>
      <c r="AH154" s="70"/>
      <c r="AI154" s="70"/>
      <c r="AJ154" s="70"/>
    </row>
    <row r="155" ht="18.0" customHeight="1">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c r="AA155" s="70"/>
      <c r="AB155" s="70"/>
      <c r="AC155" s="70"/>
      <c r="AD155" s="70"/>
      <c r="AE155" s="70"/>
      <c r="AF155" s="70"/>
      <c r="AG155" s="70"/>
      <c r="AH155" s="70"/>
      <c r="AI155" s="70"/>
      <c r="AJ155" s="70"/>
    </row>
    <row r="156" ht="18.0" customHeight="1">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c r="AA156" s="70"/>
      <c r="AB156" s="70"/>
      <c r="AC156" s="70"/>
      <c r="AD156" s="70"/>
      <c r="AE156" s="70"/>
      <c r="AF156" s="70"/>
      <c r="AG156" s="70"/>
      <c r="AH156" s="70"/>
      <c r="AI156" s="70"/>
      <c r="AJ156" s="70"/>
    </row>
    <row r="157" ht="18.0" customHeight="1">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c r="AC157" s="70"/>
      <c r="AD157" s="70"/>
      <c r="AE157" s="70"/>
      <c r="AF157" s="70"/>
      <c r="AG157" s="70"/>
      <c r="AH157" s="70"/>
      <c r="AI157" s="70"/>
      <c r="AJ157" s="70"/>
    </row>
    <row r="158" ht="18.0" customHeight="1">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row>
    <row r="159" ht="18.0" customHeight="1">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row>
    <row r="160" ht="18.0" customHeight="1">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row>
    <row r="161" ht="18.0" customHeight="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c r="AB161" s="70"/>
      <c r="AC161" s="70"/>
      <c r="AD161" s="70"/>
      <c r="AE161" s="70"/>
      <c r="AF161" s="70"/>
      <c r="AG161" s="70"/>
      <c r="AH161" s="70"/>
      <c r="AI161" s="70"/>
      <c r="AJ161" s="70"/>
    </row>
    <row r="162" ht="18.0" customHeight="1">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c r="AA162" s="70"/>
      <c r="AB162" s="70"/>
      <c r="AC162" s="70"/>
      <c r="AD162" s="70"/>
      <c r="AE162" s="70"/>
      <c r="AF162" s="70"/>
      <c r="AG162" s="70"/>
      <c r="AH162" s="70"/>
      <c r="AI162" s="70"/>
      <c r="AJ162" s="70"/>
    </row>
    <row r="163" ht="18.0" customHeight="1">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row>
    <row r="164" ht="18.0" customHeight="1">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c r="AA164" s="70"/>
      <c r="AB164" s="70"/>
      <c r="AC164" s="70"/>
      <c r="AD164" s="70"/>
      <c r="AE164" s="70"/>
      <c r="AF164" s="70"/>
      <c r="AG164" s="70"/>
      <c r="AH164" s="70"/>
      <c r="AI164" s="70"/>
      <c r="AJ164" s="70"/>
    </row>
    <row r="165" ht="18.0" customHeight="1">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c r="AA165" s="70"/>
      <c r="AB165" s="70"/>
      <c r="AC165" s="70"/>
      <c r="AD165" s="70"/>
      <c r="AE165" s="70"/>
      <c r="AF165" s="70"/>
      <c r="AG165" s="70"/>
      <c r="AH165" s="70"/>
      <c r="AI165" s="70"/>
      <c r="AJ165" s="70"/>
    </row>
    <row r="166" ht="18.0" customHeight="1">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c r="AA166" s="70"/>
      <c r="AB166" s="70"/>
      <c r="AC166" s="70"/>
      <c r="AD166" s="70"/>
      <c r="AE166" s="70"/>
      <c r="AF166" s="70"/>
      <c r="AG166" s="70"/>
      <c r="AH166" s="70"/>
      <c r="AI166" s="70"/>
      <c r="AJ166" s="70"/>
    </row>
    <row r="167" ht="18.0" customHeight="1">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c r="AA167" s="70"/>
      <c r="AB167" s="70"/>
      <c r="AC167" s="70"/>
      <c r="AD167" s="70"/>
      <c r="AE167" s="70"/>
      <c r="AF167" s="70"/>
      <c r="AG167" s="70"/>
      <c r="AH167" s="70"/>
      <c r="AI167" s="70"/>
      <c r="AJ167" s="70"/>
    </row>
    <row r="168" ht="18.0" customHeight="1">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c r="AA168" s="70"/>
      <c r="AB168" s="70"/>
      <c r="AC168" s="70"/>
      <c r="AD168" s="70"/>
      <c r="AE168" s="70"/>
      <c r="AF168" s="70"/>
      <c r="AG168" s="70"/>
      <c r="AH168" s="70"/>
      <c r="AI168" s="70"/>
      <c r="AJ168" s="70"/>
    </row>
    <row r="169" ht="18.0" customHeight="1">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c r="AA169" s="70"/>
      <c r="AB169" s="70"/>
      <c r="AC169" s="70"/>
      <c r="AD169" s="70"/>
      <c r="AE169" s="70"/>
      <c r="AF169" s="70"/>
      <c r="AG169" s="70"/>
      <c r="AH169" s="70"/>
      <c r="AI169" s="70"/>
      <c r="AJ169" s="70"/>
    </row>
    <row r="170" ht="18.0" customHeight="1">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c r="AA170" s="70"/>
      <c r="AB170" s="70"/>
      <c r="AC170" s="70"/>
      <c r="AD170" s="70"/>
      <c r="AE170" s="70"/>
      <c r="AF170" s="70"/>
      <c r="AG170" s="70"/>
      <c r="AH170" s="70"/>
      <c r="AI170" s="70"/>
      <c r="AJ170" s="70"/>
    </row>
    <row r="171" ht="18.0" customHeight="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c r="AA171" s="70"/>
      <c r="AB171" s="70"/>
      <c r="AC171" s="70"/>
      <c r="AD171" s="70"/>
      <c r="AE171" s="70"/>
      <c r="AF171" s="70"/>
      <c r="AG171" s="70"/>
      <c r="AH171" s="70"/>
      <c r="AI171" s="70"/>
      <c r="AJ171" s="70"/>
    </row>
    <row r="172" ht="18.0" customHeight="1">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c r="AA172" s="70"/>
      <c r="AB172" s="70"/>
      <c r="AC172" s="70"/>
      <c r="AD172" s="70"/>
      <c r="AE172" s="70"/>
      <c r="AF172" s="70"/>
      <c r="AG172" s="70"/>
      <c r="AH172" s="70"/>
      <c r="AI172" s="70"/>
      <c r="AJ172" s="70"/>
    </row>
    <row r="173" ht="18.0" customHeight="1">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c r="AA173" s="70"/>
      <c r="AB173" s="70"/>
      <c r="AC173" s="70"/>
      <c r="AD173" s="70"/>
      <c r="AE173" s="70"/>
      <c r="AF173" s="70"/>
      <c r="AG173" s="70"/>
      <c r="AH173" s="70"/>
      <c r="AI173" s="70"/>
      <c r="AJ173" s="70"/>
    </row>
    <row r="174" ht="18.0" customHeight="1">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c r="AA174" s="70"/>
      <c r="AB174" s="70"/>
      <c r="AC174" s="70"/>
      <c r="AD174" s="70"/>
      <c r="AE174" s="70"/>
      <c r="AF174" s="70"/>
      <c r="AG174" s="70"/>
      <c r="AH174" s="70"/>
      <c r="AI174" s="70"/>
      <c r="AJ174" s="70"/>
    </row>
    <row r="175" ht="18.0" customHeight="1">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row>
    <row r="176" ht="18.0" customHeight="1">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row>
    <row r="177" ht="18.0" customHeight="1">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row>
    <row r="178" ht="18.0" customHeight="1">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c r="AA178" s="70"/>
      <c r="AB178" s="70"/>
      <c r="AC178" s="70"/>
      <c r="AD178" s="70"/>
      <c r="AE178" s="70"/>
      <c r="AF178" s="70"/>
      <c r="AG178" s="70"/>
      <c r="AH178" s="70"/>
      <c r="AI178" s="70"/>
      <c r="AJ178" s="70"/>
    </row>
    <row r="179" ht="18.0" customHeight="1">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row>
    <row r="180" ht="18.0" customHeight="1">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c r="AA180" s="70"/>
      <c r="AB180" s="70"/>
      <c r="AC180" s="70"/>
      <c r="AD180" s="70"/>
      <c r="AE180" s="70"/>
      <c r="AF180" s="70"/>
      <c r="AG180" s="70"/>
      <c r="AH180" s="70"/>
      <c r="AI180" s="70"/>
      <c r="AJ180" s="70"/>
    </row>
    <row r="181" ht="18.0" customHeight="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c r="AA181" s="70"/>
      <c r="AB181" s="70"/>
      <c r="AC181" s="70"/>
      <c r="AD181" s="70"/>
      <c r="AE181" s="70"/>
      <c r="AF181" s="70"/>
      <c r="AG181" s="70"/>
      <c r="AH181" s="70"/>
      <c r="AI181" s="70"/>
      <c r="AJ181" s="70"/>
    </row>
    <row r="182" ht="18.0" customHeight="1">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c r="AA182" s="70"/>
      <c r="AB182" s="70"/>
      <c r="AC182" s="70"/>
      <c r="AD182" s="70"/>
      <c r="AE182" s="70"/>
      <c r="AF182" s="70"/>
      <c r="AG182" s="70"/>
      <c r="AH182" s="70"/>
      <c r="AI182" s="70"/>
      <c r="AJ182" s="70"/>
    </row>
    <row r="183" ht="18.0" customHeight="1">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c r="AA183" s="70"/>
      <c r="AB183" s="70"/>
      <c r="AC183" s="70"/>
      <c r="AD183" s="70"/>
      <c r="AE183" s="70"/>
      <c r="AF183" s="70"/>
      <c r="AG183" s="70"/>
      <c r="AH183" s="70"/>
      <c r="AI183" s="70"/>
      <c r="AJ183" s="70"/>
    </row>
    <row r="184" ht="18.0" customHeight="1">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c r="AA184" s="70"/>
      <c r="AB184" s="70"/>
      <c r="AC184" s="70"/>
      <c r="AD184" s="70"/>
      <c r="AE184" s="70"/>
      <c r="AF184" s="70"/>
      <c r="AG184" s="70"/>
      <c r="AH184" s="70"/>
      <c r="AI184" s="70"/>
      <c r="AJ184" s="70"/>
    </row>
    <row r="185" ht="18.0" customHeight="1">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c r="AA185" s="70"/>
      <c r="AB185" s="70"/>
      <c r="AC185" s="70"/>
      <c r="AD185" s="70"/>
      <c r="AE185" s="70"/>
      <c r="AF185" s="70"/>
      <c r="AG185" s="70"/>
      <c r="AH185" s="70"/>
      <c r="AI185" s="70"/>
      <c r="AJ185" s="70"/>
    </row>
    <row r="186" ht="18.0" customHeight="1">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c r="AA186" s="70"/>
      <c r="AB186" s="70"/>
      <c r="AC186" s="70"/>
      <c r="AD186" s="70"/>
      <c r="AE186" s="70"/>
      <c r="AF186" s="70"/>
      <c r="AG186" s="70"/>
      <c r="AH186" s="70"/>
      <c r="AI186" s="70"/>
      <c r="AJ186" s="70"/>
    </row>
    <row r="187" ht="18.0" customHeight="1">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c r="AA187" s="70"/>
      <c r="AB187" s="70"/>
      <c r="AC187" s="70"/>
      <c r="AD187" s="70"/>
      <c r="AE187" s="70"/>
      <c r="AF187" s="70"/>
      <c r="AG187" s="70"/>
      <c r="AH187" s="70"/>
      <c r="AI187" s="70"/>
      <c r="AJ187" s="70"/>
    </row>
    <row r="188" ht="18.0" customHeight="1">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c r="AA188" s="70"/>
      <c r="AB188" s="70"/>
      <c r="AC188" s="70"/>
      <c r="AD188" s="70"/>
      <c r="AE188" s="70"/>
      <c r="AF188" s="70"/>
      <c r="AG188" s="70"/>
      <c r="AH188" s="70"/>
      <c r="AI188" s="70"/>
      <c r="AJ188" s="70"/>
    </row>
    <row r="189" ht="18.0" customHeight="1">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c r="AA189" s="70"/>
      <c r="AB189" s="70"/>
      <c r="AC189" s="70"/>
      <c r="AD189" s="70"/>
      <c r="AE189" s="70"/>
      <c r="AF189" s="70"/>
      <c r="AG189" s="70"/>
      <c r="AH189" s="70"/>
      <c r="AI189" s="70"/>
      <c r="AJ189" s="70"/>
    </row>
    <row r="190" ht="18.0" customHeight="1">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c r="AA190" s="70"/>
      <c r="AB190" s="70"/>
      <c r="AC190" s="70"/>
      <c r="AD190" s="70"/>
      <c r="AE190" s="70"/>
      <c r="AF190" s="70"/>
      <c r="AG190" s="70"/>
      <c r="AH190" s="70"/>
      <c r="AI190" s="70"/>
      <c r="AJ190" s="70"/>
    </row>
    <row r="191" ht="18.0" customHeight="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c r="AA191" s="70"/>
      <c r="AB191" s="70"/>
      <c r="AC191" s="70"/>
      <c r="AD191" s="70"/>
      <c r="AE191" s="70"/>
      <c r="AF191" s="70"/>
      <c r="AG191" s="70"/>
      <c r="AH191" s="70"/>
      <c r="AI191" s="70"/>
      <c r="AJ191" s="70"/>
    </row>
    <row r="192" ht="18.0" customHeight="1">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c r="AA192" s="70"/>
      <c r="AB192" s="70"/>
      <c r="AC192" s="70"/>
      <c r="AD192" s="70"/>
      <c r="AE192" s="70"/>
      <c r="AF192" s="70"/>
      <c r="AG192" s="70"/>
      <c r="AH192" s="70"/>
      <c r="AI192" s="70"/>
      <c r="AJ192" s="70"/>
    </row>
    <row r="193" ht="18.0" customHeight="1">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c r="AA193" s="70"/>
      <c r="AB193" s="70"/>
      <c r="AC193" s="70"/>
      <c r="AD193" s="70"/>
      <c r="AE193" s="70"/>
      <c r="AF193" s="70"/>
      <c r="AG193" s="70"/>
      <c r="AH193" s="70"/>
      <c r="AI193" s="70"/>
      <c r="AJ193" s="70"/>
    </row>
    <row r="194" ht="18.0" customHeight="1">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c r="AA194" s="70"/>
      <c r="AB194" s="70"/>
      <c r="AC194" s="70"/>
      <c r="AD194" s="70"/>
      <c r="AE194" s="70"/>
      <c r="AF194" s="70"/>
      <c r="AG194" s="70"/>
      <c r="AH194" s="70"/>
      <c r="AI194" s="70"/>
      <c r="AJ194" s="70"/>
    </row>
    <row r="195" ht="18.0" customHeight="1">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c r="AA195" s="70"/>
      <c r="AB195" s="70"/>
      <c r="AC195" s="70"/>
      <c r="AD195" s="70"/>
      <c r="AE195" s="70"/>
      <c r="AF195" s="70"/>
      <c r="AG195" s="70"/>
      <c r="AH195" s="70"/>
      <c r="AI195" s="70"/>
      <c r="AJ195" s="70"/>
    </row>
    <row r="196" ht="18.0" customHeight="1">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c r="AA196" s="70"/>
      <c r="AB196" s="70"/>
      <c r="AC196" s="70"/>
      <c r="AD196" s="70"/>
      <c r="AE196" s="70"/>
      <c r="AF196" s="70"/>
      <c r="AG196" s="70"/>
      <c r="AH196" s="70"/>
      <c r="AI196" s="70"/>
      <c r="AJ196" s="70"/>
    </row>
    <row r="197" ht="18.0" customHeight="1">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c r="AA197" s="70"/>
      <c r="AB197" s="70"/>
      <c r="AC197" s="70"/>
      <c r="AD197" s="70"/>
      <c r="AE197" s="70"/>
      <c r="AF197" s="70"/>
      <c r="AG197" s="70"/>
      <c r="AH197" s="70"/>
      <c r="AI197" s="70"/>
      <c r="AJ197" s="70"/>
    </row>
    <row r="198" ht="18.0" customHeight="1">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c r="AA198" s="70"/>
      <c r="AB198" s="70"/>
      <c r="AC198" s="70"/>
      <c r="AD198" s="70"/>
      <c r="AE198" s="70"/>
      <c r="AF198" s="70"/>
      <c r="AG198" s="70"/>
      <c r="AH198" s="70"/>
      <c r="AI198" s="70"/>
      <c r="AJ198" s="70"/>
    </row>
    <row r="199" ht="18.0" customHeight="1">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c r="AA199" s="70"/>
      <c r="AB199" s="70"/>
      <c r="AC199" s="70"/>
      <c r="AD199" s="70"/>
      <c r="AE199" s="70"/>
      <c r="AF199" s="70"/>
      <c r="AG199" s="70"/>
      <c r="AH199" s="70"/>
      <c r="AI199" s="70"/>
      <c r="AJ199" s="70"/>
    </row>
    <row r="200" ht="18.0" customHeight="1">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c r="AA200" s="70"/>
      <c r="AB200" s="70"/>
      <c r="AC200" s="70"/>
      <c r="AD200" s="70"/>
      <c r="AE200" s="70"/>
      <c r="AF200" s="70"/>
      <c r="AG200" s="70"/>
      <c r="AH200" s="70"/>
      <c r="AI200" s="70"/>
      <c r="AJ200" s="70"/>
    </row>
    <row r="201" ht="18.0" customHeight="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c r="AA201" s="70"/>
      <c r="AB201" s="70"/>
      <c r="AC201" s="70"/>
      <c r="AD201" s="70"/>
      <c r="AE201" s="70"/>
      <c r="AF201" s="70"/>
      <c r="AG201" s="70"/>
      <c r="AH201" s="70"/>
      <c r="AI201" s="70"/>
      <c r="AJ201" s="70"/>
    </row>
    <row r="202" ht="18.0" customHeight="1">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c r="AA202" s="70"/>
      <c r="AB202" s="70"/>
      <c r="AC202" s="70"/>
      <c r="AD202" s="70"/>
      <c r="AE202" s="70"/>
      <c r="AF202" s="70"/>
      <c r="AG202" s="70"/>
      <c r="AH202" s="70"/>
      <c r="AI202" s="70"/>
      <c r="AJ202" s="70"/>
    </row>
    <row r="203" ht="18.0" customHeight="1">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c r="AA203" s="70"/>
      <c r="AB203" s="70"/>
      <c r="AC203" s="70"/>
      <c r="AD203" s="70"/>
      <c r="AE203" s="70"/>
      <c r="AF203" s="70"/>
      <c r="AG203" s="70"/>
      <c r="AH203" s="70"/>
      <c r="AI203" s="70"/>
      <c r="AJ203" s="70"/>
    </row>
    <row r="204" ht="18.0" customHeight="1">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c r="AA204" s="70"/>
      <c r="AB204" s="70"/>
      <c r="AC204" s="70"/>
      <c r="AD204" s="70"/>
      <c r="AE204" s="70"/>
      <c r="AF204" s="70"/>
      <c r="AG204" s="70"/>
      <c r="AH204" s="70"/>
      <c r="AI204" s="70"/>
      <c r="AJ204" s="70"/>
    </row>
    <row r="205" ht="18.0" customHeight="1">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c r="AA205" s="70"/>
      <c r="AB205" s="70"/>
      <c r="AC205" s="70"/>
      <c r="AD205" s="70"/>
      <c r="AE205" s="70"/>
      <c r="AF205" s="70"/>
      <c r="AG205" s="70"/>
      <c r="AH205" s="70"/>
      <c r="AI205" s="70"/>
      <c r="AJ205" s="70"/>
    </row>
    <row r="206" ht="18.0" customHeight="1">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c r="AA206" s="70"/>
      <c r="AB206" s="70"/>
      <c r="AC206" s="70"/>
      <c r="AD206" s="70"/>
      <c r="AE206" s="70"/>
      <c r="AF206" s="70"/>
      <c r="AG206" s="70"/>
      <c r="AH206" s="70"/>
      <c r="AI206" s="70"/>
      <c r="AJ206" s="70"/>
    </row>
    <row r="207" ht="18.0" customHeight="1">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c r="AA207" s="70"/>
      <c r="AB207" s="70"/>
      <c r="AC207" s="70"/>
      <c r="AD207" s="70"/>
      <c r="AE207" s="70"/>
      <c r="AF207" s="70"/>
      <c r="AG207" s="70"/>
      <c r="AH207" s="70"/>
      <c r="AI207" s="70"/>
      <c r="AJ207" s="70"/>
    </row>
    <row r="208" ht="18.0" customHeight="1">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c r="AA208" s="70"/>
      <c r="AB208" s="70"/>
      <c r="AC208" s="70"/>
      <c r="AD208" s="70"/>
      <c r="AE208" s="70"/>
      <c r="AF208" s="70"/>
      <c r="AG208" s="70"/>
      <c r="AH208" s="70"/>
      <c r="AI208" s="70"/>
      <c r="AJ208" s="70"/>
    </row>
    <row r="209" ht="18.0" customHeight="1">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c r="AA209" s="70"/>
      <c r="AB209" s="70"/>
      <c r="AC209" s="70"/>
      <c r="AD209" s="70"/>
      <c r="AE209" s="70"/>
      <c r="AF209" s="70"/>
      <c r="AG209" s="70"/>
      <c r="AH209" s="70"/>
      <c r="AI209" s="70"/>
      <c r="AJ209" s="70"/>
    </row>
    <row r="210" ht="18.0" customHeight="1">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c r="AA210" s="70"/>
      <c r="AB210" s="70"/>
      <c r="AC210" s="70"/>
      <c r="AD210" s="70"/>
      <c r="AE210" s="70"/>
      <c r="AF210" s="70"/>
      <c r="AG210" s="70"/>
      <c r="AH210" s="70"/>
      <c r="AI210" s="70"/>
      <c r="AJ210" s="70"/>
    </row>
    <row r="211" ht="18.0" customHeight="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c r="AA211" s="70"/>
      <c r="AB211" s="70"/>
      <c r="AC211" s="70"/>
      <c r="AD211" s="70"/>
      <c r="AE211" s="70"/>
      <c r="AF211" s="70"/>
      <c r="AG211" s="70"/>
      <c r="AH211" s="70"/>
      <c r="AI211" s="70"/>
      <c r="AJ211" s="70"/>
    </row>
    <row r="212" ht="18.0" customHeight="1">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c r="AA212" s="70"/>
      <c r="AB212" s="70"/>
      <c r="AC212" s="70"/>
      <c r="AD212" s="70"/>
      <c r="AE212" s="70"/>
      <c r="AF212" s="70"/>
      <c r="AG212" s="70"/>
      <c r="AH212" s="70"/>
      <c r="AI212" s="70"/>
      <c r="AJ212" s="70"/>
    </row>
    <row r="213" ht="18.0" customHeight="1">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c r="AA213" s="70"/>
      <c r="AB213" s="70"/>
      <c r="AC213" s="70"/>
      <c r="AD213" s="70"/>
      <c r="AE213" s="70"/>
      <c r="AF213" s="70"/>
      <c r="AG213" s="70"/>
      <c r="AH213" s="70"/>
      <c r="AI213" s="70"/>
      <c r="AJ213" s="70"/>
    </row>
    <row r="214" ht="18.0" customHeight="1">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c r="AA214" s="70"/>
      <c r="AB214" s="70"/>
      <c r="AC214" s="70"/>
      <c r="AD214" s="70"/>
      <c r="AE214" s="70"/>
      <c r="AF214" s="70"/>
      <c r="AG214" s="70"/>
      <c r="AH214" s="70"/>
      <c r="AI214" s="70"/>
      <c r="AJ214" s="70"/>
    </row>
    <row r="215" ht="18.0" customHeight="1">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c r="AA215" s="70"/>
      <c r="AB215" s="70"/>
      <c r="AC215" s="70"/>
      <c r="AD215" s="70"/>
      <c r="AE215" s="70"/>
      <c r="AF215" s="70"/>
      <c r="AG215" s="70"/>
      <c r="AH215" s="70"/>
      <c r="AI215" s="70"/>
      <c r="AJ215" s="70"/>
    </row>
    <row r="216" ht="18.0" customHeight="1">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c r="AA216" s="70"/>
      <c r="AB216" s="70"/>
      <c r="AC216" s="70"/>
      <c r="AD216" s="70"/>
      <c r="AE216" s="70"/>
      <c r="AF216" s="70"/>
      <c r="AG216" s="70"/>
      <c r="AH216" s="70"/>
      <c r="AI216" s="70"/>
      <c r="AJ216" s="70"/>
    </row>
    <row r="217" ht="18.0" customHeight="1">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c r="AA217" s="70"/>
      <c r="AB217" s="70"/>
      <c r="AC217" s="70"/>
      <c r="AD217" s="70"/>
      <c r="AE217" s="70"/>
      <c r="AF217" s="70"/>
      <c r="AG217" s="70"/>
      <c r="AH217" s="70"/>
      <c r="AI217" s="70"/>
      <c r="AJ217" s="70"/>
    </row>
    <row r="218" ht="18.0" customHeight="1">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c r="AA218" s="70"/>
      <c r="AB218" s="70"/>
      <c r="AC218" s="70"/>
      <c r="AD218" s="70"/>
      <c r="AE218" s="70"/>
      <c r="AF218" s="70"/>
      <c r="AG218" s="70"/>
      <c r="AH218" s="70"/>
      <c r="AI218" s="70"/>
      <c r="AJ218" s="70"/>
    </row>
    <row r="219" ht="18.0" customHeight="1">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c r="AA219" s="70"/>
      <c r="AB219" s="70"/>
      <c r="AC219" s="70"/>
      <c r="AD219" s="70"/>
      <c r="AE219" s="70"/>
      <c r="AF219" s="70"/>
      <c r="AG219" s="70"/>
      <c r="AH219" s="70"/>
      <c r="AI219" s="70"/>
      <c r="AJ219" s="70"/>
    </row>
    <row r="220" ht="18.0" customHeight="1">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c r="AA220" s="70"/>
      <c r="AB220" s="70"/>
      <c r="AC220" s="70"/>
      <c r="AD220" s="70"/>
      <c r="AE220" s="70"/>
      <c r="AF220" s="70"/>
      <c r="AG220" s="70"/>
      <c r="AH220" s="70"/>
      <c r="AI220" s="70"/>
      <c r="AJ220" s="70"/>
    </row>
    <row r="221" ht="18.0" customHeight="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c r="AA221" s="70"/>
      <c r="AB221" s="70"/>
      <c r="AC221" s="70"/>
      <c r="AD221" s="70"/>
      <c r="AE221" s="70"/>
      <c r="AF221" s="70"/>
      <c r="AG221" s="70"/>
      <c r="AH221" s="70"/>
      <c r="AI221" s="70"/>
      <c r="AJ221" s="70"/>
    </row>
    <row r="222" ht="18.0" customHeight="1">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0"/>
      <c r="AD222" s="70"/>
      <c r="AE222" s="70"/>
      <c r="AF222" s="70"/>
      <c r="AG222" s="70"/>
      <c r="AH222" s="70"/>
      <c r="AI222" s="70"/>
      <c r="AJ222" s="70"/>
    </row>
    <row r="223" ht="18.0" customHeight="1">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c r="AA223" s="70"/>
      <c r="AB223" s="70"/>
      <c r="AC223" s="70"/>
      <c r="AD223" s="70"/>
      <c r="AE223" s="70"/>
      <c r="AF223" s="70"/>
      <c r="AG223" s="70"/>
      <c r="AH223" s="70"/>
      <c r="AI223" s="70"/>
      <c r="AJ223" s="70"/>
    </row>
    <row r="224" ht="18.0" customHeight="1">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c r="AA224" s="70"/>
      <c r="AB224" s="70"/>
      <c r="AC224" s="70"/>
      <c r="AD224" s="70"/>
      <c r="AE224" s="70"/>
      <c r="AF224" s="70"/>
      <c r="AG224" s="70"/>
      <c r="AH224" s="70"/>
      <c r="AI224" s="70"/>
      <c r="AJ224" s="70"/>
    </row>
    <row r="225" ht="18.0" customHeight="1">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c r="AA225" s="70"/>
      <c r="AB225" s="70"/>
      <c r="AC225" s="70"/>
      <c r="AD225" s="70"/>
      <c r="AE225" s="70"/>
      <c r="AF225" s="70"/>
      <c r="AG225" s="70"/>
      <c r="AH225" s="70"/>
      <c r="AI225" s="70"/>
      <c r="AJ225" s="70"/>
    </row>
    <row r="226" ht="18.0" customHeight="1">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c r="AA226" s="70"/>
      <c r="AB226" s="70"/>
      <c r="AC226" s="70"/>
      <c r="AD226" s="70"/>
      <c r="AE226" s="70"/>
      <c r="AF226" s="70"/>
      <c r="AG226" s="70"/>
      <c r="AH226" s="70"/>
      <c r="AI226" s="70"/>
      <c r="AJ226" s="70"/>
    </row>
    <row r="227" ht="18.0" customHeight="1">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c r="AA227" s="70"/>
      <c r="AB227" s="70"/>
      <c r="AC227" s="70"/>
      <c r="AD227" s="70"/>
      <c r="AE227" s="70"/>
      <c r="AF227" s="70"/>
      <c r="AG227" s="70"/>
      <c r="AH227" s="70"/>
      <c r="AI227" s="70"/>
      <c r="AJ227" s="70"/>
    </row>
    <row r="228" ht="18.0" customHeight="1">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c r="AA228" s="70"/>
      <c r="AB228" s="70"/>
      <c r="AC228" s="70"/>
      <c r="AD228" s="70"/>
      <c r="AE228" s="70"/>
      <c r="AF228" s="70"/>
      <c r="AG228" s="70"/>
      <c r="AH228" s="70"/>
      <c r="AI228" s="70"/>
      <c r="AJ228" s="70"/>
    </row>
    <row r="229" ht="18.0" customHeight="1">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c r="AA229" s="70"/>
      <c r="AB229" s="70"/>
      <c r="AC229" s="70"/>
      <c r="AD229" s="70"/>
      <c r="AE229" s="70"/>
      <c r="AF229" s="70"/>
      <c r="AG229" s="70"/>
      <c r="AH229" s="70"/>
      <c r="AI229" s="70"/>
      <c r="AJ229" s="70"/>
    </row>
    <row r="230" ht="18.0" customHeight="1">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c r="AA230" s="70"/>
      <c r="AB230" s="70"/>
      <c r="AC230" s="70"/>
      <c r="AD230" s="70"/>
      <c r="AE230" s="70"/>
      <c r="AF230" s="70"/>
      <c r="AG230" s="70"/>
      <c r="AH230" s="70"/>
      <c r="AI230" s="70"/>
      <c r="AJ230" s="70"/>
    </row>
    <row r="231" ht="18.0" customHeight="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c r="AA231" s="70"/>
      <c r="AB231" s="70"/>
      <c r="AC231" s="70"/>
      <c r="AD231" s="70"/>
      <c r="AE231" s="70"/>
      <c r="AF231" s="70"/>
      <c r="AG231" s="70"/>
      <c r="AH231" s="70"/>
      <c r="AI231" s="70"/>
      <c r="AJ231" s="70"/>
    </row>
    <row r="232" ht="18.0" customHeight="1">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c r="AA232" s="70"/>
      <c r="AB232" s="70"/>
      <c r="AC232" s="70"/>
      <c r="AD232" s="70"/>
      <c r="AE232" s="70"/>
      <c r="AF232" s="70"/>
      <c r="AG232" s="70"/>
      <c r="AH232" s="70"/>
      <c r="AI232" s="70"/>
      <c r="AJ232" s="70"/>
    </row>
    <row r="233" ht="18.0" customHeight="1">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c r="AA233" s="70"/>
      <c r="AB233" s="70"/>
      <c r="AC233" s="70"/>
      <c r="AD233" s="70"/>
      <c r="AE233" s="70"/>
      <c r="AF233" s="70"/>
      <c r="AG233" s="70"/>
      <c r="AH233" s="70"/>
      <c r="AI233" s="70"/>
      <c r="AJ233" s="70"/>
    </row>
    <row r="234" ht="18.0" customHeight="1">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c r="AA234" s="70"/>
      <c r="AB234" s="70"/>
      <c r="AC234" s="70"/>
      <c r="AD234" s="70"/>
      <c r="AE234" s="70"/>
      <c r="AF234" s="70"/>
      <c r="AG234" s="70"/>
      <c r="AH234" s="70"/>
      <c r="AI234" s="70"/>
      <c r="AJ234" s="70"/>
    </row>
    <row r="235" ht="18.0" customHeight="1">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c r="AA235" s="70"/>
      <c r="AB235" s="70"/>
      <c r="AC235" s="70"/>
      <c r="AD235" s="70"/>
      <c r="AE235" s="70"/>
      <c r="AF235" s="70"/>
      <c r="AG235" s="70"/>
      <c r="AH235" s="70"/>
      <c r="AI235" s="70"/>
      <c r="AJ235" s="70"/>
    </row>
    <row r="236" ht="18.0" customHeight="1">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c r="AA236" s="70"/>
      <c r="AB236" s="70"/>
      <c r="AC236" s="70"/>
      <c r="AD236" s="70"/>
      <c r="AE236" s="70"/>
      <c r="AF236" s="70"/>
      <c r="AG236" s="70"/>
      <c r="AH236" s="70"/>
      <c r="AI236" s="70"/>
      <c r="AJ236" s="70"/>
    </row>
    <row r="237" ht="18.0" customHeight="1">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c r="AA237" s="70"/>
      <c r="AB237" s="70"/>
      <c r="AC237" s="70"/>
      <c r="AD237" s="70"/>
      <c r="AE237" s="70"/>
      <c r="AF237" s="70"/>
      <c r="AG237" s="70"/>
      <c r="AH237" s="70"/>
      <c r="AI237" s="70"/>
      <c r="AJ237" s="70"/>
    </row>
    <row r="238" ht="18.0" customHeight="1">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c r="AA238" s="70"/>
      <c r="AB238" s="70"/>
      <c r="AC238" s="70"/>
      <c r="AD238" s="70"/>
      <c r="AE238" s="70"/>
      <c r="AF238" s="70"/>
      <c r="AG238" s="70"/>
      <c r="AH238" s="70"/>
      <c r="AI238" s="70"/>
      <c r="AJ238" s="70"/>
    </row>
    <row r="239" ht="18.0" customHeight="1">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c r="AA239" s="70"/>
      <c r="AB239" s="70"/>
      <c r="AC239" s="70"/>
      <c r="AD239" s="70"/>
      <c r="AE239" s="70"/>
      <c r="AF239" s="70"/>
      <c r="AG239" s="70"/>
      <c r="AH239" s="70"/>
      <c r="AI239" s="70"/>
      <c r="AJ239" s="70"/>
    </row>
    <row r="240" ht="18.0" customHeight="1">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c r="AA240" s="70"/>
      <c r="AB240" s="70"/>
      <c r="AC240" s="70"/>
      <c r="AD240" s="70"/>
      <c r="AE240" s="70"/>
      <c r="AF240" s="70"/>
      <c r="AG240" s="70"/>
      <c r="AH240" s="70"/>
      <c r="AI240" s="70"/>
      <c r="AJ240" s="70"/>
    </row>
    <row r="241" ht="18.0" customHeight="1">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c r="AA241" s="70"/>
      <c r="AB241" s="70"/>
      <c r="AC241" s="70"/>
      <c r="AD241" s="70"/>
      <c r="AE241" s="70"/>
      <c r="AF241" s="70"/>
      <c r="AG241" s="70"/>
      <c r="AH241" s="70"/>
      <c r="AI241" s="70"/>
      <c r="AJ241" s="70"/>
    </row>
    <row r="242" ht="18.0" customHeight="1">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c r="AA242" s="70"/>
      <c r="AB242" s="70"/>
      <c r="AC242" s="70"/>
      <c r="AD242" s="70"/>
      <c r="AE242" s="70"/>
      <c r="AF242" s="70"/>
      <c r="AG242" s="70"/>
      <c r="AH242" s="70"/>
      <c r="AI242" s="70"/>
      <c r="AJ242" s="70"/>
    </row>
    <row r="243" ht="18.0" customHeight="1">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c r="AA243" s="70"/>
      <c r="AB243" s="70"/>
      <c r="AC243" s="70"/>
      <c r="AD243" s="70"/>
      <c r="AE243" s="70"/>
      <c r="AF243" s="70"/>
      <c r="AG243" s="70"/>
      <c r="AH243" s="70"/>
      <c r="AI243" s="70"/>
      <c r="AJ243" s="70"/>
    </row>
    <row r="244" ht="18.0" customHeight="1">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c r="AA244" s="70"/>
      <c r="AB244" s="70"/>
      <c r="AC244" s="70"/>
      <c r="AD244" s="70"/>
      <c r="AE244" s="70"/>
      <c r="AF244" s="70"/>
      <c r="AG244" s="70"/>
      <c r="AH244" s="70"/>
      <c r="AI244" s="70"/>
      <c r="AJ244" s="70"/>
    </row>
    <row r="245" ht="18.0" customHeight="1">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c r="AA245" s="70"/>
      <c r="AB245" s="70"/>
      <c r="AC245" s="70"/>
      <c r="AD245" s="70"/>
      <c r="AE245" s="70"/>
      <c r="AF245" s="70"/>
      <c r="AG245" s="70"/>
      <c r="AH245" s="70"/>
      <c r="AI245" s="70"/>
      <c r="AJ245" s="70"/>
    </row>
    <row r="246" ht="18.0" customHeight="1">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c r="AA246" s="70"/>
      <c r="AB246" s="70"/>
      <c r="AC246" s="70"/>
      <c r="AD246" s="70"/>
      <c r="AE246" s="70"/>
      <c r="AF246" s="70"/>
      <c r="AG246" s="70"/>
      <c r="AH246" s="70"/>
      <c r="AI246" s="70"/>
      <c r="AJ246" s="70"/>
    </row>
    <row r="247" ht="18.0" customHeight="1">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c r="AA247" s="70"/>
      <c r="AB247" s="70"/>
      <c r="AC247" s="70"/>
      <c r="AD247" s="70"/>
      <c r="AE247" s="70"/>
      <c r="AF247" s="70"/>
      <c r="AG247" s="70"/>
      <c r="AH247" s="70"/>
      <c r="AI247" s="70"/>
      <c r="AJ247" s="70"/>
    </row>
    <row r="248" ht="18.0" customHeight="1">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c r="AA248" s="70"/>
      <c r="AB248" s="70"/>
      <c r="AC248" s="70"/>
      <c r="AD248" s="70"/>
      <c r="AE248" s="70"/>
      <c r="AF248" s="70"/>
      <c r="AG248" s="70"/>
      <c r="AH248" s="70"/>
      <c r="AI248" s="70"/>
      <c r="AJ248" s="70"/>
    </row>
    <row r="249" ht="18.0" customHeight="1">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c r="AA249" s="70"/>
      <c r="AB249" s="70"/>
      <c r="AC249" s="70"/>
      <c r="AD249" s="70"/>
      <c r="AE249" s="70"/>
      <c r="AF249" s="70"/>
      <c r="AG249" s="70"/>
      <c r="AH249" s="70"/>
      <c r="AI249" s="70"/>
      <c r="AJ249" s="70"/>
    </row>
    <row r="250" ht="18.0" customHeight="1">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c r="AA250" s="70"/>
      <c r="AB250" s="70"/>
      <c r="AC250" s="70"/>
      <c r="AD250" s="70"/>
      <c r="AE250" s="70"/>
      <c r="AF250" s="70"/>
      <c r="AG250" s="70"/>
      <c r="AH250" s="70"/>
      <c r="AI250" s="70"/>
      <c r="AJ250" s="70"/>
    </row>
    <row r="251" ht="18.0" customHeight="1">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c r="AA251" s="70"/>
      <c r="AB251" s="70"/>
      <c r="AC251" s="70"/>
      <c r="AD251" s="70"/>
      <c r="AE251" s="70"/>
      <c r="AF251" s="70"/>
      <c r="AG251" s="70"/>
      <c r="AH251" s="70"/>
      <c r="AI251" s="70"/>
      <c r="AJ251" s="70"/>
    </row>
    <row r="252" ht="18.0" customHeight="1">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c r="AA252" s="70"/>
      <c r="AB252" s="70"/>
      <c r="AC252" s="70"/>
      <c r="AD252" s="70"/>
      <c r="AE252" s="70"/>
      <c r="AF252" s="70"/>
      <c r="AG252" s="70"/>
      <c r="AH252" s="70"/>
      <c r="AI252" s="70"/>
      <c r="AJ252" s="70"/>
    </row>
    <row r="253" ht="18.0" customHeight="1">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c r="AA253" s="70"/>
      <c r="AB253" s="70"/>
      <c r="AC253" s="70"/>
      <c r="AD253" s="70"/>
      <c r="AE253" s="70"/>
      <c r="AF253" s="70"/>
      <c r="AG253" s="70"/>
      <c r="AH253" s="70"/>
      <c r="AI253" s="70"/>
      <c r="AJ253" s="70"/>
    </row>
    <row r="254" ht="18.0" customHeight="1">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c r="AA254" s="70"/>
      <c r="AB254" s="70"/>
      <c r="AC254" s="70"/>
      <c r="AD254" s="70"/>
      <c r="AE254" s="70"/>
      <c r="AF254" s="70"/>
      <c r="AG254" s="70"/>
      <c r="AH254" s="70"/>
      <c r="AI254" s="70"/>
      <c r="AJ254" s="70"/>
    </row>
    <row r="255" ht="18.0" customHeight="1">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c r="AA255" s="70"/>
      <c r="AB255" s="70"/>
      <c r="AC255" s="70"/>
      <c r="AD255" s="70"/>
      <c r="AE255" s="70"/>
      <c r="AF255" s="70"/>
      <c r="AG255" s="70"/>
      <c r="AH255" s="70"/>
      <c r="AI255" s="70"/>
      <c r="AJ255" s="70"/>
    </row>
    <row r="256" ht="18.0" customHeight="1">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c r="AA256" s="70"/>
      <c r="AB256" s="70"/>
      <c r="AC256" s="70"/>
      <c r="AD256" s="70"/>
      <c r="AE256" s="70"/>
      <c r="AF256" s="70"/>
      <c r="AG256" s="70"/>
      <c r="AH256" s="70"/>
      <c r="AI256" s="70"/>
      <c r="AJ256" s="70"/>
    </row>
    <row r="257" ht="18.0" customHeight="1">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c r="AA257" s="70"/>
      <c r="AB257" s="70"/>
      <c r="AC257" s="70"/>
      <c r="AD257" s="70"/>
      <c r="AE257" s="70"/>
      <c r="AF257" s="70"/>
      <c r="AG257" s="70"/>
      <c r="AH257" s="70"/>
      <c r="AI257" s="70"/>
      <c r="AJ257" s="70"/>
    </row>
    <row r="258" ht="18.0" customHeight="1">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c r="AA258" s="70"/>
      <c r="AB258" s="70"/>
      <c r="AC258" s="70"/>
      <c r="AD258" s="70"/>
      <c r="AE258" s="70"/>
      <c r="AF258" s="70"/>
      <c r="AG258" s="70"/>
      <c r="AH258" s="70"/>
      <c r="AI258" s="70"/>
      <c r="AJ258" s="70"/>
    </row>
    <row r="259" ht="18.0" customHeight="1">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c r="AA259" s="70"/>
      <c r="AB259" s="70"/>
      <c r="AC259" s="70"/>
      <c r="AD259" s="70"/>
      <c r="AE259" s="70"/>
      <c r="AF259" s="70"/>
      <c r="AG259" s="70"/>
      <c r="AH259" s="70"/>
      <c r="AI259" s="70"/>
      <c r="AJ259" s="70"/>
    </row>
    <row r="260" ht="18.0" customHeight="1">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c r="AA260" s="70"/>
      <c r="AB260" s="70"/>
      <c r="AC260" s="70"/>
      <c r="AD260" s="70"/>
      <c r="AE260" s="70"/>
      <c r="AF260" s="70"/>
      <c r="AG260" s="70"/>
      <c r="AH260" s="70"/>
      <c r="AI260" s="70"/>
      <c r="AJ260" s="70"/>
    </row>
    <row r="261" ht="18.0" customHeight="1">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c r="AA261" s="70"/>
      <c r="AB261" s="70"/>
      <c r="AC261" s="70"/>
      <c r="AD261" s="70"/>
      <c r="AE261" s="70"/>
      <c r="AF261" s="70"/>
      <c r="AG261" s="70"/>
      <c r="AH261" s="70"/>
      <c r="AI261" s="70"/>
      <c r="AJ261" s="70"/>
    </row>
    <row r="262" ht="18.0" customHeight="1">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c r="AA262" s="70"/>
      <c r="AB262" s="70"/>
      <c r="AC262" s="70"/>
      <c r="AD262" s="70"/>
      <c r="AE262" s="70"/>
      <c r="AF262" s="70"/>
      <c r="AG262" s="70"/>
      <c r="AH262" s="70"/>
      <c r="AI262" s="70"/>
      <c r="AJ262" s="70"/>
    </row>
    <row r="263" ht="18.0" customHeight="1">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c r="AA263" s="70"/>
      <c r="AB263" s="70"/>
      <c r="AC263" s="70"/>
      <c r="AD263" s="70"/>
      <c r="AE263" s="70"/>
      <c r="AF263" s="70"/>
      <c r="AG263" s="70"/>
      <c r="AH263" s="70"/>
      <c r="AI263" s="70"/>
      <c r="AJ263" s="70"/>
    </row>
    <row r="264" ht="18.0" customHeight="1">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c r="AA264" s="70"/>
      <c r="AB264" s="70"/>
      <c r="AC264" s="70"/>
      <c r="AD264" s="70"/>
      <c r="AE264" s="70"/>
      <c r="AF264" s="70"/>
      <c r="AG264" s="70"/>
      <c r="AH264" s="70"/>
      <c r="AI264" s="70"/>
      <c r="AJ264" s="70"/>
    </row>
    <row r="265" ht="18.0" customHeight="1">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c r="AA265" s="70"/>
      <c r="AB265" s="70"/>
      <c r="AC265" s="70"/>
      <c r="AD265" s="70"/>
      <c r="AE265" s="70"/>
      <c r="AF265" s="70"/>
      <c r="AG265" s="70"/>
      <c r="AH265" s="70"/>
      <c r="AI265" s="70"/>
      <c r="AJ265" s="70"/>
    </row>
    <row r="266" ht="18.0" customHeight="1">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c r="AA266" s="70"/>
      <c r="AB266" s="70"/>
      <c r="AC266" s="70"/>
      <c r="AD266" s="70"/>
      <c r="AE266" s="70"/>
      <c r="AF266" s="70"/>
      <c r="AG266" s="70"/>
      <c r="AH266" s="70"/>
      <c r="AI266" s="70"/>
      <c r="AJ266" s="70"/>
    </row>
    <row r="267" ht="18.0" customHeight="1">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c r="AA267" s="70"/>
      <c r="AB267" s="70"/>
      <c r="AC267" s="70"/>
      <c r="AD267" s="70"/>
      <c r="AE267" s="70"/>
      <c r="AF267" s="70"/>
      <c r="AG267" s="70"/>
      <c r="AH267" s="70"/>
      <c r="AI267" s="70"/>
      <c r="AJ267" s="70"/>
    </row>
    <row r="268" ht="18.0" customHeight="1">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c r="AA268" s="70"/>
      <c r="AB268" s="70"/>
      <c r="AC268" s="70"/>
      <c r="AD268" s="70"/>
      <c r="AE268" s="70"/>
      <c r="AF268" s="70"/>
      <c r="AG268" s="70"/>
      <c r="AH268" s="70"/>
      <c r="AI268" s="70"/>
      <c r="AJ268" s="70"/>
    </row>
    <row r="269" ht="18.0" customHeight="1">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c r="AA269" s="70"/>
      <c r="AB269" s="70"/>
      <c r="AC269" s="70"/>
      <c r="AD269" s="70"/>
      <c r="AE269" s="70"/>
      <c r="AF269" s="70"/>
      <c r="AG269" s="70"/>
      <c r="AH269" s="70"/>
      <c r="AI269" s="70"/>
      <c r="AJ269" s="70"/>
    </row>
    <row r="270" ht="18.0" customHeight="1">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c r="AA270" s="70"/>
      <c r="AB270" s="70"/>
      <c r="AC270" s="70"/>
      <c r="AD270" s="70"/>
      <c r="AE270" s="70"/>
      <c r="AF270" s="70"/>
      <c r="AG270" s="70"/>
      <c r="AH270" s="70"/>
      <c r="AI270" s="70"/>
      <c r="AJ270" s="70"/>
    </row>
    <row r="271" ht="18.0" customHeight="1">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c r="AA271" s="70"/>
      <c r="AB271" s="70"/>
      <c r="AC271" s="70"/>
      <c r="AD271" s="70"/>
      <c r="AE271" s="70"/>
      <c r="AF271" s="70"/>
      <c r="AG271" s="70"/>
      <c r="AH271" s="70"/>
      <c r="AI271" s="70"/>
      <c r="AJ271" s="70"/>
    </row>
    <row r="272" ht="18.0" customHeight="1">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c r="AA272" s="70"/>
      <c r="AB272" s="70"/>
      <c r="AC272" s="70"/>
      <c r="AD272" s="70"/>
      <c r="AE272" s="70"/>
      <c r="AF272" s="70"/>
      <c r="AG272" s="70"/>
      <c r="AH272" s="70"/>
      <c r="AI272" s="70"/>
      <c r="AJ272" s="70"/>
    </row>
    <row r="273" ht="18.0" customHeight="1">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c r="AA273" s="70"/>
      <c r="AB273" s="70"/>
      <c r="AC273" s="70"/>
      <c r="AD273" s="70"/>
      <c r="AE273" s="70"/>
      <c r="AF273" s="70"/>
      <c r="AG273" s="70"/>
      <c r="AH273" s="70"/>
      <c r="AI273" s="70"/>
      <c r="AJ273" s="70"/>
    </row>
    <row r="274" ht="18.0" customHeight="1">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c r="AA274" s="70"/>
      <c r="AB274" s="70"/>
      <c r="AC274" s="70"/>
      <c r="AD274" s="70"/>
      <c r="AE274" s="70"/>
      <c r="AF274" s="70"/>
      <c r="AG274" s="70"/>
      <c r="AH274" s="70"/>
      <c r="AI274" s="70"/>
      <c r="AJ274" s="70"/>
    </row>
    <row r="275" ht="18.0" customHeight="1">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c r="AA275" s="70"/>
      <c r="AB275" s="70"/>
      <c r="AC275" s="70"/>
      <c r="AD275" s="70"/>
      <c r="AE275" s="70"/>
      <c r="AF275" s="70"/>
      <c r="AG275" s="70"/>
      <c r="AH275" s="70"/>
      <c r="AI275" s="70"/>
      <c r="AJ275" s="70"/>
    </row>
    <row r="276" ht="18.0" customHeight="1">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c r="AA276" s="70"/>
      <c r="AB276" s="70"/>
      <c r="AC276" s="70"/>
      <c r="AD276" s="70"/>
      <c r="AE276" s="70"/>
      <c r="AF276" s="70"/>
      <c r="AG276" s="70"/>
      <c r="AH276" s="70"/>
      <c r="AI276" s="70"/>
      <c r="AJ276" s="70"/>
    </row>
    <row r="277" ht="18.0" customHeight="1">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c r="AA277" s="70"/>
      <c r="AB277" s="70"/>
      <c r="AC277" s="70"/>
      <c r="AD277" s="70"/>
      <c r="AE277" s="70"/>
      <c r="AF277" s="70"/>
      <c r="AG277" s="70"/>
      <c r="AH277" s="70"/>
      <c r="AI277" s="70"/>
      <c r="AJ277" s="70"/>
    </row>
    <row r="278" ht="18.0" customHeight="1">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c r="AA278" s="70"/>
      <c r="AB278" s="70"/>
      <c r="AC278" s="70"/>
      <c r="AD278" s="70"/>
      <c r="AE278" s="70"/>
      <c r="AF278" s="70"/>
      <c r="AG278" s="70"/>
      <c r="AH278" s="70"/>
      <c r="AI278" s="70"/>
      <c r="AJ278" s="70"/>
    </row>
    <row r="279" ht="18.0" customHeight="1">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c r="AA279" s="70"/>
      <c r="AB279" s="70"/>
      <c r="AC279" s="70"/>
      <c r="AD279" s="70"/>
      <c r="AE279" s="70"/>
      <c r="AF279" s="70"/>
      <c r="AG279" s="70"/>
      <c r="AH279" s="70"/>
      <c r="AI279" s="70"/>
      <c r="AJ279" s="70"/>
    </row>
    <row r="280" ht="18.0" customHeight="1">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c r="AA280" s="70"/>
      <c r="AB280" s="70"/>
      <c r="AC280" s="70"/>
      <c r="AD280" s="70"/>
      <c r="AE280" s="70"/>
      <c r="AF280" s="70"/>
      <c r="AG280" s="70"/>
      <c r="AH280" s="70"/>
      <c r="AI280" s="70"/>
      <c r="AJ280" s="70"/>
    </row>
    <row r="281" ht="18.0" customHeight="1">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c r="AA281" s="70"/>
      <c r="AB281" s="70"/>
      <c r="AC281" s="70"/>
      <c r="AD281" s="70"/>
      <c r="AE281" s="70"/>
      <c r="AF281" s="70"/>
      <c r="AG281" s="70"/>
      <c r="AH281" s="70"/>
      <c r="AI281" s="70"/>
      <c r="AJ281" s="70"/>
    </row>
    <row r="282" ht="18.0" customHeight="1">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c r="AA282" s="70"/>
      <c r="AB282" s="70"/>
      <c r="AC282" s="70"/>
      <c r="AD282" s="70"/>
      <c r="AE282" s="70"/>
      <c r="AF282" s="70"/>
      <c r="AG282" s="70"/>
      <c r="AH282" s="70"/>
      <c r="AI282" s="70"/>
      <c r="AJ282" s="70"/>
    </row>
    <row r="283" ht="18.0" customHeight="1">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c r="AA283" s="70"/>
      <c r="AB283" s="70"/>
      <c r="AC283" s="70"/>
      <c r="AD283" s="70"/>
      <c r="AE283" s="70"/>
      <c r="AF283" s="70"/>
      <c r="AG283" s="70"/>
      <c r="AH283" s="70"/>
      <c r="AI283" s="70"/>
      <c r="AJ283" s="70"/>
    </row>
    <row r="284" ht="18.0" customHeight="1">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row>
    <row r="285" ht="18.0" customHeight="1">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row>
    <row r="286" ht="18.0" customHeight="1">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c r="AA286" s="70"/>
      <c r="AB286" s="70"/>
      <c r="AC286" s="70"/>
      <c r="AD286" s="70"/>
      <c r="AE286" s="70"/>
      <c r="AF286" s="70"/>
      <c r="AG286" s="70"/>
      <c r="AH286" s="70"/>
      <c r="AI286" s="70"/>
      <c r="AJ286" s="70"/>
    </row>
    <row r="287" ht="18.0" customHeight="1">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c r="AA287" s="70"/>
      <c r="AB287" s="70"/>
      <c r="AC287" s="70"/>
      <c r="AD287" s="70"/>
      <c r="AE287" s="70"/>
      <c r="AF287" s="70"/>
      <c r="AG287" s="70"/>
      <c r="AH287" s="70"/>
      <c r="AI287" s="70"/>
      <c r="AJ287" s="70"/>
    </row>
    <row r="288" ht="18.0" customHeight="1">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c r="AA288" s="70"/>
      <c r="AB288" s="70"/>
      <c r="AC288" s="70"/>
      <c r="AD288" s="70"/>
      <c r="AE288" s="70"/>
      <c r="AF288" s="70"/>
      <c r="AG288" s="70"/>
      <c r="AH288" s="70"/>
      <c r="AI288" s="70"/>
      <c r="AJ288" s="70"/>
    </row>
    <row r="289" ht="18.0" customHeight="1">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c r="AA289" s="70"/>
      <c r="AB289" s="70"/>
      <c r="AC289" s="70"/>
      <c r="AD289" s="70"/>
      <c r="AE289" s="70"/>
      <c r="AF289" s="70"/>
      <c r="AG289" s="70"/>
      <c r="AH289" s="70"/>
      <c r="AI289" s="70"/>
      <c r="AJ289" s="70"/>
    </row>
    <row r="290" ht="18.0" customHeight="1">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c r="AA290" s="70"/>
      <c r="AB290" s="70"/>
      <c r="AC290" s="70"/>
      <c r="AD290" s="70"/>
      <c r="AE290" s="70"/>
      <c r="AF290" s="70"/>
      <c r="AG290" s="70"/>
      <c r="AH290" s="70"/>
      <c r="AI290" s="70"/>
      <c r="AJ290" s="70"/>
    </row>
    <row r="291" ht="18.0" customHeight="1">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c r="AA291" s="70"/>
      <c r="AB291" s="70"/>
      <c r="AC291" s="70"/>
      <c r="AD291" s="70"/>
      <c r="AE291" s="70"/>
      <c r="AF291" s="70"/>
      <c r="AG291" s="70"/>
      <c r="AH291" s="70"/>
      <c r="AI291" s="70"/>
      <c r="AJ291" s="70"/>
    </row>
    <row r="292" ht="18.0" customHeight="1">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c r="AA292" s="70"/>
      <c r="AB292" s="70"/>
      <c r="AC292" s="70"/>
      <c r="AD292" s="70"/>
      <c r="AE292" s="70"/>
      <c r="AF292" s="70"/>
      <c r="AG292" s="70"/>
      <c r="AH292" s="70"/>
      <c r="AI292" s="70"/>
      <c r="AJ292" s="70"/>
    </row>
    <row r="293" ht="18.0" customHeight="1">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c r="AA293" s="70"/>
      <c r="AB293" s="70"/>
      <c r="AC293" s="70"/>
      <c r="AD293" s="70"/>
      <c r="AE293" s="70"/>
      <c r="AF293" s="70"/>
      <c r="AG293" s="70"/>
      <c r="AH293" s="70"/>
      <c r="AI293" s="70"/>
      <c r="AJ293" s="70"/>
    </row>
    <row r="294" ht="18.0" customHeight="1">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c r="AA294" s="70"/>
      <c r="AB294" s="70"/>
      <c r="AC294" s="70"/>
      <c r="AD294" s="70"/>
      <c r="AE294" s="70"/>
      <c r="AF294" s="70"/>
      <c r="AG294" s="70"/>
      <c r="AH294" s="70"/>
      <c r="AI294" s="70"/>
      <c r="AJ294" s="70"/>
    </row>
    <row r="295" ht="18.0" customHeight="1">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c r="AA295" s="70"/>
      <c r="AB295" s="70"/>
      <c r="AC295" s="70"/>
      <c r="AD295" s="70"/>
      <c r="AE295" s="70"/>
      <c r="AF295" s="70"/>
      <c r="AG295" s="70"/>
      <c r="AH295" s="70"/>
      <c r="AI295" s="70"/>
      <c r="AJ295" s="70"/>
    </row>
    <row r="296" ht="18.0" customHeight="1">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c r="AA296" s="70"/>
      <c r="AB296" s="70"/>
      <c r="AC296" s="70"/>
      <c r="AD296" s="70"/>
      <c r="AE296" s="70"/>
      <c r="AF296" s="70"/>
      <c r="AG296" s="70"/>
      <c r="AH296" s="70"/>
      <c r="AI296" s="70"/>
      <c r="AJ296" s="70"/>
    </row>
    <row r="297" ht="18.0" customHeight="1">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c r="AA297" s="70"/>
      <c r="AB297" s="70"/>
      <c r="AC297" s="70"/>
      <c r="AD297" s="70"/>
      <c r="AE297" s="70"/>
      <c r="AF297" s="70"/>
      <c r="AG297" s="70"/>
      <c r="AH297" s="70"/>
      <c r="AI297" s="70"/>
      <c r="AJ297" s="70"/>
    </row>
    <row r="298" ht="18.0" customHeight="1">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c r="AA298" s="70"/>
      <c r="AB298" s="70"/>
      <c r="AC298" s="70"/>
      <c r="AD298" s="70"/>
      <c r="AE298" s="70"/>
      <c r="AF298" s="70"/>
      <c r="AG298" s="70"/>
      <c r="AH298" s="70"/>
      <c r="AI298" s="70"/>
      <c r="AJ298" s="70"/>
    </row>
    <row r="299" ht="18.0" customHeight="1">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c r="AA299" s="70"/>
      <c r="AB299" s="70"/>
      <c r="AC299" s="70"/>
      <c r="AD299" s="70"/>
      <c r="AE299" s="70"/>
      <c r="AF299" s="70"/>
      <c r="AG299" s="70"/>
      <c r="AH299" s="70"/>
      <c r="AI299" s="70"/>
      <c r="AJ299" s="70"/>
    </row>
    <row r="300" ht="18.0" customHeight="1">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c r="AA300" s="70"/>
      <c r="AB300" s="70"/>
      <c r="AC300" s="70"/>
      <c r="AD300" s="70"/>
      <c r="AE300" s="70"/>
      <c r="AF300" s="70"/>
      <c r="AG300" s="70"/>
      <c r="AH300" s="70"/>
      <c r="AI300" s="70"/>
      <c r="AJ300" s="70"/>
    </row>
    <row r="301" ht="18.0" customHeight="1">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row>
    <row r="302" ht="18.0" customHeight="1">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row>
    <row r="303" ht="18.0" customHeight="1">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c r="AA303" s="70"/>
      <c r="AB303" s="70"/>
      <c r="AC303" s="70"/>
      <c r="AD303" s="70"/>
      <c r="AE303" s="70"/>
      <c r="AF303" s="70"/>
      <c r="AG303" s="70"/>
      <c r="AH303" s="70"/>
      <c r="AI303" s="70"/>
      <c r="AJ303" s="70"/>
    </row>
    <row r="304" ht="18.0" customHeight="1">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c r="AA304" s="70"/>
      <c r="AB304" s="70"/>
      <c r="AC304" s="70"/>
      <c r="AD304" s="70"/>
      <c r="AE304" s="70"/>
      <c r="AF304" s="70"/>
      <c r="AG304" s="70"/>
      <c r="AH304" s="70"/>
      <c r="AI304" s="70"/>
      <c r="AJ304" s="70"/>
    </row>
    <row r="305" ht="18.0" customHeight="1">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c r="AA305" s="70"/>
      <c r="AB305" s="70"/>
      <c r="AC305" s="70"/>
      <c r="AD305" s="70"/>
      <c r="AE305" s="70"/>
      <c r="AF305" s="70"/>
      <c r="AG305" s="70"/>
      <c r="AH305" s="70"/>
      <c r="AI305" s="70"/>
      <c r="AJ305" s="70"/>
    </row>
    <row r="306" ht="18.0" customHeight="1">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c r="AA306" s="70"/>
      <c r="AB306" s="70"/>
      <c r="AC306" s="70"/>
      <c r="AD306" s="70"/>
      <c r="AE306" s="70"/>
      <c r="AF306" s="70"/>
      <c r="AG306" s="70"/>
      <c r="AH306" s="70"/>
      <c r="AI306" s="70"/>
      <c r="AJ306" s="70"/>
    </row>
    <row r="307" ht="18.0" customHeight="1">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c r="AA307" s="70"/>
      <c r="AB307" s="70"/>
      <c r="AC307" s="70"/>
      <c r="AD307" s="70"/>
      <c r="AE307" s="70"/>
      <c r="AF307" s="70"/>
      <c r="AG307" s="70"/>
      <c r="AH307" s="70"/>
      <c r="AI307" s="70"/>
      <c r="AJ307" s="70"/>
    </row>
    <row r="308" ht="18.0" customHeight="1">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c r="AA308" s="70"/>
      <c r="AB308" s="70"/>
      <c r="AC308" s="70"/>
      <c r="AD308" s="70"/>
      <c r="AE308" s="70"/>
      <c r="AF308" s="70"/>
      <c r="AG308" s="70"/>
      <c r="AH308" s="70"/>
      <c r="AI308" s="70"/>
      <c r="AJ308" s="70"/>
    </row>
    <row r="309" ht="18.0" customHeight="1">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c r="AA309" s="70"/>
      <c r="AB309" s="70"/>
      <c r="AC309" s="70"/>
      <c r="AD309" s="70"/>
      <c r="AE309" s="70"/>
      <c r="AF309" s="70"/>
      <c r="AG309" s="70"/>
      <c r="AH309" s="70"/>
      <c r="AI309" s="70"/>
      <c r="AJ309" s="70"/>
    </row>
    <row r="310" ht="18.0" customHeight="1">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c r="AA310" s="70"/>
      <c r="AB310" s="70"/>
      <c r="AC310" s="70"/>
      <c r="AD310" s="70"/>
      <c r="AE310" s="70"/>
      <c r="AF310" s="70"/>
      <c r="AG310" s="70"/>
      <c r="AH310" s="70"/>
      <c r="AI310" s="70"/>
      <c r="AJ310" s="70"/>
    </row>
    <row r="311" ht="18.0" customHeight="1">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c r="AA311" s="70"/>
      <c r="AB311" s="70"/>
      <c r="AC311" s="70"/>
      <c r="AD311" s="70"/>
      <c r="AE311" s="70"/>
      <c r="AF311" s="70"/>
      <c r="AG311" s="70"/>
      <c r="AH311" s="70"/>
      <c r="AI311" s="70"/>
      <c r="AJ311" s="70"/>
    </row>
    <row r="312" ht="18.0" customHeight="1">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c r="AA312" s="70"/>
      <c r="AB312" s="70"/>
      <c r="AC312" s="70"/>
      <c r="AD312" s="70"/>
      <c r="AE312" s="70"/>
      <c r="AF312" s="70"/>
      <c r="AG312" s="70"/>
      <c r="AH312" s="70"/>
      <c r="AI312" s="70"/>
      <c r="AJ312" s="70"/>
    </row>
    <row r="313" ht="18.0" customHeight="1">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c r="AA313" s="70"/>
      <c r="AB313" s="70"/>
      <c r="AC313" s="70"/>
      <c r="AD313" s="70"/>
      <c r="AE313" s="70"/>
      <c r="AF313" s="70"/>
      <c r="AG313" s="70"/>
      <c r="AH313" s="70"/>
      <c r="AI313" s="70"/>
      <c r="AJ313" s="70"/>
    </row>
    <row r="314" ht="18.0" customHeight="1">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c r="AA314" s="70"/>
      <c r="AB314" s="70"/>
      <c r="AC314" s="70"/>
      <c r="AD314" s="70"/>
      <c r="AE314" s="70"/>
      <c r="AF314" s="70"/>
      <c r="AG314" s="70"/>
      <c r="AH314" s="70"/>
      <c r="AI314" s="70"/>
      <c r="AJ314" s="70"/>
    </row>
    <row r="315" ht="18.0" customHeight="1">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c r="AA315" s="70"/>
      <c r="AB315" s="70"/>
      <c r="AC315" s="70"/>
      <c r="AD315" s="70"/>
      <c r="AE315" s="70"/>
      <c r="AF315" s="70"/>
      <c r="AG315" s="70"/>
      <c r="AH315" s="70"/>
      <c r="AI315" s="70"/>
      <c r="AJ315" s="70"/>
    </row>
    <row r="316" ht="18.0" customHeight="1">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c r="AA316" s="70"/>
      <c r="AB316" s="70"/>
      <c r="AC316" s="70"/>
      <c r="AD316" s="70"/>
      <c r="AE316" s="70"/>
      <c r="AF316" s="70"/>
      <c r="AG316" s="70"/>
      <c r="AH316" s="70"/>
      <c r="AI316" s="70"/>
      <c r="AJ316" s="70"/>
    </row>
    <row r="317" ht="18.0" customHeight="1">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c r="AA317" s="70"/>
      <c r="AB317" s="70"/>
      <c r="AC317" s="70"/>
      <c r="AD317" s="70"/>
      <c r="AE317" s="70"/>
      <c r="AF317" s="70"/>
      <c r="AG317" s="70"/>
      <c r="AH317" s="70"/>
      <c r="AI317" s="70"/>
      <c r="AJ317" s="70"/>
    </row>
    <row r="318" ht="18.0" customHeight="1">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c r="AA318" s="70"/>
      <c r="AB318" s="70"/>
      <c r="AC318" s="70"/>
      <c r="AD318" s="70"/>
      <c r="AE318" s="70"/>
      <c r="AF318" s="70"/>
      <c r="AG318" s="70"/>
      <c r="AH318" s="70"/>
      <c r="AI318" s="70"/>
      <c r="AJ318" s="70"/>
    </row>
    <row r="319" ht="18.0" customHeight="1">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c r="AA319" s="70"/>
      <c r="AB319" s="70"/>
      <c r="AC319" s="70"/>
      <c r="AD319" s="70"/>
      <c r="AE319" s="70"/>
      <c r="AF319" s="70"/>
      <c r="AG319" s="70"/>
      <c r="AH319" s="70"/>
      <c r="AI319" s="70"/>
      <c r="AJ319" s="70"/>
    </row>
    <row r="320" ht="18.0" customHeight="1">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c r="AA320" s="70"/>
      <c r="AB320" s="70"/>
      <c r="AC320" s="70"/>
      <c r="AD320" s="70"/>
      <c r="AE320" s="70"/>
      <c r="AF320" s="70"/>
      <c r="AG320" s="70"/>
      <c r="AH320" s="70"/>
      <c r="AI320" s="70"/>
      <c r="AJ320" s="70"/>
    </row>
    <row r="321" ht="18.0" customHeight="1">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c r="AA321" s="70"/>
      <c r="AB321" s="70"/>
      <c r="AC321" s="70"/>
      <c r="AD321" s="70"/>
      <c r="AE321" s="70"/>
      <c r="AF321" s="70"/>
      <c r="AG321" s="70"/>
      <c r="AH321" s="70"/>
      <c r="AI321" s="70"/>
      <c r="AJ321" s="70"/>
    </row>
    <row r="322" ht="18.0" customHeight="1">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c r="AA322" s="70"/>
      <c r="AB322" s="70"/>
      <c r="AC322" s="70"/>
      <c r="AD322" s="70"/>
      <c r="AE322" s="70"/>
      <c r="AF322" s="70"/>
      <c r="AG322" s="70"/>
      <c r="AH322" s="70"/>
      <c r="AI322" s="70"/>
      <c r="AJ322" s="70"/>
    </row>
    <row r="323" ht="18.0" customHeight="1">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c r="AA323" s="70"/>
      <c r="AB323" s="70"/>
      <c r="AC323" s="70"/>
      <c r="AD323" s="70"/>
      <c r="AE323" s="70"/>
      <c r="AF323" s="70"/>
      <c r="AG323" s="70"/>
      <c r="AH323" s="70"/>
      <c r="AI323" s="70"/>
      <c r="AJ323" s="70"/>
    </row>
    <row r="324" ht="18.0" customHeight="1">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c r="AA324" s="70"/>
      <c r="AB324" s="70"/>
      <c r="AC324" s="70"/>
      <c r="AD324" s="70"/>
      <c r="AE324" s="70"/>
      <c r="AF324" s="70"/>
      <c r="AG324" s="70"/>
      <c r="AH324" s="70"/>
      <c r="AI324" s="70"/>
      <c r="AJ324" s="70"/>
    </row>
    <row r="325" ht="18.0" customHeight="1">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c r="AA325" s="70"/>
      <c r="AB325" s="70"/>
      <c r="AC325" s="70"/>
      <c r="AD325" s="70"/>
      <c r="AE325" s="70"/>
      <c r="AF325" s="70"/>
      <c r="AG325" s="70"/>
      <c r="AH325" s="70"/>
      <c r="AI325" s="70"/>
      <c r="AJ325" s="70"/>
    </row>
    <row r="326" ht="18.0" customHeight="1">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c r="AA326" s="70"/>
      <c r="AB326" s="70"/>
      <c r="AC326" s="70"/>
      <c r="AD326" s="70"/>
      <c r="AE326" s="70"/>
      <c r="AF326" s="70"/>
      <c r="AG326" s="70"/>
      <c r="AH326" s="70"/>
      <c r="AI326" s="70"/>
      <c r="AJ326" s="70"/>
    </row>
    <row r="327" ht="18.0" customHeight="1">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c r="AA327" s="70"/>
      <c r="AB327" s="70"/>
      <c r="AC327" s="70"/>
      <c r="AD327" s="70"/>
      <c r="AE327" s="70"/>
      <c r="AF327" s="70"/>
      <c r="AG327" s="70"/>
      <c r="AH327" s="70"/>
      <c r="AI327" s="70"/>
      <c r="AJ327" s="70"/>
    </row>
    <row r="328" ht="18.0" customHeight="1">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c r="AA328" s="70"/>
      <c r="AB328" s="70"/>
      <c r="AC328" s="70"/>
      <c r="AD328" s="70"/>
      <c r="AE328" s="70"/>
      <c r="AF328" s="70"/>
      <c r="AG328" s="70"/>
      <c r="AH328" s="70"/>
      <c r="AI328" s="70"/>
      <c r="AJ328" s="70"/>
    </row>
    <row r="329" ht="18.0" customHeight="1">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c r="AA329" s="70"/>
      <c r="AB329" s="70"/>
      <c r="AC329" s="70"/>
      <c r="AD329" s="70"/>
      <c r="AE329" s="70"/>
      <c r="AF329" s="70"/>
      <c r="AG329" s="70"/>
      <c r="AH329" s="70"/>
      <c r="AI329" s="70"/>
      <c r="AJ329" s="70"/>
    </row>
    <row r="330" ht="18.0" customHeight="1">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c r="AA330" s="70"/>
      <c r="AB330" s="70"/>
      <c r="AC330" s="70"/>
      <c r="AD330" s="70"/>
      <c r="AE330" s="70"/>
      <c r="AF330" s="70"/>
      <c r="AG330" s="70"/>
      <c r="AH330" s="70"/>
      <c r="AI330" s="70"/>
      <c r="AJ330" s="70"/>
    </row>
    <row r="331" ht="18.0" customHeight="1">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c r="AA331" s="70"/>
      <c r="AB331" s="70"/>
      <c r="AC331" s="70"/>
      <c r="AD331" s="70"/>
      <c r="AE331" s="70"/>
      <c r="AF331" s="70"/>
      <c r="AG331" s="70"/>
      <c r="AH331" s="70"/>
      <c r="AI331" s="70"/>
      <c r="AJ331" s="70"/>
    </row>
    <row r="332" ht="18.0" customHeight="1">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c r="AA332" s="70"/>
      <c r="AB332" s="70"/>
      <c r="AC332" s="70"/>
      <c r="AD332" s="70"/>
      <c r="AE332" s="70"/>
      <c r="AF332" s="70"/>
      <c r="AG332" s="70"/>
      <c r="AH332" s="70"/>
      <c r="AI332" s="70"/>
      <c r="AJ332" s="70"/>
    </row>
    <row r="333" ht="18.0" customHeight="1">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c r="AA333" s="70"/>
      <c r="AB333" s="70"/>
      <c r="AC333" s="70"/>
      <c r="AD333" s="70"/>
      <c r="AE333" s="70"/>
      <c r="AF333" s="70"/>
      <c r="AG333" s="70"/>
      <c r="AH333" s="70"/>
      <c r="AI333" s="70"/>
      <c r="AJ333" s="70"/>
    </row>
    <row r="334" ht="18.0" customHeight="1">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c r="AA334" s="70"/>
      <c r="AB334" s="70"/>
      <c r="AC334" s="70"/>
      <c r="AD334" s="70"/>
      <c r="AE334" s="70"/>
      <c r="AF334" s="70"/>
      <c r="AG334" s="70"/>
      <c r="AH334" s="70"/>
      <c r="AI334" s="70"/>
      <c r="AJ334" s="70"/>
    </row>
    <row r="335" ht="18.0" customHeight="1">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c r="AA335" s="70"/>
      <c r="AB335" s="70"/>
      <c r="AC335" s="70"/>
      <c r="AD335" s="70"/>
      <c r="AE335" s="70"/>
      <c r="AF335" s="70"/>
      <c r="AG335" s="70"/>
      <c r="AH335" s="70"/>
      <c r="AI335" s="70"/>
      <c r="AJ335" s="70"/>
    </row>
    <row r="336" ht="18.0" customHeight="1">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c r="AA336" s="70"/>
      <c r="AB336" s="70"/>
      <c r="AC336" s="70"/>
      <c r="AD336" s="70"/>
      <c r="AE336" s="70"/>
      <c r="AF336" s="70"/>
      <c r="AG336" s="70"/>
      <c r="AH336" s="70"/>
      <c r="AI336" s="70"/>
      <c r="AJ336" s="70"/>
    </row>
    <row r="337" ht="18.0" customHeight="1">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c r="AA337" s="70"/>
      <c r="AB337" s="70"/>
      <c r="AC337" s="70"/>
      <c r="AD337" s="70"/>
      <c r="AE337" s="70"/>
      <c r="AF337" s="70"/>
      <c r="AG337" s="70"/>
      <c r="AH337" s="70"/>
      <c r="AI337" s="70"/>
      <c r="AJ337" s="70"/>
    </row>
    <row r="338" ht="18.0" customHeight="1">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c r="AA338" s="70"/>
      <c r="AB338" s="70"/>
      <c r="AC338" s="70"/>
      <c r="AD338" s="70"/>
      <c r="AE338" s="70"/>
      <c r="AF338" s="70"/>
      <c r="AG338" s="70"/>
      <c r="AH338" s="70"/>
      <c r="AI338" s="70"/>
      <c r="AJ338" s="70"/>
    </row>
    <row r="339" ht="18.0" customHeight="1">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c r="AA339" s="70"/>
      <c r="AB339" s="70"/>
      <c r="AC339" s="70"/>
      <c r="AD339" s="70"/>
      <c r="AE339" s="70"/>
      <c r="AF339" s="70"/>
      <c r="AG339" s="70"/>
      <c r="AH339" s="70"/>
      <c r="AI339" s="70"/>
      <c r="AJ339" s="70"/>
    </row>
    <row r="340" ht="18.0" customHeight="1">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c r="AA340" s="70"/>
      <c r="AB340" s="70"/>
      <c r="AC340" s="70"/>
      <c r="AD340" s="70"/>
      <c r="AE340" s="70"/>
      <c r="AF340" s="70"/>
      <c r="AG340" s="70"/>
      <c r="AH340" s="70"/>
      <c r="AI340" s="70"/>
      <c r="AJ340" s="70"/>
    </row>
    <row r="341" ht="18.0" customHeight="1">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c r="AA341" s="70"/>
      <c r="AB341" s="70"/>
      <c r="AC341" s="70"/>
      <c r="AD341" s="70"/>
      <c r="AE341" s="70"/>
      <c r="AF341" s="70"/>
      <c r="AG341" s="70"/>
      <c r="AH341" s="70"/>
      <c r="AI341" s="70"/>
      <c r="AJ341" s="70"/>
    </row>
    <row r="342" ht="18.0" customHeight="1">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c r="AA342" s="70"/>
      <c r="AB342" s="70"/>
      <c r="AC342" s="70"/>
      <c r="AD342" s="70"/>
      <c r="AE342" s="70"/>
      <c r="AF342" s="70"/>
      <c r="AG342" s="70"/>
      <c r="AH342" s="70"/>
      <c r="AI342" s="70"/>
      <c r="AJ342" s="70"/>
    </row>
    <row r="343" ht="18.0" customHeight="1">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c r="AA343" s="70"/>
      <c r="AB343" s="70"/>
      <c r="AC343" s="70"/>
      <c r="AD343" s="70"/>
      <c r="AE343" s="70"/>
      <c r="AF343" s="70"/>
      <c r="AG343" s="70"/>
      <c r="AH343" s="70"/>
      <c r="AI343" s="70"/>
      <c r="AJ343" s="70"/>
    </row>
    <row r="344" ht="18.0" customHeight="1">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c r="AA344" s="70"/>
      <c r="AB344" s="70"/>
      <c r="AC344" s="70"/>
      <c r="AD344" s="70"/>
      <c r="AE344" s="70"/>
      <c r="AF344" s="70"/>
      <c r="AG344" s="70"/>
      <c r="AH344" s="70"/>
      <c r="AI344" s="70"/>
      <c r="AJ344" s="70"/>
    </row>
    <row r="345" ht="18.0" customHeight="1">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c r="AA345" s="70"/>
      <c r="AB345" s="70"/>
      <c r="AC345" s="70"/>
      <c r="AD345" s="70"/>
      <c r="AE345" s="70"/>
      <c r="AF345" s="70"/>
      <c r="AG345" s="70"/>
      <c r="AH345" s="70"/>
      <c r="AI345" s="70"/>
      <c r="AJ345" s="70"/>
    </row>
    <row r="346" ht="18.0" customHeight="1">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c r="AA346" s="70"/>
      <c r="AB346" s="70"/>
      <c r="AC346" s="70"/>
      <c r="AD346" s="70"/>
      <c r="AE346" s="70"/>
      <c r="AF346" s="70"/>
      <c r="AG346" s="70"/>
      <c r="AH346" s="70"/>
      <c r="AI346" s="70"/>
      <c r="AJ346" s="70"/>
    </row>
    <row r="347" ht="18.0" customHeight="1">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c r="AA347" s="70"/>
      <c r="AB347" s="70"/>
      <c r="AC347" s="70"/>
      <c r="AD347" s="70"/>
      <c r="AE347" s="70"/>
      <c r="AF347" s="70"/>
      <c r="AG347" s="70"/>
      <c r="AH347" s="70"/>
      <c r="AI347" s="70"/>
      <c r="AJ347" s="70"/>
    </row>
    <row r="348" ht="18.0" customHeight="1">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c r="AA348" s="70"/>
      <c r="AB348" s="70"/>
      <c r="AC348" s="70"/>
      <c r="AD348" s="70"/>
      <c r="AE348" s="70"/>
      <c r="AF348" s="70"/>
      <c r="AG348" s="70"/>
      <c r="AH348" s="70"/>
      <c r="AI348" s="70"/>
      <c r="AJ348" s="70"/>
    </row>
    <row r="349" ht="18.0" customHeight="1">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c r="AA349" s="70"/>
      <c r="AB349" s="70"/>
      <c r="AC349" s="70"/>
      <c r="AD349" s="70"/>
      <c r="AE349" s="70"/>
      <c r="AF349" s="70"/>
      <c r="AG349" s="70"/>
      <c r="AH349" s="70"/>
      <c r="AI349" s="70"/>
      <c r="AJ349" s="70"/>
    </row>
    <row r="350" ht="18.0" customHeight="1">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c r="AA350" s="70"/>
      <c r="AB350" s="70"/>
      <c r="AC350" s="70"/>
      <c r="AD350" s="70"/>
      <c r="AE350" s="70"/>
      <c r="AF350" s="70"/>
      <c r="AG350" s="70"/>
      <c r="AH350" s="70"/>
      <c r="AI350" s="70"/>
      <c r="AJ350" s="70"/>
    </row>
    <row r="351" ht="18.0" customHeight="1">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c r="AA351" s="70"/>
      <c r="AB351" s="70"/>
      <c r="AC351" s="70"/>
      <c r="AD351" s="70"/>
      <c r="AE351" s="70"/>
      <c r="AF351" s="70"/>
      <c r="AG351" s="70"/>
      <c r="AH351" s="70"/>
      <c r="AI351" s="70"/>
      <c r="AJ351" s="70"/>
    </row>
    <row r="352" ht="18.0" customHeight="1">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c r="AA352" s="70"/>
      <c r="AB352" s="70"/>
      <c r="AC352" s="70"/>
      <c r="AD352" s="70"/>
      <c r="AE352" s="70"/>
      <c r="AF352" s="70"/>
      <c r="AG352" s="70"/>
      <c r="AH352" s="70"/>
      <c r="AI352" s="70"/>
      <c r="AJ352" s="70"/>
    </row>
    <row r="353" ht="18.0" customHeight="1">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c r="AA353" s="70"/>
      <c r="AB353" s="70"/>
      <c r="AC353" s="70"/>
      <c r="AD353" s="70"/>
      <c r="AE353" s="70"/>
      <c r="AF353" s="70"/>
      <c r="AG353" s="70"/>
      <c r="AH353" s="70"/>
      <c r="AI353" s="70"/>
      <c r="AJ353" s="70"/>
    </row>
    <row r="354" ht="18.0" customHeight="1">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c r="AA354" s="70"/>
      <c r="AB354" s="70"/>
      <c r="AC354" s="70"/>
      <c r="AD354" s="70"/>
      <c r="AE354" s="70"/>
      <c r="AF354" s="70"/>
      <c r="AG354" s="70"/>
      <c r="AH354" s="70"/>
      <c r="AI354" s="70"/>
      <c r="AJ354" s="70"/>
    </row>
    <row r="355" ht="18.0" customHeight="1">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c r="AA355" s="70"/>
      <c r="AB355" s="70"/>
      <c r="AC355" s="70"/>
      <c r="AD355" s="70"/>
      <c r="AE355" s="70"/>
      <c r="AF355" s="70"/>
      <c r="AG355" s="70"/>
      <c r="AH355" s="70"/>
      <c r="AI355" s="70"/>
      <c r="AJ355" s="70"/>
    </row>
    <row r="356" ht="18.0" customHeight="1">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c r="AA356" s="70"/>
      <c r="AB356" s="70"/>
      <c r="AC356" s="70"/>
      <c r="AD356" s="70"/>
      <c r="AE356" s="70"/>
      <c r="AF356" s="70"/>
      <c r="AG356" s="70"/>
      <c r="AH356" s="70"/>
      <c r="AI356" s="70"/>
      <c r="AJ356" s="70"/>
    </row>
    <row r="357" ht="18.0" customHeight="1">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c r="AA357" s="70"/>
      <c r="AB357" s="70"/>
      <c r="AC357" s="70"/>
      <c r="AD357" s="70"/>
      <c r="AE357" s="70"/>
      <c r="AF357" s="70"/>
      <c r="AG357" s="70"/>
      <c r="AH357" s="70"/>
      <c r="AI357" s="70"/>
      <c r="AJ357" s="70"/>
    </row>
    <row r="358" ht="18.0" customHeight="1">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c r="AA358" s="70"/>
      <c r="AB358" s="70"/>
      <c r="AC358" s="70"/>
      <c r="AD358" s="70"/>
      <c r="AE358" s="70"/>
      <c r="AF358" s="70"/>
      <c r="AG358" s="70"/>
      <c r="AH358" s="70"/>
      <c r="AI358" s="70"/>
      <c r="AJ358" s="70"/>
    </row>
    <row r="359" ht="18.0" customHeight="1">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c r="AA359" s="70"/>
      <c r="AB359" s="70"/>
      <c r="AC359" s="70"/>
      <c r="AD359" s="70"/>
      <c r="AE359" s="70"/>
      <c r="AF359" s="70"/>
      <c r="AG359" s="70"/>
      <c r="AH359" s="70"/>
      <c r="AI359" s="70"/>
      <c r="AJ359" s="70"/>
    </row>
    <row r="360" ht="18.0" customHeight="1">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c r="AA360" s="70"/>
      <c r="AB360" s="70"/>
      <c r="AC360" s="70"/>
      <c r="AD360" s="70"/>
      <c r="AE360" s="70"/>
      <c r="AF360" s="70"/>
      <c r="AG360" s="70"/>
      <c r="AH360" s="70"/>
      <c r="AI360" s="70"/>
      <c r="AJ360" s="70"/>
    </row>
    <row r="361" ht="18.0" customHeight="1">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c r="AA361" s="70"/>
      <c r="AB361" s="70"/>
      <c r="AC361" s="70"/>
      <c r="AD361" s="70"/>
      <c r="AE361" s="70"/>
      <c r="AF361" s="70"/>
      <c r="AG361" s="70"/>
      <c r="AH361" s="70"/>
      <c r="AI361" s="70"/>
      <c r="AJ361" s="70"/>
    </row>
    <row r="362" ht="18.0" customHeight="1">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c r="AA362" s="70"/>
      <c r="AB362" s="70"/>
      <c r="AC362" s="70"/>
      <c r="AD362" s="70"/>
      <c r="AE362" s="70"/>
      <c r="AF362" s="70"/>
      <c r="AG362" s="70"/>
      <c r="AH362" s="70"/>
      <c r="AI362" s="70"/>
      <c r="AJ362" s="70"/>
    </row>
    <row r="363" ht="18.0" customHeight="1">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c r="AA363" s="70"/>
      <c r="AB363" s="70"/>
      <c r="AC363" s="70"/>
      <c r="AD363" s="70"/>
      <c r="AE363" s="70"/>
      <c r="AF363" s="70"/>
      <c r="AG363" s="70"/>
      <c r="AH363" s="70"/>
      <c r="AI363" s="70"/>
      <c r="AJ363" s="70"/>
    </row>
    <row r="364" ht="18.0" customHeight="1">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c r="AA364" s="70"/>
      <c r="AB364" s="70"/>
      <c r="AC364" s="70"/>
      <c r="AD364" s="70"/>
      <c r="AE364" s="70"/>
      <c r="AF364" s="70"/>
      <c r="AG364" s="70"/>
      <c r="AH364" s="70"/>
      <c r="AI364" s="70"/>
      <c r="AJ364" s="70"/>
    </row>
    <row r="365" ht="18.0" customHeight="1">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c r="AA365" s="70"/>
      <c r="AB365" s="70"/>
      <c r="AC365" s="70"/>
      <c r="AD365" s="70"/>
      <c r="AE365" s="70"/>
      <c r="AF365" s="70"/>
      <c r="AG365" s="70"/>
      <c r="AH365" s="70"/>
      <c r="AI365" s="70"/>
      <c r="AJ365" s="70"/>
    </row>
    <row r="366" ht="18.0" customHeight="1">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c r="AA366" s="70"/>
      <c r="AB366" s="70"/>
      <c r="AC366" s="70"/>
      <c r="AD366" s="70"/>
      <c r="AE366" s="70"/>
      <c r="AF366" s="70"/>
      <c r="AG366" s="70"/>
      <c r="AH366" s="70"/>
      <c r="AI366" s="70"/>
      <c r="AJ366" s="70"/>
    </row>
    <row r="367" ht="18.0" customHeight="1">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c r="AA367" s="70"/>
      <c r="AB367" s="70"/>
      <c r="AC367" s="70"/>
      <c r="AD367" s="70"/>
      <c r="AE367" s="70"/>
      <c r="AF367" s="70"/>
      <c r="AG367" s="70"/>
      <c r="AH367" s="70"/>
      <c r="AI367" s="70"/>
      <c r="AJ367" s="70"/>
    </row>
    <row r="368" ht="18.0" customHeight="1">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c r="AA368" s="70"/>
      <c r="AB368" s="70"/>
      <c r="AC368" s="70"/>
      <c r="AD368" s="70"/>
      <c r="AE368" s="70"/>
      <c r="AF368" s="70"/>
      <c r="AG368" s="70"/>
      <c r="AH368" s="70"/>
      <c r="AI368" s="70"/>
      <c r="AJ368" s="70"/>
    </row>
    <row r="369" ht="18.0" customHeight="1">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c r="AA369" s="70"/>
      <c r="AB369" s="70"/>
      <c r="AC369" s="70"/>
      <c r="AD369" s="70"/>
      <c r="AE369" s="70"/>
      <c r="AF369" s="70"/>
      <c r="AG369" s="70"/>
      <c r="AH369" s="70"/>
      <c r="AI369" s="70"/>
      <c r="AJ369" s="70"/>
    </row>
    <row r="370" ht="18.0" customHeight="1">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c r="AA370" s="70"/>
      <c r="AB370" s="70"/>
      <c r="AC370" s="70"/>
      <c r="AD370" s="70"/>
      <c r="AE370" s="70"/>
      <c r="AF370" s="70"/>
      <c r="AG370" s="70"/>
      <c r="AH370" s="70"/>
      <c r="AI370" s="70"/>
      <c r="AJ370" s="70"/>
    </row>
    <row r="371" ht="18.0" customHeight="1">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c r="AA371" s="70"/>
      <c r="AB371" s="70"/>
      <c r="AC371" s="70"/>
      <c r="AD371" s="70"/>
      <c r="AE371" s="70"/>
      <c r="AF371" s="70"/>
      <c r="AG371" s="70"/>
      <c r="AH371" s="70"/>
      <c r="AI371" s="70"/>
      <c r="AJ371" s="70"/>
    </row>
    <row r="372" ht="18.0" customHeight="1">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c r="AA372" s="70"/>
      <c r="AB372" s="70"/>
      <c r="AC372" s="70"/>
      <c r="AD372" s="70"/>
      <c r="AE372" s="70"/>
      <c r="AF372" s="70"/>
      <c r="AG372" s="70"/>
      <c r="AH372" s="70"/>
      <c r="AI372" s="70"/>
      <c r="AJ372" s="70"/>
    </row>
    <row r="373" ht="18.0" customHeight="1">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c r="AA373" s="70"/>
      <c r="AB373" s="70"/>
      <c r="AC373" s="70"/>
      <c r="AD373" s="70"/>
      <c r="AE373" s="70"/>
      <c r="AF373" s="70"/>
      <c r="AG373" s="70"/>
      <c r="AH373" s="70"/>
      <c r="AI373" s="70"/>
      <c r="AJ373" s="70"/>
    </row>
    <row r="374" ht="18.0" customHeight="1">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c r="AA374" s="70"/>
      <c r="AB374" s="70"/>
      <c r="AC374" s="70"/>
      <c r="AD374" s="70"/>
      <c r="AE374" s="70"/>
      <c r="AF374" s="70"/>
      <c r="AG374" s="70"/>
      <c r="AH374" s="70"/>
      <c r="AI374" s="70"/>
      <c r="AJ374" s="70"/>
    </row>
    <row r="375" ht="18.0" customHeight="1">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c r="AA375" s="70"/>
      <c r="AB375" s="70"/>
      <c r="AC375" s="70"/>
      <c r="AD375" s="70"/>
      <c r="AE375" s="70"/>
      <c r="AF375" s="70"/>
      <c r="AG375" s="70"/>
      <c r="AH375" s="70"/>
      <c r="AI375" s="70"/>
      <c r="AJ375" s="70"/>
    </row>
    <row r="376" ht="18.0" customHeight="1">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c r="AA376" s="70"/>
      <c r="AB376" s="70"/>
      <c r="AC376" s="70"/>
      <c r="AD376" s="70"/>
      <c r="AE376" s="70"/>
      <c r="AF376" s="70"/>
      <c r="AG376" s="70"/>
      <c r="AH376" s="70"/>
      <c r="AI376" s="70"/>
      <c r="AJ376" s="70"/>
    </row>
    <row r="377" ht="18.0" customHeight="1">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c r="AA377" s="70"/>
      <c r="AB377" s="70"/>
      <c r="AC377" s="70"/>
      <c r="AD377" s="70"/>
      <c r="AE377" s="70"/>
      <c r="AF377" s="70"/>
      <c r="AG377" s="70"/>
      <c r="AH377" s="70"/>
      <c r="AI377" s="70"/>
      <c r="AJ377" s="70"/>
    </row>
    <row r="378" ht="18.0" customHeight="1">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row>
    <row r="379" ht="18.0" customHeight="1">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row>
    <row r="380" ht="18.0" customHeight="1">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c r="AA380" s="70"/>
      <c r="AB380" s="70"/>
      <c r="AC380" s="70"/>
      <c r="AD380" s="70"/>
      <c r="AE380" s="70"/>
      <c r="AF380" s="70"/>
      <c r="AG380" s="70"/>
      <c r="AH380" s="70"/>
      <c r="AI380" s="70"/>
      <c r="AJ380" s="70"/>
    </row>
    <row r="381" ht="18.0" customHeight="1">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c r="AA381" s="70"/>
      <c r="AB381" s="70"/>
      <c r="AC381" s="70"/>
      <c r="AD381" s="70"/>
      <c r="AE381" s="70"/>
      <c r="AF381" s="70"/>
      <c r="AG381" s="70"/>
      <c r="AH381" s="70"/>
      <c r="AI381" s="70"/>
      <c r="AJ381" s="70"/>
    </row>
    <row r="382" ht="18.0" customHeight="1">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c r="AA382" s="70"/>
      <c r="AB382" s="70"/>
      <c r="AC382" s="70"/>
      <c r="AD382" s="70"/>
      <c r="AE382" s="70"/>
      <c r="AF382" s="70"/>
      <c r="AG382" s="70"/>
      <c r="AH382" s="70"/>
      <c r="AI382" s="70"/>
      <c r="AJ382" s="70"/>
    </row>
    <row r="383" ht="18.0" customHeight="1">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c r="AA383" s="70"/>
      <c r="AB383" s="70"/>
      <c r="AC383" s="70"/>
      <c r="AD383" s="70"/>
      <c r="AE383" s="70"/>
      <c r="AF383" s="70"/>
      <c r="AG383" s="70"/>
      <c r="AH383" s="70"/>
      <c r="AI383" s="70"/>
      <c r="AJ383" s="70"/>
    </row>
    <row r="384" ht="18.0" customHeight="1">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c r="AA384" s="70"/>
      <c r="AB384" s="70"/>
      <c r="AC384" s="70"/>
      <c r="AD384" s="70"/>
      <c r="AE384" s="70"/>
      <c r="AF384" s="70"/>
      <c r="AG384" s="70"/>
      <c r="AH384" s="70"/>
      <c r="AI384" s="70"/>
      <c r="AJ384" s="70"/>
    </row>
    <row r="385" ht="18.0" customHeight="1">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c r="AA385" s="70"/>
      <c r="AB385" s="70"/>
      <c r="AC385" s="70"/>
      <c r="AD385" s="70"/>
      <c r="AE385" s="70"/>
      <c r="AF385" s="70"/>
      <c r="AG385" s="70"/>
      <c r="AH385" s="70"/>
      <c r="AI385" s="70"/>
      <c r="AJ385" s="70"/>
    </row>
    <row r="386" ht="18.0" customHeight="1">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c r="AA386" s="70"/>
      <c r="AB386" s="70"/>
      <c r="AC386" s="70"/>
      <c r="AD386" s="70"/>
      <c r="AE386" s="70"/>
      <c r="AF386" s="70"/>
      <c r="AG386" s="70"/>
      <c r="AH386" s="70"/>
      <c r="AI386" s="70"/>
      <c r="AJ386" s="70"/>
    </row>
    <row r="387" ht="18.0" customHeight="1">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c r="AA387" s="70"/>
      <c r="AB387" s="70"/>
      <c r="AC387" s="70"/>
      <c r="AD387" s="70"/>
      <c r="AE387" s="70"/>
      <c r="AF387" s="70"/>
      <c r="AG387" s="70"/>
      <c r="AH387" s="70"/>
      <c r="AI387" s="70"/>
      <c r="AJ387" s="70"/>
    </row>
    <row r="388" ht="18.0" customHeight="1">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c r="AA388" s="70"/>
      <c r="AB388" s="70"/>
      <c r="AC388" s="70"/>
      <c r="AD388" s="70"/>
      <c r="AE388" s="70"/>
      <c r="AF388" s="70"/>
      <c r="AG388" s="70"/>
      <c r="AH388" s="70"/>
      <c r="AI388" s="70"/>
      <c r="AJ388" s="70"/>
    </row>
    <row r="389" ht="18.0" customHeight="1">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c r="AA389" s="70"/>
      <c r="AB389" s="70"/>
      <c r="AC389" s="70"/>
      <c r="AD389" s="70"/>
      <c r="AE389" s="70"/>
      <c r="AF389" s="70"/>
      <c r="AG389" s="70"/>
      <c r="AH389" s="70"/>
      <c r="AI389" s="70"/>
      <c r="AJ389" s="70"/>
    </row>
    <row r="390" ht="18.0" customHeight="1">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c r="AA390" s="70"/>
      <c r="AB390" s="70"/>
      <c r="AC390" s="70"/>
      <c r="AD390" s="70"/>
      <c r="AE390" s="70"/>
      <c r="AF390" s="70"/>
      <c r="AG390" s="70"/>
      <c r="AH390" s="70"/>
      <c r="AI390" s="70"/>
      <c r="AJ390" s="70"/>
    </row>
    <row r="391" ht="18.0" customHeight="1">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c r="AA391" s="70"/>
      <c r="AB391" s="70"/>
      <c r="AC391" s="70"/>
      <c r="AD391" s="70"/>
      <c r="AE391" s="70"/>
      <c r="AF391" s="70"/>
      <c r="AG391" s="70"/>
      <c r="AH391" s="70"/>
      <c r="AI391" s="70"/>
      <c r="AJ391" s="70"/>
    </row>
    <row r="392" ht="18.0" customHeight="1">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c r="AA392" s="70"/>
      <c r="AB392" s="70"/>
      <c r="AC392" s="70"/>
      <c r="AD392" s="70"/>
      <c r="AE392" s="70"/>
      <c r="AF392" s="70"/>
      <c r="AG392" s="70"/>
      <c r="AH392" s="70"/>
      <c r="AI392" s="70"/>
      <c r="AJ392" s="70"/>
    </row>
    <row r="393" ht="18.0" customHeight="1">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c r="AA393" s="70"/>
      <c r="AB393" s="70"/>
      <c r="AC393" s="70"/>
      <c r="AD393" s="70"/>
      <c r="AE393" s="70"/>
      <c r="AF393" s="70"/>
      <c r="AG393" s="70"/>
      <c r="AH393" s="70"/>
      <c r="AI393" s="70"/>
      <c r="AJ393" s="70"/>
    </row>
    <row r="394" ht="18.0" customHeight="1">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c r="AA394" s="70"/>
      <c r="AB394" s="70"/>
      <c r="AC394" s="70"/>
      <c r="AD394" s="70"/>
      <c r="AE394" s="70"/>
      <c r="AF394" s="70"/>
      <c r="AG394" s="70"/>
      <c r="AH394" s="70"/>
      <c r="AI394" s="70"/>
      <c r="AJ394" s="70"/>
    </row>
    <row r="395" ht="18.0" customHeight="1">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row>
    <row r="396" ht="18.0" customHeight="1">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row>
    <row r="397" ht="18.0" customHeight="1">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c r="AA397" s="70"/>
      <c r="AB397" s="70"/>
      <c r="AC397" s="70"/>
      <c r="AD397" s="70"/>
      <c r="AE397" s="70"/>
      <c r="AF397" s="70"/>
      <c r="AG397" s="70"/>
      <c r="AH397" s="70"/>
      <c r="AI397" s="70"/>
      <c r="AJ397" s="70"/>
    </row>
    <row r="398" ht="18.0" customHeight="1">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c r="AA398" s="70"/>
      <c r="AB398" s="70"/>
      <c r="AC398" s="70"/>
      <c r="AD398" s="70"/>
      <c r="AE398" s="70"/>
      <c r="AF398" s="70"/>
      <c r="AG398" s="70"/>
      <c r="AH398" s="70"/>
      <c r="AI398" s="70"/>
      <c r="AJ398" s="70"/>
    </row>
    <row r="399" ht="18.0" customHeight="1">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c r="AA399" s="70"/>
      <c r="AB399" s="70"/>
      <c r="AC399" s="70"/>
      <c r="AD399" s="70"/>
      <c r="AE399" s="70"/>
      <c r="AF399" s="70"/>
      <c r="AG399" s="70"/>
      <c r="AH399" s="70"/>
      <c r="AI399" s="70"/>
      <c r="AJ399" s="70"/>
    </row>
    <row r="400" ht="18.0" customHeight="1">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c r="AA400" s="70"/>
      <c r="AB400" s="70"/>
      <c r="AC400" s="70"/>
      <c r="AD400" s="70"/>
      <c r="AE400" s="70"/>
      <c r="AF400" s="70"/>
      <c r="AG400" s="70"/>
      <c r="AH400" s="70"/>
      <c r="AI400" s="70"/>
      <c r="AJ400" s="70"/>
    </row>
    <row r="401" ht="18.0" customHeight="1">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c r="AA401" s="70"/>
      <c r="AB401" s="70"/>
      <c r="AC401" s="70"/>
      <c r="AD401" s="70"/>
      <c r="AE401" s="70"/>
      <c r="AF401" s="70"/>
      <c r="AG401" s="70"/>
      <c r="AH401" s="70"/>
      <c r="AI401" s="70"/>
      <c r="AJ401" s="70"/>
    </row>
    <row r="402" ht="18.0" customHeight="1">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c r="AA402" s="70"/>
      <c r="AB402" s="70"/>
      <c r="AC402" s="70"/>
      <c r="AD402" s="70"/>
      <c r="AE402" s="70"/>
      <c r="AF402" s="70"/>
      <c r="AG402" s="70"/>
      <c r="AH402" s="70"/>
      <c r="AI402" s="70"/>
      <c r="AJ402" s="70"/>
    </row>
    <row r="403" ht="18.0" customHeight="1">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c r="AA403" s="70"/>
      <c r="AB403" s="70"/>
      <c r="AC403" s="70"/>
      <c r="AD403" s="70"/>
      <c r="AE403" s="70"/>
      <c r="AF403" s="70"/>
      <c r="AG403" s="70"/>
      <c r="AH403" s="70"/>
      <c r="AI403" s="70"/>
      <c r="AJ403" s="70"/>
    </row>
    <row r="404" ht="18.0" customHeight="1">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c r="AA404" s="70"/>
      <c r="AB404" s="70"/>
      <c r="AC404" s="70"/>
      <c r="AD404" s="70"/>
      <c r="AE404" s="70"/>
      <c r="AF404" s="70"/>
      <c r="AG404" s="70"/>
      <c r="AH404" s="70"/>
      <c r="AI404" s="70"/>
      <c r="AJ404" s="70"/>
    </row>
    <row r="405" ht="18.0" customHeight="1">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c r="AA405" s="70"/>
      <c r="AB405" s="70"/>
      <c r="AC405" s="70"/>
      <c r="AD405" s="70"/>
      <c r="AE405" s="70"/>
      <c r="AF405" s="70"/>
      <c r="AG405" s="70"/>
      <c r="AH405" s="70"/>
      <c r="AI405" s="70"/>
      <c r="AJ405" s="70"/>
    </row>
    <row r="406" ht="18.0" customHeight="1">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c r="AA406" s="70"/>
      <c r="AB406" s="70"/>
      <c r="AC406" s="70"/>
      <c r="AD406" s="70"/>
      <c r="AE406" s="70"/>
      <c r="AF406" s="70"/>
      <c r="AG406" s="70"/>
      <c r="AH406" s="70"/>
      <c r="AI406" s="70"/>
      <c r="AJ406" s="70"/>
    </row>
    <row r="407" ht="18.0" customHeight="1">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c r="AA407" s="70"/>
      <c r="AB407" s="70"/>
      <c r="AC407" s="70"/>
      <c r="AD407" s="70"/>
      <c r="AE407" s="70"/>
      <c r="AF407" s="70"/>
      <c r="AG407" s="70"/>
      <c r="AH407" s="70"/>
      <c r="AI407" s="70"/>
      <c r="AJ407" s="70"/>
    </row>
    <row r="408" ht="18.0" customHeight="1">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c r="AA408" s="70"/>
      <c r="AB408" s="70"/>
      <c r="AC408" s="70"/>
      <c r="AD408" s="70"/>
      <c r="AE408" s="70"/>
      <c r="AF408" s="70"/>
      <c r="AG408" s="70"/>
      <c r="AH408" s="70"/>
      <c r="AI408" s="70"/>
      <c r="AJ408" s="70"/>
    </row>
    <row r="409" ht="18.0" customHeight="1">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c r="AA409" s="70"/>
      <c r="AB409" s="70"/>
      <c r="AC409" s="70"/>
      <c r="AD409" s="70"/>
      <c r="AE409" s="70"/>
      <c r="AF409" s="70"/>
      <c r="AG409" s="70"/>
      <c r="AH409" s="70"/>
      <c r="AI409" s="70"/>
      <c r="AJ409" s="70"/>
    </row>
    <row r="410" ht="18.0" customHeight="1">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c r="AA410" s="70"/>
      <c r="AB410" s="70"/>
      <c r="AC410" s="70"/>
      <c r="AD410" s="70"/>
      <c r="AE410" s="70"/>
      <c r="AF410" s="70"/>
      <c r="AG410" s="70"/>
      <c r="AH410" s="70"/>
      <c r="AI410" s="70"/>
      <c r="AJ410" s="70"/>
    </row>
    <row r="411" ht="18.0" customHeight="1">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c r="AA411" s="70"/>
      <c r="AB411" s="70"/>
      <c r="AC411" s="70"/>
      <c r="AD411" s="70"/>
      <c r="AE411" s="70"/>
      <c r="AF411" s="70"/>
      <c r="AG411" s="70"/>
      <c r="AH411" s="70"/>
      <c r="AI411" s="70"/>
      <c r="AJ411" s="70"/>
    </row>
    <row r="412" ht="18.0" customHeight="1">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c r="AA412" s="70"/>
      <c r="AB412" s="70"/>
      <c r="AC412" s="70"/>
      <c r="AD412" s="70"/>
      <c r="AE412" s="70"/>
      <c r="AF412" s="70"/>
      <c r="AG412" s="70"/>
      <c r="AH412" s="70"/>
      <c r="AI412" s="70"/>
      <c r="AJ412" s="70"/>
    </row>
    <row r="413" ht="18.0" customHeight="1">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c r="AA413" s="70"/>
      <c r="AB413" s="70"/>
      <c r="AC413" s="70"/>
      <c r="AD413" s="70"/>
      <c r="AE413" s="70"/>
      <c r="AF413" s="70"/>
      <c r="AG413" s="70"/>
      <c r="AH413" s="70"/>
      <c r="AI413" s="70"/>
      <c r="AJ413" s="70"/>
    </row>
    <row r="414" ht="18.0" customHeight="1">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c r="AA414" s="70"/>
      <c r="AB414" s="70"/>
      <c r="AC414" s="70"/>
      <c r="AD414" s="70"/>
      <c r="AE414" s="70"/>
      <c r="AF414" s="70"/>
      <c r="AG414" s="70"/>
      <c r="AH414" s="70"/>
      <c r="AI414" s="70"/>
      <c r="AJ414" s="70"/>
    </row>
    <row r="415" ht="18.0" customHeight="1">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c r="AA415" s="70"/>
      <c r="AB415" s="70"/>
      <c r="AC415" s="70"/>
      <c r="AD415" s="70"/>
      <c r="AE415" s="70"/>
      <c r="AF415" s="70"/>
      <c r="AG415" s="70"/>
      <c r="AH415" s="70"/>
      <c r="AI415" s="70"/>
      <c r="AJ415" s="70"/>
    </row>
    <row r="416" ht="18.0" customHeight="1">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c r="AA416" s="70"/>
      <c r="AB416" s="70"/>
      <c r="AC416" s="70"/>
      <c r="AD416" s="70"/>
      <c r="AE416" s="70"/>
      <c r="AF416" s="70"/>
      <c r="AG416" s="70"/>
      <c r="AH416" s="70"/>
      <c r="AI416" s="70"/>
      <c r="AJ416" s="70"/>
    </row>
    <row r="417" ht="18.0" customHeight="1">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c r="AA417" s="70"/>
      <c r="AB417" s="70"/>
      <c r="AC417" s="70"/>
      <c r="AD417" s="70"/>
      <c r="AE417" s="70"/>
      <c r="AF417" s="70"/>
      <c r="AG417" s="70"/>
      <c r="AH417" s="70"/>
      <c r="AI417" s="70"/>
      <c r="AJ417" s="70"/>
    </row>
    <row r="418" ht="18.0" customHeight="1">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c r="AA418" s="70"/>
      <c r="AB418" s="70"/>
      <c r="AC418" s="70"/>
      <c r="AD418" s="70"/>
      <c r="AE418" s="70"/>
      <c r="AF418" s="70"/>
      <c r="AG418" s="70"/>
      <c r="AH418" s="70"/>
      <c r="AI418" s="70"/>
      <c r="AJ418" s="70"/>
    </row>
    <row r="419" ht="18.0" customHeight="1">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c r="AA419" s="70"/>
      <c r="AB419" s="70"/>
      <c r="AC419" s="70"/>
      <c r="AD419" s="70"/>
      <c r="AE419" s="70"/>
      <c r="AF419" s="70"/>
      <c r="AG419" s="70"/>
      <c r="AH419" s="70"/>
      <c r="AI419" s="70"/>
      <c r="AJ419" s="70"/>
    </row>
    <row r="420" ht="18.0" customHeight="1">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c r="AA420" s="70"/>
      <c r="AB420" s="70"/>
      <c r="AC420" s="70"/>
      <c r="AD420" s="70"/>
      <c r="AE420" s="70"/>
      <c r="AF420" s="70"/>
      <c r="AG420" s="70"/>
      <c r="AH420" s="70"/>
      <c r="AI420" s="70"/>
      <c r="AJ420" s="70"/>
    </row>
    <row r="421" ht="18.0" customHeight="1">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c r="AA421" s="70"/>
      <c r="AB421" s="70"/>
      <c r="AC421" s="70"/>
      <c r="AD421" s="70"/>
      <c r="AE421" s="70"/>
      <c r="AF421" s="70"/>
      <c r="AG421" s="70"/>
      <c r="AH421" s="70"/>
      <c r="AI421" s="70"/>
      <c r="AJ421" s="70"/>
    </row>
    <row r="422" ht="18.0" customHeight="1">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c r="AA422" s="70"/>
      <c r="AB422" s="70"/>
      <c r="AC422" s="70"/>
      <c r="AD422" s="70"/>
      <c r="AE422" s="70"/>
      <c r="AF422" s="70"/>
      <c r="AG422" s="70"/>
      <c r="AH422" s="70"/>
      <c r="AI422" s="70"/>
      <c r="AJ422" s="70"/>
    </row>
    <row r="423" ht="18.0" customHeight="1">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c r="AA423" s="70"/>
      <c r="AB423" s="70"/>
      <c r="AC423" s="70"/>
      <c r="AD423" s="70"/>
      <c r="AE423" s="70"/>
      <c r="AF423" s="70"/>
      <c r="AG423" s="70"/>
      <c r="AH423" s="70"/>
      <c r="AI423" s="70"/>
      <c r="AJ423" s="70"/>
    </row>
    <row r="424" ht="18.0" customHeight="1">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c r="AA424" s="70"/>
      <c r="AB424" s="70"/>
      <c r="AC424" s="70"/>
      <c r="AD424" s="70"/>
      <c r="AE424" s="70"/>
      <c r="AF424" s="70"/>
      <c r="AG424" s="70"/>
      <c r="AH424" s="70"/>
      <c r="AI424" s="70"/>
      <c r="AJ424" s="70"/>
    </row>
    <row r="425" ht="18.0" customHeight="1">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c r="AA425" s="70"/>
      <c r="AB425" s="70"/>
      <c r="AC425" s="70"/>
      <c r="AD425" s="70"/>
      <c r="AE425" s="70"/>
      <c r="AF425" s="70"/>
      <c r="AG425" s="70"/>
      <c r="AH425" s="70"/>
      <c r="AI425" s="70"/>
      <c r="AJ425" s="70"/>
    </row>
    <row r="426" ht="18.0" customHeight="1">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c r="AA426" s="70"/>
      <c r="AB426" s="70"/>
      <c r="AC426" s="70"/>
      <c r="AD426" s="70"/>
      <c r="AE426" s="70"/>
      <c r="AF426" s="70"/>
      <c r="AG426" s="70"/>
      <c r="AH426" s="70"/>
      <c r="AI426" s="70"/>
      <c r="AJ426" s="70"/>
    </row>
    <row r="427" ht="18.0" customHeight="1">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c r="AA427" s="70"/>
      <c r="AB427" s="70"/>
      <c r="AC427" s="70"/>
      <c r="AD427" s="70"/>
      <c r="AE427" s="70"/>
      <c r="AF427" s="70"/>
      <c r="AG427" s="70"/>
      <c r="AH427" s="70"/>
      <c r="AI427" s="70"/>
      <c r="AJ427" s="70"/>
    </row>
    <row r="428" ht="18.0" customHeight="1">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c r="AA428" s="70"/>
      <c r="AB428" s="70"/>
      <c r="AC428" s="70"/>
      <c r="AD428" s="70"/>
      <c r="AE428" s="70"/>
      <c r="AF428" s="70"/>
      <c r="AG428" s="70"/>
      <c r="AH428" s="70"/>
      <c r="AI428" s="70"/>
      <c r="AJ428" s="70"/>
    </row>
    <row r="429" ht="18.0" customHeight="1">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c r="AA429" s="70"/>
      <c r="AB429" s="70"/>
      <c r="AC429" s="70"/>
      <c r="AD429" s="70"/>
      <c r="AE429" s="70"/>
      <c r="AF429" s="70"/>
      <c r="AG429" s="70"/>
      <c r="AH429" s="70"/>
      <c r="AI429" s="70"/>
      <c r="AJ429" s="70"/>
    </row>
    <row r="430" ht="18.0" customHeight="1">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c r="AA430" s="70"/>
      <c r="AB430" s="70"/>
      <c r="AC430" s="70"/>
      <c r="AD430" s="70"/>
      <c r="AE430" s="70"/>
      <c r="AF430" s="70"/>
      <c r="AG430" s="70"/>
      <c r="AH430" s="70"/>
      <c r="AI430" s="70"/>
      <c r="AJ430" s="70"/>
    </row>
    <row r="431" ht="18.0" customHeight="1">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c r="AA431" s="70"/>
      <c r="AB431" s="70"/>
      <c r="AC431" s="70"/>
      <c r="AD431" s="70"/>
      <c r="AE431" s="70"/>
      <c r="AF431" s="70"/>
      <c r="AG431" s="70"/>
      <c r="AH431" s="70"/>
      <c r="AI431" s="70"/>
      <c r="AJ431" s="70"/>
    </row>
    <row r="432" ht="18.0" customHeight="1">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c r="AA432" s="70"/>
      <c r="AB432" s="70"/>
      <c r="AC432" s="70"/>
      <c r="AD432" s="70"/>
      <c r="AE432" s="70"/>
      <c r="AF432" s="70"/>
      <c r="AG432" s="70"/>
      <c r="AH432" s="70"/>
      <c r="AI432" s="70"/>
      <c r="AJ432" s="70"/>
    </row>
    <row r="433" ht="18.0" customHeight="1">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c r="AA433" s="70"/>
      <c r="AB433" s="70"/>
      <c r="AC433" s="70"/>
      <c r="AD433" s="70"/>
      <c r="AE433" s="70"/>
      <c r="AF433" s="70"/>
      <c r="AG433" s="70"/>
      <c r="AH433" s="70"/>
      <c r="AI433" s="70"/>
      <c r="AJ433" s="70"/>
    </row>
    <row r="434" ht="18.0" customHeight="1">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c r="AA434" s="70"/>
      <c r="AB434" s="70"/>
      <c r="AC434" s="70"/>
      <c r="AD434" s="70"/>
      <c r="AE434" s="70"/>
      <c r="AF434" s="70"/>
      <c r="AG434" s="70"/>
      <c r="AH434" s="70"/>
      <c r="AI434" s="70"/>
      <c r="AJ434" s="70"/>
    </row>
    <row r="435" ht="18.0" customHeight="1">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c r="AA435" s="70"/>
      <c r="AB435" s="70"/>
      <c r="AC435" s="70"/>
      <c r="AD435" s="70"/>
      <c r="AE435" s="70"/>
      <c r="AF435" s="70"/>
      <c r="AG435" s="70"/>
      <c r="AH435" s="70"/>
      <c r="AI435" s="70"/>
      <c r="AJ435" s="70"/>
    </row>
    <row r="436" ht="18.0" customHeight="1">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c r="AA436" s="70"/>
      <c r="AB436" s="70"/>
      <c r="AC436" s="70"/>
      <c r="AD436" s="70"/>
      <c r="AE436" s="70"/>
      <c r="AF436" s="70"/>
      <c r="AG436" s="70"/>
      <c r="AH436" s="70"/>
      <c r="AI436" s="70"/>
      <c r="AJ436" s="70"/>
    </row>
    <row r="437" ht="18.0" customHeight="1">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c r="AA437" s="70"/>
      <c r="AB437" s="70"/>
      <c r="AC437" s="70"/>
      <c r="AD437" s="70"/>
      <c r="AE437" s="70"/>
      <c r="AF437" s="70"/>
      <c r="AG437" s="70"/>
      <c r="AH437" s="70"/>
      <c r="AI437" s="70"/>
      <c r="AJ437" s="70"/>
    </row>
    <row r="438" ht="18.0" customHeight="1">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c r="AA438" s="70"/>
      <c r="AB438" s="70"/>
      <c r="AC438" s="70"/>
      <c r="AD438" s="70"/>
      <c r="AE438" s="70"/>
      <c r="AF438" s="70"/>
      <c r="AG438" s="70"/>
      <c r="AH438" s="70"/>
      <c r="AI438" s="70"/>
      <c r="AJ438" s="70"/>
    </row>
    <row r="439" ht="18.0" customHeight="1">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c r="AA439" s="70"/>
      <c r="AB439" s="70"/>
      <c r="AC439" s="70"/>
      <c r="AD439" s="70"/>
      <c r="AE439" s="70"/>
      <c r="AF439" s="70"/>
      <c r="AG439" s="70"/>
      <c r="AH439" s="70"/>
      <c r="AI439" s="70"/>
      <c r="AJ439" s="70"/>
    </row>
    <row r="440" ht="18.0" customHeight="1">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c r="AA440" s="70"/>
      <c r="AB440" s="70"/>
      <c r="AC440" s="70"/>
      <c r="AD440" s="70"/>
      <c r="AE440" s="70"/>
      <c r="AF440" s="70"/>
      <c r="AG440" s="70"/>
      <c r="AH440" s="70"/>
      <c r="AI440" s="70"/>
      <c r="AJ440" s="70"/>
    </row>
    <row r="441" ht="18.0" customHeight="1">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c r="AA441" s="70"/>
      <c r="AB441" s="70"/>
      <c r="AC441" s="70"/>
      <c r="AD441" s="70"/>
      <c r="AE441" s="70"/>
      <c r="AF441" s="70"/>
      <c r="AG441" s="70"/>
      <c r="AH441" s="70"/>
      <c r="AI441" s="70"/>
      <c r="AJ441" s="70"/>
    </row>
    <row r="442" ht="18.0" customHeight="1">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c r="AA442" s="70"/>
      <c r="AB442" s="70"/>
      <c r="AC442" s="70"/>
      <c r="AD442" s="70"/>
      <c r="AE442" s="70"/>
      <c r="AF442" s="70"/>
      <c r="AG442" s="70"/>
      <c r="AH442" s="70"/>
      <c r="AI442" s="70"/>
      <c r="AJ442" s="70"/>
    </row>
    <row r="443" ht="18.0" customHeight="1">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c r="AA443" s="70"/>
      <c r="AB443" s="70"/>
      <c r="AC443" s="70"/>
      <c r="AD443" s="70"/>
      <c r="AE443" s="70"/>
      <c r="AF443" s="70"/>
      <c r="AG443" s="70"/>
      <c r="AH443" s="70"/>
      <c r="AI443" s="70"/>
      <c r="AJ443" s="70"/>
    </row>
    <row r="444" ht="18.0" customHeight="1">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c r="AA444" s="70"/>
      <c r="AB444" s="70"/>
      <c r="AC444" s="70"/>
      <c r="AD444" s="70"/>
      <c r="AE444" s="70"/>
      <c r="AF444" s="70"/>
      <c r="AG444" s="70"/>
      <c r="AH444" s="70"/>
      <c r="AI444" s="70"/>
      <c r="AJ444" s="70"/>
    </row>
    <row r="445" ht="18.0" customHeight="1">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c r="AA445" s="70"/>
      <c r="AB445" s="70"/>
      <c r="AC445" s="70"/>
      <c r="AD445" s="70"/>
      <c r="AE445" s="70"/>
      <c r="AF445" s="70"/>
      <c r="AG445" s="70"/>
      <c r="AH445" s="70"/>
      <c r="AI445" s="70"/>
      <c r="AJ445" s="70"/>
    </row>
    <row r="446" ht="18.0" customHeight="1">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c r="AA446" s="70"/>
      <c r="AB446" s="70"/>
      <c r="AC446" s="70"/>
      <c r="AD446" s="70"/>
      <c r="AE446" s="70"/>
      <c r="AF446" s="70"/>
      <c r="AG446" s="70"/>
      <c r="AH446" s="70"/>
      <c r="AI446" s="70"/>
      <c r="AJ446" s="70"/>
    </row>
    <row r="447" ht="18.0" customHeight="1">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c r="AA447" s="70"/>
      <c r="AB447" s="70"/>
      <c r="AC447" s="70"/>
      <c r="AD447" s="70"/>
      <c r="AE447" s="70"/>
      <c r="AF447" s="70"/>
      <c r="AG447" s="70"/>
      <c r="AH447" s="70"/>
      <c r="AI447" s="70"/>
      <c r="AJ447" s="70"/>
    </row>
    <row r="448" ht="18.0" customHeight="1">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c r="AA448" s="70"/>
      <c r="AB448" s="70"/>
      <c r="AC448" s="70"/>
      <c r="AD448" s="70"/>
      <c r="AE448" s="70"/>
      <c r="AF448" s="70"/>
      <c r="AG448" s="70"/>
      <c r="AH448" s="70"/>
      <c r="AI448" s="70"/>
      <c r="AJ448" s="70"/>
    </row>
    <row r="449" ht="18.0" customHeight="1">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c r="AA449" s="70"/>
      <c r="AB449" s="70"/>
      <c r="AC449" s="70"/>
      <c r="AD449" s="70"/>
      <c r="AE449" s="70"/>
      <c r="AF449" s="70"/>
      <c r="AG449" s="70"/>
      <c r="AH449" s="70"/>
      <c r="AI449" s="70"/>
      <c r="AJ449" s="70"/>
    </row>
    <row r="450" ht="18.0" customHeight="1">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c r="AA450" s="70"/>
      <c r="AB450" s="70"/>
      <c r="AC450" s="70"/>
      <c r="AD450" s="70"/>
      <c r="AE450" s="70"/>
      <c r="AF450" s="70"/>
      <c r="AG450" s="70"/>
      <c r="AH450" s="70"/>
      <c r="AI450" s="70"/>
      <c r="AJ450" s="70"/>
    </row>
    <row r="451" ht="18.0" customHeight="1">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c r="AA451" s="70"/>
      <c r="AB451" s="70"/>
      <c r="AC451" s="70"/>
      <c r="AD451" s="70"/>
      <c r="AE451" s="70"/>
      <c r="AF451" s="70"/>
      <c r="AG451" s="70"/>
      <c r="AH451" s="70"/>
      <c r="AI451" s="70"/>
      <c r="AJ451" s="70"/>
    </row>
    <row r="452" ht="18.0" customHeight="1">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c r="AA452" s="70"/>
      <c r="AB452" s="70"/>
      <c r="AC452" s="70"/>
      <c r="AD452" s="70"/>
      <c r="AE452" s="70"/>
      <c r="AF452" s="70"/>
      <c r="AG452" s="70"/>
      <c r="AH452" s="70"/>
      <c r="AI452" s="70"/>
      <c r="AJ452" s="70"/>
    </row>
    <row r="453" ht="18.0" customHeight="1">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c r="AA453" s="70"/>
      <c r="AB453" s="70"/>
      <c r="AC453" s="70"/>
      <c r="AD453" s="70"/>
      <c r="AE453" s="70"/>
      <c r="AF453" s="70"/>
      <c r="AG453" s="70"/>
      <c r="AH453" s="70"/>
      <c r="AI453" s="70"/>
      <c r="AJ453" s="70"/>
    </row>
    <row r="454" ht="18.0" customHeight="1">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c r="AA454" s="70"/>
      <c r="AB454" s="70"/>
      <c r="AC454" s="70"/>
      <c r="AD454" s="70"/>
      <c r="AE454" s="70"/>
      <c r="AF454" s="70"/>
      <c r="AG454" s="70"/>
      <c r="AH454" s="70"/>
      <c r="AI454" s="70"/>
      <c r="AJ454" s="70"/>
    </row>
    <row r="455" ht="18.0" customHeight="1">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c r="AA455" s="70"/>
      <c r="AB455" s="70"/>
      <c r="AC455" s="70"/>
      <c r="AD455" s="70"/>
      <c r="AE455" s="70"/>
      <c r="AF455" s="70"/>
      <c r="AG455" s="70"/>
      <c r="AH455" s="70"/>
      <c r="AI455" s="70"/>
      <c r="AJ455" s="70"/>
    </row>
    <row r="456" ht="18.0" customHeight="1">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c r="AA456" s="70"/>
      <c r="AB456" s="70"/>
      <c r="AC456" s="70"/>
      <c r="AD456" s="70"/>
      <c r="AE456" s="70"/>
      <c r="AF456" s="70"/>
      <c r="AG456" s="70"/>
      <c r="AH456" s="70"/>
      <c r="AI456" s="70"/>
      <c r="AJ456" s="70"/>
    </row>
    <row r="457" ht="18.0" customHeight="1">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c r="AA457" s="70"/>
      <c r="AB457" s="70"/>
      <c r="AC457" s="70"/>
      <c r="AD457" s="70"/>
      <c r="AE457" s="70"/>
      <c r="AF457" s="70"/>
      <c r="AG457" s="70"/>
      <c r="AH457" s="70"/>
      <c r="AI457" s="70"/>
      <c r="AJ457" s="70"/>
    </row>
    <row r="458" ht="18.0" customHeight="1">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c r="AA458" s="70"/>
      <c r="AB458" s="70"/>
      <c r="AC458" s="70"/>
      <c r="AD458" s="70"/>
      <c r="AE458" s="70"/>
      <c r="AF458" s="70"/>
      <c r="AG458" s="70"/>
      <c r="AH458" s="70"/>
      <c r="AI458" s="70"/>
      <c r="AJ458" s="70"/>
    </row>
    <row r="459" ht="18.0" customHeight="1">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c r="AA459" s="70"/>
      <c r="AB459" s="70"/>
      <c r="AC459" s="70"/>
      <c r="AD459" s="70"/>
      <c r="AE459" s="70"/>
      <c r="AF459" s="70"/>
      <c r="AG459" s="70"/>
      <c r="AH459" s="70"/>
      <c r="AI459" s="70"/>
      <c r="AJ459" s="70"/>
    </row>
    <row r="460" ht="18.0" customHeight="1">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c r="AA460" s="70"/>
      <c r="AB460" s="70"/>
      <c r="AC460" s="70"/>
      <c r="AD460" s="70"/>
      <c r="AE460" s="70"/>
      <c r="AF460" s="70"/>
      <c r="AG460" s="70"/>
      <c r="AH460" s="70"/>
      <c r="AI460" s="70"/>
      <c r="AJ460" s="70"/>
    </row>
    <row r="461" ht="18.0" customHeight="1">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c r="AA461" s="70"/>
      <c r="AB461" s="70"/>
      <c r="AC461" s="70"/>
      <c r="AD461" s="70"/>
      <c r="AE461" s="70"/>
      <c r="AF461" s="70"/>
      <c r="AG461" s="70"/>
      <c r="AH461" s="70"/>
      <c r="AI461" s="70"/>
      <c r="AJ461" s="70"/>
    </row>
    <row r="462" ht="18.0" customHeight="1">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c r="AA462" s="70"/>
      <c r="AB462" s="70"/>
      <c r="AC462" s="70"/>
      <c r="AD462" s="70"/>
      <c r="AE462" s="70"/>
      <c r="AF462" s="70"/>
      <c r="AG462" s="70"/>
      <c r="AH462" s="70"/>
      <c r="AI462" s="70"/>
      <c r="AJ462" s="70"/>
    </row>
    <row r="463" ht="18.0" customHeight="1">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c r="AA463" s="70"/>
      <c r="AB463" s="70"/>
      <c r="AC463" s="70"/>
      <c r="AD463" s="70"/>
      <c r="AE463" s="70"/>
      <c r="AF463" s="70"/>
      <c r="AG463" s="70"/>
      <c r="AH463" s="70"/>
      <c r="AI463" s="70"/>
      <c r="AJ463" s="70"/>
    </row>
    <row r="464" ht="18.0" customHeight="1">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c r="AA464" s="70"/>
      <c r="AB464" s="70"/>
      <c r="AC464" s="70"/>
      <c r="AD464" s="70"/>
      <c r="AE464" s="70"/>
      <c r="AF464" s="70"/>
      <c r="AG464" s="70"/>
      <c r="AH464" s="70"/>
      <c r="AI464" s="70"/>
      <c r="AJ464" s="70"/>
    </row>
    <row r="465" ht="18.0" customHeight="1">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c r="AA465" s="70"/>
      <c r="AB465" s="70"/>
      <c r="AC465" s="70"/>
      <c r="AD465" s="70"/>
      <c r="AE465" s="70"/>
      <c r="AF465" s="70"/>
      <c r="AG465" s="70"/>
      <c r="AH465" s="70"/>
      <c r="AI465" s="70"/>
      <c r="AJ465" s="70"/>
    </row>
    <row r="466" ht="18.0" customHeight="1">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c r="AA466" s="70"/>
      <c r="AB466" s="70"/>
      <c r="AC466" s="70"/>
      <c r="AD466" s="70"/>
      <c r="AE466" s="70"/>
      <c r="AF466" s="70"/>
      <c r="AG466" s="70"/>
      <c r="AH466" s="70"/>
      <c r="AI466" s="70"/>
      <c r="AJ466" s="70"/>
    </row>
    <row r="467" ht="18.0" customHeight="1">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c r="AA467" s="70"/>
      <c r="AB467" s="70"/>
      <c r="AC467" s="70"/>
      <c r="AD467" s="70"/>
      <c r="AE467" s="70"/>
      <c r="AF467" s="70"/>
      <c r="AG467" s="70"/>
      <c r="AH467" s="70"/>
      <c r="AI467" s="70"/>
      <c r="AJ467" s="70"/>
    </row>
    <row r="468" ht="18.0" customHeight="1">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c r="AA468" s="70"/>
      <c r="AB468" s="70"/>
      <c r="AC468" s="70"/>
      <c r="AD468" s="70"/>
      <c r="AE468" s="70"/>
      <c r="AF468" s="70"/>
      <c r="AG468" s="70"/>
      <c r="AH468" s="70"/>
      <c r="AI468" s="70"/>
      <c r="AJ468" s="70"/>
    </row>
    <row r="469" ht="18.0" customHeight="1">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c r="AA469" s="70"/>
      <c r="AB469" s="70"/>
      <c r="AC469" s="70"/>
      <c r="AD469" s="70"/>
      <c r="AE469" s="70"/>
      <c r="AF469" s="70"/>
      <c r="AG469" s="70"/>
      <c r="AH469" s="70"/>
      <c r="AI469" s="70"/>
      <c r="AJ469" s="70"/>
    </row>
    <row r="470" ht="18.0" customHeight="1">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c r="AA470" s="70"/>
      <c r="AB470" s="70"/>
      <c r="AC470" s="70"/>
      <c r="AD470" s="70"/>
      <c r="AE470" s="70"/>
      <c r="AF470" s="70"/>
      <c r="AG470" s="70"/>
      <c r="AH470" s="70"/>
      <c r="AI470" s="70"/>
      <c r="AJ470" s="70"/>
    </row>
    <row r="471" ht="18.0" customHeight="1">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c r="AA471" s="70"/>
      <c r="AB471" s="70"/>
      <c r="AC471" s="70"/>
      <c r="AD471" s="70"/>
      <c r="AE471" s="70"/>
      <c r="AF471" s="70"/>
      <c r="AG471" s="70"/>
      <c r="AH471" s="70"/>
      <c r="AI471" s="70"/>
      <c r="AJ471" s="70"/>
    </row>
    <row r="472" ht="18.0" customHeight="1">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c r="AA472" s="70"/>
      <c r="AB472" s="70"/>
      <c r="AC472" s="70"/>
      <c r="AD472" s="70"/>
      <c r="AE472" s="70"/>
      <c r="AF472" s="70"/>
      <c r="AG472" s="70"/>
      <c r="AH472" s="70"/>
      <c r="AI472" s="70"/>
      <c r="AJ472" s="70"/>
    </row>
    <row r="473" ht="18.0" customHeight="1">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c r="AA473" s="70"/>
      <c r="AB473" s="70"/>
      <c r="AC473" s="70"/>
      <c r="AD473" s="70"/>
      <c r="AE473" s="70"/>
      <c r="AF473" s="70"/>
      <c r="AG473" s="70"/>
      <c r="AH473" s="70"/>
      <c r="AI473" s="70"/>
      <c r="AJ473" s="70"/>
    </row>
    <row r="474" ht="18.0" customHeight="1">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c r="AA474" s="70"/>
      <c r="AB474" s="70"/>
      <c r="AC474" s="70"/>
      <c r="AD474" s="70"/>
      <c r="AE474" s="70"/>
      <c r="AF474" s="70"/>
      <c r="AG474" s="70"/>
      <c r="AH474" s="70"/>
      <c r="AI474" s="70"/>
      <c r="AJ474" s="70"/>
    </row>
    <row r="475" ht="18.0" customHeight="1">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c r="AA475" s="70"/>
      <c r="AB475" s="70"/>
      <c r="AC475" s="70"/>
      <c r="AD475" s="70"/>
      <c r="AE475" s="70"/>
      <c r="AF475" s="70"/>
      <c r="AG475" s="70"/>
      <c r="AH475" s="70"/>
      <c r="AI475" s="70"/>
      <c r="AJ475" s="70"/>
    </row>
    <row r="476" ht="18.0" customHeight="1">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c r="AA476" s="70"/>
      <c r="AB476" s="70"/>
      <c r="AC476" s="70"/>
      <c r="AD476" s="70"/>
      <c r="AE476" s="70"/>
      <c r="AF476" s="70"/>
      <c r="AG476" s="70"/>
      <c r="AH476" s="70"/>
      <c r="AI476" s="70"/>
      <c r="AJ476" s="70"/>
    </row>
    <row r="477" ht="18.0" customHeight="1">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c r="AA477" s="70"/>
      <c r="AB477" s="70"/>
      <c r="AC477" s="70"/>
      <c r="AD477" s="70"/>
      <c r="AE477" s="70"/>
      <c r="AF477" s="70"/>
      <c r="AG477" s="70"/>
      <c r="AH477" s="70"/>
      <c r="AI477" s="70"/>
      <c r="AJ477" s="70"/>
    </row>
    <row r="478" ht="18.0" customHeight="1">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c r="AA478" s="70"/>
      <c r="AB478" s="70"/>
      <c r="AC478" s="70"/>
      <c r="AD478" s="70"/>
      <c r="AE478" s="70"/>
      <c r="AF478" s="70"/>
      <c r="AG478" s="70"/>
      <c r="AH478" s="70"/>
      <c r="AI478" s="70"/>
      <c r="AJ478" s="70"/>
    </row>
    <row r="479" ht="18.0" customHeight="1">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c r="AA479" s="70"/>
      <c r="AB479" s="70"/>
      <c r="AC479" s="70"/>
      <c r="AD479" s="70"/>
      <c r="AE479" s="70"/>
      <c r="AF479" s="70"/>
      <c r="AG479" s="70"/>
      <c r="AH479" s="70"/>
      <c r="AI479" s="70"/>
      <c r="AJ479" s="70"/>
    </row>
    <row r="480" ht="18.0" customHeight="1">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c r="AA480" s="70"/>
      <c r="AB480" s="70"/>
      <c r="AC480" s="70"/>
      <c r="AD480" s="70"/>
      <c r="AE480" s="70"/>
      <c r="AF480" s="70"/>
      <c r="AG480" s="70"/>
      <c r="AH480" s="70"/>
      <c r="AI480" s="70"/>
      <c r="AJ480" s="70"/>
    </row>
    <row r="481" ht="18.0" customHeight="1">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c r="AA481" s="70"/>
      <c r="AB481" s="70"/>
      <c r="AC481" s="70"/>
      <c r="AD481" s="70"/>
      <c r="AE481" s="70"/>
      <c r="AF481" s="70"/>
      <c r="AG481" s="70"/>
      <c r="AH481" s="70"/>
      <c r="AI481" s="70"/>
      <c r="AJ481" s="70"/>
    </row>
    <row r="482" ht="18.0" customHeight="1">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c r="AA482" s="70"/>
      <c r="AB482" s="70"/>
      <c r="AC482" s="70"/>
      <c r="AD482" s="70"/>
      <c r="AE482" s="70"/>
      <c r="AF482" s="70"/>
      <c r="AG482" s="70"/>
      <c r="AH482" s="70"/>
      <c r="AI482" s="70"/>
      <c r="AJ482" s="70"/>
    </row>
    <row r="483" ht="18.0" customHeight="1">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c r="AA483" s="70"/>
      <c r="AB483" s="70"/>
      <c r="AC483" s="70"/>
      <c r="AD483" s="70"/>
      <c r="AE483" s="70"/>
      <c r="AF483" s="70"/>
      <c r="AG483" s="70"/>
      <c r="AH483" s="70"/>
      <c r="AI483" s="70"/>
      <c r="AJ483" s="70"/>
    </row>
    <row r="484" ht="18.0" customHeight="1">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c r="AA484" s="70"/>
      <c r="AB484" s="70"/>
      <c r="AC484" s="70"/>
      <c r="AD484" s="70"/>
      <c r="AE484" s="70"/>
      <c r="AF484" s="70"/>
      <c r="AG484" s="70"/>
      <c r="AH484" s="70"/>
      <c r="AI484" s="70"/>
      <c r="AJ484" s="70"/>
    </row>
    <row r="485" ht="18.0" customHeight="1">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c r="AA485" s="70"/>
      <c r="AB485" s="70"/>
      <c r="AC485" s="70"/>
      <c r="AD485" s="70"/>
      <c r="AE485" s="70"/>
      <c r="AF485" s="70"/>
      <c r="AG485" s="70"/>
      <c r="AH485" s="70"/>
      <c r="AI485" s="70"/>
      <c r="AJ485" s="70"/>
    </row>
    <row r="486" ht="18.0" customHeight="1">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c r="AA486" s="70"/>
      <c r="AB486" s="70"/>
      <c r="AC486" s="70"/>
      <c r="AD486" s="70"/>
      <c r="AE486" s="70"/>
      <c r="AF486" s="70"/>
      <c r="AG486" s="70"/>
      <c r="AH486" s="70"/>
      <c r="AI486" s="70"/>
      <c r="AJ486" s="70"/>
    </row>
    <row r="487" ht="18.0" customHeight="1">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c r="AA487" s="70"/>
      <c r="AB487" s="70"/>
      <c r="AC487" s="70"/>
      <c r="AD487" s="70"/>
      <c r="AE487" s="70"/>
      <c r="AF487" s="70"/>
      <c r="AG487" s="70"/>
      <c r="AH487" s="70"/>
      <c r="AI487" s="70"/>
      <c r="AJ487" s="70"/>
    </row>
    <row r="488" ht="18.0" customHeight="1">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c r="AA488" s="70"/>
      <c r="AB488" s="70"/>
      <c r="AC488" s="70"/>
      <c r="AD488" s="70"/>
      <c r="AE488" s="70"/>
      <c r="AF488" s="70"/>
      <c r="AG488" s="70"/>
      <c r="AH488" s="70"/>
      <c r="AI488" s="70"/>
      <c r="AJ488" s="70"/>
    </row>
    <row r="489" ht="18.0" customHeight="1">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c r="AA489" s="70"/>
      <c r="AB489" s="70"/>
      <c r="AC489" s="70"/>
      <c r="AD489" s="70"/>
      <c r="AE489" s="70"/>
      <c r="AF489" s="70"/>
      <c r="AG489" s="70"/>
      <c r="AH489" s="70"/>
      <c r="AI489" s="70"/>
      <c r="AJ489" s="70"/>
    </row>
    <row r="490" ht="18.0" customHeight="1">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c r="AA490" s="70"/>
      <c r="AB490" s="70"/>
      <c r="AC490" s="70"/>
      <c r="AD490" s="70"/>
      <c r="AE490" s="70"/>
      <c r="AF490" s="70"/>
      <c r="AG490" s="70"/>
      <c r="AH490" s="70"/>
      <c r="AI490" s="70"/>
      <c r="AJ490" s="70"/>
    </row>
    <row r="491" ht="18.0" customHeight="1">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c r="AA491" s="70"/>
      <c r="AB491" s="70"/>
      <c r="AC491" s="70"/>
      <c r="AD491" s="70"/>
      <c r="AE491" s="70"/>
      <c r="AF491" s="70"/>
      <c r="AG491" s="70"/>
      <c r="AH491" s="70"/>
      <c r="AI491" s="70"/>
      <c r="AJ491" s="70"/>
    </row>
    <row r="492" ht="18.0" customHeight="1">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c r="AA492" s="70"/>
      <c r="AB492" s="70"/>
      <c r="AC492" s="70"/>
      <c r="AD492" s="70"/>
      <c r="AE492" s="70"/>
      <c r="AF492" s="70"/>
      <c r="AG492" s="70"/>
      <c r="AH492" s="70"/>
      <c r="AI492" s="70"/>
      <c r="AJ492" s="70"/>
    </row>
    <row r="493" ht="18.0" customHeight="1">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c r="AA493" s="70"/>
      <c r="AB493" s="70"/>
      <c r="AC493" s="70"/>
      <c r="AD493" s="70"/>
      <c r="AE493" s="70"/>
      <c r="AF493" s="70"/>
      <c r="AG493" s="70"/>
      <c r="AH493" s="70"/>
      <c r="AI493" s="70"/>
      <c r="AJ493" s="70"/>
    </row>
    <row r="494" ht="18.0" customHeight="1">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c r="AA494" s="70"/>
      <c r="AB494" s="70"/>
      <c r="AC494" s="70"/>
      <c r="AD494" s="70"/>
      <c r="AE494" s="70"/>
      <c r="AF494" s="70"/>
      <c r="AG494" s="70"/>
      <c r="AH494" s="70"/>
      <c r="AI494" s="70"/>
      <c r="AJ494" s="70"/>
    </row>
    <row r="495" ht="18.0" customHeight="1">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c r="AA495" s="70"/>
      <c r="AB495" s="70"/>
      <c r="AC495" s="70"/>
      <c r="AD495" s="70"/>
      <c r="AE495" s="70"/>
      <c r="AF495" s="70"/>
      <c r="AG495" s="70"/>
      <c r="AH495" s="70"/>
      <c r="AI495" s="70"/>
      <c r="AJ495" s="70"/>
    </row>
    <row r="496" ht="18.0" customHeight="1">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c r="AA496" s="70"/>
      <c r="AB496" s="70"/>
      <c r="AC496" s="70"/>
      <c r="AD496" s="70"/>
      <c r="AE496" s="70"/>
      <c r="AF496" s="70"/>
      <c r="AG496" s="70"/>
      <c r="AH496" s="70"/>
      <c r="AI496" s="70"/>
      <c r="AJ496" s="70"/>
    </row>
    <row r="497" ht="18.0" customHeight="1">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c r="AA497" s="70"/>
      <c r="AB497" s="70"/>
      <c r="AC497" s="70"/>
      <c r="AD497" s="70"/>
      <c r="AE497" s="70"/>
      <c r="AF497" s="70"/>
      <c r="AG497" s="70"/>
      <c r="AH497" s="70"/>
      <c r="AI497" s="70"/>
      <c r="AJ497" s="70"/>
    </row>
    <row r="498" ht="18.0" customHeight="1">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c r="AA498" s="70"/>
      <c r="AB498" s="70"/>
      <c r="AC498" s="70"/>
      <c r="AD498" s="70"/>
      <c r="AE498" s="70"/>
      <c r="AF498" s="70"/>
      <c r="AG498" s="70"/>
      <c r="AH498" s="70"/>
      <c r="AI498" s="70"/>
      <c r="AJ498" s="70"/>
    </row>
    <row r="499" ht="18.0" customHeight="1">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c r="AA499" s="70"/>
      <c r="AB499" s="70"/>
      <c r="AC499" s="70"/>
      <c r="AD499" s="70"/>
      <c r="AE499" s="70"/>
      <c r="AF499" s="70"/>
      <c r="AG499" s="70"/>
      <c r="AH499" s="70"/>
      <c r="AI499" s="70"/>
      <c r="AJ499" s="70"/>
    </row>
    <row r="500" ht="18.0" customHeight="1">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c r="AA500" s="70"/>
      <c r="AB500" s="70"/>
      <c r="AC500" s="70"/>
      <c r="AD500" s="70"/>
      <c r="AE500" s="70"/>
      <c r="AF500" s="70"/>
      <c r="AG500" s="70"/>
      <c r="AH500" s="70"/>
      <c r="AI500" s="70"/>
      <c r="AJ500" s="70"/>
    </row>
    <row r="501" ht="18.0" customHeight="1">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c r="AA501" s="70"/>
      <c r="AB501" s="70"/>
      <c r="AC501" s="70"/>
      <c r="AD501" s="70"/>
      <c r="AE501" s="70"/>
      <c r="AF501" s="70"/>
      <c r="AG501" s="70"/>
      <c r="AH501" s="70"/>
      <c r="AI501" s="70"/>
      <c r="AJ501" s="70"/>
    </row>
    <row r="502" ht="18.0" customHeight="1">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c r="AA502" s="70"/>
      <c r="AB502" s="70"/>
      <c r="AC502" s="70"/>
      <c r="AD502" s="70"/>
      <c r="AE502" s="70"/>
      <c r="AF502" s="70"/>
      <c r="AG502" s="70"/>
      <c r="AH502" s="70"/>
      <c r="AI502" s="70"/>
      <c r="AJ502" s="70"/>
    </row>
    <row r="503" ht="18.0" customHeight="1">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c r="AA503" s="70"/>
      <c r="AB503" s="70"/>
      <c r="AC503" s="70"/>
      <c r="AD503" s="70"/>
      <c r="AE503" s="70"/>
      <c r="AF503" s="70"/>
      <c r="AG503" s="70"/>
      <c r="AH503" s="70"/>
      <c r="AI503" s="70"/>
      <c r="AJ503" s="70"/>
    </row>
    <row r="504" ht="18.0" customHeight="1">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c r="AA504" s="70"/>
      <c r="AB504" s="70"/>
      <c r="AC504" s="70"/>
      <c r="AD504" s="70"/>
      <c r="AE504" s="70"/>
      <c r="AF504" s="70"/>
      <c r="AG504" s="70"/>
      <c r="AH504" s="70"/>
      <c r="AI504" s="70"/>
      <c r="AJ504" s="70"/>
    </row>
    <row r="505" ht="18.0" customHeight="1">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c r="AA505" s="70"/>
      <c r="AB505" s="70"/>
      <c r="AC505" s="70"/>
      <c r="AD505" s="70"/>
      <c r="AE505" s="70"/>
      <c r="AF505" s="70"/>
      <c r="AG505" s="70"/>
      <c r="AH505" s="70"/>
      <c r="AI505" s="70"/>
      <c r="AJ505" s="70"/>
    </row>
    <row r="506" ht="18.0" customHeight="1">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c r="AA506" s="70"/>
      <c r="AB506" s="70"/>
      <c r="AC506" s="70"/>
      <c r="AD506" s="70"/>
      <c r="AE506" s="70"/>
      <c r="AF506" s="70"/>
      <c r="AG506" s="70"/>
      <c r="AH506" s="70"/>
      <c r="AI506" s="70"/>
      <c r="AJ506" s="70"/>
    </row>
    <row r="507" ht="18.0" customHeight="1">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c r="AA507" s="70"/>
      <c r="AB507" s="70"/>
      <c r="AC507" s="70"/>
      <c r="AD507" s="70"/>
      <c r="AE507" s="70"/>
      <c r="AF507" s="70"/>
      <c r="AG507" s="70"/>
      <c r="AH507" s="70"/>
      <c r="AI507" s="70"/>
      <c r="AJ507" s="70"/>
    </row>
    <row r="508" ht="18.0" customHeight="1">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c r="AA508" s="70"/>
      <c r="AB508" s="70"/>
      <c r="AC508" s="70"/>
      <c r="AD508" s="70"/>
      <c r="AE508" s="70"/>
      <c r="AF508" s="70"/>
      <c r="AG508" s="70"/>
      <c r="AH508" s="70"/>
      <c r="AI508" s="70"/>
      <c r="AJ508" s="70"/>
    </row>
    <row r="509" ht="18.0" customHeight="1">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c r="AA509" s="70"/>
      <c r="AB509" s="70"/>
      <c r="AC509" s="70"/>
      <c r="AD509" s="70"/>
      <c r="AE509" s="70"/>
      <c r="AF509" s="70"/>
      <c r="AG509" s="70"/>
      <c r="AH509" s="70"/>
      <c r="AI509" s="70"/>
      <c r="AJ509" s="70"/>
    </row>
    <row r="510" ht="18.0" customHeight="1">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c r="AA510" s="70"/>
      <c r="AB510" s="70"/>
      <c r="AC510" s="70"/>
      <c r="AD510" s="70"/>
      <c r="AE510" s="70"/>
      <c r="AF510" s="70"/>
      <c r="AG510" s="70"/>
      <c r="AH510" s="70"/>
      <c r="AI510" s="70"/>
      <c r="AJ510" s="70"/>
    </row>
    <row r="511" ht="18.0" customHeight="1">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c r="AA511" s="70"/>
      <c r="AB511" s="70"/>
      <c r="AC511" s="70"/>
      <c r="AD511" s="70"/>
      <c r="AE511" s="70"/>
      <c r="AF511" s="70"/>
      <c r="AG511" s="70"/>
      <c r="AH511" s="70"/>
      <c r="AI511" s="70"/>
      <c r="AJ511" s="70"/>
    </row>
    <row r="512" ht="18.0" customHeight="1">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c r="AA512" s="70"/>
      <c r="AB512" s="70"/>
      <c r="AC512" s="70"/>
      <c r="AD512" s="70"/>
      <c r="AE512" s="70"/>
      <c r="AF512" s="70"/>
      <c r="AG512" s="70"/>
      <c r="AH512" s="70"/>
      <c r="AI512" s="70"/>
      <c r="AJ512" s="70"/>
    </row>
    <row r="513" ht="18.0" customHeight="1">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c r="AA513" s="70"/>
      <c r="AB513" s="70"/>
      <c r="AC513" s="70"/>
      <c r="AD513" s="70"/>
      <c r="AE513" s="70"/>
      <c r="AF513" s="70"/>
      <c r="AG513" s="70"/>
      <c r="AH513" s="70"/>
      <c r="AI513" s="70"/>
      <c r="AJ513" s="70"/>
    </row>
    <row r="514" ht="18.0" customHeight="1">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c r="AA514" s="70"/>
      <c r="AB514" s="70"/>
      <c r="AC514" s="70"/>
      <c r="AD514" s="70"/>
      <c r="AE514" s="70"/>
      <c r="AF514" s="70"/>
      <c r="AG514" s="70"/>
      <c r="AH514" s="70"/>
      <c r="AI514" s="70"/>
      <c r="AJ514" s="70"/>
    </row>
    <row r="515" ht="18.0" customHeight="1">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c r="AA515" s="70"/>
      <c r="AB515" s="70"/>
      <c r="AC515" s="70"/>
      <c r="AD515" s="70"/>
      <c r="AE515" s="70"/>
      <c r="AF515" s="70"/>
      <c r="AG515" s="70"/>
      <c r="AH515" s="70"/>
      <c r="AI515" s="70"/>
      <c r="AJ515" s="70"/>
    </row>
    <row r="516" ht="18.0" customHeight="1">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c r="AA516" s="70"/>
      <c r="AB516" s="70"/>
      <c r="AC516" s="70"/>
      <c r="AD516" s="70"/>
      <c r="AE516" s="70"/>
      <c r="AF516" s="70"/>
      <c r="AG516" s="70"/>
      <c r="AH516" s="70"/>
      <c r="AI516" s="70"/>
      <c r="AJ516" s="70"/>
    </row>
    <row r="517" ht="18.0" customHeight="1">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c r="AA517" s="70"/>
      <c r="AB517" s="70"/>
      <c r="AC517" s="70"/>
      <c r="AD517" s="70"/>
      <c r="AE517" s="70"/>
      <c r="AF517" s="70"/>
      <c r="AG517" s="70"/>
      <c r="AH517" s="70"/>
      <c r="AI517" s="70"/>
      <c r="AJ517" s="70"/>
    </row>
    <row r="518" ht="18.0" customHeight="1">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c r="AA518" s="70"/>
      <c r="AB518" s="70"/>
      <c r="AC518" s="70"/>
      <c r="AD518" s="70"/>
      <c r="AE518" s="70"/>
      <c r="AF518" s="70"/>
      <c r="AG518" s="70"/>
      <c r="AH518" s="70"/>
      <c r="AI518" s="70"/>
      <c r="AJ518" s="70"/>
    </row>
    <row r="519" ht="18.0" customHeight="1">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c r="AA519" s="70"/>
      <c r="AB519" s="70"/>
      <c r="AC519" s="70"/>
      <c r="AD519" s="70"/>
      <c r="AE519" s="70"/>
      <c r="AF519" s="70"/>
      <c r="AG519" s="70"/>
      <c r="AH519" s="70"/>
      <c r="AI519" s="70"/>
      <c r="AJ519" s="70"/>
    </row>
    <row r="520" ht="18.0" customHeight="1">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c r="AA520" s="70"/>
      <c r="AB520" s="70"/>
      <c r="AC520" s="70"/>
      <c r="AD520" s="70"/>
      <c r="AE520" s="70"/>
      <c r="AF520" s="70"/>
      <c r="AG520" s="70"/>
      <c r="AH520" s="70"/>
      <c r="AI520" s="70"/>
      <c r="AJ520" s="70"/>
    </row>
    <row r="521" ht="18.0" customHeight="1">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c r="AA521" s="70"/>
      <c r="AB521" s="70"/>
      <c r="AC521" s="70"/>
      <c r="AD521" s="70"/>
      <c r="AE521" s="70"/>
      <c r="AF521" s="70"/>
      <c r="AG521" s="70"/>
      <c r="AH521" s="70"/>
      <c r="AI521" s="70"/>
      <c r="AJ521" s="70"/>
    </row>
    <row r="522" ht="18.0" customHeight="1">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c r="AA522" s="70"/>
      <c r="AB522" s="70"/>
      <c r="AC522" s="70"/>
      <c r="AD522" s="70"/>
      <c r="AE522" s="70"/>
      <c r="AF522" s="70"/>
      <c r="AG522" s="70"/>
      <c r="AH522" s="70"/>
      <c r="AI522" s="70"/>
      <c r="AJ522" s="70"/>
    </row>
    <row r="523" ht="18.0" customHeight="1">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c r="AA523" s="70"/>
      <c r="AB523" s="70"/>
      <c r="AC523" s="70"/>
      <c r="AD523" s="70"/>
      <c r="AE523" s="70"/>
      <c r="AF523" s="70"/>
      <c r="AG523" s="70"/>
      <c r="AH523" s="70"/>
      <c r="AI523" s="70"/>
      <c r="AJ523" s="70"/>
    </row>
    <row r="524" ht="18.0" customHeight="1">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c r="AA524" s="70"/>
      <c r="AB524" s="70"/>
      <c r="AC524" s="70"/>
      <c r="AD524" s="70"/>
      <c r="AE524" s="70"/>
      <c r="AF524" s="70"/>
      <c r="AG524" s="70"/>
      <c r="AH524" s="70"/>
      <c r="AI524" s="70"/>
      <c r="AJ524" s="70"/>
    </row>
    <row r="525" ht="18.0" customHeight="1">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c r="AA525" s="70"/>
      <c r="AB525" s="70"/>
      <c r="AC525" s="70"/>
      <c r="AD525" s="70"/>
      <c r="AE525" s="70"/>
      <c r="AF525" s="70"/>
      <c r="AG525" s="70"/>
      <c r="AH525" s="70"/>
      <c r="AI525" s="70"/>
      <c r="AJ525" s="70"/>
    </row>
    <row r="526" ht="18.0" customHeight="1">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c r="AA526" s="70"/>
      <c r="AB526" s="70"/>
      <c r="AC526" s="70"/>
      <c r="AD526" s="70"/>
      <c r="AE526" s="70"/>
      <c r="AF526" s="70"/>
      <c r="AG526" s="70"/>
      <c r="AH526" s="70"/>
      <c r="AI526" s="70"/>
      <c r="AJ526" s="70"/>
    </row>
    <row r="527" ht="18.0" customHeight="1">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c r="AA527" s="70"/>
      <c r="AB527" s="70"/>
      <c r="AC527" s="70"/>
      <c r="AD527" s="70"/>
      <c r="AE527" s="70"/>
      <c r="AF527" s="70"/>
      <c r="AG527" s="70"/>
      <c r="AH527" s="70"/>
      <c r="AI527" s="70"/>
      <c r="AJ527" s="70"/>
    </row>
    <row r="528" ht="18.0" customHeight="1">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c r="AA528" s="70"/>
      <c r="AB528" s="70"/>
      <c r="AC528" s="70"/>
      <c r="AD528" s="70"/>
      <c r="AE528" s="70"/>
      <c r="AF528" s="70"/>
      <c r="AG528" s="70"/>
      <c r="AH528" s="70"/>
      <c r="AI528" s="70"/>
      <c r="AJ528" s="70"/>
    </row>
    <row r="529" ht="18.0" customHeight="1">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c r="AA529" s="70"/>
      <c r="AB529" s="70"/>
      <c r="AC529" s="70"/>
      <c r="AD529" s="70"/>
      <c r="AE529" s="70"/>
      <c r="AF529" s="70"/>
      <c r="AG529" s="70"/>
      <c r="AH529" s="70"/>
      <c r="AI529" s="70"/>
      <c r="AJ529" s="70"/>
    </row>
    <row r="530" ht="18.0" customHeight="1">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c r="AA530" s="70"/>
      <c r="AB530" s="70"/>
      <c r="AC530" s="70"/>
      <c r="AD530" s="70"/>
      <c r="AE530" s="70"/>
      <c r="AF530" s="70"/>
      <c r="AG530" s="70"/>
      <c r="AH530" s="70"/>
      <c r="AI530" s="70"/>
      <c r="AJ530" s="70"/>
    </row>
    <row r="531" ht="18.0" customHeight="1">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c r="AA531" s="70"/>
      <c r="AB531" s="70"/>
      <c r="AC531" s="70"/>
      <c r="AD531" s="70"/>
      <c r="AE531" s="70"/>
      <c r="AF531" s="70"/>
      <c r="AG531" s="70"/>
      <c r="AH531" s="70"/>
      <c r="AI531" s="70"/>
      <c r="AJ531" s="70"/>
    </row>
    <row r="532" ht="18.0" customHeight="1">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c r="AA532" s="70"/>
      <c r="AB532" s="70"/>
      <c r="AC532" s="70"/>
      <c r="AD532" s="70"/>
      <c r="AE532" s="70"/>
      <c r="AF532" s="70"/>
      <c r="AG532" s="70"/>
      <c r="AH532" s="70"/>
      <c r="AI532" s="70"/>
      <c r="AJ532" s="70"/>
    </row>
    <row r="533" ht="18.0" customHeight="1">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c r="AA533" s="70"/>
      <c r="AB533" s="70"/>
      <c r="AC533" s="70"/>
      <c r="AD533" s="70"/>
      <c r="AE533" s="70"/>
      <c r="AF533" s="70"/>
      <c r="AG533" s="70"/>
      <c r="AH533" s="70"/>
      <c r="AI533" s="70"/>
      <c r="AJ533" s="70"/>
    </row>
    <row r="534" ht="18.0" customHeight="1">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c r="AA534" s="70"/>
      <c r="AB534" s="70"/>
      <c r="AC534" s="70"/>
      <c r="AD534" s="70"/>
      <c r="AE534" s="70"/>
      <c r="AF534" s="70"/>
      <c r="AG534" s="70"/>
      <c r="AH534" s="70"/>
      <c r="AI534" s="70"/>
      <c r="AJ534" s="70"/>
    </row>
    <row r="535" ht="18.0" customHeight="1">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c r="AA535" s="70"/>
      <c r="AB535" s="70"/>
      <c r="AC535" s="70"/>
      <c r="AD535" s="70"/>
      <c r="AE535" s="70"/>
      <c r="AF535" s="70"/>
      <c r="AG535" s="70"/>
      <c r="AH535" s="70"/>
      <c r="AI535" s="70"/>
      <c r="AJ535" s="70"/>
    </row>
    <row r="536" ht="18.0" customHeight="1">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c r="AA536" s="70"/>
      <c r="AB536" s="70"/>
      <c r="AC536" s="70"/>
      <c r="AD536" s="70"/>
      <c r="AE536" s="70"/>
      <c r="AF536" s="70"/>
      <c r="AG536" s="70"/>
      <c r="AH536" s="70"/>
      <c r="AI536" s="70"/>
      <c r="AJ536" s="70"/>
    </row>
    <row r="537" ht="18.0" customHeight="1">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c r="AA537" s="70"/>
      <c r="AB537" s="70"/>
      <c r="AC537" s="70"/>
      <c r="AD537" s="70"/>
      <c r="AE537" s="70"/>
      <c r="AF537" s="70"/>
      <c r="AG537" s="70"/>
      <c r="AH537" s="70"/>
      <c r="AI537" s="70"/>
      <c r="AJ537" s="70"/>
    </row>
    <row r="538" ht="18.0" customHeight="1">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c r="AA538" s="70"/>
      <c r="AB538" s="70"/>
      <c r="AC538" s="70"/>
      <c r="AD538" s="70"/>
      <c r="AE538" s="70"/>
      <c r="AF538" s="70"/>
      <c r="AG538" s="70"/>
      <c r="AH538" s="70"/>
      <c r="AI538" s="70"/>
      <c r="AJ538" s="70"/>
    </row>
    <row r="539" ht="18.0" customHeight="1">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c r="AA539" s="70"/>
      <c r="AB539" s="70"/>
      <c r="AC539" s="70"/>
      <c r="AD539" s="70"/>
      <c r="AE539" s="70"/>
      <c r="AF539" s="70"/>
      <c r="AG539" s="70"/>
      <c r="AH539" s="70"/>
      <c r="AI539" s="70"/>
      <c r="AJ539" s="70"/>
    </row>
    <row r="540" ht="18.0" customHeight="1">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c r="AA540" s="70"/>
      <c r="AB540" s="70"/>
      <c r="AC540" s="70"/>
      <c r="AD540" s="70"/>
      <c r="AE540" s="70"/>
      <c r="AF540" s="70"/>
      <c r="AG540" s="70"/>
      <c r="AH540" s="70"/>
      <c r="AI540" s="70"/>
      <c r="AJ540" s="70"/>
    </row>
    <row r="541" ht="18.0" customHeight="1">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c r="AA541" s="70"/>
      <c r="AB541" s="70"/>
      <c r="AC541" s="70"/>
      <c r="AD541" s="70"/>
      <c r="AE541" s="70"/>
      <c r="AF541" s="70"/>
      <c r="AG541" s="70"/>
      <c r="AH541" s="70"/>
      <c r="AI541" s="70"/>
      <c r="AJ541" s="70"/>
    </row>
    <row r="542" ht="18.0" customHeight="1">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c r="AA542" s="70"/>
      <c r="AB542" s="70"/>
      <c r="AC542" s="70"/>
      <c r="AD542" s="70"/>
      <c r="AE542" s="70"/>
      <c r="AF542" s="70"/>
      <c r="AG542" s="70"/>
      <c r="AH542" s="70"/>
      <c r="AI542" s="70"/>
      <c r="AJ542" s="70"/>
    </row>
    <row r="543" ht="18.0" customHeight="1">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c r="AA543" s="70"/>
      <c r="AB543" s="70"/>
      <c r="AC543" s="70"/>
      <c r="AD543" s="70"/>
      <c r="AE543" s="70"/>
      <c r="AF543" s="70"/>
      <c r="AG543" s="70"/>
      <c r="AH543" s="70"/>
      <c r="AI543" s="70"/>
      <c r="AJ543" s="70"/>
    </row>
    <row r="544" ht="18.0" customHeight="1">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c r="AA544" s="70"/>
      <c r="AB544" s="70"/>
      <c r="AC544" s="70"/>
      <c r="AD544" s="70"/>
      <c r="AE544" s="70"/>
      <c r="AF544" s="70"/>
      <c r="AG544" s="70"/>
      <c r="AH544" s="70"/>
      <c r="AI544" s="70"/>
      <c r="AJ544" s="70"/>
    </row>
    <row r="545" ht="18.0" customHeight="1">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c r="AA545" s="70"/>
      <c r="AB545" s="70"/>
      <c r="AC545" s="70"/>
      <c r="AD545" s="70"/>
      <c r="AE545" s="70"/>
      <c r="AF545" s="70"/>
      <c r="AG545" s="70"/>
      <c r="AH545" s="70"/>
      <c r="AI545" s="70"/>
      <c r="AJ545" s="70"/>
    </row>
    <row r="546" ht="18.0" customHeight="1">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c r="AA546" s="70"/>
      <c r="AB546" s="70"/>
      <c r="AC546" s="70"/>
      <c r="AD546" s="70"/>
      <c r="AE546" s="70"/>
      <c r="AF546" s="70"/>
      <c r="AG546" s="70"/>
      <c r="AH546" s="70"/>
      <c r="AI546" s="70"/>
      <c r="AJ546" s="70"/>
    </row>
    <row r="547" ht="18.0" customHeight="1">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c r="AA547" s="70"/>
      <c r="AB547" s="70"/>
      <c r="AC547" s="70"/>
      <c r="AD547" s="70"/>
      <c r="AE547" s="70"/>
      <c r="AF547" s="70"/>
      <c r="AG547" s="70"/>
      <c r="AH547" s="70"/>
      <c r="AI547" s="70"/>
      <c r="AJ547" s="70"/>
    </row>
    <row r="548" ht="18.0" customHeight="1">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c r="AA548" s="70"/>
      <c r="AB548" s="70"/>
      <c r="AC548" s="70"/>
      <c r="AD548" s="70"/>
      <c r="AE548" s="70"/>
      <c r="AF548" s="70"/>
      <c r="AG548" s="70"/>
      <c r="AH548" s="70"/>
      <c r="AI548" s="70"/>
      <c r="AJ548" s="70"/>
    </row>
    <row r="549" ht="18.0" customHeight="1">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c r="AA549" s="70"/>
      <c r="AB549" s="70"/>
      <c r="AC549" s="70"/>
      <c r="AD549" s="70"/>
      <c r="AE549" s="70"/>
      <c r="AF549" s="70"/>
      <c r="AG549" s="70"/>
      <c r="AH549" s="70"/>
      <c r="AI549" s="70"/>
      <c r="AJ549" s="70"/>
    </row>
    <row r="550" ht="18.0" customHeight="1">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c r="AA550" s="70"/>
      <c r="AB550" s="70"/>
      <c r="AC550" s="70"/>
      <c r="AD550" s="70"/>
      <c r="AE550" s="70"/>
      <c r="AF550" s="70"/>
      <c r="AG550" s="70"/>
      <c r="AH550" s="70"/>
      <c r="AI550" s="70"/>
      <c r="AJ550" s="70"/>
    </row>
    <row r="551" ht="18.0" customHeight="1">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c r="AA551" s="70"/>
      <c r="AB551" s="70"/>
      <c r="AC551" s="70"/>
      <c r="AD551" s="70"/>
      <c r="AE551" s="70"/>
      <c r="AF551" s="70"/>
      <c r="AG551" s="70"/>
      <c r="AH551" s="70"/>
      <c r="AI551" s="70"/>
      <c r="AJ551" s="70"/>
    </row>
    <row r="552" ht="18.0" customHeight="1">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c r="AA552" s="70"/>
      <c r="AB552" s="70"/>
      <c r="AC552" s="70"/>
      <c r="AD552" s="70"/>
      <c r="AE552" s="70"/>
      <c r="AF552" s="70"/>
      <c r="AG552" s="70"/>
      <c r="AH552" s="70"/>
      <c r="AI552" s="70"/>
      <c r="AJ552" s="70"/>
    </row>
    <row r="553" ht="18.0" customHeight="1">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c r="AA553" s="70"/>
      <c r="AB553" s="70"/>
      <c r="AC553" s="70"/>
      <c r="AD553" s="70"/>
      <c r="AE553" s="70"/>
      <c r="AF553" s="70"/>
      <c r="AG553" s="70"/>
      <c r="AH553" s="70"/>
      <c r="AI553" s="70"/>
      <c r="AJ553" s="70"/>
    </row>
    <row r="554" ht="18.0" customHeight="1">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c r="AA554" s="70"/>
      <c r="AB554" s="70"/>
      <c r="AC554" s="70"/>
      <c r="AD554" s="70"/>
      <c r="AE554" s="70"/>
      <c r="AF554" s="70"/>
      <c r="AG554" s="70"/>
      <c r="AH554" s="70"/>
      <c r="AI554" s="70"/>
      <c r="AJ554" s="70"/>
    </row>
    <row r="555" ht="18.0" customHeight="1">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c r="AA555" s="70"/>
      <c r="AB555" s="70"/>
      <c r="AC555" s="70"/>
      <c r="AD555" s="70"/>
      <c r="AE555" s="70"/>
      <c r="AF555" s="70"/>
      <c r="AG555" s="70"/>
      <c r="AH555" s="70"/>
      <c r="AI555" s="70"/>
      <c r="AJ555" s="70"/>
    </row>
    <row r="556" ht="18.0" customHeight="1">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c r="AA556" s="70"/>
      <c r="AB556" s="70"/>
      <c r="AC556" s="70"/>
      <c r="AD556" s="70"/>
      <c r="AE556" s="70"/>
      <c r="AF556" s="70"/>
      <c r="AG556" s="70"/>
      <c r="AH556" s="70"/>
      <c r="AI556" s="70"/>
      <c r="AJ556" s="70"/>
    </row>
    <row r="557" ht="18.0" customHeight="1">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c r="AA557" s="70"/>
      <c r="AB557" s="70"/>
      <c r="AC557" s="70"/>
      <c r="AD557" s="70"/>
      <c r="AE557" s="70"/>
      <c r="AF557" s="70"/>
      <c r="AG557" s="70"/>
      <c r="AH557" s="70"/>
      <c r="AI557" s="70"/>
      <c r="AJ557" s="70"/>
    </row>
    <row r="558" ht="18.0" customHeight="1">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c r="AA558" s="70"/>
      <c r="AB558" s="70"/>
      <c r="AC558" s="70"/>
      <c r="AD558" s="70"/>
      <c r="AE558" s="70"/>
      <c r="AF558" s="70"/>
      <c r="AG558" s="70"/>
      <c r="AH558" s="70"/>
      <c r="AI558" s="70"/>
      <c r="AJ558" s="70"/>
    </row>
    <row r="559" ht="18.0" customHeight="1">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c r="AA559" s="70"/>
      <c r="AB559" s="70"/>
      <c r="AC559" s="70"/>
      <c r="AD559" s="70"/>
      <c r="AE559" s="70"/>
      <c r="AF559" s="70"/>
      <c r="AG559" s="70"/>
      <c r="AH559" s="70"/>
      <c r="AI559" s="70"/>
      <c r="AJ559" s="70"/>
    </row>
    <row r="560" ht="18.0" customHeight="1">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c r="AA560" s="70"/>
      <c r="AB560" s="70"/>
      <c r="AC560" s="70"/>
      <c r="AD560" s="70"/>
      <c r="AE560" s="70"/>
      <c r="AF560" s="70"/>
      <c r="AG560" s="70"/>
      <c r="AH560" s="70"/>
      <c r="AI560" s="70"/>
      <c r="AJ560" s="70"/>
    </row>
    <row r="561" ht="18.0" customHeight="1">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c r="AA561" s="70"/>
      <c r="AB561" s="70"/>
      <c r="AC561" s="70"/>
      <c r="AD561" s="70"/>
      <c r="AE561" s="70"/>
      <c r="AF561" s="70"/>
      <c r="AG561" s="70"/>
      <c r="AH561" s="70"/>
      <c r="AI561" s="70"/>
      <c r="AJ561" s="70"/>
    </row>
    <row r="562" ht="18.0" customHeight="1">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c r="AA562" s="70"/>
      <c r="AB562" s="70"/>
      <c r="AC562" s="70"/>
      <c r="AD562" s="70"/>
      <c r="AE562" s="70"/>
      <c r="AF562" s="70"/>
      <c r="AG562" s="70"/>
      <c r="AH562" s="70"/>
      <c r="AI562" s="70"/>
      <c r="AJ562" s="70"/>
    </row>
    <row r="563" ht="18.0" customHeight="1">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c r="AA563" s="70"/>
      <c r="AB563" s="70"/>
      <c r="AC563" s="70"/>
      <c r="AD563" s="70"/>
      <c r="AE563" s="70"/>
      <c r="AF563" s="70"/>
      <c r="AG563" s="70"/>
      <c r="AH563" s="70"/>
      <c r="AI563" s="70"/>
      <c r="AJ563" s="70"/>
    </row>
    <row r="564" ht="18.0" customHeight="1">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c r="AA564" s="70"/>
      <c r="AB564" s="70"/>
      <c r="AC564" s="70"/>
      <c r="AD564" s="70"/>
      <c r="AE564" s="70"/>
      <c r="AF564" s="70"/>
      <c r="AG564" s="70"/>
      <c r="AH564" s="70"/>
      <c r="AI564" s="70"/>
      <c r="AJ564" s="70"/>
    </row>
    <row r="565" ht="18.0" customHeight="1">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c r="AA565" s="70"/>
      <c r="AB565" s="70"/>
      <c r="AC565" s="70"/>
      <c r="AD565" s="70"/>
      <c r="AE565" s="70"/>
      <c r="AF565" s="70"/>
      <c r="AG565" s="70"/>
      <c r="AH565" s="70"/>
      <c r="AI565" s="70"/>
      <c r="AJ565" s="70"/>
    </row>
    <row r="566" ht="18.0" customHeight="1">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c r="AA566" s="70"/>
      <c r="AB566" s="70"/>
      <c r="AC566" s="70"/>
      <c r="AD566" s="70"/>
      <c r="AE566" s="70"/>
      <c r="AF566" s="70"/>
      <c r="AG566" s="70"/>
      <c r="AH566" s="70"/>
      <c r="AI566" s="70"/>
      <c r="AJ566" s="70"/>
    </row>
    <row r="567" ht="18.0" customHeight="1">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c r="AA567" s="70"/>
      <c r="AB567" s="70"/>
      <c r="AC567" s="70"/>
      <c r="AD567" s="70"/>
      <c r="AE567" s="70"/>
      <c r="AF567" s="70"/>
      <c r="AG567" s="70"/>
      <c r="AH567" s="70"/>
      <c r="AI567" s="70"/>
      <c r="AJ567" s="70"/>
    </row>
    <row r="568" ht="18.0" customHeight="1">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c r="AA568" s="70"/>
      <c r="AB568" s="70"/>
      <c r="AC568" s="70"/>
      <c r="AD568" s="70"/>
      <c r="AE568" s="70"/>
      <c r="AF568" s="70"/>
      <c r="AG568" s="70"/>
      <c r="AH568" s="70"/>
      <c r="AI568" s="70"/>
      <c r="AJ568" s="70"/>
    </row>
    <row r="569" ht="18.0" customHeight="1">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c r="AA569" s="70"/>
      <c r="AB569" s="70"/>
      <c r="AC569" s="70"/>
      <c r="AD569" s="70"/>
      <c r="AE569" s="70"/>
      <c r="AF569" s="70"/>
      <c r="AG569" s="70"/>
      <c r="AH569" s="70"/>
      <c r="AI569" s="70"/>
      <c r="AJ569" s="70"/>
    </row>
    <row r="570" ht="18.0" customHeight="1">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c r="AA570" s="70"/>
      <c r="AB570" s="70"/>
      <c r="AC570" s="70"/>
      <c r="AD570" s="70"/>
      <c r="AE570" s="70"/>
      <c r="AF570" s="70"/>
      <c r="AG570" s="70"/>
      <c r="AH570" s="70"/>
      <c r="AI570" s="70"/>
      <c r="AJ570" s="70"/>
    </row>
    <row r="571" ht="18.0" customHeight="1">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c r="AA571" s="70"/>
      <c r="AB571" s="70"/>
      <c r="AC571" s="70"/>
      <c r="AD571" s="70"/>
      <c r="AE571" s="70"/>
      <c r="AF571" s="70"/>
      <c r="AG571" s="70"/>
      <c r="AH571" s="70"/>
      <c r="AI571" s="70"/>
      <c r="AJ571" s="70"/>
    </row>
    <row r="572" ht="18.0" customHeight="1">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c r="AA572" s="70"/>
      <c r="AB572" s="70"/>
      <c r="AC572" s="70"/>
      <c r="AD572" s="70"/>
      <c r="AE572" s="70"/>
      <c r="AF572" s="70"/>
      <c r="AG572" s="70"/>
      <c r="AH572" s="70"/>
      <c r="AI572" s="70"/>
      <c r="AJ572" s="70"/>
    </row>
    <row r="573" ht="18.0" customHeight="1">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c r="AA573" s="70"/>
      <c r="AB573" s="70"/>
      <c r="AC573" s="70"/>
      <c r="AD573" s="70"/>
      <c r="AE573" s="70"/>
      <c r="AF573" s="70"/>
      <c r="AG573" s="70"/>
      <c r="AH573" s="70"/>
      <c r="AI573" s="70"/>
      <c r="AJ573" s="70"/>
    </row>
    <row r="574" ht="18.0" customHeight="1">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c r="AA574" s="70"/>
      <c r="AB574" s="70"/>
      <c r="AC574" s="70"/>
      <c r="AD574" s="70"/>
      <c r="AE574" s="70"/>
      <c r="AF574" s="70"/>
      <c r="AG574" s="70"/>
      <c r="AH574" s="70"/>
      <c r="AI574" s="70"/>
      <c r="AJ574" s="70"/>
    </row>
    <row r="575" ht="18.0" customHeight="1">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c r="AA575" s="70"/>
      <c r="AB575" s="70"/>
      <c r="AC575" s="70"/>
      <c r="AD575" s="70"/>
      <c r="AE575" s="70"/>
      <c r="AF575" s="70"/>
      <c r="AG575" s="70"/>
      <c r="AH575" s="70"/>
      <c r="AI575" s="70"/>
      <c r="AJ575" s="70"/>
    </row>
    <row r="576" ht="18.0" customHeight="1">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c r="AA576" s="70"/>
      <c r="AB576" s="70"/>
      <c r="AC576" s="70"/>
      <c r="AD576" s="70"/>
      <c r="AE576" s="70"/>
      <c r="AF576" s="70"/>
      <c r="AG576" s="70"/>
      <c r="AH576" s="70"/>
      <c r="AI576" s="70"/>
      <c r="AJ576" s="70"/>
    </row>
    <row r="577" ht="18.0" customHeight="1">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c r="AA577" s="70"/>
      <c r="AB577" s="70"/>
      <c r="AC577" s="70"/>
      <c r="AD577" s="70"/>
      <c r="AE577" s="70"/>
      <c r="AF577" s="70"/>
      <c r="AG577" s="70"/>
      <c r="AH577" s="70"/>
      <c r="AI577" s="70"/>
      <c r="AJ577" s="70"/>
    </row>
    <row r="578" ht="18.0" customHeight="1">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c r="AA578" s="70"/>
      <c r="AB578" s="70"/>
      <c r="AC578" s="70"/>
      <c r="AD578" s="70"/>
      <c r="AE578" s="70"/>
      <c r="AF578" s="70"/>
      <c r="AG578" s="70"/>
      <c r="AH578" s="70"/>
      <c r="AI578" s="70"/>
      <c r="AJ578" s="70"/>
    </row>
    <row r="579" ht="18.0" customHeight="1">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c r="AA579" s="70"/>
      <c r="AB579" s="70"/>
      <c r="AC579" s="70"/>
      <c r="AD579" s="70"/>
      <c r="AE579" s="70"/>
      <c r="AF579" s="70"/>
      <c r="AG579" s="70"/>
      <c r="AH579" s="70"/>
      <c r="AI579" s="70"/>
      <c r="AJ579" s="70"/>
    </row>
    <row r="580" ht="18.0" customHeight="1">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c r="AA580" s="70"/>
      <c r="AB580" s="70"/>
      <c r="AC580" s="70"/>
      <c r="AD580" s="70"/>
      <c r="AE580" s="70"/>
      <c r="AF580" s="70"/>
      <c r="AG580" s="70"/>
      <c r="AH580" s="70"/>
      <c r="AI580" s="70"/>
      <c r="AJ580" s="70"/>
    </row>
    <row r="581" ht="18.0" customHeight="1">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c r="AA581" s="70"/>
      <c r="AB581" s="70"/>
      <c r="AC581" s="70"/>
      <c r="AD581" s="70"/>
      <c r="AE581" s="70"/>
      <c r="AF581" s="70"/>
      <c r="AG581" s="70"/>
      <c r="AH581" s="70"/>
      <c r="AI581" s="70"/>
      <c r="AJ581" s="70"/>
    </row>
    <row r="582" ht="18.0" customHeight="1">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c r="AA582" s="70"/>
      <c r="AB582" s="70"/>
      <c r="AC582" s="70"/>
      <c r="AD582" s="70"/>
      <c r="AE582" s="70"/>
      <c r="AF582" s="70"/>
      <c r="AG582" s="70"/>
      <c r="AH582" s="70"/>
      <c r="AI582" s="70"/>
      <c r="AJ582" s="70"/>
    </row>
    <row r="583" ht="18.0" customHeight="1">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c r="AA583" s="70"/>
      <c r="AB583" s="70"/>
      <c r="AC583" s="70"/>
      <c r="AD583" s="70"/>
      <c r="AE583" s="70"/>
      <c r="AF583" s="70"/>
      <c r="AG583" s="70"/>
      <c r="AH583" s="70"/>
      <c r="AI583" s="70"/>
      <c r="AJ583" s="70"/>
    </row>
    <row r="584" ht="18.0" customHeight="1">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c r="AA584" s="70"/>
      <c r="AB584" s="70"/>
      <c r="AC584" s="70"/>
      <c r="AD584" s="70"/>
      <c r="AE584" s="70"/>
      <c r="AF584" s="70"/>
      <c r="AG584" s="70"/>
      <c r="AH584" s="70"/>
      <c r="AI584" s="70"/>
      <c r="AJ584" s="70"/>
    </row>
    <row r="585" ht="18.0" customHeight="1">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c r="AA585" s="70"/>
      <c r="AB585" s="70"/>
      <c r="AC585" s="70"/>
      <c r="AD585" s="70"/>
      <c r="AE585" s="70"/>
      <c r="AF585" s="70"/>
      <c r="AG585" s="70"/>
      <c r="AH585" s="70"/>
      <c r="AI585" s="70"/>
      <c r="AJ585" s="70"/>
    </row>
    <row r="586" ht="18.0" customHeight="1">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c r="AA586" s="70"/>
      <c r="AB586" s="70"/>
      <c r="AC586" s="70"/>
      <c r="AD586" s="70"/>
      <c r="AE586" s="70"/>
      <c r="AF586" s="70"/>
      <c r="AG586" s="70"/>
      <c r="AH586" s="70"/>
      <c r="AI586" s="70"/>
      <c r="AJ586" s="70"/>
    </row>
    <row r="587" ht="18.0" customHeight="1">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c r="AA587" s="70"/>
      <c r="AB587" s="70"/>
      <c r="AC587" s="70"/>
      <c r="AD587" s="70"/>
      <c r="AE587" s="70"/>
      <c r="AF587" s="70"/>
      <c r="AG587" s="70"/>
      <c r="AH587" s="70"/>
      <c r="AI587" s="70"/>
      <c r="AJ587" s="70"/>
    </row>
    <row r="588" ht="18.0" customHeight="1">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c r="AA588" s="70"/>
      <c r="AB588" s="70"/>
      <c r="AC588" s="70"/>
      <c r="AD588" s="70"/>
      <c r="AE588" s="70"/>
      <c r="AF588" s="70"/>
      <c r="AG588" s="70"/>
      <c r="AH588" s="70"/>
      <c r="AI588" s="70"/>
      <c r="AJ588" s="70"/>
    </row>
    <row r="589" ht="18.0" customHeight="1">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c r="AA589" s="70"/>
      <c r="AB589" s="70"/>
      <c r="AC589" s="70"/>
      <c r="AD589" s="70"/>
      <c r="AE589" s="70"/>
      <c r="AF589" s="70"/>
      <c r="AG589" s="70"/>
      <c r="AH589" s="70"/>
      <c r="AI589" s="70"/>
      <c r="AJ589" s="70"/>
    </row>
    <row r="590" ht="18.0" customHeight="1">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c r="AA590" s="70"/>
      <c r="AB590" s="70"/>
      <c r="AC590" s="70"/>
      <c r="AD590" s="70"/>
      <c r="AE590" s="70"/>
      <c r="AF590" s="70"/>
      <c r="AG590" s="70"/>
      <c r="AH590" s="70"/>
      <c r="AI590" s="70"/>
      <c r="AJ590" s="70"/>
    </row>
    <row r="591" ht="18.0" customHeight="1">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c r="AA591" s="70"/>
      <c r="AB591" s="70"/>
      <c r="AC591" s="70"/>
      <c r="AD591" s="70"/>
      <c r="AE591" s="70"/>
      <c r="AF591" s="70"/>
      <c r="AG591" s="70"/>
      <c r="AH591" s="70"/>
      <c r="AI591" s="70"/>
      <c r="AJ591" s="70"/>
    </row>
    <row r="592" ht="18.0" customHeight="1">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c r="AA592" s="70"/>
      <c r="AB592" s="70"/>
      <c r="AC592" s="70"/>
      <c r="AD592" s="70"/>
      <c r="AE592" s="70"/>
      <c r="AF592" s="70"/>
      <c r="AG592" s="70"/>
      <c r="AH592" s="70"/>
      <c r="AI592" s="70"/>
      <c r="AJ592" s="70"/>
    </row>
    <row r="593" ht="18.0" customHeight="1">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c r="AA593" s="70"/>
      <c r="AB593" s="70"/>
      <c r="AC593" s="70"/>
      <c r="AD593" s="70"/>
      <c r="AE593" s="70"/>
      <c r="AF593" s="70"/>
      <c r="AG593" s="70"/>
      <c r="AH593" s="70"/>
      <c r="AI593" s="70"/>
      <c r="AJ593" s="70"/>
    </row>
    <row r="594" ht="18.0" customHeight="1">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c r="AA594" s="70"/>
      <c r="AB594" s="70"/>
      <c r="AC594" s="70"/>
      <c r="AD594" s="70"/>
      <c r="AE594" s="70"/>
      <c r="AF594" s="70"/>
      <c r="AG594" s="70"/>
      <c r="AH594" s="70"/>
      <c r="AI594" s="70"/>
      <c r="AJ594" s="70"/>
    </row>
    <row r="595" ht="18.0" customHeight="1">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c r="AA595" s="70"/>
      <c r="AB595" s="70"/>
      <c r="AC595" s="70"/>
      <c r="AD595" s="70"/>
      <c r="AE595" s="70"/>
      <c r="AF595" s="70"/>
      <c r="AG595" s="70"/>
      <c r="AH595" s="70"/>
      <c r="AI595" s="70"/>
      <c r="AJ595" s="70"/>
    </row>
    <row r="596" ht="18.0" customHeight="1">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c r="AA596" s="70"/>
      <c r="AB596" s="70"/>
      <c r="AC596" s="70"/>
      <c r="AD596" s="70"/>
      <c r="AE596" s="70"/>
      <c r="AF596" s="70"/>
      <c r="AG596" s="70"/>
      <c r="AH596" s="70"/>
      <c r="AI596" s="70"/>
      <c r="AJ596" s="70"/>
    </row>
    <row r="597" ht="18.0" customHeight="1">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c r="AA597" s="70"/>
      <c r="AB597" s="70"/>
      <c r="AC597" s="70"/>
      <c r="AD597" s="70"/>
      <c r="AE597" s="70"/>
      <c r="AF597" s="70"/>
      <c r="AG597" s="70"/>
      <c r="AH597" s="70"/>
      <c r="AI597" s="70"/>
      <c r="AJ597" s="70"/>
    </row>
    <row r="598" ht="18.0" customHeight="1">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c r="AA598" s="70"/>
      <c r="AB598" s="70"/>
      <c r="AC598" s="70"/>
      <c r="AD598" s="70"/>
      <c r="AE598" s="70"/>
      <c r="AF598" s="70"/>
      <c r="AG598" s="70"/>
      <c r="AH598" s="70"/>
      <c r="AI598" s="70"/>
      <c r="AJ598" s="70"/>
    </row>
    <row r="599" ht="18.0" customHeight="1">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c r="AA599" s="70"/>
      <c r="AB599" s="70"/>
      <c r="AC599" s="70"/>
      <c r="AD599" s="70"/>
      <c r="AE599" s="70"/>
      <c r="AF599" s="70"/>
      <c r="AG599" s="70"/>
      <c r="AH599" s="70"/>
      <c r="AI599" s="70"/>
      <c r="AJ599" s="70"/>
    </row>
    <row r="600" ht="18.0" customHeight="1">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c r="AA600" s="70"/>
      <c r="AB600" s="70"/>
      <c r="AC600" s="70"/>
      <c r="AD600" s="70"/>
      <c r="AE600" s="70"/>
      <c r="AF600" s="70"/>
      <c r="AG600" s="70"/>
      <c r="AH600" s="70"/>
      <c r="AI600" s="70"/>
      <c r="AJ600" s="70"/>
    </row>
    <row r="601" ht="18.0" customHeight="1">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c r="AA601" s="70"/>
      <c r="AB601" s="70"/>
      <c r="AC601" s="70"/>
      <c r="AD601" s="70"/>
      <c r="AE601" s="70"/>
      <c r="AF601" s="70"/>
      <c r="AG601" s="70"/>
      <c r="AH601" s="70"/>
      <c r="AI601" s="70"/>
      <c r="AJ601" s="70"/>
    </row>
    <row r="602" ht="18.0" customHeight="1">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c r="AA602" s="70"/>
      <c r="AB602" s="70"/>
      <c r="AC602" s="70"/>
      <c r="AD602" s="70"/>
      <c r="AE602" s="70"/>
      <c r="AF602" s="70"/>
      <c r="AG602" s="70"/>
      <c r="AH602" s="70"/>
      <c r="AI602" s="70"/>
      <c r="AJ602" s="70"/>
    </row>
    <row r="603" ht="18.0" customHeight="1">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c r="AA603" s="70"/>
      <c r="AB603" s="70"/>
      <c r="AC603" s="70"/>
      <c r="AD603" s="70"/>
      <c r="AE603" s="70"/>
      <c r="AF603" s="70"/>
      <c r="AG603" s="70"/>
      <c r="AH603" s="70"/>
      <c r="AI603" s="70"/>
      <c r="AJ603" s="70"/>
    </row>
    <row r="604" ht="18.0" customHeight="1">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c r="AA604" s="70"/>
      <c r="AB604" s="70"/>
      <c r="AC604" s="70"/>
      <c r="AD604" s="70"/>
      <c r="AE604" s="70"/>
      <c r="AF604" s="70"/>
      <c r="AG604" s="70"/>
      <c r="AH604" s="70"/>
      <c r="AI604" s="70"/>
      <c r="AJ604" s="70"/>
    </row>
    <row r="605" ht="18.0" customHeight="1">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c r="AA605" s="70"/>
      <c r="AB605" s="70"/>
      <c r="AC605" s="70"/>
      <c r="AD605" s="70"/>
      <c r="AE605" s="70"/>
      <c r="AF605" s="70"/>
      <c r="AG605" s="70"/>
      <c r="AH605" s="70"/>
      <c r="AI605" s="70"/>
      <c r="AJ605" s="70"/>
    </row>
    <row r="606" ht="18.0" customHeight="1">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c r="AA606" s="70"/>
      <c r="AB606" s="70"/>
      <c r="AC606" s="70"/>
      <c r="AD606" s="70"/>
      <c r="AE606" s="70"/>
      <c r="AF606" s="70"/>
      <c r="AG606" s="70"/>
      <c r="AH606" s="70"/>
      <c r="AI606" s="70"/>
      <c r="AJ606" s="70"/>
    </row>
    <row r="607" ht="18.0" customHeight="1">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c r="AA607" s="70"/>
      <c r="AB607" s="70"/>
      <c r="AC607" s="70"/>
      <c r="AD607" s="70"/>
      <c r="AE607" s="70"/>
      <c r="AF607" s="70"/>
      <c r="AG607" s="70"/>
      <c r="AH607" s="70"/>
      <c r="AI607" s="70"/>
      <c r="AJ607" s="70"/>
    </row>
    <row r="608" ht="18.0" customHeight="1">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c r="AA608" s="70"/>
      <c r="AB608" s="70"/>
      <c r="AC608" s="70"/>
      <c r="AD608" s="70"/>
      <c r="AE608" s="70"/>
      <c r="AF608" s="70"/>
      <c r="AG608" s="70"/>
      <c r="AH608" s="70"/>
      <c r="AI608" s="70"/>
      <c r="AJ608" s="70"/>
    </row>
    <row r="609" ht="18.0" customHeight="1">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c r="AA609" s="70"/>
      <c r="AB609" s="70"/>
      <c r="AC609" s="70"/>
      <c r="AD609" s="70"/>
      <c r="AE609" s="70"/>
      <c r="AF609" s="70"/>
      <c r="AG609" s="70"/>
      <c r="AH609" s="70"/>
      <c r="AI609" s="70"/>
      <c r="AJ609" s="70"/>
    </row>
    <row r="610" ht="18.0" customHeight="1">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c r="AA610" s="70"/>
      <c r="AB610" s="70"/>
      <c r="AC610" s="70"/>
      <c r="AD610" s="70"/>
      <c r="AE610" s="70"/>
      <c r="AF610" s="70"/>
      <c r="AG610" s="70"/>
      <c r="AH610" s="70"/>
      <c r="AI610" s="70"/>
      <c r="AJ610" s="70"/>
    </row>
    <row r="611" ht="18.0" customHeight="1">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c r="AA611" s="70"/>
      <c r="AB611" s="70"/>
      <c r="AC611" s="70"/>
      <c r="AD611" s="70"/>
      <c r="AE611" s="70"/>
      <c r="AF611" s="70"/>
      <c r="AG611" s="70"/>
      <c r="AH611" s="70"/>
      <c r="AI611" s="70"/>
      <c r="AJ611" s="70"/>
    </row>
    <row r="612" ht="18.0" customHeight="1">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c r="AA612" s="70"/>
      <c r="AB612" s="70"/>
      <c r="AC612" s="70"/>
      <c r="AD612" s="70"/>
      <c r="AE612" s="70"/>
      <c r="AF612" s="70"/>
      <c r="AG612" s="70"/>
      <c r="AH612" s="70"/>
      <c r="AI612" s="70"/>
      <c r="AJ612" s="70"/>
    </row>
    <row r="613" ht="18.0" customHeight="1">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c r="AA613" s="70"/>
      <c r="AB613" s="70"/>
      <c r="AC613" s="70"/>
      <c r="AD613" s="70"/>
      <c r="AE613" s="70"/>
      <c r="AF613" s="70"/>
      <c r="AG613" s="70"/>
      <c r="AH613" s="70"/>
      <c r="AI613" s="70"/>
      <c r="AJ613" s="70"/>
    </row>
    <row r="614" ht="18.0" customHeight="1">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c r="AA614" s="70"/>
      <c r="AB614" s="70"/>
      <c r="AC614" s="70"/>
      <c r="AD614" s="70"/>
      <c r="AE614" s="70"/>
      <c r="AF614" s="70"/>
      <c r="AG614" s="70"/>
      <c r="AH614" s="70"/>
      <c r="AI614" s="70"/>
      <c r="AJ614" s="70"/>
    </row>
    <row r="615" ht="18.0" customHeight="1">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c r="AA615" s="70"/>
      <c r="AB615" s="70"/>
      <c r="AC615" s="70"/>
      <c r="AD615" s="70"/>
      <c r="AE615" s="70"/>
      <c r="AF615" s="70"/>
      <c r="AG615" s="70"/>
      <c r="AH615" s="70"/>
      <c r="AI615" s="70"/>
      <c r="AJ615" s="70"/>
    </row>
    <row r="616" ht="18.0" customHeight="1">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c r="AA616" s="70"/>
      <c r="AB616" s="70"/>
      <c r="AC616" s="70"/>
      <c r="AD616" s="70"/>
      <c r="AE616" s="70"/>
      <c r="AF616" s="70"/>
      <c r="AG616" s="70"/>
      <c r="AH616" s="70"/>
      <c r="AI616" s="70"/>
      <c r="AJ616" s="70"/>
    </row>
    <row r="617" ht="18.0" customHeight="1">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c r="AA617" s="70"/>
      <c r="AB617" s="70"/>
      <c r="AC617" s="70"/>
      <c r="AD617" s="70"/>
      <c r="AE617" s="70"/>
      <c r="AF617" s="70"/>
      <c r="AG617" s="70"/>
      <c r="AH617" s="70"/>
      <c r="AI617" s="70"/>
      <c r="AJ617" s="70"/>
    </row>
    <row r="618" ht="18.0" customHeight="1">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c r="AA618" s="70"/>
      <c r="AB618" s="70"/>
      <c r="AC618" s="70"/>
      <c r="AD618" s="70"/>
      <c r="AE618" s="70"/>
      <c r="AF618" s="70"/>
      <c r="AG618" s="70"/>
      <c r="AH618" s="70"/>
      <c r="AI618" s="70"/>
      <c r="AJ618" s="70"/>
    </row>
    <row r="619" ht="18.0" customHeight="1">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c r="AA619" s="70"/>
      <c r="AB619" s="70"/>
      <c r="AC619" s="70"/>
      <c r="AD619" s="70"/>
      <c r="AE619" s="70"/>
      <c r="AF619" s="70"/>
      <c r="AG619" s="70"/>
      <c r="AH619" s="70"/>
      <c r="AI619" s="70"/>
      <c r="AJ619" s="70"/>
    </row>
    <row r="620" ht="18.0" customHeight="1">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c r="AA620" s="70"/>
      <c r="AB620" s="70"/>
      <c r="AC620" s="70"/>
      <c r="AD620" s="70"/>
      <c r="AE620" s="70"/>
      <c r="AF620" s="70"/>
      <c r="AG620" s="70"/>
      <c r="AH620" s="70"/>
      <c r="AI620" s="70"/>
      <c r="AJ620" s="70"/>
    </row>
    <row r="621" ht="18.0" customHeight="1">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c r="AA621" s="70"/>
      <c r="AB621" s="70"/>
      <c r="AC621" s="70"/>
      <c r="AD621" s="70"/>
      <c r="AE621" s="70"/>
      <c r="AF621" s="70"/>
      <c r="AG621" s="70"/>
      <c r="AH621" s="70"/>
      <c r="AI621" s="70"/>
      <c r="AJ621" s="70"/>
    </row>
    <row r="622" ht="18.0" customHeight="1">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c r="AA622" s="70"/>
      <c r="AB622" s="70"/>
      <c r="AC622" s="70"/>
      <c r="AD622" s="70"/>
      <c r="AE622" s="70"/>
      <c r="AF622" s="70"/>
      <c r="AG622" s="70"/>
      <c r="AH622" s="70"/>
      <c r="AI622" s="70"/>
      <c r="AJ622" s="70"/>
    </row>
    <row r="623" ht="18.0" customHeight="1">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c r="AA623" s="70"/>
      <c r="AB623" s="70"/>
      <c r="AC623" s="70"/>
      <c r="AD623" s="70"/>
      <c r="AE623" s="70"/>
      <c r="AF623" s="70"/>
      <c r="AG623" s="70"/>
      <c r="AH623" s="70"/>
      <c r="AI623" s="70"/>
      <c r="AJ623" s="70"/>
    </row>
    <row r="624" ht="18.0" customHeight="1">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c r="AA624" s="70"/>
      <c r="AB624" s="70"/>
      <c r="AC624" s="70"/>
      <c r="AD624" s="70"/>
      <c r="AE624" s="70"/>
      <c r="AF624" s="70"/>
      <c r="AG624" s="70"/>
      <c r="AH624" s="70"/>
      <c r="AI624" s="70"/>
      <c r="AJ624" s="70"/>
    </row>
    <row r="625" ht="18.0" customHeight="1">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c r="AA625" s="70"/>
      <c r="AB625" s="70"/>
      <c r="AC625" s="70"/>
      <c r="AD625" s="70"/>
      <c r="AE625" s="70"/>
      <c r="AF625" s="70"/>
      <c r="AG625" s="70"/>
      <c r="AH625" s="70"/>
      <c r="AI625" s="70"/>
      <c r="AJ625" s="70"/>
    </row>
    <row r="626" ht="18.0" customHeight="1">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c r="AA626" s="70"/>
      <c r="AB626" s="70"/>
      <c r="AC626" s="70"/>
      <c r="AD626" s="70"/>
      <c r="AE626" s="70"/>
      <c r="AF626" s="70"/>
      <c r="AG626" s="70"/>
      <c r="AH626" s="70"/>
      <c r="AI626" s="70"/>
      <c r="AJ626" s="70"/>
    </row>
    <row r="627" ht="18.0" customHeight="1">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c r="AA627" s="70"/>
      <c r="AB627" s="70"/>
      <c r="AC627" s="70"/>
      <c r="AD627" s="70"/>
      <c r="AE627" s="70"/>
      <c r="AF627" s="70"/>
      <c r="AG627" s="70"/>
      <c r="AH627" s="70"/>
      <c r="AI627" s="70"/>
      <c r="AJ627" s="70"/>
    </row>
    <row r="628" ht="18.0" customHeight="1">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c r="AA628" s="70"/>
      <c r="AB628" s="70"/>
      <c r="AC628" s="70"/>
      <c r="AD628" s="70"/>
      <c r="AE628" s="70"/>
      <c r="AF628" s="70"/>
      <c r="AG628" s="70"/>
      <c r="AH628" s="70"/>
      <c r="AI628" s="70"/>
      <c r="AJ628" s="70"/>
    </row>
    <row r="629" ht="18.0" customHeight="1">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c r="AA629" s="70"/>
      <c r="AB629" s="70"/>
      <c r="AC629" s="70"/>
      <c r="AD629" s="70"/>
      <c r="AE629" s="70"/>
      <c r="AF629" s="70"/>
      <c r="AG629" s="70"/>
      <c r="AH629" s="70"/>
      <c r="AI629" s="70"/>
      <c r="AJ629" s="70"/>
    </row>
    <row r="630" ht="18.0" customHeight="1">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c r="AA630" s="70"/>
      <c r="AB630" s="70"/>
      <c r="AC630" s="70"/>
      <c r="AD630" s="70"/>
      <c r="AE630" s="70"/>
      <c r="AF630" s="70"/>
      <c r="AG630" s="70"/>
      <c r="AH630" s="70"/>
      <c r="AI630" s="70"/>
      <c r="AJ630" s="70"/>
    </row>
    <row r="631" ht="18.0" customHeight="1">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c r="AA631" s="70"/>
      <c r="AB631" s="70"/>
      <c r="AC631" s="70"/>
      <c r="AD631" s="70"/>
      <c r="AE631" s="70"/>
      <c r="AF631" s="70"/>
      <c r="AG631" s="70"/>
      <c r="AH631" s="70"/>
      <c r="AI631" s="70"/>
      <c r="AJ631" s="70"/>
    </row>
    <row r="632" ht="18.0" customHeight="1">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c r="AA632" s="70"/>
      <c r="AB632" s="70"/>
      <c r="AC632" s="70"/>
      <c r="AD632" s="70"/>
      <c r="AE632" s="70"/>
      <c r="AF632" s="70"/>
      <c r="AG632" s="70"/>
      <c r="AH632" s="70"/>
      <c r="AI632" s="70"/>
      <c r="AJ632" s="70"/>
    </row>
    <row r="633" ht="18.0" customHeight="1">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c r="AA633" s="70"/>
      <c r="AB633" s="70"/>
      <c r="AC633" s="70"/>
      <c r="AD633" s="70"/>
      <c r="AE633" s="70"/>
      <c r="AF633" s="70"/>
      <c r="AG633" s="70"/>
      <c r="AH633" s="70"/>
      <c r="AI633" s="70"/>
      <c r="AJ633" s="70"/>
    </row>
    <row r="634" ht="18.0" customHeight="1">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c r="AA634" s="70"/>
      <c r="AB634" s="70"/>
      <c r="AC634" s="70"/>
      <c r="AD634" s="70"/>
      <c r="AE634" s="70"/>
      <c r="AF634" s="70"/>
      <c r="AG634" s="70"/>
      <c r="AH634" s="70"/>
      <c r="AI634" s="70"/>
      <c r="AJ634" s="70"/>
    </row>
    <row r="635" ht="18.0" customHeight="1">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c r="AA635" s="70"/>
      <c r="AB635" s="70"/>
      <c r="AC635" s="70"/>
      <c r="AD635" s="70"/>
      <c r="AE635" s="70"/>
      <c r="AF635" s="70"/>
      <c r="AG635" s="70"/>
      <c r="AH635" s="70"/>
      <c r="AI635" s="70"/>
      <c r="AJ635" s="70"/>
    </row>
    <row r="636" ht="18.0" customHeight="1">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c r="AA636" s="70"/>
      <c r="AB636" s="70"/>
      <c r="AC636" s="70"/>
      <c r="AD636" s="70"/>
      <c r="AE636" s="70"/>
      <c r="AF636" s="70"/>
      <c r="AG636" s="70"/>
      <c r="AH636" s="70"/>
      <c r="AI636" s="70"/>
      <c r="AJ636" s="70"/>
    </row>
    <row r="637" ht="18.0" customHeight="1">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c r="AA637" s="70"/>
      <c r="AB637" s="70"/>
      <c r="AC637" s="70"/>
      <c r="AD637" s="70"/>
      <c r="AE637" s="70"/>
      <c r="AF637" s="70"/>
      <c r="AG637" s="70"/>
      <c r="AH637" s="70"/>
      <c r="AI637" s="70"/>
      <c r="AJ637" s="70"/>
    </row>
    <row r="638" ht="18.0" customHeight="1">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c r="AA638" s="70"/>
      <c r="AB638" s="70"/>
      <c r="AC638" s="70"/>
      <c r="AD638" s="70"/>
      <c r="AE638" s="70"/>
      <c r="AF638" s="70"/>
      <c r="AG638" s="70"/>
      <c r="AH638" s="70"/>
      <c r="AI638" s="70"/>
      <c r="AJ638" s="70"/>
    </row>
    <row r="639" ht="18.0" customHeight="1">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c r="AA639" s="70"/>
      <c r="AB639" s="70"/>
      <c r="AC639" s="70"/>
      <c r="AD639" s="70"/>
      <c r="AE639" s="70"/>
      <c r="AF639" s="70"/>
      <c r="AG639" s="70"/>
      <c r="AH639" s="70"/>
      <c r="AI639" s="70"/>
      <c r="AJ639" s="70"/>
    </row>
    <row r="640" ht="18.0" customHeight="1">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c r="AA640" s="70"/>
      <c r="AB640" s="70"/>
      <c r="AC640" s="70"/>
      <c r="AD640" s="70"/>
      <c r="AE640" s="70"/>
      <c r="AF640" s="70"/>
      <c r="AG640" s="70"/>
      <c r="AH640" s="70"/>
      <c r="AI640" s="70"/>
      <c r="AJ640" s="70"/>
    </row>
    <row r="641" ht="18.0" customHeight="1">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c r="AA641" s="70"/>
      <c r="AB641" s="70"/>
      <c r="AC641" s="70"/>
      <c r="AD641" s="70"/>
      <c r="AE641" s="70"/>
      <c r="AF641" s="70"/>
      <c r="AG641" s="70"/>
      <c r="AH641" s="70"/>
      <c r="AI641" s="70"/>
      <c r="AJ641" s="70"/>
    </row>
    <row r="642" ht="18.0" customHeight="1">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c r="AA642" s="70"/>
      <c r="AB642" s="70"/>
      <c r="AC642" s="70"/>
      <c r="AD642" s="70"/>
      <c r="AE642" s="70"/>
      <c r="AF642" s="70"/>
      <c r="AG642" s="70"/>
      <c r="AH642" s="70"/>
      <c r="AI642" s="70"/>
      <c r="AJ642" s="70"/>
    </row>
    <row r="643" ht="18.0" customHeight="1">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c r="AA643" s="70"/>
      <c r="AB643" s="70"/>
      <c r="AC643" s="70"/>
      <c r="AD643" s="70"/>
      <c r="AE643" s="70"/>
      <c r="AF643" s="70"/>
      <c r="AG643" s="70"/>
      <c r="AH643" s="70"/>
      <c r="AI643" s="70"/>
      <c r="AJ643" s="70"/>
    </row>
    <row r="644" ht="18.0" customHeight="1">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c r="AA644" s="70"/>
      <c r="AB644" s="70"/>
      <c r="AC644" s="70"/>
      <c r="AD644" s="70"/>
      <c r="AE644" s="70"/>
      <c r="AF644" s="70"/>
      <c r="AG644" s="70"/>
      <c r="AH644" s="70"/>
      <c r="AI644" s="70"/>
      <c r="AJ644" s="70"/>
    </row>
    <row r="645" ht="18.0" customHeight="1">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c r="AA645" s="70"/>
      <c r="AB645" s="70"/>
      <c r="AC645" s="70"/>
      <c r="AD645" s="70"/>
      <c r="AE645" s="70"/>
      <c r="AF645" s="70"/>
      <c r="AG645" s="70"/>
      <c r="AH645" s="70"/>
      <c r="AI645" s="70"/>
      <c r="AJ645" s="70"/>
    </row>
    <row r="646" ht="18.0" customHeight="1">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c r="AA646" s="70"/>
      <c r="AB646" s="70"/>
      <c r="AC646" s="70"/>
      <c r="AD646" s="70"/>
      <c r="AE646" s="70"/>
      <c r="AF646" s="70"/>
      <c r="AG646" s="70"/>
      <c r="AH646" s="70"/>
      <c r="AI646" s="70"/>
      <c r="AJ646" s="70"/>
    </row>
    <row r="647" ht="18.0" customHeight="1">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c r="AA647" s="70"/>
      <c r="AB647" s="70"/>
      <c r="AC647" s="70"/>
      <c r="AD647" s="70"/>
      <c r="AE647" s="70"/>
      <c r="AF647" s="70"/>
      <c r="AG647" s="70"/>
      <c r="AH647" s="70"/>
      <c r="AI647" s="70"/>
      <c r="AJ647" s="70"/>
    </row>
    <row r="648" ht="18.0" customHeight="1">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c r="AA648" s="70"/>
      <c r="AB648" s="70"/>
      <c r="AC648" s="70"/>
      <c r="AD648" s="70"/>
      <c r="AE648" s="70"/>
      <c r="AF648" s="70"/>
      <c r="AG648" s="70"/>
      <c r="AH648" s="70"/>
      <c r="AI648" s="70"/>
      <c r="AJ648" s="70"/>
    </row>
    <row r="649" ht="18.0" customHeight="1">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c r="AA649" s="70"/>
      <c r="AB649" s="70"/>
      <c r="AC649" s="70"/>
      <c r="AD649" s="70"/>
      <c r="AE649" s="70"/>
      <c r="AF649" s="70"/>
      <c r="AG649" s="70"/>
      <c r="AH649" s="70"/>
      <c r="AI649" s="70"/>
      <c r="AJ649" s="70"/>
    </row>
    <row r="650" ht="18.0" customHeight="1">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c r="AA650" s="70"/>
      <c r="AB650" s="70"/>
      <c r="AC650" s="70"/>
      <c r="AD650" s="70"/>
      <c r="AE650" s="70"/>
      <c r="AF650" s="70"/>
      <c r="AG650" s="70"/>
      <c r="AH650" s="70"/>
      <c r="AI650" s="70"/>
      <c r="AJ650" s="70"/>
    </row>
    <row r="651" ht="18.0" customHeight="1">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c r="AA651" s="70"/>
      <c r="AB651" s="70"/>
      <c r="AC651" s="70"/>
      <c r="AD651" s="70"/>
      <c r="AE651" s="70"/>
      <c r="AF651" s="70"/>
      <c r="AG651" s="70"/>
      <c r="AH651" s="70"/>
      <c r="AI651" s="70"/>
      <c r="AJ651" s="70"/>
    </row>
    <row r="652" ht="18.0" customHeight="1">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c r="AA652" s="70"/>
      <c r="AB652" s="70"/>
      <c r="AC652" s="70"/>
      <c r="AD652" s="70"/>
      <c r="AE652" s="70"/>
      <c r="AF652" s="70"/>
      <c r="AG652" s="70"/>
      <c r="AH652" s="70"/>
      <c r="AI652" s="70"/>
      <c r="AJ652" s="70"/>
    </row>
    <row r="653" ht="18.0" customHeight="1">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c r="AA653" s="70"/>
      <c r="AB653" s="70"/>
      <c r="AC653" s="70"/>
      <c r="AD653" s="70"/>
      <c r="AE653" s="70"/>
      <c r="AF653" s="70"/>
      <c r="AG653" s="70"/>
      <c r="AH653" s="70"/>
      <c r="AI653" s="70"/>
      <c r="AJ653" s="70"/>
    </row>
    <row r="654" ht="18.0" customHeight="1">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c r="AA654" s="70"/>
      <c r="AB654" s="70"/>
      <c r="AC654" s="70"/>
      <c r="AD654" s="70"/>
      <c r="AE654" s="70"/>
      <c r="AF654" s="70"/>
      <c r="AG654" s="70"/>
      <c r="AH654" s="70"/>
      <c r="AI654" s="70"/>
      <c r="AJ654" s="70"/>
    </row>
    <row r="655" ht="18.0" customHeight="1">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c r="AA655" s="70"/>
      <c r="AB655" s="70"/>
      <c r="AC655" s="70"/>
      <c r="AD655" s="70"/>
      <c r="AE655" s="70"/>
      <c r="AF655" s="70"/>
      <c r="AG655" s="70"/>
      <c r="AH655" s="70"/>
      <c r="AI655" s="70"/>
      <c r="AJ655" s="70"/>
    </row>
    <row r="656" ht="18.0" customHeight="1">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c r="AA656" s="70"/>
      <c r="AB656" s="70"/>
      <c r="AC656" s="70"/>
      <c r="AD656" s="70"/>
      <c r="AE656" s="70"/>
      <c r="AF656" s="70"/>
      <c r="AG656" s="70"/>
      <c r="AH656" s="70"/>
      <c r="AI656" s="70"/>
      <c r="AJ656" s="70"/>
    </row>
    <row r="657" ht="18.0" customHeight="1">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c r="AA657" s="70"/>
      <c r="AB657" s="70"/>
      <c r="AC657" s="70"/>
      <c r="AD657" s="70"/>
      <c r="AE657" s="70"/>
      <c r="AF657" s="70"/>
      <c r="AG657" s="70"/>
      <c r="AH657" s="70"/>
      <c r="AI657" s="70"/>
      <c r="AJ657" s="70"/>
    </row>
    <row r="658" ht="18.0" customHeight="1">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c r="AA658" s="70"/>
      <c r="AB658" s="70"/>
      <c r="AC658" s="70"/>
      <c r="AD658" s="70"/>
      <c r="AE658" s="70"/>
      <c r="AF658" s="70"/>
      <c r="AG658" s="70"/>
      <c r="AH658" s="70"/>
      <c r="AI658" s="70"/>
      <c r="AJ658" s="70"/>
    </row>
    <row r="659" ht="18.0" customHeight="1">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c r="AA659" s="70"/>
      <c r="AB659" s="70"/>
      <c r="AC659" s="70"/>
      <c r="AD659" s="70"/>
      <c r="AE659" s="70"/>
      <c r="AF659" s="70"/>
      <c r="AG659" s="70"/>
      <c r="AH659" s="70"/>
      <c r="AI659" s="70"/>
      <c r="AJ659" s="70"/>
    </row>
    <row r="660" ht="18.0" customHeight="1">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c r="AA660" s="70"/>
      <c r="AB660" s="70"/>
      <c r="AC660" s="70"/>
      <c r="AD660" s="70"/>
      <c r="AE660" s="70"/>
      <c r="AF660" s="70"/>
      <c r="AG660" s="70"/>
      <c r="AH660" s="70"/>
      <c r="AI660" s="70"/>
      <c r="AJ660" s="70"/>
    </row>
    <row r="661" ht="18.0" customHeight="1">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c r="AA661" s="70"/>
      <c r="AB661" s="70"/>
      <c r="AC661" s="70"/>
      <c r="AD661" s="70"/>
      <c r="AE661" s="70"/>
      <c r="AF661" s="70"/>
      <c r="AG661" s="70"/>
      <c r="AH661" s="70"/>
      <c r="AI661" s="70"/>
      <c r="AJ661" s="70"/>
    </row>
    <row r="662" ht="18.0" customHeight="1">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c r="AA662" s="70"/>
      <c r="AB662" s="70"/>
      <c r="AC662" s="70"/>
      <c r="AD662" s="70"/>
      <c r="AE662" s="70"/>
      <c r="AF662" s="70"/>
      <c r="AG662" s="70"/>
      <c r="AH662" s="70"/>
      <c r="AI662" s="70"/>
      <c r="AJ662" s="70"/>
    </row>
    <row r="663" ht="18.0" customHeight="1">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c r="AA663" s="70"/>
      <c r="AB663" s="70"/>
      <c r="AC663" s="70"/>
      <c r="AD663" s="70"/>
      <c r="AE663" s="70"/>
      <c r="AF663" s="70"/>
      <c r="AG663" s="70"/>
      <c r="AH663" s="70"/>
      <c r="AI663" s="70"/>
      <c r="AJ663" s="70"/>
    </row>
    <row r="664" ht="18.0" customHeight="1">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c r="AA664" s="70"/>
      <c r="AB664" s="70"/>
      <c r="AC664" s="70"/>
      <c r="AD664" s="70"/>
      <c r="AE664" s="70"/>
      <c r="AF664" s="70"/>
      <c r="AG664" s="70"/>
      <c r="AH664" s="70"/>
      <c r="AI664" s="70"/>
      <c r="AJ664" s="70"/>
    </row>
    <row r="665" ht="18.0" customHeight="1">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c r="AA665" s="70"/>
      <c r="AB665" s="70"/>
      <c r="AC665" s="70"/>
      <c r="AD665" s="70"/>
      <c r="AE665" s="70"/>
      <c r="AF665" s="70"/>
      <c r="AG665" s="70"/>
      <c r="AH665" s="70"/>
      <c r="AI665" s="70"/>
      <c r="AJ665" s="70"/>
    </row>
    <row r="666" ht="18.0" customHeight="1">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c r="AA666" s="70"/>
      <c r="AB666" s="70"/>
      <c r="AC666" s="70"/>
      <c r="AD666" s="70"/>
      <c r="AE666" s="70"/>
      <c r="AF666" s="70"/>
      <c r="AG666" s="70"/>
      <c r="AH666" s="70"/>
      <c r="AI666" s="70"/>
      <c r="AJ666" s="70"/>
    </row>
    <row r="667" ht="18.0" customHeight="1">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c r="AA667" s="70"/>
      <c r="AB667" s="70"/>
      <c r="AC667" s="70"/>
      <c r="AD667" s="70"/>
      <c r="AE667" s="70"/>
      <c r="AF667" s="70"/>
      <c r="AG667" s="70"/>
      <c r="AH667" s="70"/>
      <c r="AI667" s="70"/>
      <c r="AJ667" s="70"/>
    </row>
    <row r="668" ht="18.0" customHeight="1">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c r="AA668" s="70"/>
      <c r="AB668" s="70"/>
      <c r="AC668" s="70"/>
      <c r="AD668" s="70"/>
      <c r="AE668" s="70"/>
      <c r="AF668" s="70"/>
      <c r="AG668" s="70"/>
      <c r="AH668" s="70"/>
      <c r="AI668" s="70"/>
      <c r="AJ668" s="70"/>
    </row>
    <row r="669" ht="18.0" customHeight="1">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c r="AA669" s="70"/>
      <c r="AB669" s="70"/>
      <c r="AC669" s="70"/>
      <c r="AD669" s="70"/>
      <c r="AE669" s="70"/>
      <c r="AF669" s="70"/>
      <c r="AG669" s="70"/>
      <c r="AH669" s="70"/>
      <c r="AI669" s="70"/>
      <c r="AJ669" s="70"/>
    </row>
    <row r="670" ht="18.0" customHeight="1">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c r="AA670" s="70"/>
      <c r="AB670" s="70"/>
      <c r="AC670" s="70"/>
      <c r="AD670" s="70"/>
      <c r="AE670" s="70"/>
      <c r="AF670" s="70"/>
      <c r="AG670" s="70"/>
      <c r="AH670" s="70"/>
      <c r="AI670" s="70"/>
      <c r="AJ670" s="70"/>
    </row>
    <row r="671" ht="18.0" customHeight="1">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c r="AA671" s="70"/>
      <c r="AB671" s="70"/>
      <c r="AC671" s="70"/>
      <c r="AD671" s="70"/>
      <c r="AE671" s="70"/>
      <c r="AF671" s="70"/>
      <c r="AG671" s="70"/>
      <c r="AH671" s="70"/>
      <c r="AI671" s="70"/>
      <c r="AJ671" s="70"/>
    </row>
    <row r="672" ht="18.0" customHeight="1">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c r="AA672" s="70"/>
      <c r="AB672" s="70"/>
      <c r="AC672" s="70"/>
      <c r="AD672" s="70"/>
      <c r="AE672" s="70"/>
      <c r="AF672" s="70"/>
      <c r="AG672" s="70"/>
      <c r="AH672" s="70"/>
      <c r="AI672" s="70"/>
      <c r="AJ672" s="70"/>
    </row>
    <row r="673" ht="18.0" customHeight="1">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c r="AA673" s="70"/>
      <c r="AB673" s="70"/>
      <c r="AC673" s="70"/>
      <c r="AD673" s="70"/>
      <c r="AE673" s="70"/>
      <c r="AF673" s="70"/>
      <c r="AG673" s="70"/>
      <c r="AH673" s="70"/>
      <c r="AI673" s="70"/>
      <c r="AJ673" s="70"/>
    </row>
    <row r="674" ht="18.0" customHeight="1">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c r="AA674" s="70"/>
      <c r="AB674" s="70"/>
      <c r="AC674" s="70"/>
      <c r="AD674" s="70"/>
      <c r="AE674" s="70"/>
      <c r="AF674" s="70"/>
      <c r="AG674" s="70"/>
      <c r="AH674" s="70"/>
      <c r="AI674" s="70"/>
      <c r="AJ674" s="70"/>
    </row>
    <row r="675" ht="18.0" customHeight="1">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c r="AA675" s="70"/>
      <c r="AB675" s="70"/>
      <c r="AC675" s="70"/>
      <c r="AD675" s="70"/>
      <c r="AE675" s="70"/>
      <c r="AF675" s="70"/>
      <c r="AG675" s="70"/>
      <c r="AH675" s="70"/>
      <c r="AI675" s="70"/>
      <c r="AJ675" s="70"/>
    </row>
    <row r="676" ht="18.0" customHeight="1">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c r="AA676" s="70"/>
      <c r="AB676" s="70"/>
      <c r="AC676" s="70"/>
      <c r="AD676" s="70"/>
      <c r="AE676" s="70"/>
      <c r="AF676" s="70"/>
      <c r="AG676" s="70"/>
      <c r="AH676" s="70"/>
      <c r="AI676" s="70"/>
      <c r="AJ676" s="70"/>
    </row>
    <row r="677" ht="18.0" customHeight="1">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c r="AA677" s="70"/>
      <c r="AB677" s="70"/>
      <c r="AC677" s="70"/>
      <c r="AD677" s="70"/>
      <c r="AE677" s="70"/>
      <c r="AF677" s="70"/>
      <c r="AG677" s="70"/>
      <c r="AH677" s="70"/>
      <c r="AI677" s="70"/>
      <c r="AJ677" s="70"/>
    </row>
    <row r="678" ht="18.0" customHeight="1">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c r="AA678" s="70"/>
      <c r="AB678" s="70"/>
      <c r="AC678" s="70"/>
      <c r="AD678" s="70"/>
      <c r="AE678" s="70"/>
      <c r="AF678" s="70"/>
      <c r="AG678" s="70"/>
      <c r="AH678" s="70"/>
      <c r="AI678" s="70"/>
      <c r="AJ678" s="70"/>
    </row>
    <row r="679" ht="18.0" customHeight="1">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c r="AA679" s="70"/>
      <c r="AB679" s="70"/>
      <c r="AC679" s="70"/>
      <c r="AD679" s="70"/>
      <c r="AE679" s="70"/>
      <c r="AF679" s="70"/>
      <c r="AG679" s="70"/>
      <c r="AH679" s="70"/>
      <c r="AI679" s="70"/>
      <c r="AJ679" s="70"/>
    </row>
    <row r="680" ht="18.0" customHeight="1">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c r="AA680" s="70"/>
      <c r="AB680" s="70"/>
      <c r="AC680" s="70"/>
      <c r="AD680" s="70"/>
      <c r="AE680" s="70"/>
      <c r="AF680" s="70"/>
      <c r="AG680" s="70"/>
      <c r="AH680" s="70"/>
      <c r="AI680" s="70"/>
      <c r="AJ680" s="70"/>
    </row>
    <row r="681" ht="18.0" customHeight="1">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c r="AA681" s="70"/>
      <c r="AB681" s="70"/>
      <c r="AC681" s="70"/>
      <c r="AD681" s="70"/>
      <c r="AE681" s="70"/>
      <c r="AF681" s="70"/>
      <c r="AG681" s="70"/>
      <c r="AH681" s="70"/>
      <c r="AI681" s="70"/>
      <c r="AJ681" s="70"/>
    </row>
    <row r="682" ht="18.0" customHeight="1">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c r="AA682" s="70"/>
      <c r="AB682" s="70"/>
      <c r="AC682" s="70"/>
      <c r="AD682" s="70"/>
      <c r="AE682" s="70"/>
      <c r="AF682" s="70"/>
      <c r="AG682" s="70"/>
      <c r="AH682" s="70"/>
      <c r="AI682" s="70"/>
      <c r="AJ682" s="70"/>
    </row>
    <row r="683" ht="18.0" customHeight="1">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c r="AA683" s="70"/>
      <c r="AB683" s="70"/>
      <c r="AC683" s="70"/>
      <c r="AD683" s="70"/>
      <c r="AE683" s="70"/>
      <c r="AF683" s="70"/>
      <c r="AG683" s="70"/>
      <c r="AH683" s="70"/>
      <c r="AI683" s="70"/>
      <c r="AJ683" s="70"/>
    </row>
    <row r="684" ht="18.0" customHeight="1">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c r="AA684" s="70"/>
      <c r="AB684" s="70"/>
      <c r="AC684" s="70"/>
      <c r="AD684" s="70"/>
      <c r="AE684" s="70"/>
      <c r="AF684" s="70"/>
      <c r="AG684" s="70"/>
      <c r="AH684" s="70"/>
      <c r="AI684" s="70"/>
      <c r="AJ684" s="70"/>
    </row>
    <row r="685" ht="18.0" customHeight="1">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c r="AA685" s="70"/>
      <c r="AB685" s="70"/>
      <c r="AC685" s="70"/>
      <c r="AD685" s="70"/>
      <c r="AE685" s="70"/>
      <c r="AF685" s="70"/>
      <c r="AG685" s="70"/>
      <c r="AH685" s="70"/>
      <c r="AI685" s="70"/>
      <c r="AJ685" s="70"/>
    </row>
    <row r="686" ht="18.0" customHeight="1">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c r="AA686" s="70"/>
      <c r="AB686" s="70"/>
      <c r="AC686" s="70"/>
      <c r="AD686" s="70"/>
      <c r="AE686" s="70"/>
      <c r="AF686" s="70"/>
      <c r="AG686" s="70"/>
      <c r="AH686" s="70"/>
      <c r="AI686" s="70"/>
      <c r="AJ686" s="70"/>
    </row>
    <row r="687" ht="18.0" customHeight="1">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c r="AA687" s="70"/>
      <c r="AB687" s="70"/>
      <c r="AC687" s="70"/>
      <c r="AD687" s="70"/>
      <c r="AE687" s="70"/>
      <c r="AF687" s="70"/>
      <c r="AG687" s="70"/>
      <c r="AH687" s="70"/>
      <c r="AI687" s="70"/>
      <c r="AJ687" s="70"/>
    </row>
    <row r="688" ht="18.0" customHeight="1">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c r="AA688" s="70"/>
      <c r="AB688" s="70"/>
      <c r="AC688" s="70"/>
      <c r="AD688" s="70"/>
      <c r="AE688" s="70"/>
      <c r="AF688" s="70"/>
      <c r="AG688" s="70"/>
      <c r="AH688" s="70"/>
      <c r="AI688" s="70"/>
      <c r="AJ688" s="70"/>
    </row>
    <row r="689" ht="18.0" customHeight="1">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c r="AA689" s="70"/>
      <c r="AB689" s="70"/>
      <c r="AC689" s="70"/>
      <c r="AD689" s="70"/>
      <c r="AE689" s="70"/>
      <c r="AF689" s="70"/>
      <c r="AG689" s="70"/>
      <c r="AH689" s="70"/>
      <c r="AI689" s="70"/>
      <c r="AJ689" s="70"/>
    </row>
    <row r="690" ht="18.0" customHeight="1">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c r="AA690" s="70"/>
      <c r="AB690" s="70"/>
      <c r="AC690" s="70"/>
      <c r="AD690" s="70"/>
      <c r="AE690" s="70"/>
      <c r="AF690" s="70"/>
      <c r="AG690" s="70"/>
      <c r="AH690" s="70"/>
      <c r="AI690" s="70"/>
      <c r="AJ690" s="70"/>
    </row>
    <row r="691" ht="18.0" customHeight="1">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c r="AA691" s="70"/>
      <c r="AB691" s="70"/>
      <c r="AC691" s="70"/>
      <c r="AD691" s="70"/>
      <c r="AE691" s="70"/>
      <c r="AF691" s="70"/>
      <c r="AG691" s="70"/>
      <c r="AH691" s="70"/>
      <c r="AI691" s="70"/>
      <c r="AJ691" s="70"/>
    </row>
    <row r="692" ht="18.0" customHeight="1">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c r="AA692" s="70"/>
      <c r="AB692" s="70"/>
      <c r="AC692" s="70"/>
      <c r="AD692" s="70"/>
      <c r="AE692" s="70"/>
      <c r="AF692" s="70"/>
      <c r="AG692" s="70"/>
      <c r="AH692" s="70"/>
      <c r="AI692" s="70"/>
      <c r="AJ692" s="70"/>
    </row>
    <row r="693" ht="18.0" customHeight="1">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c r="AA693" s="70"/>
      <c r="AB693" s="70"/>
      <c r="AC693" s="70"/>
      <c r="AD693" s="70"/>
      <c r="AE693" s="70"/>
      <c r="AF693" s="70"/>
      <c r="AG693" s="70"/>
      <c r="AH693" s="70"/>
      <c r="AI693" s="70"/>
      <c r="AJ693" s="70"/>
    </row>
    <row r="694" ht="18.0" customHeight="1">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c r="AA694" s="70"/>
      <c r="AB694" s="70"/>
      <c r="AC694" s="70"/>
      <c r="AD694" s="70"/>
      <c r="AE694" s="70"/>
      <c r="AF694" s="70"/>
      <c r="AG694" s="70"/>
      <c r="AH694" s="70"/>
      <c r="AI694" s="70"/>
      <c r="AJ694" s="70"/>
    </row>
    <row r="695" ht="18.0" customHeight="1">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c r="AA695" s="70"/>
      <c r="AB695" s="70"/>
      <c r="AC695" s="70"/>
      <c r="AD695" s="70"/>
      <c r="AE695" s="70"/>
      <c r="AF695" s="70"/>
      <c r="AG695" s="70"/>
      <c r="AH695" s="70"/>
      <c r="AI695" s="70"/>
      <c r="AJ695" s="70"/>
    </row>
    <row r="696" ht="18.0" customHeight="1">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c r="AA696" s="70"/>
      <c r="AB696" s="70"/>
      <c r="AC696" s="70"/>
      <c r="AD696" s="70"/>
      <c r="AE696" s="70"/>
      <c r="AF696" s="70"/>
      <c r="AG696" s="70"/>
      <c r="AH696" s="70"/>
      <c r="AI696" s="70"/>
      <c r="AJ696" s="70"/>
    </row>
    <row r="697" ht="18.0" customHeight="1">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c r="AA697" s="70"/>
      <c r="AB697" s="70"/>
      <c r="AC697" s="70"/>
      <c r="AD697" s="70"/>
      <c r="AE697" s="70"/>
      <c r="AF697" s="70"/>
      <c r="AG697" s="70"/>
      <c r="AH697" s="70"/>
      <c r="AI697" s="70"/>
      <c r="AJ697" s="70"/>
    </row>
    <row r="698" ht="18.0" customHeight="1">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c r="AA698" s="70"/>
      <c r="AB698" s="70"/>
      <c r="AC698" s="70"/>
      <c r="AD698" s="70"/>
      <c r="AE698" s="70"/>
      <c r="AF698" s="70"/>
      <c r="AG698" s="70"/>
      <c r="AH698" s="70"/>
      <c r="AI698" s="70"/>
      <c r="AJ698" s="70"/>
    </row>
    <row r="699" ht="18.0" customHeight="1">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c r="AA699" s="70"/>
      <c r="AB699" s="70"/>
      <c r="AC699" s="70"/>
      <c r="AD699" s="70"/>
      <c r="AE699" s="70"/>
      <c r="AF699" s="70"/>
      <c r="AG699" s="70"/>
      <c r="AH699" s="70"/>
      <c r="AI699" s="70"/>
      <c r="AJ699" s="70"/>
    </row>
    <row r="700" ht="18.0" customHeight="1">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c r="AA700" s="70"/>
      <c r="AB700" s="70"/>
      <c r="AC700" s="70"/>
      <c r="AD700" s="70"/>
      <c r="AE700" s="70"/>
      <c r="AF700" s="70"/>
      <c r="AG700" s="70"/>
      <c r="AH700" s="70"/>
      <c r="AI700" s="70"/>
      <c r="AJ700" s="70"/>
    </row>
    <row r="701" ht="18.0" customHeight="1">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c r="AA701" s="70"/>
      <c r="AB701" s="70"/>
      <c r="AC701" s="70"/>
      <c r="AD701" s="70"/>
      <c r="AE701" s="70"/>
      <c r="AF701" s="70"/>
      <c r="AG701" s="70"/>
      <c r="AH701" s="70"/>
      <c r="AI701" s="70"/>
      <c r="AJ701" s="70"/>
    </row>
    <row r="702" ht="18.0" customHeight="1">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c r="AA702" s="70"/>
      <c r="AB702" s="70"/>
      <c r="AC702" s="70"/>
      <c r="AD702" s="70"/>
      <c r="AE702" s="70"/>
      <c r="AF702" s="70"/>
      <c r="AG702" s="70"/>
      <c r="AH702" s="70"/>
      <c r="AI702" s="70"/>
      <c r="AJ702" s="70"/>
    </row>
    <row r="703" ht="18.0" customHeight="1">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c r="AA703" s="70"/>
      <c r="AB703" s="70"/>
      <c r="AC703" s="70"/>
      <c r="AD703" s="70"/>
      <c r="AE703" s="70"/>
      <c r="AF703" s="70"/>
      <c r="AG703" s="70"/>
      <c r="AH703" s="70"/>
      <c r="AI703" s="70"/>
      <c r="AJ703" s="70"/>
    </row>
    <row r="704" ht="18.0" customHeight="1">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c r="AA704" s="70"/>
      <c r="AB704" s="70"/>
      <c r="AC704" s="70"/>
      <c r="AD704" s="70"/>
      <c r="AE704" s="70"/>
      <c r="AF704" s="70"/>
      <c r="AG704" s="70"/>
      <c r="AH704" s="70"/>
      <c r="AI704" s="70"/>
      <c r="AJ704" s="70"/>
    </row>
    <row r="705" ht="18.0" customHeight="1">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c r="AA705" s="70"/>
      <c r="AB705" s="70"/>
      <c r="AC705" s="70"/>
      <c r="AD705" s="70"/>
      <c r="AE705" s="70"/>
      <c r="AF705" s="70"/>
      <c r="AG705" s="70"/>
      <c r="AH705" s="70"/>
      <c r="AI705" s="70"/>
      <c r="AJ705" s="70"/>
    </row>
    <row r="706" ht="18.0" customHeight="1">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c r="AA706" s="70"/>
      <c r="AB706" s="70"/>
      <c r="AC706" s="70"/>
      <c r="AD706" s="70"/>
      <c r="AE706" s="70"/>
      <c r="AF706" s="70"/>
      <c r="AG706" s="70"/>
      <c r="AH706" s="70"/>
      <c r="AI706" s="70"/>
      <c r="AJ706" s="70"/>
    </row>
    <row r="707" ht="18.0" customHeight="1">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c r="AA707" s="70"/>
      <c r="AB707" s="70"/>
      <c r="AC707" s="70"/>
      <c r="AD707" s="70"/>
      <c r="AE707" s="70"/>
      <c r="AF707" s="70"/>
      <c r="AG707" s="70"/>
      <c r="AH707" s="70"/>
      <c r="AI707" s="70"/>
      <c r="AJ707" s="70"/>
    </row>
    <row r="708" ht="18.0" customHeight="1">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c r="AA708" s="70"/>
      <c r="AB708" s="70"/>
      <c r="AC708" s="70"/>
      <c r="AD708" s="70"/>
      <c r="AE708" s="70"/>
      <c r="AF708" s="70"/>
      <c r="AG708" s="70"/>
      <c r="AH708" s="70"/>
      <c r="AI708" s="70"/>
      <c r="AJ708" s="70"/>
    </row>
    <row r="709" ht="18.0" customHeight="1">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c r="AA709" s="70"/>
      <c r="AB709" s="70"/>
      <c r="AC709" s="70"/>
      <c r="AD709" s="70"/>
      <c r="AE709" s="70"/>
      <c r="AF709" s="70"/>
      <c r="AG709" s="70"/>
      <c r="AH709" s="70"/>
      <c r="AI709" s="70"/>
      <c r="AJ709" s="70"/>
    </row>
    <row r="710" ht="18.0" customHeight="1">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c r="AA710" s="70"/>
      <c r="AB710" s="70"/>
      <c r="AC710" s="70"/>
      <c r="AD710" s="70"/>
      <c r="AE710" s="70"/>
      <c r="AF710" s="70"/>
      <c r="AG710" s="70"/>
      <c r="AH710" s="70"/>
      <c r="AI710" s="70"/>
      <c r="AJ710" s="70"/>
    </row>
    <row r="711" ht="18.0" customHeight="1">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c r="AA711" s="70"/>
      <c r="AB711" s="70"/>
      <c r="AC711" s="70"/>
      <c r="AD711" s="70"/>
      <c r="AE711" s="70"/>
      <c r="AF711" s="70"/>
      <c r="AG711" s="70"/>
      <c r="AH711" s="70"/>
      <c r="AI711" s="70"/>
      <c r="AJ711" s="70"/>
    </row>
    <row r="712" ht="18.0" customHeight="1">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c r="AA712" s="70"/>
      <c r="AB712" s="70"/>
      <c r="AC712" s="70"/>
      <c r="AD712" s="70"/>
      <c r="AE712" s="70"/>
      <c r="AF712" s="70"/>
      <c r="AG712" s="70"/>
      <c r="AH712" s="70"/>
      <c r="AI712" s="70"/>
      <c r="AJ712" s="70"/>
    </row>
    <row r="713" ht="18.0" customHeight="1">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c r="AA713" s="70"/>
      <c r="AB713" s="70"/>
      <c r="AC713" s="70"/>
      <c r="AD713" s="70"/>
      <c r="AE713" s="70"/>
      <c r="AF713" s="70"/>
      <c r="AG713" s="70"/>
      <c r="AH713" s="70"/>
      <c r="AI713" s="70"/>
      <c r="AJ713" s="70"/>
    </row>
    <row r="714" ht="18.0" customHeight="1">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c r="AA714" s="70"/>
      <c r="AB714" s="70"/>
      <c r="AC714" s="70"/>
      <c r="AD714" s="70"/>
      <c r="AE714" s="70"/>
      <c r="AF714" s="70"/>
      <c r="AG714" s="70"/>
      <c r="AH714" s="70"/>
      <c r="AI714" s="70"/>
      <c r="AJ714" s="70"/>
    </row>
    <row r="715" ht="18.0" customHeight="1">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c r="AA715" s="70"/>
      <c r="AB715" s="70"/>
      <c r="AC715" s="70"/>
      <c r="AD715" s="70"/>
      <c r="AE715" s="70"/>
      <c r="AF715" s="70"/>
      <c r="AG715" s="70"/>
      <c r="AH715" s="70"/>
      <c r="AI715" s="70"/>
      <c r="AJ715" s="70"/>
    </row>
    <row r="716" ht="18.0" customHeight="1">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c r="AA716" s="70"/>
      <c r="AB716" s="70"/>
      <c r="AC716" s="70"/>
      <c r="AD716" s="70"/>
      <c r="AE716" s="70"/>
      <c r="AF716" s="70"/>
      <c r="AG716" s="70"/>
      <c r="AH716" s="70"/>
      <c r="AI716" s="70"/>
      <c r="AJ716" s="70"/>
    </row>
    <row r="717" ht="18.0" customHeight="1">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c r="AA717" s="70"/>
      <c r="AB717" s="70"/>
      <c r="AC717" s="70"/>
      <c r="AD717" s="70"/>
      <c r="AE717" s="70"/>
      <c r="AF717" s="70"/>
      <c r="AG717" s="70"/>
      <c r="AH717" s="70"/>
      <c r="AI717" s="70"/>
      <c r="AJ717" s="70"/>
    </row>
    <row r="718" ht="18.0" customHeight="1">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c r="AA718" s="70"/>
      <c r="AB718" s="70"/>
      <c r="AC718" s="70"/>
      <c r="AD718" s="70"/>
      <c r="AE718" s="70"/>
      <c r="AF718" s="70"/>
      <c r="AG718" s="70"/>
      <c r="AH718" s="70"/>
      <c r="AI718" s="70"/>
      <c r="AJ718" s="70"/>
    </row>
    <row r="719" ht="18.0" customHeight="1">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c r="AA719" s="70"/>
      <c r="AB719" s="70"/>
      <c r="AC719" s="70"/>
      <c r="AD719" s="70"/>
      <c r="AE719" s="70"/>
      <c r="AF719" s="70"/>
      <c r="AG719" s="70"/>
      <c r="AH719" s="70"/>
      <c r="AI719" s="70"/>
      <c r="AJ719" s="70"/>
    </row>
    <row r="720" ht="18.0" customHeight="1">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c r="AA720" s="70"/>
      <c r="AB720" s="70"/>
      <c r="AC720" s="70"/>
      <c r="AD720" s="70"/>
      <c r="AE720" s="70"/>
      <c r="AF720" s="70"/>
      <c r="AG720" s="70"/>
      <c r="AH720" s="70"/>
      <c r="AI720" s="70"/>
      <c r="AJ720" s="70"/>
    </row>
    <row r="721" ht="18.0" customHeight="1">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c r="AA721" s="70"/>
      <c r="AB721" s="70"/>
      <c r="AC721" s="70"/>
      <c r="AD721" s="70"/>
      <c r="AE721" s="70"/>
      <c r="AF721" s="70"/>
      <c r="AG721" s="70"/>
      <c r="AH721" s="70"/>
      <c r="AI721" s="70"/>
      <c r="AJ721" s="70"/>
    </row>
    <row r="722" ht="18.0" customHeight="1">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c r="AA722" s="70"/>
      <c r="AB722" s="70"/>
      <c r="AC722" s="70"/>
      <c r="AD722" s="70"/>
      <c r="AE722" s="70"/>
      <c r="AF722" s="70"/>
      <c r="AG722" s="70"/>
      <c r="AH722" s="70"/>
      <c r="AI722" s="70"/>
      <c r="AJ722" s="70"/>
    </row>
    <row r="723" ht="18.0" customHeight="1">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c r="AA723" s="70"/>
      <c r="AB723" s="70"/>
      <c r="AC723" s="70"/>
      <c r="AD723" s="70"/>
      <c r="AE723" s="70"/>
      <c r="AF723" s="70"/>
      <c r="AG723" s="70"/>
      <c r="AH723" s="70"/>
      <c r="AI723" s="70"/>
      <c r="AJ723" s="70"/>
    </row>
    <row r="724" ht="18.0" customHeight="1">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c r="AA724" s="70"/>
      <c r="AB724" s="70"/>
      <c r="AC724" s="70"/>
      <c r="AD724" s="70"/>
      <c r="AE724" s="70"/>
      <c r="AF724" s="70"/>
      <c r="AG724" s="70"/>
      <c r="AH724" s="70"/>
      <c r="AI724" s="70"/>
      <c r="AJ724" s="70"/>
    </row>
    <row r="725" ht="18.0" customHeight="1">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c r="AA725" s="70"/>
      <c r="AB725" s="70"/>
      <c r="AC725" s="70"/>
      <c r="AD725" s="70"/>
      <c r="AE725" s="70"/>
      <c r="AF725" s="70"/>
      <c r="AG725" s="70"/>
      <c r="AH725" s="70"/>
      <c r="AI725" s="70"/>
      <c r="AJ725" s="70"/>
    </row>
    <row r="726" ht="18.0" customHeight="1">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c r="AA726" s="70"/>
      <c r="AB726" s="70"/>
      <c r="AC726" s="70"/>
      <c r="AD726" s="70"/>
      <c r="AE726" s="70"/>
      <c r="AF726" s="70"/>
      <c r="AG726" s="70"/>
      <c r="AH726" s="70"/>
      <c r="AI726" s="70"/>
      <c r="AJ726" s="70"/>
    </row>
    <row r="727" ht="18.0" customHeight="1">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c r="AA727" s="70"/>
      <c r="AB727" s="70"/>
      <c r="AC727" s="70"/>
      <c r="AD727" s="70"/>
      <c r="AE727" s="70"/>
      <c r="AF727" s="70"/>
      <c r="AG727" s="70"/>
      <c r="AH727" s="70"/>
      <c r="AI727" s="70"/>
      <c r="AJ727" s="70"/>
    </row>
    <row r="728" ht="18.0" customHeight="1">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c r="AA728" s="70"/>
      <c r="AB728" s="70"/>
      <c r="AC728" s="70"/>
      <c r="AD728" s="70"/>
      <c r="AE728" s="70"/>
      <c r="AF728" s="70"/>
      <c r="AG728" s="70"/>
      <c r="AH728" s="70"/>
      <c r="AI728" s="70"/>
      <c r="AJ728" s="70"/>
    </row>
    <row r="729" ht="18.0" customHeight="1">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c r="AA729" s="70"/>
      <c r="AB729" s="70"/>
      <c r="AC729" s="70"/>
      <c r="AD729" s="70"/>
      <c r="AE729" s="70"/>
      <c r="AF729" s="70"/>
      <c r="AG729" s="70"/>
      <c r="AH729" s="70"/>
      <c r="AI729" s="70"/>
      <c r="AJ729" s="70"/>
    </row>
    <row r="730" ht="18.0" customHeight="1">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c r="AA730" s="70"/>
      <c r="AB730" s="70"/>
      <c r="AC730" s="70"/>
      <c r="AD730" s="70"/>
      <c r="AE730" s="70"/>
      <c r="AF730" s="70"/>
      <c r="AG730" s="70"/>
      <c r="AH730" s="70"/>
      <c r="AI730" s="70"/>
      <c r="AJ730" s="70"/>
    </row>
    <row r="731" ht="18.0" customHeight="1">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c r="AA731" s="70"/>
      <c r="AB731" s="70"/>
      <c r="AC731" s="70"/>
      <c r="AD731" s="70"/>
      <c r="AE731" s="70"/>
      <c r="AF731" s="70"/>
      <c r="AG731" s="70"/>
      <c r="AH731" s="70"/>
      <c r="AI731" s="70"/>
      <c r="AJ731" s="70"/>
    </row>
    <row r="732" ht="18.0" customHeight="1">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c r="AA732" s="70"/>
      <c r="AB732" s="70"/>
      <c r="AC732" s="70"/>
      <c r="AD732" s="70"/>
      <c r="AE732" s="70"/>
      <c r="AF732" s="70"/>
      <c r="AG732" s="70"/>
      <c r="AH732" s="70"/>
      <c r="AI732" s="70"/>
      <c r="AJ732" s="70"/>
    </row>
    <row r="733" ht="18.0" customHeight="1">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c r="AA733" s="70"/>
      <c r="AB733" s="70"/>
      <c r="AC733" s="70"/>
      <c r="AD733" s="70"/>
      <c r="AE733" s="70"/>
      <c r="AF733" s="70"/>
      <c r="AG733" s="70"/>
      <c r="AH733" s="70"/>
      <c r="AI733" s="70"/>
      <c r="AJ733" s="70"/>
    </row>
    <row r="734" ht="18.0" customHeight="1">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c r="AA734" s="70"/>
      <c r="AB734" s="70"/>
      <c r="AC734" s="70"/>
      <c r="AD734" s="70"/>
      <c r="AE734" s="70"/>
      <c r="AF734" s="70"/>
      <c r="AG734" s="70"/>
      <c r="AH734" s="70"/>
      <c r="AI734" s="70"/>
      <c r="AJ734" s="70"/>
    </row>
    <row r="735" ht="18.0" customHeight="1">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c r="AA735" s="70"/>
      <c r="AB735" s="70"/>
      <c r="AC735" s="70"/>
      <c r="AD735" s="70"/>
      <c r="AE735" s="70"/>
      <c r="AF735" s="70"/>
      <c r="AG735" s="70"/>
      <c r="AH735" s="70"/>
      <c r="AI735" s="70"/>
      <c r="AJ735" s="70"/>
    </row>
    <row r="736" ht="18.0" customHeight="1">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c r="AA736" s="70"/>
      <c r="AB736" s="70"/>
      <c r="AC736" s="70"/>
      <c r="AD736" s="70"/>
      <c r="AE736" s="70"/>
      <c r="AF736" s="70"/>
      <c r="AG736" s="70"/>
      <c r="AH736" s="70"/>
      <c r="AI736" s="70"/>
      <c r="AJ736" s="70"/>
    </row>
    <row r="737" ht="18.0" customHeight="1">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c r="AA737" s="70"/>
      <c r="AB737" s="70"/>
      <c r="AC737" s="70"/>
      <c r="AD737" s="70"/>
      <c r="AE737" s="70"/>
      <c r="AF737" s="70"/>
      <c r="AG737" s="70"/>
      <c r="AH737" s="70"/>
      <c r="AI737" s="70"/>
      <c r="AJ737" s="70"/>
    </row>
    <row r="738" ht="18.0" customHeight="1">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c r="AA738" s="70"/>
      <c r="AB738" s="70"/>
      <c r="AC738" s="70"/>
      <c r="AD738" s="70"/>
      <c r="AE738" s="70"/>
      <c r="AF738" s="70"/>
      <c r="AG738" s="70"/>
      <c r="AH738" s="70"/>
      <c r="AI738" s="70"/>
      <c r="AJ738" s="70"/>
    </row>
    <row r="739" ht="18.0" customHeight="1">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c r="AA739" s="70"/>
      <c r="AB739" s="70"/>
      <c r="AC739" s="70"/>
      <c r="AD739" s="70"/>
      <c r="AE739" s="70"/>
      <c r="AF739" s="70"/>
      <c r="AG739" s="70"/>
      <c r="AH739" s="70"/>
      <c r="AI739" s="70"/>
      <c r="AJ739" s="70"/>
    </row>
    <row r="740" ht="18.0" customHeight="1">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c r="AA740" s="70"/>
      <c r="AB740" s="70"/>
      <c r="AC740" s="70"/>
      <c r="AD740" s="70"/>
      <c r="AE740" s="70"/>
      <c r="AF740" s="70"/>
      <c r="AG740" s="70"/>
      <c r="AH740" s="70"/>
      <c r="AI740" s="70"/>
      <c r="AJ740" s="70"/>
    </row>
    <row r="741" ht="18.0" customHeight="1">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c r="AA741" s="70"/>
      <c r="AB741" s="70"/>
      <c r="AC741" s="70"/>
      <c r="AD741" s="70"/>
      <c r="AE741" s="70"/>
      <c r="AF741" s="70"/>
      <c r="AG741" s="70"/>
      <c r="AH741" s="70"/>
      <c r="AI741" s="70"/>
      <c r="AJ741" s="70"/>
    </row>
    <row r="742" ht="18.0" customHeight="1">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c r="AA742" s="70"/>
      <c r="AB742" s="70"/>
      <c r="AC742" s="70"/>
      <c r="AD742" s="70"/>
      <c r="AE742" s="70"/>
      <c r="AF742" s="70"/>
      <c r="AG742" s="70"/>
      <c r="AH742" s="70"/>
      <c r="AI742" s="70"/>
      <c r="AJ742" s="70"/>
    </row>
    <row r="743" ht="18.0" customHeight="1">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c r="AA743" s="70"/>
      <c r="AB743" s="70"/>
      <c r="AC743" s="70"/>
      <c r="AD743" s="70"/>
      <c r="AE743" s="70"/>
      <c r="AF743" s="70"/>
      <c r="AG743" s="70"/>
      <c r="AH743" s="70"/>
      <c r="AI743" s="70"/>
      <c r="AJ743" s="70"/>
    </row>
    <row r="744" ht="18.0" customHeight="1">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c r="AA744" s="70"/>
      <c r="AB744" s="70"/>
      <c r="AC744" s="70"/>
      <c r="AD744" s="70"/>
      <c r="AE744" s="70"/>
      <c r="AF744" s="70"/>
      <c r="AG744" s="70"/>
      <c r="AH744" s="70"/>
      <c r="AI744" s="70"/>
      <c r="AJ744" s="70"/>
    </row>
    <row r="745" ht="18.0" customHeight="1">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c r="AA745" s="70"/>
      <c r="AB745" s="70"/>
      <c r="AC745" s="70"/>
      <c r="AD745" s="70"/>
      <c r="AE745" s="70"/>
      <c r="AF745" s="70"/>
      <c r="AG745" s="70"/>
      <c r="AH745" s="70"/>
      <c r="AI745" s="70"/>
      <c r="AJ745" s="70"/>
    </row>
    <row r="746" ht="18.0" customHeight="1">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c r="AA746" s="70"/>
      <c r="AB746" s="70"/>
      <c r="AC746" s="70"/>
      <c r="AD746" s="70"/>
      <c r="AE746" s="70"/>
      <c r="AF746" s="70"/>
      <c r="AG746" s="70"/>
      <c r="AH746" s="70"/>
      <c r="AI746" s="70"/>
      <c r="AJ746" s="70"/>
    </row>
    <row r="747" ht="18.0" customHeight="1">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c r="AA747" s="70"/>
      <c r="AB747" s="70"/>
      <c r="AC747" s="70"/>
      <c r="AD747" s="70"/>
      <c r="AE747" s="70"/>
      <c r="AF747" s="70"/>
      <c r="AG747" s="70"/>
      <c r="AH747" s="70"/>
      <c r="AI747" s="70"/>
      <c r="AJ747" s="70"/>
    </row>
    <row r="748" ht="18.0" customHeight="1">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c r="AA748" s="70"/>
      <c r="AB748" s="70"/>
      <c r="AC748" s="70"/>
      <c r="AD748" s="70"/>
      <c r="AE748" s="70"/>
      <c r="AF748" s="70"/>
      <c r="AG748" s="70"/>
      <c r="AH748" s="70"/>
      <c r="AI748" s="70"/>
      <c r="AJ748" s="70"/>
    </row>
    <row r="749" ht="18.0" customHeight="1">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c r="AA749" s="70"/>
      <c r="AB749" s="70"/>
      <c r="AC749" s="70"/>
      <c r="AD749" s="70"/>
      <c r="AE749" s="70"/>
      <c r="AF749" s="70"/>
      <c r="AG749" s="70"/>
      <c r="AH749" s="70"/>
      <c r="AI749" s="70"/>
      <c r="AJ749" s="70"/>
    </row>
    <row r="750" ht="18.0" customHeight="1">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c r="AA750" s="70"/>
      <c r="AB750" s="70"/>
      <c r="AC750" s="70"/>
      <c r="AD750" s="70"/>
      <c r="AE750" s="70"/>
      <c r="AF750" s="70"/>
      <c r="AG750" s="70"/>
      <c r="AH750" s="70"/>
      <c r="AI750" s="70"/>
      <c r="AJ750" s="70"/>
    </row>
    <row r="751" ht="18.0" customHeight="1">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c r="AA751" s="70"/>
      <c r="AB751" s="70"/>
      <c r="AC751" s="70"/>
      <c r="AD751" s="70"/>
      <c r="AE751" s="70"/>
      <c r="AF751" s="70"/>
      <c r="AG751" s="70"/>
      <c r="AH751" s="70"/>
      <c r="AI751" s="70"/>
      <c r="AJ751" s="70"/>
    </row>
    <row r="752" ht="18.0" customHeight="1">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c r="AA752" s="70"/>
      <c r="AB752" s="70"/>
      <c r="AC752" s="70"/>
      <c r="AD752" s="70"/>
      <c r="AE752" s="70"/>
      <c r="AF752" s="70"/>
      <c r="AG752" s="70"/>
      <c r="AH752" s="70"/>
      <c r="AI752" s="70"/>
      <c r="AJ752" s="70"/>
    </row>
    <row r="753" ht="18.0" customHeight="1">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c r="AA753" s="70"/>
      <c r="AB753" s="70"/>
      <c r="AC753" s="70"/>
      <c r="AD753" s="70"/>
      <c r="AE753" s="70"/>
      <c r="AF753" s="70"/>
      <c r="AG753" s="70"/>
      <c r="AH753" s="70"/>
      <c r="AI753" s="70"/>
      <c r="AJ753" s="70"/>
    </row>
    <row r="754" ht="18.0" customHeight="1">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c r="AA754" s="70"/>
      <c r="AB754" s="70"/>
      <c r="AC754" s="70"/>
      <c r="AD754" s="70"/>
      <c r="AE754" s="70"/>
      <c r="AF754" s="70"/>
      <c r="AG754" s="70"/>
      <c r="AH754" s="70"/>
      <c r="AI754" s="70"/>
      <c r="AJ754" s="70"/>
    </row>
    <row r="755" ht="18.0" customHeight="1">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c r="AA755" s="70"/>
      <c r="AB755" s="70"/>
      <c r="AC755" s="70"/>
      <c r="AD755" s="70"/>
      <c r="AE755" s="70"/>
      <c r="AF755" s="70"/>
      <c r="AG755" s="70"/>
      <c r="AH755" s="70"/>
      <c r="AI755" s="70"/>
      <c r="AJ755" s="70"/>
    </row>
    <row r="756" ht="18.0" customHeight="1">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c r="AA756" s="70"/>
      <c r="AB756" s="70"/>
      <c r="AC756" s="70"/>
      <c r="AD756" s="70"/>
      <c r="AE756" s="70"/>
      <c r="AF756" s="70"/>
      <c r="AG756" s="70"/>
      <c r="AH756" s="70"/>
      <c r="AI756" s="70"/>
      <c r="AJ756" s="70"/>
    </row>
    <row r="757" ht="18.0" customHeight="1">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c r="AA757" s="70"/>
      <c r="AB757" s="70"/>
      <c r="AC757" s="70"/>
      <c r="AD757" s="70"/>
      <c r="AE757" s="70"/>
      <c r="AF757" s="70"/>
      <c r="AG757" s="70"/>
      <c r="AH757" s="70"/>
      <c r="AI757" s="70"/>
      <c r="AJ757" s="70"/>
    </row>
    <row r="758" ht="18.0" customHeight="1">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c r="AA758" s="70"/>
      <c r="AB758" s="70"/>
      <c r="AC758" s="70"/>
      <c r="AD758" s="70"/>
      <c r="AE758" s="70"/>
      <c r="AF758" s="70"/>
      <c r="AG758" s="70"/>
      <c r="AH758" s="70"/>
      <c r="AI758" s="70"/>
      <c r="AJ758" s="70"/>
    </row>
    <row r="759" ht="18.0" customHeight="1">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c r="AA759" s="70"/>
      <c r="AB759" s="70"/>
      <c r="AC759" s="70"/>
      <c r="AD759" s="70"/>
      <c r="AE759" s="70"/>
      <c r="AF759" s="70"/>
      <c r="AG759" s="70"/>
      <c r="AH759" s="70"/>
      <c r="AI759" s="70"/>
      <c r="AJ759" s="70"/>
    </row>
    <row r="760" ht="18.0" customHeight="1">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c r="AA760" s="70"/>
      <c r="AB760" s="70"/>
      <c r="AC760" s="70"/>
      <c r="AD760" s="70"/>
      <c r="AE760" s="70"/>
      <c r="AF760" s="70"/>
      <c r="AG760" s="70"/>
      <c r="AH760" s="70"/>
      <c r="AI760" s="70"/>
      <c r="AJ760" s="70"/>
    </row>
    <row r="761" ht="18.0" customHeight="1">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c r="AA761" s="70"/>
      <c r="AB761" s="70"/>
      <c r="AC761" s="70"/>
      <c r="AD761" s="70"/>
      <c r="AE761" s="70"/>
      <c r="AF761" s="70"/>
      <c r="AG761" s="70"/>
      <c r="AH761" s="70"/>
      <c r="AI761" s="70"/>
      <c r="AJ761" s="70"/>
    </row>
    <row r="762" ht="18.0" customHeight="1">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c r="AA762" s="70"/>
      <c r="AB762" s="70"/>
      <c r="AC762" s="70"/>
      <c r="AD762" s="70"/>
      <c r="AE762" s="70"/>
      <c r="AF762" s="70"/>
      <c r="AG762" s="70"/>
      <c r="AH762" s="70"/>
      <c r="AI762" s="70"/>
      <c r="AJ762" s="70"/>
    </row>
    <row r="763" ht="18.0" customHeight="1">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c r="AA763" s="70"/>
      <c r="AB763" s="70"/>
      <c r="AC763" s="70"/>
      <c r="AD763" s="70"/>
      <c r="AE763" s="70"/>
      <c r="AF763" s="70"/>
      <c r="AG763" s="70"/>
      <c r="AH763" s="70"/>
      <c r="AI763" s="70"/>
      <c r="AJ763" s="70"/>
    </row>
    <row r="764" ht="18.0" customHeight="1">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c r="AA764" s="70"/>
      <c r="AB764" s="70"/>
      <c r="AC764" s="70"/>
      <c r="AD764" s="70"/>
      <c r="AE764" s="70"/>
      <c r="AF764" s="70"/>
      <c r="AG764" s="70"/>
      <c r="AH764" s="70"/>
      <c r="AI764" s="70"/>
      <c r="AJ764" s="70"/>
    </row>
    <row r="765" ht="18.0" customHeight="1">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c r="AA765" s="70"/>
      <c r="AB765" s="70"/>
      <c r="AC765" s="70"/>
      <c r="AD765" s="70"/>
      <c r="AE765" s="70"/>
      <c r="AF765" s="70"/>
      <c r="AG765" s="70"/>
      <c r="AH765" s="70"/>
      <c r="AI765" s="70"/>
      <c r="AJ765" s="70"/>
    </row>
    <row r="766" ht="18.0" customHeight="1">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c r="AA766" s="70"/>
      <c r="AB766" s="70"/>
      <c r="AC766" s="70"/>
      <c r="AD766" s="70"/>
      <c r="AE766" s="70"/>
      <c r="AF766" s="70"/>
      <c r="AG766" s="70"/>
      <c r="AH766" s="70"/>
      <c r="AI766" s="70"/>
      <c r="AJ766" s="70"/>
    </row>
    <row r="767" ht="18.0" customHeight="1">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c r="AA767" s="70"/>
      <c r="AB767" s="70"/>
      <c r="AC767" s="70"/>
      <c r="AD767" s="70"/>
      <c r="AE767" s="70"/>
      <c r="AF767" s="70"/>
      <c r="AG767" s="70"/>
      <c r="AH767" s="70"/>
      <c r="AI767" s="70"/>
      <c r="AJ767" s="70"/>
    </row>
    <row r="768" ht="18.0" customHeight="1">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c r="AA768" s="70"/>
      <c r="AB768" s="70"/>
      <c r="AC768" s="70"/>
      <c r="AD768" s="70"/>
      <c r="AE768" s="70"/>
      <c r="AF768" s="70"/>
      <c r="AG768" s="70"/>
      <c r="AH768" s="70"/>
      <c r="AI768" s="70"/>
      <c r="AJ768" s="70"/>
    </row>
    <row r="769" ht="18.0" customHeight="1">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c r="AA769" s="70"/>
      <c r="AB769" s="70"/>
      <c r="AC769" s="70"/>
      <c r="AD769" s="70"/>
      <c r="AE769" s="70"/>
      <c r="AF769" s="70"/>
      <c r="AG769" s="70"/>
      <c r="AH769" s="70"/>
      <c r="AI769" s="70"/>
      <c r="AJ769" s="70"/>
    </row>
    <row r="770" ht="18.0" customHeight="1">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c r="AA770" s="70"/>
      <c r="AB770" s="70"/>
      <c r="AC770" s="70"/>
      <c r="AD770" s="70"/>
      <c r="AE770" s="70"/>
      <c r="AF770" s="70"/>
      <c r="AG770" s="70"/>
      <c r="AH770" s="70"/>
      <c r="AI770" s="70"/>
      <c r="AJ770" s="70"/>
    </row>
    <row r="771" ht="18.0" customHeight="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c r="AA771" s="70"/>
      <c r="AB771" s="70"/>
      <c r="AC771" s="70"/>
      <c r="AD771" s="70"/>
      <c r="AE771" s="70"/>
      <c r="AF771" s="70"/>
      <c r="AG771" s="70"/>
      <c r="AH771" s="70"/>
      <c r="AI771" s="70"/>
      <c r="AJ771" s="70"/>
    </row>
    <row r="772" ht="18.0" customHeight="1">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c r="AA772" s="70"/>
      <c r="AB772" s="70"/>
      <c r="AC772" s="70"/>
      <c r="AD772" s="70"/>
      <c r="AE772" s="70"/>
      <c r="AF772" s="70"/>
      <c r="AG772" s="70"/>
      <c r="AH772" s="70"/>
      <c r="AI772" s="70"/>
      <c r="AJ772" s="70"/>
    </row>
    <row r="773" ht="18.0" customHeight="1">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c r="AA773" s="70"/>
      <c r="AB773" s="70"/>
      <c r="AC773" s="70"/>
      <c r="AD773" s="70"/>
      <c r="AE773" s="70"/>
      <c r="AF773" s="70"/>
      <c r="AG773" s="70"/>
      <c r="AH773" s="70"/>
      <c r="AI773" s="70"/>
      <c r="AJ773" s="70"/>
    </row>
    <row r="774" ht="18.0" customHeight="1">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c r="AA774" s="70"/>
      <c r="AB774" s="70"/>
      <c r="AC774" s="70"/>
      <c r="AD774" s="70"/>
      <c r="AE774" s="70"/>
      <c r="AF774" s="70"/>
      <c r="AG774" s="70"/>
      <c r="AH774" s="70"/>
      <c r="AI774" s="70"/>
      <c r="AJ774" s="70"/>
    </row>
    <row r="775" ht="18.0" customHeight="1">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c r="AA775" s="70"/>
      <c r="AB775" s="70"/>
      <c r="AC775" s="70"/>
      <c r="AD775" s="70"/>
      <c r="AE775" s="70"/>
      <c r="AF775" s="70"/>
      <c r="AG775" s="70"/>
      <c r="AH775" s="70"/>
      <c r="AI775" s="70"/>
      <c r="AJ775" s="70"/>
    </row>
    <row r="776" ht="18.0" customHeight="1">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c r="AA776" s="70"/>
      <c r="AB776" s="70"/>
      <c r="AC776" s="70"/>
      <c r="AD776" s="70"/>
      <c r="AE776" s="70"/>
      <c r="AF776" s="70"/>
      <c r="AG776" s="70"/>
      <c r="AH776" s="70"/>
      <c r="AI776" s="70"/>
      <c r="AJ776" s="70"/>
    </row>
    <row r="777" ht="18.0" customHeight="1">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c r="AA777" s="70"/>
      <c r="AB777" s="70"/>
      <c r="AC777" s="70"/>
      <c r="AD777" s="70"/>
      <c r="AE777" s="70"/>
      <c r="AF777" s="70"/>
      <c r="AG777" s="70"/>
      <c r="AH777" s="70"/>
      <c r="AI777" s="70"/>
      <c r="AJ777" s="70"/>
    </row>
    <row r="778" ht="18.0" customHeight="1">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c r="AA778" s="70"/>
      <c r="AB778" s="70"/>
      <c r="AC778" s="70"/>
      <c r="AD778" s="70"/>
      <c r="AE778" s="70"/>
      <c r="AF778" s="70"/>
      <c r="AG778" s="70"/>
      <c r="AH778" s="70"/>
      <c r="AI778" s="70"/>
      <c r="AJ778" s="70"/>
    </row>
    <row r="779" ht="18.0" customHeight="1">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c r="AA779" s="70"/>
      <c r="AB779" s="70"/>
      <c r="AC779" s="70"/>
      <c r="AD779" s="70"/>
      <c r="AE779" s="70"/>
      <c r="AF779" s="70"/>
      <c r="AG779" s="70"/>
      <c r="AH779" s="70"/>
      <c r="AI779" s="70"/>
      <c r="AJ779" s="70"/>
    </row>
    <row r="780" ht="18.0" customHeight="1">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c r="AA780" s="70"/>
      <c r="AB780" s="70"/>
      <c r="AC780" s="70"/>
      <c r="AD780" s="70"/>
      <c r="AE780" s="70"/>
      <c r="AF780" s="70"/>
      <c r="AG780" s="70"/>
      <c r="AH780" s="70"/>
      <c r="AI780" s="70"/>
      <c r="AJ780" s="70"/>
    </row>
    <row r="781" ht="18.0" customHeight="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c r="AA781" s="70"/>
      <c r="AB781" s="70"/>
      <c r="AC781" s="70"/>
      <c r="AD781" s="70"/>
      <c r="AE781" s="70"/>
      <c r="AF781" s="70"/>
      <c r="AG781" s="70"/>
      <c r="AH781" s="70"/>
      <c r="AI781" s="70"/>
      <c r="AJ781" s="70"/>
    </row>
    <row r="782" ht="18.0" customHeight="1">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c r="AA782" s="70"/>
      <c r="AB782" s="70"/>
      <c r="AC782" s="70"/>
      <c r="AD782" s="70"/>
      <c r="AE782" s="70"/>
      <c r="AF782" s="70"/>
      <c r="AG782" s="70"/>
      <c r="AH782" s="70"/>
      <c r="AI782" s="70"/>
      <c r="AJ782" s="70"/>
    </row>
    <row r="783" ht="18.0" customHeight="1">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c r="AA783" s="70"/>
      <c r="AB783" s="70"/>
      <c r="AC783" s="70"/>
      <c r="AD783" s="70"/>
      <c r="AE783" s="70"/>
      <c r="AF783" s="70"/>
      <c r="AG783" s="70"/>
      <c r="AH783" s="70"/>
      <c r="AI783" s="70"/>
      <c r="AJ783" s="70"/>
    </row>
    <row r="784" ht="18.0" customHeight="1">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c r="AA784" s="70"/>
      <c r="AB784" s="70"/>
      <c r="AC784" s="70"/>
      <c r="AD784" s="70"/>
      <c r="AE784" s="70"/>
      <c r="AF784" s="70"/>
      <c r="AG784" s="70"/>
      <c r="AH784" s="70"/>
      <c r="AI784" s="70"/>
      <c r="AJ784" s="70"/>
    </row>
    <row r="785" ht="18.0" customHeight="1">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c r="AA785" s="70"/>
      <c r="AB785" s="70"/>
      <c r="AC785" s="70"/>
      <c r="AD785" s="70"/>
      <c r="AE785" s="70"/>
      <c r="AF785" s="70"/>
      <c r="AG785" s="70"/>
      <c r="AH785" s="70"/>
      <c r="AI785" s="70"/>
      <c r="AJ785" s="70"/>
    </row>
    <row r="786" ht="18.0" customHeight="1">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c r="AA786" s="70"/>
      <c r="AB786" s="70"/>
      <c r="AC786" s="70"/>
      <c r="AD786" s="70"/>
      <c r="AE786" s="70"/>
      <c r="AF786" s="70"/>
      <c r="AG786" s="70"/>
      <c r="AH786" s="70"/>
      <c r="AI786" s="70"/>
      <c r="AJ786" s="70"/>
    </row>
    <row r="787" ht="18.0" customHeight="1">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c r="AA787" s="70"/>
      <c r="AB787" s="70"/>
      <c r="AC787" s="70"/>
      <c r="AD787" s="70"/>
      <c r="AE787" s="70"/>
      <c r="AF787" s="70"/>
      <c r="AG787" s="70"/>
      <c r="AH787" s="70"/>
      <c r="AI787" s="70"/>
      <c r="AJ787" s="70"/>
    </row>
    <row r="788" ht="18.0" customHeight="1">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c r="AA788" s="70"/>
      <c r="AB788" s="70"/>
      <c r="AC788" s="70"/>
      <c r="AD788" s="70"/>
      <c r="AE788" s="70"/>
      <c r="AF788" s="70"/>
      <c r="AG788" s="70"/>
      <c r="AH788" s="70"/>
      <c r="AI788" s="70"/>
      <c r="AJ788" s="70"/>
    </row>
    <row r="789" ht="18.0" customHeight="1">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c r="AA789" s="70"/>
      <c r="AB789" s="70"/>
      <c r="AC789" s="70"/>
      <c r="AD789" s="70"/>
      <c r="AE789" s="70"/>
      <c r="AF789" s="70"/>
      <c r="AG789" s="70"/>
      <c r="AH789" s="70"/>
      <c r="AI789" s="70"/>
      <c r="AJ789" s="70"/>
    </row>
    <row r="790" ht="18.0" customHeight="1">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c r="AA790" s="70"/>
      <c r="AB790" s="70"/>
      <c r="AC790" s="70"/>
      <c r="AD790" s="70"/>
      <c r="AE790" s="70"/>
      <c r="AF790" s="70"/>
      <c r="AG790" s="70"/>
      <c r="AH790" s="70"/>
      <c r="AI790" s="70"/>
      <c r="AJ790" s="70"/>
    </row>
    <row r="791" ht="18.0" customHeight="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c r="AA791" s="70"/>
      <c r="AB791" s="70"/>
      <c r="AC791" s="70"/>
      <c r="AD791" s="70"/>
      <c r="AE791" s="70"/>
      <c r="AF791" s="70"/>
      <c r="AG791" s="70"/>
      <c r="AH791" s="70"/>
      <c r="AI791" s="70"/>
      <c r="AJ791" s="70"/>
    </row>
    <row r="792" ht="18.0" customHeight="1">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c r="AA792" s="70"/>
      <c r="AB792" s="70"/>
      <c r="AC792" s="70"/>
      <c r="AD792" s="70"/>
      <c r="AE792" s="70"/>
      <c r="AF792" s="70"/>
      <c r="AG792" s="70"/>
      <c r="AH792" s="70"/>
      <c r="AI792" s="70"/>
      <c r="AJ792" s="70"/>
    </row>
    <row r="793" ht="18.0" customHeight="1">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c r="AA793" s="70"/>
      <c r="AB793" s="70"/>
      <c r="AC793" s="70"/>
      <c r="AD793" s="70"/>
      <c r="AE793" s="70"/>
      <c r="AF793" s="70"/>
      <c r="AG793" s="70"/>
      <c r="AH793" s="70"/>
      <c r="AI793" s="70"/>
      <c r="AJ793" s="70"/>
    </row>
    <row r="794" ht="18.0" customHeight="1">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c r="AA794" s="70"/>
      <c r="AB794" s="70"/>
      <c r="AC794" s="70"/>
      <c r="AD794" s="70"/>
      <c r="AE794" s="70"/>
      <c r="AF794" s="70"/>
      <c r="AG794" s="70"/>
      <c r="AH794" s="70"/>
      <c r="AI794" s="70"/>
      <c r="AJ794" s="70"/>
    </row>
    <row r="795" ht="18.0" customHeight="1">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c r="AA795" s="70"/>
      <c r="AB795" s="70"/>
      <c r="AC795" s="70"/>
      <c r="AD795" s="70"/>
      <c r="AE795" s="70"/>
      <c r="AF795" s="70"/>
      <c r="AG795" s="70"/>
      <c r="AH795" s="70"/>
      <c r="AI795" s="70"/>
      <c r="AJ795" s="70"/>
    </row>
    <row r="796" ht="18.0" customHeight="1">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c r="AA796" s="70"/>
      <c r="AB796" s="70"/>
      <c r="AC796" s="70"/>
      <c r="AD796" s="70"/>
      <c r="AE796" s="70"/>
      <c r="AF796" s="70"/>
      <c r="AG796" s="70"/>
      <c r="AH796" s="70"/>
      <c r="AI796" s="70"/>
      <c r="AJ796" s="70"/>
    </row>
    <row r="797" ht="18.0" customHeight="1">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c r="AA797" s="70"/>
      <c r="AB797" s="70"/>
      <c r="AC797" s="70"/>
      <c r="AD797" s="70"/>
      <c r="AE797" s="70"/>
      <c r="AF797" s="70"/>
      <c r="AG797" s="70"/>
      <c r="AH797" s="70"/>
      <c r="AI797" s="70"/>
      <c r="AJ797" s="70"/>
    </row>
    <row r="798" ht="18.0" customHeight="1">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c r="AA798" s="70"/>
      <c r="AB798" s="70"/>
      <c r="AC798" s="70"/>
      <c r="AD798" s="70"/>
      <c r="AE798" s="70"/>
      <c r="AF798" s="70"/>
      <c r="AG798" s="70"/>
      <c r="AH798" s="70"/>
      <c r="AI798" s="70"/>
      <c r="AJ798" s="70"/>
    </row>
    <row r="799" ht="18.0" customHeight="1">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c r="AA799" s="70"/>
      <c r="AB799" s="70"/>
      <c r="AC799" s="70"/>
      <c r="AD799" s="70"/>
      <c r="AE799" s="70"/>
      <c r="AF799" s="70"/>
      <c r="AG799" s="70"/>
      <c r="AH799" s="70"/>
      <c r="AI799" s="70"/>
      <c r="AJ799" s="70"/>
    </row>
    <row r="800" ht="18.0" customHeight="1">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c r="AA800" s="70"/>
      <c r="AB800" s="70"/>
      <c r="AC800" s="70"/>
      <c r="AD800" s="70"/>
      <c r="AE800" s="70"/>
      <c r="AF800" s="70"/>
      <c r="AG800" s="70"/>
      <c r="AH800" s="70"/>
      <c r="AI800" s="70"/>
      <c r="AJ800" s="70"/>
    </row>
    <row r="801" ht="18.0" customHeight="1">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c r="AA801" s="70"/>
      <c r="AB801" s="70"/>
      <c r="AC801" s="70"/>
      <c r="AD801" s="70"/>
      <c r="AE801" s="70"/>
      <c r="AF801" s="70"/>
      <c r="AG801" s="70"/>
      <c r="AH801" s="70"/>
      <c r="AI801" s="70"/>
      <c r="AJ801" s="70"/>
    </row>
    <row r="802" ht="18.0" customHeight="1">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c r="AA802" s="70"/>
      <c r="AB802" s="70"/>
      <c r="AC802" s="70"/>
      <c r="AD802" s="70"/>
      <c r="AE802" s="70"/>
      <c r="AF802" s="70"/>
      <c r="AG802" s="70"/>
      <c r="AH802" s="70"/>
      <c r="AI802" s="70"/>
      <c r="AJ802" s="70"/>
    </row>
    <row r="803" ht="18.0" customHeight="1">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c r="AA803" s="70"/>
      <c r="AB803" s="70"/>
      <c r="AC803" s="70"/>
      <c r="AD803" s="70"/>
      <c r="AE803" s="70"/>
      <c r="AF803" s="70"/>
      <c r="AG803" s="70"/>
      <c r="AH803" s="70"/>
      <c r="AI803" s="70"/>
      <c r="AJ803" s="70"/>
    </row>
    <row r="804" ht="18.0" customHeight="1">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c r="AA804" s="70"/>
      <c r="AB804" s="70"/>
      <c r="AC804" s="70"/>
      <c r="AD804" s="70"/>
      <c r="AE804" s="70"/>
      <c r="AF804" s="70"/>
      <c r="AG804" s="70"/>
      <c r="AH804" s="70"/>
      <c r="AI804" s="70"/>
      <c r="AJ804" s="70"/>
    </row>
    <row r="805" ht="18.0" customHeight="1">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c r="AA805" s="70"/>
      <c r="AB805" s="70"/>
      <c r="AC805" s="70"/>
      <c r="AD805" s="70"/>
      <c r="AE805" s="70"/>
      <c r="AF805" s="70"/>
      <c r="AG805" s="70"/>
      <c r="AH805" s="70"/>
      <c r="AI805" s="70"/>
      <c r="AJ805" s="70"/>
    </row>
    <row r="806" ht="18.0" customHeight="1">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c r="AA806" s="70"/>
      <c r="AB806" s="70"/>
      <c r="AC806" s="70"/>
      <c r="AD806" s="70"/>
      <c r="AE806" s="70"/>
      <c r="AF806" s="70"/>
      <c r="AG806" s="70"/>
      <c r="AH806" s="70"/>
      <c r="AI806" s="70"/>
      <c r="AJ806" s="70"/>
    </row>
    <row r="807" ht="18.0" customHeight="1">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c r="AA807" s="70"/>
      <c r="AB807" s="70"/>
      <c r="AC807" s="70"/>
      <c r="AD807" s="70"/>
      <c r="AE807" s="70"/>
      <c r="AF807" s="70"/>
      <c r="AG807" s="70"/>
      <c r="AH807" s="70"/>
      <c r="AI807" s="70"/>
      <c r="AJ807" s="70"/>
    </row>
    <row r="808" ht="18.0" customHeight="1">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c r="AA808" s="70"/>
      <c r="AB808" s="70"/>
      <c r="AC808" s="70"/>
      <c r="AD808" s="70"/>
      <c r="AE808" s="70"/>
      <c r="AF808" s="70"/>
      <c r="AG808" s="70"/>
      <c r="AH808" s="70"/>
      <c r="AI808" s="70"/>
      <c r="AJ808" s="70"/>
    </row>
    <row r="809" ht="18.0" customHeight="1">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c r="AA809" s="70"/>
      <c r="AB809" s="70"/>
      <c r="AC809" s="70"/>
      <c r="AD809" s="70"/>
      <c r="AE809" s="70"/>
      <c r="AF809" s="70"/>
      <c r="AG809" s="70"/>
      <c r="AH809" s="70"/>
      <c r="AI809" s="70"/>
      <c r="AJ809" s="70"/>
    </row>
    <row r="810" ht="18.0" customHeight="1">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c r="AA810" s="70"/>
      <c r="AB810" s="70"/>
      <c r="AC810" s="70"/>
      <c r="AD810" s="70"/>
      <c r="AE810" s="70"/>
      <c r="AF810" s="70"/>
      <c r="AG810" s="70"/>
      <c r="AH810" s="70"/>
      <c r="AI810" s="70"/>
      <c r="AJ810" s="70"/>
    </row>
    <row r="811" ht="18.0" customHeight="1">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c r="AA811" s="70"/>
      <c r="AB811" s="70"/>
      <c r="AC811" s="70"/>
      <c r="AD811" s="70"/>
      <c r="AE811" s="70"/>
      <c r="AF811" s="70"/>
      <c r="AG811" s="70"/>
      <c r="AH811" s="70"/>
      <c r="AI811" s="70"/>
      <c r="AJ811" s="70"/>
    </row>
    <row r="812" ht="18.0" customHeight="1">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c r="AA812" s="70"/>
      <c r="AB812" s="70"/>
      <c r="AC812" s="70"/>
      <c r="AD812" s="70"/>
      <c r="AE812" s="70"/>
      <c r="AF812" s="70"/>
      <c r="AG812" s="70"/>
      <c r="AH812" s="70"/>
      <c r="AI812" s="70"/>
      <c r="AJ812" s="70"/>
    </row>
    <row r="813" ht="18.0" customHeight="1">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c r="AA813" s="70"/>
      <c r="AB813" s="70"/>
      <c r="AC813" s="70"/>
      <c r="AD813" s="70"/>
      <c r="AE813" s="70"/>
      <c r="AF813" s="70"/>
      <c r="AG813" s="70"/>
      <c r="AH813" s="70"/>
      <c r="AI813" s="70"/>
      <c r="AJ813" s="70"/>
    </row>
    <row r="814" ht="18.0" customHeight="1">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c r="AA814" s="70"/>
      <c r="AB814" s="70"/>
      <c r="AC814" s="70"/>
      <c r="AD814" s="70"/>
      <c r="AE814" s="70"/>
      <c r="AF814" s="70"/>
      <c r="AG814" s="70"/>
      <c r="AH814" s="70"/>
      <c r="AI814" s="70"/>
      <c r="AJ814" s="70"/>
    </row>
    <row r="815" ht="18.0" customHeight="1">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c r="AA815" s="70"/>
      <c r="AB815" s="70"/>
      <c r="AC815" s="70"/>
      <c r="AD815" s="70"/>
      <c r="AE815" s="70"/>
      <c r="AF815" s="70"/>
      <c r="AG815" s="70"/>
      <c r="AH815" s="70"/>
      <c r="AI815" s="70"/>
      <c r="AJ815" s="70"/>
    </row>
    <row r="816" ht="18.0" customHeight="1">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c r="AA816" s="70"/>
      <c r="AB816" s="70"/>
      <c r="AC816" s="70"/>
      <c r="AD816" s="70"/>
      <c r="AE816" s="70"/>
      <c r="AF816" s="70"/>
      <c r="AG816" s="70"/>
      <c r="AH816" s="70"/>
      <c r="AI816" s="70"/>
      <c r="AJ816" s="70"/>
    </row>
    <row r="817" ht="18.0" customHeight="1">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c r="AA817" s="70"/>
      <c r="AB817" s="70"/>
      <c r="AC817" s="70"/>
      <c r="AD817" s="70"/>
      <c r="AE817" s="70"/>
      <c r="AF817" s="70"/>
      <c r="AG817" s="70"/>
      <c r="AH817" s="70"/>
      <c r="AI817" s="70"/>
      <c r="AJ817" s="70"/>
    </row>
    <row r="818" ht="18.0" customHeight="1">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c r="AA818" s="70"/>
      <c r="AB818" s="70"/>
      <c r="AC818" s="70"/>
      <c r="AD818" s="70"/>
      <c r="AE818" s="70"/>
      <c r="AF818" s="70"/>
      <c r="AG818" s="70"/>
      <c r="AH818" s="70"/>
      <c r="AI818" s="70"/>
      <c r="AJ818" s="70"/>
    </row>
    <row r="819" ht="18.0" customHeight="1">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c r="AA819" s="70"/>
      <c r="AB819" s="70"/>
      <c r="AC819" s="70"/>
      <c r="AD819" s="70"/>
      <c r="AE819" s="70"/>
      <c r="AF819" s="70"/>
      <c r="AG819" s="70"/>
      <c r="AH819" s="70"/>
      <c r="AI819" s="70"/>
      <c r="AJ819" s="70"/>
    </row>
    <row r="820" ht="18.0" customHeight="1">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c r="AA820" s="70"/>
      <c r="AB820" s="70"/>
      <c r="AC820" s="70"/>
      <c r="AD820" s="70"/>
      <c r="AE820" s="70"/>
      <c r="AF820" s="70"/>
      <c r="AG820" s="70"/>
      <c r="AH820" s="70"/>
      <c r="AI820" s="70"/>
      <c r="AJ820" s="70"/>
    </row>
    <row r="821" ht="18.0" customHeight="1">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c r="AA821" s="70"/>
      <c r="AB821" s="70"/>
      <c r="AC821" s="70"/>
      <c r="AD821" s="70"/>
      <c r="AE821" s="70"/>
      <c r="AF821" s="70"/>
      <c r="AG821" s="70"/>
      <c r="AH821" s="70"/>
      <c r="AI821" s="70"/>
      <c r="AJ821" s="70"/>
    </row>
    <row r="822" ht="18.0" customHeight="1">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c r="AA822" s="70"/>
      <c r="AB822" s="70"/>
      <c r="AC822" s="70"/>
      <c r="AD822" s="70"/>
      <c r="AE822" s="70"/>
      <c r="AF822" s="70"/>
      <c r="AG822" s="70"/>
      <c r="AH822" s="70"/>
      <c r="AI822" s="70"/>
      <c r="AJ822" s="70"/>
    </row>
    <row r="823" ht="18.0" customHeight="1">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c r="AA823" s="70"/>
      <c r="AB823" s="70"/>
      <c r="AC823" s="70"/>
      <c r="AD823" s="70"/>
      <c r="AE823" s="70"/>
      <c r="AF823" s="70"/>
      <c r="AG823" s="70"/>
      <c r="AH823" s="70"/>
      <c r="AI823" s="70"/>
      <c r="AJ823" s="70"/>
    </row>
    <row r="824" ht="18.0" customHeight="1">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c r="AA824" s="70"/>
      <c r="AB824" s="70"/>
      <c r="AC824" s="70"/>
      <c r="AD824" s="70"/>
      <c r="AE824" s="70"/>
      <c r="AF824" s="70"/>
      <c r="AG824" s="70"/>
      <c r="AH824" s="70"/>
      <c r="AI824" s="70"/>
      <c r="AJ824" s="70"/>
    </row>
    <row r="825" ht="18.0" customHeight="1">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c r="AA825" s="70"/>
      <c r="AB825" s="70"/>
      <c r="AC825" s="70"/>
      <c r="AD825" s="70"/>
      <c r="AE825" s="70"/>
      <c r="AF825" s="70"/>
      <c r="AG825" s="70"/>
      <c r="AH825" s="70"/>
      <c r="AI825" s="70"/>
      <c r="AJ825" s="70"/>
    </row>
    <row r="826" ht="18.0" customHeight="1">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c r="AA826" s="70"/>
      <c r="AB826" s="70"/>
      <c r="AC826" s="70"/>
      <c r="AD826" s="70"/>
      <c r="AE826" s="70"/>
      <c r="AF826" s="70"/>
      <c r="AG826" s="70"/>
      <c r="AH826" s="70"/>
      <c r="AI826" s="70"/>
      <c r="AJ826" s="70"/>
    </row>
    <row r="827" ht="18.0" customHeight="1">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c r="AA827" s="70"/>
      <c r="AB827" s="70"/>
      <c r="AC827" s="70"/>
      <c r="AD827" s="70"/>
      <c r="AE827" s="70"/>
      <c r="AF827" s="70"/>
      <c r="AG827" s="70"/>
      <c r="AH827" s="70"/>
      <c r="AI827" s="70"/>
      <c r="AJ827" s="70"/>
    </row>
    <row r="828" ht="18.0" customHeight="1">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c r="AA828" s="70"/>
      <c r="AB828" s="70"/>
      <c r="AC828" s="70"/>
      <c r="AD828" s="70"/>
      <c r="AE828" s="70"/>
      <c r="AF828" s="70"/>
      <c r="AG828" s="70"/>
      <c r="AH828" s="70"/>
      <c r="AI828" s="70"/>
      <c r="AJ828" s="70"/>
    </row>
    <row r="829" ht="18.0" customHeight="1">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c r="AA829" s="70"/>
      <c r="AB829" s="70"/>
      <c r="AC829" s="70"/>
      <c r="AD829" s="70"/>
      <c r="AE829" s="70"/>
      <c r="AF829" s="70"/>
      <c r="AG829" s="70"/>
      <c r="AH829" s="70"/>
      <c r="AI829" s="70"/>
      <c r="AJ829" s="70"/>
    </row>
    <row r="830" ht="18.0" customHeight="1">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c r="AA830" s="70"/>
      <c r="AB830" s="70"/>
      <c r="AC830" s="70"/>
      <c r="AD830" s="70"/>
      <c r="AE830" s="70"/>
      <c r="AF830" s="70"/>
      <c r="AG830" s="70"/>
      <c r="AH830" s="70"/>
      <c r="AI830" s="70"/>
      <c r="AJ830" s="70"/>
    </row>
    <row r="831" ht="18.0" customHeight="1">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c r="AA831" s="70"/>
      <c r="AB831" s="70"/>
      <c r="AC831" s="70"/>
      <c r="AD831" s="70"/>
      <c r="AE831" s="70"/>
      <c r="AF831" s="70"/>
      <c r="AG831" s="70"/>
      <c r="AH831" s="70"/>
      <c r="AI831" s="70"/>
      <c r="AJ831" s="70"/>
    </row>
    <row r="832" ht="18.0" customHeight="1">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c r="AA832" s="70"/>
      <c r="AB832" s="70"/>
      <c r="AC832" s="70"/>
      <c r="AD832" s="70"/>
      <c r="AE832" s="70"/>
      <c r="AF832" s="70"/>
      <c r="AG832" s="70"/>
      <c r="AH832" s="70"/>
      <c r="AI832" s="70"/>
      <c r="AJ832" s="70"/>
    </row>
    <row r="833" ht="18.0" customHeight="1">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c r="AA833" s="70"/>
      <c r="AB833" s="70"/>
      <c r="AC833" s="70"/>
      <c r="AD833" s="70"/>
      <c r="AE833" s="70"/>
      <c r="AF833" s="70"/>
      <c r="AG833" s="70"/>
      <c r="AH833" s="70"/>
      <c r="AI833" s="70"/>
      <c r="AJ833" s="70"/>
    </row>
    <row r="834" ht="18.0" customHeight="1">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c r="AA834" s="70"/>
      <c r="AB834" s="70"/>
      <c r="AC834" s="70"/>
      <c r="AD834" s="70"/>
      <c r="AE834" s="70"/>
      <c r="AF834" s="70"/>
      <c r="AG834" s="70"/>
      <c r="AH834" s="70"/>
      <c r="AI834" s="70"/>
      <c r="AJ834" s="70"/>
    </row>
    <row r="835" ht="18.0" customHeight="1">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c r="AA835" s="70"/>
      <c r="AB835" s="70"/>
      <c r="AC835" s="70"/>
      <c r="AD835" s="70"/>
      <c r="AE835" s="70"/>
      <c r="AF835" s="70"/>
      <c r="AG835" s="70"/>
      <c r="AH835" s="70"/>
      <c r="AI835" s="70"/>
      <c r="AJ835" s="70"/>
    </row>
    <row r="836" ht="18.0" customHeight="1">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c r="AA836" s="70"/>
      <c r="AB836" s="70"/>
      <c r="AC836" s="70"/>
      <c r="AD836" s="70"/>
      <c r="AE836" s="70"/>
      <c r="AF836" s="70"/>
      <c r="AG836" s="70"/>
      <c r="AH836" s="70"/>
      <c r="AI836" s="70"/>
      <c r="AJ836" s="70"/>
    </row>
    <row r="837" ht="18.0" customHeight="1">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c r="AA837" s="70"/>
      <c r="AB837" s="70"/>
      <c r="AC837" s="70"/>
      <c r="AD837" s="70"/>
      <c r="AE837" s="70"/>
      <c r="AF837" s="70"/>
      <c r="AG837" s="70"/>
      <c r="AH837" s="70"/>
      <c r="AI837" s="70"/>
      <c r="AJ837" s="70"/>
    </row>
    <row r="838" ht="18.0" customHeight="1">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c r="AA838" s="70"/>
      <c r="AB838" s="70"/>
      <c r="AC838" s="70"/>
      <c r="AD838" s="70"/>
      <c r="AE838" s="70"/>
      <c r="AF838" s="70"/>
      <c r="AG838" s="70"/>
      <c r="AH838" s="70"/>
      <c r="AI838" s="70"/>
      <c r="AJ838" s="70"/>
    </row>
    <row r="839" ht="18.0" customHeight="1">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c r="AA839" s="70"/>
      <c r="AB839" s="70"/>
      <c r="AC839" s="70"/>
      <c r="AD839" s="70"/>
      <c r="AE839" s="70"/>
      <c r="AF839" s="70"/>
      <c r="AG839" s="70"/>
      <c r="AH839" s="70"/>
      <c r="AI839" s="70"/>
      <c r="AJ839" s="70"/>
    </row>
    <row r="840" ht="18.0" customHeight="1">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c r="AA840" s="70"/>
      <c r="AB840" s="70"/>
      <c r="AC840" s="70"/>
      <c r="AD840" s="70"/>
      <c r="AE840" s="70"/>
      <c r="AF840" s="70"/>
      <c r="AG840" s="70"/>
      <c r="AH840" s="70"/>
      <c r="AI840" s="70"/>
      <c r="AJ840" s="70"/>
    </row>
    <row r="841" ht="18.0" customHeight="1">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c r="AA841" s="70"/>
      <c r="AB841" s="70"/>
      <c r="AC841" s="70"/>
      <c r="AD841" s="70"/>
      <c r="AE841" s="70"/>
      <c r="AF841" s="70"/>
      <c r="AG841" s="70"/>
      <c r="AH841" s="70"/>
      <c r="AI841" s="70"/>
      <c r="AJ841" s="70"/>
    </row>
    <row r="842" ht="18.0" customHeight="1">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c r="AA842" s="70"/>
      <c r="AB842" s="70"/>
      <c r="AC842" s="70"/>
      <c r="AD842" s="70"/>
      <c r="AE842" s="70"/>
      <c r="AF842" s="70"/>
      <c r="AG842" s="70"/>
      <c r="AH842" s="70"/>
      <c r="AI842" s="70"/>
      <c r="AJ842" s="70"/>
    </row>
    <row r="843" ht="18.0" customHeight="1">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c r="AA843" s="70"/>
      <c r="AB843" s="70"/>
      <c r="AC843" s="70"/>
      <c r="AD843" s="70"/>
      <c r="AE843" s="70"/>
      <c r="AF843" s="70"/>
      <c r="AG843" s="70"/>
      <c r="AH843" s="70"/>
      <c r="AI843" s="70"/>
      <c r="AJ843" s="70"/>
    </row>
    <row r="844" ht="18.0" customHeight="1">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c r="AA844" s="70"/>
      <c r="AB844" s="70"/>
      <c r="AC844" s="70"/>
      <c r="AD844" s="70"/>
      <c r="AE844" s="70"/>
      <c r="AF844" s="70"/>
      <c r="AG844" s="70"/>
      <c r="AH844" s="70"/>
      <c r="AI844" s="70"/>
      <c r="AJ844" s="70"/>
    </row>
    <row r="845" ht="18.0" customHeight="1">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c r="AA845" s="70"/>
      <c r="AB845" s="70"/>
      <c r="AC845" s="70"/>
      <c r="AD845" s="70"/>
      <c r="AE845" s="70"/>
      <c r="AF845" s="70"/>
      <c r="AG845" s="70"/>
      <c r="AH845" s="70"/>
      <c r="AI845" s="70"/>
      <c r="AJ845" s="70"/>
    </row>
    <row r="846" ht="18.0" customHeight="1">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c r="AA846" s="70"/>
      <c r="AB846" s="70"/>
      <c r="AC846" s="70"/>
      <c r="AD846" s="70"/>
      <c r="AE846" s="70"/>
      <c r="AF846" s="70"/>
      <c r="AG846" s="70"/>
      <c r="AH846" s="70"/>
      <c r="AI846" s="70"/>
      <c r="AJ846" s="70"/>
    </row>
    <row r="847" ht="18.0" customHeight="1">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c r="AA847" s="70"/>
      <c r="AB847" s="70"/>
      <c r="AC847" s="70"/>
      <c r="AD847" s="70"/>
      <c r="AE847" s="70"/>
      <c r="AF847" s="70"/>
      <c r="AG847" s="70"/>
      <c r="AH847" s="70"/>
      <c r="AI847" s="70"/>
      <c r="AJ847" s="70"/>
    </row>
    <row r="848" ht="18.0" customHeight="1">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c r="AA848" s="70"/>
      <c r="AB848" s="70"/>
      <c r="AC848" s="70"/>
      <c r="AD848" s="70"/>
      <c r="AE848" s="70"/>
      <c r="AF848" s="70"/>
      <c r="AG848" s="70"/>
      <c r="AH848" s="70"/>
      <c r="AI848" s="70"/>
      <c r="AJ848" s="70"/>
    </row>
    <row r="849" ht="18.0" customHeight="1">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c r="AA849" s="70"/>
      <c r="AB849" s="70"/>
      <c r="AC849" s="70"/>
      <c r="AD849" s="70"/>
      <c r="AE849" s="70"/>
      <c r="AF849" s="70"/>
      <c r="AG849" s="70"/>
      <c r="AH849" s="70"/>
      <c r="AI849" s="70"/>
      <c r="AJ849" s="70"/>
    </row>
    <row r="850" ht="18.0" customHeight="1">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c r="AA850" s="70"/>
      <c r="AB850" s="70"/>
      <c r="AC850" s="70"/>
      <c r="AD850" s="70"/>
      <c r="AE850" s="70"/>
      <c r="AF850" s="70"/>
      <c r="AG850" s="70"/>
      <c r="AH850" s="70"/>
      <c r="AI850" s="70"/>
      <c r="AJ850" s="70"/>
    </row>
    <row r="851" ht="18.0" customHeight="1">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c r="AA851" s="70"/>
      <c r="AB851" s="70"/>
      <c r="AC851" s="70"/>
      <c r="AD851" s="70"/>
      <c r="AE851" s="70"/>
      <c r="AF851" s="70"/>
      <c r="AG851" s="70"/>
      <c r="AH851" s="70"/>
      <c r="AI851" s="70"/>
      <c r="AJ851" s="70"/>
    </row>
    <row r="852" ht="18.0" customHeight="1">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c r="AA852" s="70"/>
      <c r="AB852" s="70"/>
      <c r="AC852" s="70"/>
      <c r="AD852" s="70"/>
      <c r="AE852" s="70"/>
      <c r="AF852" s="70"/>
      <c r="AG852" s="70"/>
      <c r="AH852" s="70"/>
      <c r="AI852" s="70"/>
      <c r="AJ852" s="70"/>
    </row>
    <row r="853" ht="18.0" customHeight="1">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c r="AA853" s="70"/>
      <c r="AB853" s="70"/>
      <c r="AC853" s="70"/>
      <c r="AD853" s="70"/>
      <c r="AE853" s="70"/>
      <c r="AF853" s="70"/>
      <c r="AG853" s="70"/>
      <c r="AH853" s="70"/>
      <c r="AI853" s="70"/>
      <c r="AJ853" s="70"/>
    </row>
    <row r="854" ht="18.0" customHeight="1">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c r="AA854" s="70"/>
      <c r="AB854" s="70"/>
      <c r="AC854" s="70"/>
      <c r="AD854" s="70"/>
      <c r="AE854" s="70"/>
      <c r="AF854" s="70"/>
      <c r="AG854" s="70"/>
      <c r="AH854" s="70"/>
      <c r="AI854" s="70"/>
      <c r="AJ854" s="70"/>
    </row>
    <row r="855" ht="18.0" customHeight="1">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c r="AA855" s="70"/>
      <c r="AB855" s="70"/>
      <c r="AC855" s="70"/>
      <c r="AD855" s="70"/>
      <c r="AE855" s="70"/>
      <c r="AF855" s="70"/>
      <c r="AG855" s="70"/>
      <c r="AH855" s="70"/>
      <c r="AI855" s="70"/>
      <c r="AJ855" s="70"/>
    </row>
    <row r="856" ht="18.0" customHeight="1">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c r="AA856" s="70"/>
      <c r="AB856" s="70"/>
      <c r="AC856" s="70"/>
      <c r="AD856" s="70"/>
      <c r="AE856" s="70"/>
      <c r="AF856" s="70"/>
      <c r="AG856" s="70"/>
      <c r="AH856" s="70"/>
      <c r="AI856" s="70"/>
      <c r="AJ856" s="70"/>
    </row>
    <row r="857" ht="18.0" customHeight="1">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c r="AA857" s="70"/>
      <c r="AB857" s="70"/>
      <c r="AC857" s="70"/>
      <c r="AD857" s="70"/>
      <c r="AE857" s="70"/>
      <c r="AF857" s="70"/>
      <c r="AG857" s="70"/>
      <c r="AH857" s="70"/>
      <c r="AI857" s="70"/>
      <c r="AJ857" s="70"/>
    </row>
    <row r="858" ht="18.0" customHeight="1">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c r="AA858" s="70"/>
      <c r="AB858" s="70"/>
      <c r="AC858" s="70"/>
      <c r="AD858" s="70"/>
      <c r="AE858" s="70"/>
      <c r="AF858" s="70"/>
      <c r="AG858" s="70"/>
      <c r="AH858" s="70"/>
      <c r="AI858" s="70"/>
      <c r="AJ858" s="70"/>
    </row>
    <row r="859" ht="18.0" customHeight="1">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c r="AA859" s="70"/>
      <c r="AB859" s="70"/>
      <c r="AC859" s="70"/>
      <c r="AD859" s="70"/>
      <c r="AE859" s="70"/>
      <c r="AF859" s="70"/>
      <c r="AG859" s="70"/>
      <c r="AH859" s="70"/>
      <c r="AI859" s="70"/>
      <c r="AJ859" s="70"/>
    </row>
    <row r="860" ht="18.0" customHeight="1">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c r="AA860" s="70"/>
      <c r="AB860" s="70"/>
      <c r="AC860" s="70"/>
      <c r="AD860" s="70"/>
      <c r="AE860" s="70"/>
      <c r="AF860" s="70"/>
      <c r="AG860" s="70"/>
      <c r="AH860" s="70"/>
      <c r="AI860" s="70"/>
      <c r="AJ860" s="70"/>
    </row>
    <row r="861" ht="18.0" customHeight="1">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c r="AA861" s="70"/>
      <c r="AB861" s="70"/>
      <c r="AC861" s="70"/>
      <c r="AD861" s="70"/>
      <c r="AE861" s="70"/>
      <c r="AF861" s="70"/>
      <c r="AG861" s="70"/>
      <c r="AH861" s="70"/>
      <c r="AI861" s="70"/>
      <c r="AJ861" s="70"/>
    </row>
    <row r="862" ht="18.0" customHeight="1">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c r="AA862" s="70"/>
      <c r="AB862" s="70"/>
      <c r="AC862" s="70"/>
      <c r="AD862" s="70"/>
      <c r="AE862" s="70"/>
      <c r="AF862" s="70"/>
      <c r="AG862" s="70"/>
      <c r="AH862" s="70"/>
      <c r="AI862" s="70"/>
      <c r="AJ862" s="70"/>
    </row>
    <row r="863" ht="18.0" customHeight="1">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c r="AA863" s="70"/>
      <c r="AB863" s="70"/>
      <c r="AC863" s="70"/>
      <c r="AD863" s="70"/>
      <c r="AE863" s="70"/>
      <c r="AF863" s="70"/>
      <c r="AG863" s="70"/>
      <c r="AH863" s="70"/>
      <c r="AI863" s="70"/>
      <c r="AJ863" s="70"/>
    </row>
    <row r="864" ht="18.0" customHeight="1">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c r="AA864" s="70"/>
      <c r="AB864" s="70"/>
      <c r="AC864" s="70"/>
      <c r="AD864" s="70"/>
      <c r="AE864" s="70"/>
      <c r="AF864" s="70"/>
      <c r="AG864" s="70"/>
      <c r="AH864" s="70"/>
      <c r="AI864" s="70"/>
      <c r="AJ864" s="70"/>
    </row>
    <row r="865" ht="18.0" customHeight="1">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c r="AA865" s="70"/>
      <c r="AB865" s="70"/>
      <c r="AC865" s="70"/>
      <c r="AD865" s="70"/>
      <c r="AE865" s="70"/>
      <c r="AF865" s="70"/>
      <c r="AG865" s="70"/>
      <c r="AH865" s="70"/>
      <c r="AI865" s="70"/>
      <c r="AJ865" s="70"/>
    </row>
    <row r="866" ht="18.0" customHeight="1">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c r="AA866" s="70"/>
      <c r="AB866" s="70"/>
      <c r="AC866" s="70"/>
      <c r="AD866" s="70"/>
      <c r="AE866" s="70"/>
      <c r="AF866" s="70"/>
      <c r="AG866" s="70"/>
      <c r="AH866" s="70"/>
      <c r="AI866" s="70"/>
      <c r="AJ866" s="70"/>
    </row>
    <row r="867" ht="18.0" customHeight="1">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c r="AA867" s="70"/>
      <c r="AB867" s="70"/>
      <c r="AC867" s="70"/>
      <c r="AD867" s="70"/>
      <c r="AE867" s="70"/>
      <c r="AF867" s="70"/>
      <c r="AG867" s="70"/>
      <c r="AH867" s="70"/>
      <c r="AI867" s="70"/>
      <c r="AJ867" s="70"/>
    </row>
    <row r="868" ht="18.0" customHeight="1">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c r="AA868" s="70"/>
      <c r="AB868" s="70"/>
      <c r="AC868" s="70"/>
      <c r="AD868" s="70"/>
      <c r="AE868" s="70"/>
      <c r="AF868" s="70"/>
      <c r="AG868" s="70"/>
      <c r="AH868" s="70"/>
      <c r="AI868" s="70"/>
      <c r="AJ868" s="70"/>
    </row>
    <row r="869" ht="18.0" customHeight="1">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c r="AA869" s="70"/>
      <c r="AB869" s="70"/>
      <c r="AC869" s="70"/>
      <c r="AD869" s="70"/>
      <c r="AE869" s="70"/>
      <c r="AF869" s="70"/>
      <c r="AG869" s="70"/>
      <c r="AH869" s="70"/>
      <c r="AI869" s="70"/>
      <c r="AJ869" s="70"/>
    </row>
    <row r="870" ht="18.0" customHeight="1">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c r="AA870" s="70"/>
      <c r="AB870" s="70"/>
      <c r="AC870" s="70"/>
      <c r="AD870" s="70"/>
      <c r="AE870" s="70"/>
      <c r="AF870" s="70"/>
      <c r="AG870" s="70"/>
      <c r="AH870" s="70"/>
      <c r="AI870" s="70"/>
      <c r="AJ870" s="70"/>
    </row>
    <row r="871" ht="18.0" customHeight="1">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c r="AA871" s="70"/>
      <c r="AB871" s="70"/>
      <c r="AC871" s="70"/>
      <c r="AD871" s="70"/>
      <c r="AE871" s="70"/>
      <c r="AF871" s="70"/>
      <c r="AG871" s="70"/>
      <c r="AH871" s="70"/>
      <c r="AI871" s="70"/>
      <c r="AJ871" s="70"/>
    </row>
    <row r="872" ht="18.0" customHeight="1">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c r="AA872" s="70"/>
      <c r="AB872" s="70"/>
      <c r="AC872" s="70"/>
      <c r="AD872" s="70"/>
      <c r="AE872" s="70"/>
      <c r="AF872" s="70"/>
      <c r="AG872" s="70"/>
      <c r="AH872" s="70"/>
      <c r="AI872" s="70"/>
      <c r="AJ872" s="70"/>
    </row>
    <row r="873" ht="18.0" customHeight="1">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c r="AA873" s="70"/>
      <c r="AB873" s="70"/>
      <c r="AC873" s="70"/>
      <c r="AD873" s="70"/>
      <c r="AE873" s="70"/>
      <c r="AF873" s="70"/>
      <c r="AG873" s="70"/>
      <c r="AH873" s="70"/>
      <c r="AI873" s="70"/>
      <c r="AJ873" s="70"/>
    </row>
    <row r="874" ht="18.0" customHeight="1">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c r="AA874" s="70"/>
      <c r="AB874" s="70"/>
      <c r="AC874" s="70"/>
      <c r="AD874" s="70"/>
      <c r="AE874" s="70"/>
      <c r="AF874" s="70"/>
      <c r="AG874" s="70"/>
      <c r="AH874" s="70"/>
      <c r="AI874" s="70"/>
      <c r="AJ874" s="70"/>
    </row>
    <row r="875" ht="18.0" customHeight="1">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c r="AA875" s="70"/>
      <c r="AB875" s="70"/>
      <c r="AC875" s="70"/>
      <c r="AD875" s="70"/>
      <c r="AE875" s="70"/>
      <c r="AF875" s="70"/>
      <c r="AG875" s="70"/>
      <c r="AH875" s="70"/>
      <c r="AI875" s="70"/>
      <c r="AJ875" s="70"/>
    </row>
    <row r="876" ht="18.0" customHeight="1">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c r="AA876" s="70"/>
      <c r="AB876" s="70"/>
      <c r="AC876" s="70"/>
      <c r="AD876" s="70"/>
      <c r="AE876" s="70"/>
      <c r="AF876" s="70"/>
      <c r="AG876" s="70"/>
      <c r="AH876" s="70"/>
      <c r="AI876" s="70"/>
      <c r="AJ876" s="70"/>
    </row>
    <row r="877" ht="18.0" customHeight="1">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c r="AA877" s="70"/>
      <c r="AB877" s="70"/>
      <c r="AC877" s="70"/>
      <c r="AD877" s="70"/>
      <c r="AE877" s="70"/>
      <c r="AF877" s="70"/>
      <c r="AG877" s="70"/>
      <c r="AH877" s="70"/>
      <c r="AI877" s="70"/>
      <c r="AJ877" s="70"/>
    </row>
    <row r="878" ht="18.0" customHeight="1">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c r="AA878" s="70"/>
      <c r="AB878" s="70"/>
      <c r="AC878" s="70"/>
      <c r="AD878" s="70"/>
      <c r="AE878" s="70"/>
      <c r="AF878" s="70"/>
      <c r="AG878" s="70"/>
      <c r="AH878" s="70"/>
      <c r="AI878" s="70"/>
      <c r="AJ878" s="70"/>
    </row>
    <row r="879" ht="18.0" customHeight="1">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c r="AA879" s="70"/>
      <c r="AB879" s="70"/>
      <c r="AC879" s="70"/>
      <c r="AD879" s="70"/>
      <c r="AE879" s="70"/>
      <c r="AF879" s="70"/>
      <c r="AG879" s="70"/>
      <c r="AH879" s="70"/>
      <c r="AI879" s="70"/>
      <c r="AJ879" s="70"/>
    </row>
    <row r="880" ht="18.0" customHeight="1">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c r="AA880" s="70"/>
      <c r="AB880" s="70"/>
      <c r="AC880" s="70"/>
      <c r="AD880" s="70"/>
      <c r="AE880" s="70"/>
      <c r="AF880" s="70"/>
      <c r="AG880" s="70"/>
      <c r="AH880" s="70"/>
      <c r="AI880" s="70"/>
      <c r="AJ880" s="70"/>
    </row>
    <row r="881" ht="18.0" customHeight="1">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c r="AA881" s="70"/>
      <c r="AB881" s="70"/>
      <c r="AC881" s="70"/>
      <c r="AD881" s="70"/>
      <c r="AE881" s="70"/>
      <c r="AF881" s="70"/>
      <c r="AG881" s="70"/>
      <c r="AH881" s="70"/>
      <c r="AI881" s="70"/>
      <c r="AJ881" s="70"/>
    </row>
    <row r="882" ht="18.0" customHeight="1">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c r="AA882" s="70"/>
      <c r="AB882" s="70"/>
      <c r="AC882" s="70"/>
      <c r="AD882" s="70"/>
      <c r="AE882" s="70"/>
      <c r="AF882" s="70"/>
      <c r="AG882" s="70"/>
      <c r="AH882" s="70"/>
      <c r="AI882" s="70"/>
      <c r="AJ882" s="70"/>
    </row>
    <row r="883" ht="18.0" customHeight="1">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c r="AA883" s="70"/>
      <c r="AB883" s="70"/>
      <c r="AC883" s="70"/>
      <c r="AD883" s="70"/>
      <c r="AE883" s="70"/>
      <c r="AF883" s="70"/>
      <c r="AG883" s="70"/>
      <c r="AH883" s="70"/>
      <c r="AI883" s="70"/>
      <c r="AJ883" s="70"/>
    </row>
    <row r="884" ht="18.0" customHeight="1">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c r="AA884" s="70"/>
      <c r="AB884" s="70"/>
      <c r="AC884" s="70"/>
      <c r="AD884" s="70"/>
      <c r="AE884" s="70"/>
      <c r="AF884" s="70"/>
      <c r="AG884" s="70"/>
      <c r="AH884" s="70"/>
      <c r="AI884" s="70"/>
      <c r="AJ884" s="70"/>
    </row>
    <row r="885" ht="18.0" customHeight="1">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c r="AA885" s="70"/>
      <c r="AB885" s="70"/>
      <c r="AC885" s="70"/>
      <c r="AD885" s="70"/>
      <c r="AE885" s="70"/>
      <c r="AF885" s="70"/>
      <c r="AG885" s="70"/>
      <c r="AH885" s="70"/>
      <c r="AI885" s="70"/>
      <c r="AJ885" s="70"/>
    </row>
    <row r="886" ht="18.0" customHeight="1">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c r="AA886" s="70"/>
      <c r="AB886" s="70"/>
      <c r="AC886" s="70"/>
      <c r="AD886" s="70"/>
      <c r="AE886" s="70"/>
      <c r="AF886" s="70"/>
      <c r="AG886" s="70"/>
      <c r="AH886" s="70"/>
      <c r="AI886" s="70"/>
      <c r="AJ886" s="70"/>
    </row>
    <row r="887" ht="18.0" customHeight="1">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c r="AA887" s="70"/>
      <c r="AB887" s="70"/>
      <c r="AC887" s="70"/>
      <c r="AD887" s="70"/>
      <c r="AE887" s="70"/>
      <c r="AF887" s="70"/>
      <c r="AG887" s="70"/>
      <c r="AH887" s="70"/>
      <c r="AI887" s="70"/>
      <c r="AJ887" s="70"/>
    </row>
    <row r="888" ht="18.0" customHeight="1">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c r="AA888" s="70"/>
      <c r="AB888" s="70"/>
      <c r="AC888" s="70"/>
      <c r="AD888" s="70"/>
      <c r="AE888" s="70"/>
      <c r="AF888" s="70"/>
      <c r="AG888" s="70"/>
      <c r="AH888" s="70"/>
      <c r="AI888" s="70"/>
      <c r="AJ888" s="70"/>
    </row>
    <row r="889" ht="18.0" customHeight="1">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c r="AA889" s="70"/>
      <c r="AB889" s="70"/>
      <c r="AC889" s="70"/>
      <c r="AD889" s="70"/>
      <c r="AE889" s="70"/>
      <c r="AF889" s="70"/>
      <c r="AG889" s="70"/>
      <c r="AH889" s="70"/>
      <c r="AI889" s="70"/>
      <c r="AJ889" s="70"/>
    </row>
    <row r="890" ht="18.0" customHeight="1">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c r="AA890" s="70"/>
      <c r="AB890" s="70"/>
      <c r="AC890" s="70"/>
      <c r="AD890" s="70"/>
      <c r="AE890" s="70"/>
      <c r="AF890" s="70"/>
      <c r="AG890" s="70"/>
      <c r="AH890" s="70"/>
      <c r="AI890" s="70"/>
      <c r="AJ890" s="70"/>
    </row>
    <row r="891" ht="18.0" customHeight="1">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c r="AA891" s="70"/>
      <c r="AB891" s="70"/>
      <c r="AC891" s="70"/>
      <c r="AD891" s="70"/>
      <c r="AE891" s="70"/>
      <c r="AF891" s="70"/>
      <c r="AG891" s="70"/>
      <c r="AH891" s="70"/>
      <c r="AI891" s="70"/>
      <c r="AJ891" s="70"/>
    </row>
    <row r="892" ht="18.0" customHeight="1">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c r="AA892" s="70"/>
      <c r="AB892" s="70"/>
      <c r="AC892" s="70"/>
      <c r="AD892" s="70"/>
      <c r="AE892" s="70"/>
      <c r="AF892" s="70"/>
      <c r="AG892" s="70"/>
      <c r="AH892" s="70"/>
      <c r="AI892" s="70"/>
      <c r="AJ892" s="70"/>
    </row>
    <row r="893" ht="18.0" customHeight="1">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c r="AA893" s="70"/>
      <c r="AB893" s="70"/>
      <c r="AC893" s="70"/>
      <c r="AD893" s="70"/>
      <c r="AE893" s="70"/>
      <c r="AF893" s="70"/>
      <c r="AG893" s="70"/>
      <c r="AH893" s="70"/>
      <c r="AI893" s="70"/>
      <c r="AJ893" s="70"/>
    </row>
    <row r="894" ht="18.0" customHeight="1">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c r="AA894" s="70"/>
      <c r="AB894" s="70"/>
      <c r="AC894" s="70"/>
      <c r="AD894" s="70"/>
      <c r="AE894" s="70"/>
      <c r="AF894" s="70"/>
      <c r="AG894" s="70"/>
      <c r="AH894" s="70"/>
      <c r="AI894" s="70"/>
      <c r="AJ894" s="70"/>
    </row>
    <row r="895" ht="18.0" customHeight="1">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c r="AA895" s="70"/>
      <c r="AB895" s="70"/>
      <c r="AC895" s="70"/>
      <c r="AD895" s="70"/>
      <c r="AE895" s="70"/>
      <c r="AF895" s="70"/>
      <c r="AG895" s="70"/>
      <c r="AH895" s="70"/>
      <c r="AI895" s="70"/>
      <c r="AJ895" s="70"/>
    </row>
    <row r="896" ht="18.0" customHeight="1">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c r="AA896" s="70"/>
      <c r="AB896" s="70"/>
      <c r="AC896" s="70"/>
      <c r="AD896" s="70"/>
      <c r="AE896" s="70"/>
      <c r="AF896" s="70"/>
      <c r="AG896" s="70"/>
      <c r="AH896" s="70"/>
      <c r="AI896" s="70"/>
      <c r="AJ896" s="70"/>
    </row>
    <row r="897" ht="18.0" customHeight="1">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c r="AA897" s="70"/>
      <c r="AB897" s="70"/>
      <c r="AC897" s="70"/>
      <c r="AD897" s="70"/>
      <c r="AE897" s="70"/>
      <c r="AF897" s="70"/>
      <c r="AG897" s="70"/>
      <c r="AH897" s="70"/>
      <c r="AI897" s="70"/>
      <c r="AJ897" s="70"/>
    </row>
    <row r="898" ht="18.0" customHeight="1">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c r="AA898" s="70"/>
      <c r="AB898" s="70"/>
      <c r="AC898" s="70"/>
      <c r="AD898" s="70"/>
      <c r="AE898" s="70"/>
      <c r="AF898" s="70"/>
      <c r="AG898" s="70"/>
      <c r="AH898" s="70"/>
      <c r="AI898" s="70"/>
      <c r="AJ898" s="70"/>
    </row>
    <row r="899" ht="18.0" customHeight="1">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c r="AA899" s="70"/>
      <c r="AB899" s="70"/>
      <c r="AC899" s="70"/>
      <c r="AD899" s="70"/>
      <c r="AE899" s="70"/>
      <c r="AF899" s="70"/>
      <c r="AG899" s="70"/>
      <c r="AH899" s="70"/>
      <c r="AI899" s="70"/>
      <c r="AJ899" s="70"/>
    </row>
    <row r="900" ht="18.0" customHeight="1">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c r="AA900" s="70"/>
      <c r="AB900" s="70"/>
      <c r="AC900" s="70"/>
      <c r="AD900" s="70"/>
      <c r="AE900" s="70"/>
      <c r="AF900" s="70"/>
      <c r="AG900" s="70"/>
      <c r="AH900" s="70"/>
      <c r="AI900" s="70"/>
      <c r="AJ900" s="70"/>
    </row>
    <row r="901" ht="18.0" customHeight="1">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c r="AA901" s="70"/>
      <c r="AB901" s="70"/>
      <c r="AC901" s="70"/>
      <c r="AD901" s="70"/>
      <c r="AE901" s="70"/>
      <c r="AF901" s="70"/>
      <c r="AG901" s="70"/>
      <c r="AH901" s="70"/>
      <c r="AI901" s="70"/>
      <c r="AJ901" s="70"/>
    </row>
    <row r="902" ht="18.0" customHeight="1">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c r="AA902" s="70"/>
      <c r="AB902" s="70"/>
      <c r="AC902" s="70"/>
      <c r="AD902" s="70"/>
      <c r="AE902" s="70"/>
      <c r="AF902" s="70"/>
      <c r="AG902" s="70"/>
      <c r="AH902" s="70"/>
      <c r="AI902" s="70"/>
      <c r="AJ902" s="70"/>
    </row>
    <row r="903" ht="18.0" customHeight="1">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c r="AA903" s="70"/>
      <c r="AB903" s="70"/>
      <c r="AC903" s="70"/>
      <c r="AD903" s="70"/>
      <c r="AE903" s="70"/>
      <c r="AF903" s="70"/>
      <c r="AG903" s="70"/>
      <c r="AH903" s="70"/>
      <c r="AI903" s="70"/>
      <c r="AJ903" s="70"/>
    </row>
    <row r="904" ht="18.0" customHeight="1">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c r="AA904" s="70"/>
      <c r="AB904" s="70"/>
      <c r="AC904" s="70"/>
      <c r="AD904" s="70"/>
      <c r="AE904" s="70"/>
      <c r="AF904" s="70"/>
      <c r="AG904" s="70"/>
      <c r="AH904" s="70"/>
      <c r="AI904" s="70"/>
      <c r="AJ904" s="70"/>
    </row>
    <row r="905" ht="18.0" customHeight="1">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c r="AA905" s="70"/>
      <c r="AB905" s="70"/>
      <c r="AC905" s="70"/>
      <c r="AD905" s="70"/>
      <c r="AE905" s="70"/>
      <c r="AF905" s="70"/>
      <c r="AG905" s="70"/>
      <c r="AH905" s="70"/>
      <c r="AI905" s="70"/>
      <c r="AJ905" s="70"/>
    </row>
    <row r="906" ht="18.0" customHeight="1">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c r="AA906" s="70"/>
      <c r="AB906" s="70"/>
      <c r="AC906" s="70"/>
      <c r="AD906" s="70"/>
      <c r="AE906" s="70"/>
      <c r="AF906" s="70"/>
      <c r="AG906" s="70"/>
      <c r="AH906" s="70"/>
      <c r="AI906" s="70"/>
      <c r="AJ906" s="70"/>
    </row>
    <row r="907" ht="18.0" customHeight="1">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c r="AA907" s="70"/>
      <c r="AB907" s="70"/>
      <c r="AC907" s="70"/>
      <c r="AD907" s="70"/>
      <c r="AE907" s="70"/>
      <c r="AF907" s="70"/>
      <c r="AG907" s="70"/>
      <c r="AH907" s="70"/>
      <c r="AI907" s="70"/>
      <c r="AJ907" s="70"/>
    </row>
    <row r="908" ht="18.0" customHeight="1">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c r="AA908" s="70"/>
      <c r="AB908" s="70"/>
      <c r="AC908" s="70"/>
      <c r="AD908" s="70"/>
      <c r="AE908" s="70"/>
      <c r="AF908" s="70"/>
      <c r="AG908" s="70"/>
      <c r="AH908" s="70"/>
      <c r="AI908" s="70"/>
      <c r="AJ908" s="70"/>
    </row>
    <row r="909" ht="18.0" customHeight="1">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c r="AA909" s="70"/>
      <c r="AB909" s="70"/>
      <c r="AC909" s="70"/>
      <c r="AD909" s="70"/>
      <c r="AE909" s="70"/>
      <c r="AF909" s="70"/>
      <c r="AG909" s="70"/>
      <c r="AH909" s="70"/>
      <c r="AI909" s="70"/>
      <c r="AJ909" s="70"/>
    </row>
    <row r="910" ht="18.0" customHeight="1">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c r="AA910" s="70"/>
      <c r="AB910" s="70"/>
      <c r="AC910" s="70"/>
      <c r="AD910" s="70"/>
      <c r="AE910" s="70"/>
      <c r="AF910" s="70"/>
      <c r="AG910" s="70"/>
      <c r="AH910" s="70"/>
      <c r="AI910" s="70"/>
      <c r="AJ910" s="70"/>
    </row>
    <row r="911" ht="18.0" customHeight="1">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c r="AA911" s="70"/>
      <c r="AB911" s="70"/>
      <c r="AC911" s="70"/>
      <c r="AD911" s="70"/>
      <c r="AE911" s="70"/>
      <c r="AF911" s="70"/>
      <c r="AG911" s="70"/>
      <c r="AH911" s="70"/>
      <c r="AI911" s="70"/>
      <c r="AJ911" s="70"/>
    </row>
    <row r="912" ht="18.0" customHeight="1">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c r="AA912" s="70"/>
      <c r="AB912" s="70"/>
      <c r="AC912" s="70"/>
      <c r="AD912" s="70"/>
      <c r="AE912" s="70"/>
      <c r="AF912" s="70"/>
      <c r="AG912" s="70"/>
      <c r="AH912" s="70"/>
      <c r="AI912" s="70"/>
      <c r="AJ912" s="70"/>
    </row>
    <row r="913" ht="18.0" customHeight="1">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c r="AA913" s="70"/>
      <c r="AB913" s="70"/>
      <c r="AC913" s="70"/>
      <c r="AD913" s="70"/>
      <c r="AE913" s="70"/>
      <c r="AF913" s="70"/>
      <c r="AG913" s="70"/>
      <c r="AH913" s="70"/>
      <c r="AI913" s="70"/>
      <c r="AJ913" s="70"/>
    </row>
    <row r="914" ht="18.0" customHeight="1">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c r="AA914" s="70"/>
      <c r="AB914" s="70"/>
      <c r="AC914" s="70"/>
      <c r="AD914" s="70"/>
      <c r="AE914" s="70"/>
      <c r="AF914" s="70"/>
      <c r="AG914" s="70"/>
      <c r="AH914" s="70"/>
      <c r="AI914" s="70"/>
      <c r="AJ914" s="70"/>
    </row>
    <row r="915" ht="18.0" customHeight="1">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c r="AA915" s="70"/>
      <c r="AB915" s="70"/>
      <c r="AC915" s="70"/>
      <c r="AD915" s="70"/>
      <c r="AE915" s="70"/>
      <c r="AF915" s="70"/>
      <c r="AG915" s="70"/>
      <c r="AH915" s="70"/>
      <c r="AI915" s="70"/>
      <c r="AJ915" s="70"/>
    </row>
    <row r="916" ht="18.0" customHeight="1">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c r="AA916" s="70"/>
      <c r="AB916" s="70"/>
      <c r="AC916" s="70"/>
      <c r="AD916" s="70"/>
      <c r="AE916" s="70"/>
      <c r="AF916" s="70"/>
      <c r="AG916" s="70"/>
      <c r="AH916" s="70"/>
      <c r="AI916" s="70"/>
      <c r="AJ916" s="70"/>
    </row>
    <row r="917" ht="18.0" customHeight="1">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c r="AA917" s="70"/>
      <c r="AB917" s="70"/>
      <c r="AC917" s="70"/>
      <c r="AD917" s="70"/>
      <c r="AE917" s="70"/>
      <c r="AF917" s="70"/>
      <c r="AG917" s="70"/>
      <c r="AH917" s="70"/>
      <c r="AI917" s="70"/>
      <c r="AJ917" s="70"/>
    </row>
    <row r="918" ht="18.0" customHeight="1">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c r="AA918" s="70"/>
      <c r="AB918" s="70"/>
      <c r="AC918" s="70"/>
      <c r="AD918" s="70"/>
      <c r="AE918" s="70"/>
      <c r="AF918" s="70"/>
      <c r="AG918" s="70"/>
      <c r="AH918" s="70"/>
      <c r="AI918" s="70"/>
      <c r="AJ918" s="70"/>
    </row>
    <row r="919" ht="18.0" customHeight="1">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c r="AA919" s="70"/>
      <c r="AB919" s="70"/>
      <c r="AC919" s="70"/>
      <c r="AD919" s="70"/>
      <c r="AE919" s="70"/>
      <c r="AF919" s="70"/>
      <c r="AG919" s="70"/>
      <c r="AH919" s="70"/>
      <c r="AI919" s="70"/>
      <c r="AJ919" s="70"/>
    </row>
    <row r="920" ht="18.0" customHeight="1">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c r="AA920" s="70"/>
      <c r="AB920" s="70"/>
      <c r="AC920" s="70"/>
      <c r="AD920" s="70"/>
      <c r="AE920" s="70"/>
      <c r="AF920" s="70"/>
      <c r="AG920" s="70"/>
      <c r="AH920" s="70"/>
      <c r="AI920" s="70"/>
      <c r="AJ920" s="70"/>
    </row>
    <row r="921" ht="18.0" customHeight="1">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c r="AA921" s="70"/>
      <c r="AB921" s="70"/>
      <c r="AC921" s="70"/>
      <c r="AD921" s="70"/>
      <c r="AE921" s="70"/>
      <c r="AF921" s="70"/>
      <c r="AG921" s="70"/>
      <c r="AH921" s="70"/>
      <c r="AI921" s="70"/>
      <c r="AJ921" s="70"/>
    </row>
    <row r="922" ht="18.0" customHeight="1">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c r="AA922" s="70"/>
      <c r="AB922" s="70"/>
      <c r="AC922" s="70"/>
      <c r="AD922" s="70"/>
      <c r="AE922" s="70"/>
      <c r="AF922" s="70"/>
      <c r="AG922" s="70"/>
      <c r="AH922" s="70"/>
      <c r="AI922" s="70"/>
      <c r="AJ922" s="70"/>
    </row>
    <row r="923" ht="18.0" customHeight="1">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c r="AA923" s="70"/>
      <c r="AB923" s="70"/>
      <c r="AC923" s="70"/>
      <c r="AD923" s="70"/>
      <c r="AE923" s="70"/>
      <c r="AF923" s="70"/>
      <c r="AG923" s="70"/>
      <c r="AH923" s="70"/>
      <c r="AI923" s="70"/>
      <c r="AJ923" s="70"/>
    </row>
    <row r="924" ht="18.0" customHeight="1">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c r="AA924" s="70"/>
      <c r="AB924" s="70"/>
      <c r="AC924" s="70"/>
      <c r="AD924" s="70"/>
      <c r="AE924" s="70"/>
      <c r="AF924" s="70"/>
      <c r="AG924" s="70"/>
      <c r="AH924" s="70"/>
      <c r="AI924" s="70"/>
      <c r="AJ924" s="70"/>
    </row>
    <row r="925" ht="18.0" customHeight="1">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c r="AA925" s="70"/>
      <c r="AB925" s="70"/>
      <c r="AC925" s="70"/>
      <c r="AD925" s="70"/>
      <c r="AE925" s="70"/>
      <c r="AF925" s="70"/>
      <c r="AG925" s="70"/>
      <c r="AH925" s="70"/>
      <c r="AI925" s="70"/>
      <c r="AJ925" s="70"/>
    </row>
    <row r="926" ht="18.0" customHeight="1">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c r="AA926" s="70"/>
      <c r="AB926" s="70"/>
      <c r="AC926" s="70"/>
      <c r="AD926" s="70"/>
      <c r="AE926" s="70"/>
      <c r="AF926" s="70"/>
      <c r="AG926" s="70"/>
      <c r="AH926" s="70"/>
      <c r="AI926" s="70"/>
      <c r="AJ926" s="70"/>
    </row>
    <row r="927" ht="18.0" customHeight="1">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c r="AA927" s="70"/>
      <c r="AB927" s="70"/>
      <c r="AC927" s="70"/>
      <c r="AD927" s="70"/>
      <c r="AE927" s="70"/>
      <c r="AF927" s="70"/>
      <c r="AG927" s="70"/>
      <c r="AH927" s="70"/>
      <c r="AI927" s="70"/>
      <c r="AJ927" s="70"/>
    </row>
    <row r="928" ht="18.0" customHeight="1">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c r="AA928" s="70"/>
      <c r="AB928" s="70"/>
      <c r="AC928" s="70"/>
      <c r="AD928" s="70"/>
      <c r="AE928" s="70"/>
      <c r="AF928" s="70"/>
      <c r="AG928" s="70"/>
      <c r="AH928" s="70"/>
      <c r="AI928" s="70"/>
      <c r="AJ928" s="70"/>
    </row>
    <row r="929" ht="18.0" customHeight="1">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c r="AA929" s="70"/>
      <c r="AB929" s="70"/>
      <c r="AC929" s="70"/>
      <c r="AD929" s="70"/>
      <c r="AE929" s="70"/>
      <c r="AF929" s="70"/>
      <c r="AG929" s="70"/>
      <c r="AH929" s="70"/>
      <c r="AI929" s="70"/>
      <c r="AJ929" s="70"/>
    </row>
    <row r="930" ht="18.0" customHeight="1">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c r="AA930" s="70"/>
      <c r="AB930" s="70"/>
      <c r="AC930" s="70"/>
      <c r="AD930" s="70"/>
      <c r="AE930" s="70"/>
      <c r="AF930" s="70"/>
      <c r="AG930" s="70"/>
      <c r="AH930" s="70"/>
      <c r="AI930" s="70"/>
      <c r="AJ930" s="70"/>
    </row>
    <row r="931" ht="18.0" customHeight="1">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c r="AA931" s="70"/>
      <c r="AB931" s="70"/>
      <c r="AC931" s="70"/>
      <c r="AD931" s="70"/>
      <c r="AE931" s="70"/>
      <c r="AF931" s="70"/>
      <c r="AG931" s="70"/>
      <c r="AH931" s="70"/>
      <c r="AI931" s="70"/>
      <c r="AJ931" s="70"/>
    </row>
    <row r="932" ht="18.0" customHeight="1">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c r="AA932" s="70"/>
      <c r="AB932" s="70"/>
      <c r="AC932" s="70"/>
      <c r="AD932" s="70"/>
      <c r="AE932" s="70"/>
      <c r="AF932" s="70"/>
      <c r="AG932" s="70"/>
      <c r="AH932" s="70"/>
      <c r="AI932" s="70"/>
      <c r="AJ932" s="70"/>
    </row>
    <row r="933" ht="18.0" customHeight="1">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c r="AA933" s="70"/>
      <c r="AB933" s="70"/>
      <c r="AC933" s="70"/>
      <c r="AD933" s="70"/>
      <c r="AE933" s="70"/>
      <c r="AF933" s="70"/>
      <c r="AG933" s="70"/>
      <c r="AH933" s="70"/>
      <c r="AI933" s="70"/>
      <c r="AJ933" s="70"/>
    </row>
    <row r="934" ht="18.0" customHeight="1">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c r="AA934" s="70"/>
      <c r="AB934" s="70"/>
      <c r="AC934" s="70"/>
      <c r="AD934" s="70"/>
      <c r="AE934" s="70"/>
      <c r="AF934" s="70"/>
      <c r="AG934" s="70"/>
      <c r="AH934" s="70"/>
      <c r="AI934" s="70"/>
      <c r="AJ934" s="70"/>
    </row>
    <row r="935" ht="18.0" customHeight="1">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c r="AA935" s="70"/>
      <c r="AB935" s="70"/>
      <c r="AC935" s="70"/>
      <c r="AD935" s="70"/>
      <c r="AE935" s="70"/>
      <c r="AF935" s="70"/>
      <c r="AG935" s="70"/>
      <c r="AH935" s="70"/>
      <c r="AI935" s="70"/>
      <c r="AJ935" s="70"/>
    </row>
    <row r="936" ht="18.0" customHeight="1">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c r="AA936" s="70"/>
      <c r="AB936" s="70"/>
      <c r="AC936" s="70"/>
      <c r="AD936" s="70"/>
      <c r="AE936" s="70"/>
      <c r="AF936" s="70"/>
      <c r="AG936" s="70"/>
      <c r="AH936" s="70"/>
      <c r="AI936" s="70"/>
      <c r="AJ936" s="70"/>
    </row>
    <row r="937" ht="18.0" customHeight="1">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c r="AA937" s="70"/>
      <c r="AB937" s="70"/>
      <c r="AC937" s="70"/>
      <c r="AD937" s="70"/>
      <c r="AE937" s="70"/>
      <c r="AF937" s="70"/>
      <c r="AG937" s="70"/>
      <c r="AH937" s="70"/>
      <c r="AI937" s="70"/>
      <c r="AJ937" s="70"/>
    </row>
    <row r="938" ht="18.0" customHeight="1">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c r="AA938" s="70"/>
      <c r="AB938" s="70"/>
      <c r="AC938" s="70"/>
      <c r="AD938" s="70"/>
      <c r="AE938" s="70"/>
      <c r="AF938" s="70"/>
      <c r="AG938" s="70"/>
      <c r="AH938" s="70"/>
      <c r="AI938" s="70"/>
      <c r="AJ938" s="70"/>
    </row>
    <row r="939" ht="18.0" customHeight="1">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c r="AA939" s="70"/>
      <c r="AB939" s="70"/>
      <c r="AC939" s="70"/>
      <c r="AD939" s="70"/>
      <c r="AE939" s="70"/>
      <c r="AF939" s="70"/>
      <c r="AG939" s="70"/>
      <c r="AH939" s="70"/>
      <c r="AI939" s="70"/>
      <c r="AJ939" s="70"/>
    </row>
    <row r="940" ht="18.0" customHeight="1">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c r="AA940" s="70"/>
      <c r="AB940" s="70"/>
      <c r="AC940" s="70"/>
      <c r="AD940" s="70"/>
      <c r="AE940" s="70"/>
      <c r="AF940" s="70"/>
      <c r="AG940" s="70"/>
      <c r="AH940" s="70"/>
      <c r="AI940" s="70"/>
      <c r="AJ940" s="70"/>
    </row>
    <row r="941" ht="18.0" customHeight="1">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c r="AA941" s="70"/>
      <c r="AB941" s="70"/>
      <c r="AC941" s="70"/>
      <c r="AD941" s="70"/>
      <c r="AE941" s="70"/>
      <c r="AF941" s="70"/>
      <c r="AG941" s="70"/>
      <c r="AH941" s="70"/>
      <c r="AI941" s="70"/>
      <c r="AJ941" s="70"/>
    </row>
    <row r="942" ht="18.0" customHeight="1">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c r="AA942" s="70"/>
      <c r="AB942" s="70"/>
      <c r="AC942" s="70"/>
      <c r="AD942" s="70"/>
      <c r="AE942" s="70"/>
      <c r="AF942" s="70"/>
      <c r="AG942" s="70"/>
      <c r="AH942" s="70"/>
      <c r="AI942" s="70"/>
      <c r="AJ942" s="70"/>
    </row>
    <row r="943" ht="18.0" customHeight="1">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c r="AA943" s="70"/>
      <c r="AB943" s="70"/>
      <c r="AC943" s="70"/>
      <c r="AD943" s="70"/>
      <c r="AE943" s="70"/>
      <c r="AF943" s="70"/>
      <c r="AG943" s="70"/>
      <c r="AH943" s="70"/>
      <c r="AI943" s="70"/>
      <c r="AJ943" s="70"/>
    </row>
    <row r="944" ht="18.0" customHeight="1">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c r="AA944" s="70"/>
      <c r="AB944" s="70"/>
      <c r="AC944" s="70"/>
      <c r="AD944" s="70"/>
      <c r="AE944" s="70"/>
      <c r="AF944" s="70"/>
      <c r="AG944" s="70"/>
      <c r="AH944" s="70"/>
      <c r="AI944" s="70"/>
      <c r="AJ944" s="70"/>
    </row>
    <row r="945" ht="18.0" customHeight="1">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c r="AA945" s="70"/>
      <c r="AB945" s="70"/>
      <c r="AC945" s="70"/>
      <c r="AD945" s="70"/>
      <c r="AE945" s="70"/>
      <c r="AF945" s="70"/>
      <c r="AG945" s="70"/>
      <c r="AH945" s="70"/>
      <c r="AI945" s="70"/>
      <c r="AJ945" s="70"/>
    </row>
    <row r="946" ht="18.0" customHeight="1">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c r="AA946" s="70"/>
      <c r="AB946" s="70"/>
      <c r="AC946" s="70"/>
      <c r="AD946" s="70"/>
      <c r="AE946" s="70"/>
      <c r="AF946" s="70"/>
      <c r="AG946" s="70"/>
      <c r="AH946" s="70"/>
      <c r="AI946" s="70"/>
      <c r="AJ946" s="70"/>
    </row>
    <row r="947" ht="18.0" customHeight="1">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c r="AA947" s="70"/>
      <c r="AB947" s="70"/>
      <c r="AC947" s="70"/>
      <c r="AD947" s="70"/>
      <c r="AE947" s="70"/>
      <c r="AF947" s="70"/>
      <c r="AG947" s="70"/>
      <c r="AH947" s="70"/>
      <c r="AI947" s="70"/>
      <c r="AJ947" s="70"/>
    </row>
    <row r="948" ht="18.0" customHeight="1">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c r="AA948" s="70"/>
      <c r="AB948" s="70"/>
      <c r="AC948" s="70"/>
      <c r="AD948" s="70"/>
      <c r="AE948" s="70"/>
      <c r="AF948" s="70"/>
      <c r="AG948" s="70"/>
      <c r="AH948" s="70"/>
      <c r="AI948" s="70"/>
      <c r="AJ948" s="70"/>
    </row>
    <row r="949" ht="18.0" customHeight="1">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c r="AA949" s="70"/>
      <c r="AB949" s="70"/>
      <c r="AC949" s="70"/>
      <c r="AD949" s="70"/>
      <c r="AE949" s="70"/>
      <c r="AF949" s="70"/>
      <c r="AG949" s="70"/>
      <c r="AH949" s="70"/>
      <c r="AI949" s="70"/>
      <c r="AJ949" s="70"/>
    </row>
    <row r="950" ht="18.0" customHeight="1">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c r="AA950" s="70"/>
      <c r="AB950" s="70"/>
      <c r="AC950" s="70"/>
      <c r="AD950" s="70"/>
      <c r="AE950" s="70"/>
      <c r="AF950" s="70"/>
      <c r="AG950" s="70"/>
      <c r="AH950" s="70"/>
      <c r="AI950" s="70"/>
      <c r="AJ950" s="70"/>
    </row>
    <row r="951" ht="18.0" customHeight="1">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c r="AA951" s="70"/>
      <c r="AB951" s="70"/>
      <c r="AC951" s="70"/>
      <c r="AD951" s="70"/>
      <c r="AE951" s="70"/>
      <c r="AF951" s="70"/>
      <c r="AG951" s="70"/>
      <c r="AH951" s="70"/>
      <c r="AI951" s="70"/>
      <c r="AJ951" s="70"/>
    </row>
    <row r="952" ht="18.0" customHeight="1">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c r="AA952" s="70"/>
      <c r="AB952" s="70"/>
      <c r="AC952" s="70"/>
      <c r="AD952" s="70"/>
      <c r="AE952" s="70"/>
      <c r="AF952" s="70"/>
      <c r="AG952" s="70"/>
      <c r="AH952" s="70"/>
      <c r="AI952" s="70"/>
      <c r="AJ952" s="70"/>
    </row>
    <row r="953" ht="18.0" customHeight="1">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c r="AA953" s="70"/>
      <c r="AB953" s="70"/>
      <c r="AC953" s="70"/>
      <c r="AD953" s="70"/>
      <c r="AE953" s="70"/>
      <c r="AF953" s="70"/>
      <c r="AG953" s="70"/>
      <c r="AH953" s="70"/>
      <c r="AI953" s="70"/>
      <c r="AJ953" s="70"/>
    </row>
    <row r="954" ht="18.0" customHeight="1">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c r="AA954" s="70"/>
      <c r="AB954" s="70"/>
      <c r="AC954" s="70"/>
      <c r="AD954" s="70"/>
      <c r="AE954" s="70"/>
      <c r="AF954" s="70"/>
      <c r="AG954" s="70"/>
      <c r="AH954" s="70"/>
      <c r="AI954" s="70"/>
      <c r="AJ954" s="70"/>
    </row>
    <row r="955" ht="18.0" customHeight="1">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c r="AA955" s="70"/>
      <c r="AB955" s="70"/>
      <c r="AC955" s="70"/>
      <c r="AD955" s="70"/>
      <c r="AE955" s="70"/>
      <c r="AF955" s="70"/>
      <c r="AG955" s="70"/>
      <c r="AH955" s="70"/>
      <c r="AI955" s="70"/>
      <c r="AJ955" s="70"/>
    </row>
    <row r="956" ht="18.0" customHeight="1">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c r="AA956" s="70"/>
      <c r="AB956" s="70"/>
      <c r="AC956" s="70"/>
      <c r="AD956" s="70"/>
      <c r="AE956" s="70"/>
      <c r="AF956" s="70"/>
      <c r="AG956" s="70"/>
      <c r="AH956" s="70"/>
      <c r="AI956" s="70"/>
      <c r="AJ956" s="70"/>
    </row>
    <row r="957" ht="18.0" customHeight="1">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c r="AA957" s="70"/>
      <c r="AB957" s="70"/>
      <c r="AC957" s="70"/>
      <c r="AD957" s="70"/>
      <c r="AE957" s="70"/>
      <c r="AF957" s="70"/>
      <c r="AG957" s="70"/>
      <c r="AH957" s="70"/>
      <c r="AI957" s="70"/>
      <c r="AJ957" s="70"/>
    </row>
    <row r="958" ht="18.0" customHeight="1">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c r="AA958" s="70"/>
      <c r="AB958" s="70"/>
      <c r="AC958" s="70"/>
      <c r="AD958" s="70"/>
      <c r="AE958" s="70"/>
      <c r="AF958" s="70"/>
      <c r="AG958" s="70"/>
      <c r="AH958" s="70"/>
      <c r="AI958" s="70"/>
      <c r="AJ958" s="70"/>
    </row>
    <row r="959" ht="18.0" customHeight="1">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c r="AA959" s="70"/>
      <c r="AB959" s="70"/>
      <c r="AC959" s="70"/>
      <c r="AD959" s="70"/>
      <c r="AE959" s="70"/>
      <c r="AF959" s="70"/>
      <c r="AG959" s="70"/>
      <c r="AH959" s="70"/>
      <c r="AI959" s="70"/>
      <c r="AJ959" s="70"/>
    </row>
    <row r="960" ht="18.0" customHeight="1">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c r="AA960" s="70"/>
      <c r="AB960" s="70"/>
      <c r="AC960" s="70"/>
      <c r="AD960" s="70"/>
      <c r="AE960" s="70"/>
      <c r="AF960" s="70"/>
      <c r="AG960" s="70"/>
      <c r="AH960" s="70"/>
      <c r="AI960" s="70"/>
      <c r="AJ960" s="70"/>
    </row>
    <row r="961" ht="18.0" customHeight="1">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c r="AA961" s="70"/>
      <c r="AB961" s="70"/>
      <c r="AC961" s="70"/>
      <c r="AD961" s="70"/>
      <c r="AE961" s="70"/>
      <c r="AF961" s="70"/>
      <c r="AG961" s="70"/>
      <c r="AH961" s="70"/>
      <c r="AI961" s="70"/>
      <c r="AJ961" s="70"/>
    </row>
    <row r="962" ht="18.0" customHeight="1">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c r="AA962" s="70"/>
      <c r="AB962" s="70"/>
      <c r="AC962" s="70"/>
      <c r="AD962" s="70"/>
      <c r="AE962" s="70"/>
      <c r="AF962" s="70"/>
      <c r="AG962" s="70"/>
      <c r="AH962" s="70"/>
      <c r="AI962" s="70"/>
      <c r="AJ962" s="70"/>
    </row>
    <row r="963" ht="18.0" customHeight="1">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c r="AA963" s="70"/>
      <c r="AB963" s="70"/>
      <c r="AC963" s="70"/>
      <c r="AD963" s="70"/>
      <c r="AE963" s="70"/>
      <c r="AF963" s="70"/>
      <c r="AG963" s="70"/>
      <c r="AH963" s="70"/>
      <c r="AI963" s="70"/>
      <c r="AJ963" s="70"/>
    </row>
    <row r="964" ht="18.0" customHeight="1">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c r="AA964" s="70"/>
      <c r="AB964" s="70"/>
      <c r="AC964" s="70"/>
      <c r="AD964" s="70"/>
      <c r="AE964" s="70"/>
      <c r="AF964" s="70"/>
      <c r="AG964" s="70"/>
      <c r="AH964" s="70"/>
      <c r="AI964" s="70"/>
      <c r="AJ964" s="70"/>
    </row>
    <row r="965" ht="18.0" customHeight="1">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c r="AA965" s="70"/>
      <c r="AB965" s="70"/>
      <c r="AC965" s="70"/>
      <c r="AD965" s="70"/>
      <c r="AE965" s="70"/>
      <c r="AF965" s="70"/>
      <c r="AG965" s="70"/>
      <c r="AH965" s="70"/>
      <c r="AI965" s="70"/>
      <c r="AJ965" s="70"/>
    </row>
    <row r="966" ht="18.0" customHeight="1">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c r="AA966" s="70"/>
      <c r="AB966" s="70"/>
      <c r="AC966" s="70"/>
      <c r="AD966" s="70"/>
      <c r="AE966" s="70"/>
      <c r="AF966" s="70"/>
      <c r="AG966" s="70"/>
      <c r="AH966" s="70"/>
      <c r="AI966" s="70"/>
      <c r="AJ966" s="70"/>
    </row>
    <row r="967" ht="18.0" customHeight="1">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c r="AA967" s="70"/>
      <c r="AB967" s="70"/>
      <c r="AC967" s="70"/>
      <c r="AD967" s="70"/>
      <c r="AE967" s="70"/>
      <c r="AF967" s="70"/>
      <c r="AG967" s="70"/>
      <c r="AH967" s="70"/>
      <c r="AI967" s="70"/>
      <c r="AJ967" s="70"/>
    </row>
    <row r="968" ht="18.0" customHeight="1">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c r="AA968" s="70"/>
      <c r="AB968" s="70"/>
      <c r="AC968" s="70"/>
      <c r="AD968" s="70"/>
      <c r="AE968" s="70"/>
      <c r="AF968" s="70"/>
      <c r="AG968" s="70"/>
      <c r="AH968" s="70"/>
      <c r="AI968" s="70"/>
      <c r="AJ968" s="70"/>
    </row>
    <row r="969" ht="18.0" customHeight="1">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c r="AA969" s="70"/>
      <c r="AB969" s="70"/>
      <c r="AC969" s="70"/>
      <c r="AD969" s="70"/>
      <c r="AE969" s="70"/>
      <c r="AF969" s="70"/>
      <c r="AG969" s="70"/>
      <c r="AH969" s="70"/>
      <c r="AI969" s="70"/>
      <c r="AJ969" s="70"/>
    </row>
    <row r="970" ht="18.0" customHeight="1">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c r="AA970" s="70"/>
      <c r="AB970" s="70"/>
      <c r="AC970" s="70"/>
      <c r="AD970" s="70"/>
      <c r="AE970" s="70"/>
      <c r="AF970" s="70"/>
      <c r="AG970" s="70"/>
      <c r="AH970" s="70"/>
      <c r="AI970" s="70"/>
      <c r="AJ970" s="70"/>
    </row>
    <row r="971" ht="18.0" customHeight="1">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c r="AA971" s="70"/>
      <c r="AB971" s="70"/>
      <c r="AC971" s="70"/>
      <c r="AD971" s="70"/>
      <c r="AE971" s="70"/>
      <c r="AF971" s="70"/>
      <c r="AG971" s="70"/>
      <c r="AH971" s="70"/>
      <c r="AI971" s="70"/>
      <c r="AJ971" s="70"/>
    </row>
    <row r="972" ht="18.0" customHeight="1">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c r="AA972" s="70"/>
      <c r="AB972" s="70"/>
      <c r="AC972" s="70"/>
      <c r="AD972" s="70"/>
      <c r="AE972" s="70"/>
      <c r="AF972" s="70"/>
      <c r="AG972" s="70"/>
      <c r="AH972" s="70"/>
      <c r="AI972" s="70"/>
      <c r="AJ972" s="70"/>
    </row>
    <row r="973" ht="18.0" customHeight="1">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c r="AA973" s="70"/>
      <c r="AB973" s="70"/>
      <c r="AC973" s="70"/>
      <c r="AD973" s="70"/>
      <c r="AE973" s="70"/>
      <c r="AF973" s="70"/>
      <c r="AG973" s="70"/>
      <c r="AH973" s="70"/>
      <c r="AI973" s="70"/>
      <c r="AJ973" s="70"/>
    </row>
    <row r="974" ht="18.0" customHeight="1">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c r="AA974" s="70"/>
      <c r="AB974" s="70"/>
      <c r="AC974" s="70"/>
      <c r="AD974" s="70"/>
      <c r="AE974" s="70"/>
      <c r="AF974" s="70"/>
      <c r="AG974" s="70"/>
      <c r="AH974" s="70"/>
      <c r="AI974" s="70"/>
      <c r="AJ974" s="70"/>
    </row>
    <row r="975" ht="18.0" customHeight="1">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c r="AA975" s="70"/>
      <c r="AB975" s="70"/>
      <c r="AC975" s="70"/>
      <c r="AD975" s="70"/>
      <c r="AE975" s="70"/>
      <c r="AF975" s="70"/>
      <c r="AG975" s="70"/>
      <c r="AH975" s="70"/>
      <c r="AI975" s="70"/>
      <c r="AJ975" s="70"/>
    </row>
    <row r="976" ht="18.0" customHeight="1">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c r="AA976" s="70"/>
      <c r="AB976" s="70"/>
      <c r="AC976" s="70"/>
      <c r="AD976" s="70"/>
      <c r="AE976" s="70"/>
      <c r="AF976" s="70"/>
      <c r="AG976" s="70"/>
      <c r="AH976" s="70"/>
      <c r="AI976" s="70"/>
      <c r="AJ976" s="70"/>
    </row>
    <row r="977" ht="18.0" customHeight="1">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c r="AA977" s="70"/>
      <c r="AB977" s="70"/>
      <c r="AC977" s="70"/>
      <c r="AD977" s="70"/>
      <c r="AE977" s="70"/>
      <c r="AF977" s="70"/>
      <c r="AG977" s="70"/>
      <c r="AH977" s="70"/>
      <c r="AI977" s="70"/>
      <c r="AJ977" s="70"/>
    </row>
    <row r="978" ht="18.0" customHeight="1">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c r="AA978" s="70"/>
      <c r="AB978" s="70"/>
      <c r="AC978" s="70"/>
      <c r="AD978" s="70"/>
      <c r="AE978" s="70"/>
      <c r="AF978" s="70"/>
      <c r="AG978" s="70"/>
      <c r="AH978" s="70"/>
      <c r="AI978" s="70"/>
      <c r="AJ978" s="70"/>
    </row>
    <row r="979" ht="18.0" customHeight="1">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c r="AA979" s="70"/>
      <c r="AB979" s="70"/>
      <c r="AC979" s="70"/>
      <c r="AD979" s="70"/>
      <c r="AE979" s="70"/>
      <c r="AF979" s="70"/>
      <c r="AG979" s="70"/>
      <c r="AH979" s="70"/>
      <c r="AI979" s="70"/>
      <c r="AJ979" s="70"/>
    </row>
    <row r="980" ht="18.0" customHeight="1">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c r="AA980" s="70"/>
      <c r="AB980" s="70"/>
      <c r="AC980" s="70"/>
      <c r="AD980" s="70"/>
      <c r="AE980" s="70"/>
      <c r="AF980" s="70"/>
      <c r="AG980" s="70"/>
      <c r="AH980" s="70"/>
      <c r="AI980" s="70"/>
      <c r="AJ980" s="70"/>
    </row>
    <row r="981" ht="18.0" customHeight="1">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c r="AA981" s="70"/>
      <c r="AB981" s="70"/>
      <c r="AC981" s="70"/>
      <c r="AD981" s="70"/>
      <c r="AE981" s="70"/>
      <c r="AF981" s="70"/>
      <c r="AG981" s="70"/>
      <c r="AH981" s="70"/>
      <c r="AI981" s="70"/>
      <c r="AJ981" s="70"/>
    </row>
    <row r="982" ht="18.0" customHeight="1">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c r="AA982" s="70"/>
      <c r="AB982" s="70"/>
      <c r="AC982" s="70"/>
      <c r="AD982" s="70"/>
      <c r="AE982" s="70"/>
      <c r="AF982" s="70"/>
      <c r="AG982" s="70"/>
      <c r="AH982" s="70"/>
      <c r="AI982" s="70"/>
      <c r="AJ982" s="70"/>
    </row>
    <row r="983" ht="18.0" customHeight="1">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c r="AA983" s="70"/>
      <c r="AB983" s="70"/>
      <c r="AC983" s="70"/>
      <c r="AD983" s="70"/>
      <c r="AE983" s="70"/>
      <c r="AF983" s="70"/>
      <c r="AG983" s="70"/>
      <c r="AH983" s="70"/>
      <c r="AI983" s="70"/>
      <c r="AJ983" s="70"/>
    </row>
    <row r="984" ht="18.0" customHeight="1">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c r="AA984" s="70"/>
      <c r="AB984" s="70"/>
      <c r="AC984" s="70"/>
      <c r="AD984" s="70"/>
      <c r="AE984" s="70"/>
      <c r="AF984" s="70"/>
      <c r="AG984" s="70"/>
      <c r="AH984" s="70"/>
      <c r="AI984" s="70"/>
      <c r="AJ984" s="70"/>
    </row>
    <row r="985" ht="18.0" customHeight="1">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c r="AA985" s="70"/>
      <c r="AB985" s="70"/>
      <c r="AC985" s="70"/>
      <c r="AD985" s="70"/>
      <c r="AE985" s="70"/>
      <c r="AF985" s="70"/>
      <c r="AG985" s="70"/>
      <c r="AH985" s="70"/>
      <c r="AI985" s="70"/>
      <c r="AJ985" s="70"/>
    </row>
    <row r="986" ht="18.0" customHeight="1">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c r="AA986" s="70"/>
      <c r="AB986" s="70"/>
      <c r="AC986" s="70"/>
      <c r="AD986" s="70"/>
      <c r="AE986" s="70"/>
      <c r="AF986" s="70"/>
      <c r="AG986" s="70"/>
      <c r="AH986" s="70"/>
      <c r="AI986" s="70"/>
      <c r="AJ986" s="70"/>
    </row>
    <row r="987" ht="18.0" customHeight="1">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c r="AA987" s="70"/>
      <c r="AB987" s="70"/>
      <c r="AC987" s="70"/>
      <c r="AD987" s="70"/>
      <c r="AE987" s="70"/>
      <c r="AF987" s="70"/>
      <c r="AG987" s="70"/>
      <c r="AH987" s="70"/>
      <c r="AI987" s="70"/>
      <c r="AJ987" s="70"/>
    </row>
    <row r="988" ht="18.0" customHeight="1">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c r="AA988" s="70"/>
      <c r="AB988" s="70"/>
      <c r="AC988" s="70"/>
      <c r="AD988" s="70"/>
      <c r="AE988" s="70"/>
      <c r="AF988" s="70"/>
      <c r="AG988" s="70"/>
      <c r="AH988" s="70"/>
      <c r="AI988" s="70"/>
      <c r="AJ988" s="70"/>
    </row>
    <row r="989" ht="18.0" customHeight="1">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c r="AA989" s="70"/>
      <c r="AB989" s="70"/>
      <c r="AC989" s="70"/>
      <c r="AD989" s="70"/>
      <c r="AE989" s="70"/>
      <c r="AF989" s="70"/>
      <c r="AG989" s="70"/>
      <c r="AH989" s="70"/>
      <c r="AI989" s="70"/>
      <c r="AJ989" s="70"/>
    </row>
    <row r="990" ht="18.0" customHeight="1">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c r="AA990" s="70"/>
      <c r="AB990" s="70"/>
      <c r="AC990" s="70"/>
      <c r="AD990" s="70"/>
      <c r="AE990" s="70"/>
      <c r="AF990" s="70"/>
      <c r="AG990" s="70"/>
      <c r="AH990" s="70"/>
      <c r="AI990" s="70"/>
      <c r="AJ990" s="70"/>
    </row>
    <row r="991" ht="18.0" customHeight="1">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c r="AA991" s="70"/>
      <c r="AB991" s="70"/>
      <c r="AC991" s="70"/>
      <c r="AD991" s="70"/>
      <c r="AE991" s="70"/>
      <c r="AF991" s="70"/>
      <c r="AG991" s="70"/>
      <c r="AH991" s="70"/>
      <c r="AI991" s="70"/>
      <c r="AJ991" s="70"/>
    </row>
    <row r="992" ht="18.0" customHeight="1">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c r="AA992" s="70"/>
      <c r="AB992" s="70"/>
      <c r="AC992" s="70"/>
      <c r="AD992" s="70"/>
      <c r="AE992" s="70"/>
      <c r="AF992" s="70"/>
      <c r="AG992" s="70"/>
      <c r="AH992" s="70"/>
      <c r="AI992" s="70"/>
      <c r="AJ992" s="70"/>
    </row>
    <row r="993" ht="18.0" customHeight="1">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c r="AA993" s="70"/>
      <c r="AB993" s="70"/>
      <c r="AC993" s="70"/>
      <c r="AD993" s="70"/>
      <c r="AE993" s="70"/>
      <c r="AF993" s="70"/>
      <c r="AG993" s="70"/>
      <c r="AH993" s="70"/>
      <c r="AI993" s="70"/>
      <c r="AJ993" s="70"/>
    </row>
    <row r="994" ht="18.0" customHeight="1">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c r="AA994" s="70"/>
      <c r="AB994" s="70"/>
      <c r="AC994" s="70"/>
      <c r="AD994" s="70"/>
      <c r="AE994" s="70"/>
      <c r="AF994" s="70"/>
      <c r="AG994" s="70"/>
      <c r="AH994" s="70"/>
      <c r="AI994" s="70"/>
      <c r="AJ994" s="70"/>
    </row>
    <row r="995" ht="18.0" customHeight="1">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c r="AA995" s="70"/>
      <c r="AB995" s="70"/>
      <c r="AC995" s="70"/>
      <c r="AD995" s="70"/>
      <c r="AE995" s="70"/>
      <c r="AF995" s="70"/>
      <c r="AG995" s="70"/>
      <c r="AH995" s="70"/>
      <c r="AI995" s="70"/>
      <c r="AJ995" s="70"/>
    </row>
    <row r="996" ht="18.0" customHeight="1">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c r="AA996" s="70"/>
      <c r="AB996" s="70"/>
      <c r="AC996" s="70"/>
      <c r="AD996" s="70"/>
      <c r="AE996" s="70"/>
      <c r="AF996" s="70"/>
      <c r="AG996" s="70"/>
      <c r="AH996" s="70"/>
      <c r="AI996" s="70"/>
      <c r="AJ996" s="70"/>
    </row>
    <row r="997" ht="18.0" customHeight="1">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c r="AA997" s="70"/>
      <c r="AB997" s="70"/>
      <c r="AC997" s="70"/>
      <c r="AD997" s="70"/>
      <c r="AE997" s="70"/>
      <c r="AF997" s="70"/>
      <c r="AG997" s="70"/>
      <c r="AH997" s="70"/>
      <c r="AI997" s="70"/>
      <c r="AJ997" s="70"/>
    </row>
    <row r="998" ht="18.0" customHeight="1">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c r="AA998" s="70"/>
      <c r="AB998" s="70"/>
      <c r="AC998" s="70"/>
      <c r="AD998" s="70"/>
      <c r="AE998" s="70"/>
      <c r="AF998" s="70"/>
      <c r="AG998" s="70"/>
      <c r="AH998" s="70"/>
      <c r="AI998" s="70"/>
      <c r="AJ998" s="70"/>
    </row>
    <row r="999" ht="18.0" customHeight="1">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c r="AA999" s="70"/>
      <c r="AB999" s="70"/>
      <c r="AC999" s="70"/>
      <c r="AD999" s="70"/>
      <c r="AE999" s="70"/>
      <c r="AF999" s="70"/>
      <c r="AG999" s="70"/>
      <c r="AH999" s="70"/>
      <c r="AI999" s="70"/>
      <c r="AJ999" s="70"/>
    </row>
    <row r="1000" ht="18.0" customHeight="1">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c r="AA1000" s="70"/>
      <c r="AB1000" s="70"/>
      <c r="AC1000" s="70"/>
      <c r="AD1000" s="70"/>
      <c r="AE1000" s="70"/>
      <c r="AF1000" s="70"/>
      <c r="AG1000" s="70"/>
      <c r="AH1000" s="70"/>
      <c r="AI1000" s="70"/>
      <c r="AJ1000" s="70"/>
    </row>
  </sheetData>
  <mergeCells count="143">
    <mergeCell ref="C11:H11"/>
    <mergeCell ref="C12:H12"/>
    <mergeCell ref="J12:L12"/>
    <mergeCell ref="M12:O12"/>
    <mergeCell ref="P12:R12"/>
    <mergeCell ref="C13:H13"/>
    <mergeCell ref="C14:H14"/>
    <mergeCell ref="C15:H15"/>
    <mergeCell ref="J15:L15"/>
    <mergeCell ref="M15:O15"/>
    <mergeCell ref="P15:R15"/>
    <mergeCell ref="J16:L16"/>
    <mergeCell ref="M16:O16"/>
    <mergeCell ref="P16:R16"/>
    <mergeCell ref="J9:L9"/>
    <mergeCell ref="M9:O9"/>
    <mergeCell ref="P9:R9"/>
    <mergeCell ref="F5:H5"/>
    <mergeCell ref="I5:K5"/>
    <mergeCell ref="L5:N5"/>
    <mergeCell ref="F6:H6"/>
    <mergeCell ref="I6:K6"/>
    <mergeCell ref="L6:N6"/>
    <mergeCell ref="C9:H9"/>
    <mergeCell ref="C10:H10"/>
    <mergeCell ref="J10:L10"/>
    <mergeCell ref="M10:O10"/>
    <mergeCell ref="P10:R10"/>
    <mergeCell ref="J11:L11"/>
    <mergeCell ref="M11:O11"/>
    <mergeCell ref="P11:R11"/>
    <mergeCell ref="M13:O13"/>
    <mergeCell ref="P13:R13"/>
    <mergeCell ref="J13:L13"/>
    <mergeCell ref="J14:L14"/>
    <mergeCell ref="M14:O14"/>
    <mergeCell ref="P14:R14"/>
    <mergeCell ref="M18:O18"/>
    <mergeCell ref="P18:R18"/>
    <mergeCell ref="M19:O19"/>
    <mergeCell ref="P19:R19"/>
    <mergeCell ref="C16:H16"/>
    <mergeCell ref="C17:H17"/>
    <mergeCell ref="J17:L17"/>
    <mergeCell ref="M17:O17"/>
    <mergeCell ref="P17:R17"/>
    <mergeCell ref="C18:H18"/>
    <mergeCell ref="C19:H19"/>
    <mergeCell ref="J18:L18"/>
    <mergeCell ref="J19:L19"/>
    <mergeCell ref="C22:H22"/>
    <mergeCell ref="J22:L22"/>
    <mergeCell ref="M22:O22"/>
    <mergeCell ref="P22:R22"/>
    <mergeCell ref="P23:R23"/>
    <mergeCell ref="J23:L23"/>
    <mergeCell ref="M23:O23"/>
    <mergeCell ref="J24:L24"/>
    <mergeCell ref="M24:O24"/>
    <mergeCell ref="P24:R24"/>
    <mergeCell ref="M25:O25"/>
    <mergeCell ref="P25:R25"/>
    <mergeCell ref="J25:L25"/>
    <mergeCell ref="J26:L26"/>
    <mergeCell ref="M26:O26"/>
    <mergeCell ref="P26:R26"/>
    <mergeCell ref="J27:L27"/>
    <mergeCell ref="M27:O27"/>
    <mergeCell ref="P27:R27"/>
    <mergeCell ref="M30:O30"/>
    <mergeCell ref="P30:R30"/>
    <mergeCell ref="J31:L31"/>
    <mergeCell ref="M31:O31"/>
    <mergeCell ref="P31:R31"/>
    <mergeCell ref="J32:L32"/>
    <mergeCell ref="M32:O32"/>
    <mergeCell ref="P32:R32"/>
    <mergeCell ref="J28:L28"/>
    <mergeCell ref="M28:O28"/>
    <mergeCell ref="P28:R28"/>
    <mergeCell ref="J29:L29"/>
    <mergeCell ref="M29:O29"/>
    <mergeCell ref="P29:R29"/>
    <mergeCell ref="J30:L30"/>
    <mergeCell ref="C46:H46"/>
    <mergeCell ref="J46:L46"/>
    <mergeCell ref="M46:O46"/>
    <mergeCell ref="P46:R46"/>
    <mergeCell ref="J47:L47"/>
    <mergeCell ref="M47:O47"/>
    <mergeCell ref="P47:R47"/>
    <mergeCell ref="M49:O49"/>
    <mergeCell ref="P49:R49"/>
    <mergeCell ref="J49:L49"/>
    <mergeCell ref="J50:L50"/>
    <mergeCell ref="M50:O50"/>
    <mergeCell ref="P50:R50"/>
    <mergeCell ref="C51:H51"/>
    <mergeCell ref="J51:L51"/>
    <mergeCell ref="M51:O51"/>
    <mergeCell ref="P51:R51"/>
    <mergeCell ref="A53:S53"/>
    <mergeCell ref="C47:H47"/>
    <mergeCell ref="C48:H48"/>
    <mergeCell ref="J48:L48"/>
    <mergeCell ref="M48:O48"/>
    <mergeCell ref="P48:R48"/>
    <mergeCell ref="C49:H49"/>
    <mergeCell ref="C50:H50"/>
    <mergeCell ref="C23:H23"/>
    <mergeCell ref="C24:H24"/>
    <mergeCell ref="C25:H25"/>
    <mergeCell ref="C26:H26"/>
    <mergeCell ref="C27:H27"/>
    <mergeCell ref="C28:H28"/>
    <mergeCell ref="C29:H29"/>
    <mergeCell ref="J38:L38"/>
    <mergeCell ref="J39:L39"/>
    <mergeCell ref="M39:O39"/>
    <mergeCell ref="P39:R39"/>
    <mergeCell ref="C30:H30"/>
    <mergeCell ref="C31:H31"/>
    <mergeCell ref="C32:H32"/>
    <mergeCell ref="C38:H38"/>
    <mergeCell ref="M38:O38"/>
    <mergeCell ref="P38:R38"/>
    <mergeCell ref="C39:H39"/>
    <mergeCell ref="C40:H40"/>
    <mergeCell ref="J40:L40"/>
    <mergeCell ref="M40:O40"/>
    <mergeCell ref="P40:R40"/>
    <mergeCell ref="J41:L41"/>
    <mergeCell ref="M41:O41"/>
    <mergeCell ref="P41:R41"/>
    <mergeCell ref="M43:O43"/>
    <mergeCell ref="P43:R43"/>
    <mergeCell ref="C41:H41"/>
    <mergeCell ref="C42:H42"/>
    <mergeCell ref="J42:L42"/>
    <mergeCell ref="M42:O42"/>
    <mergeCell ref="P42:R42"/>
    <mergeCell ref="C43:H43"/>
    <mergeCell ref="J43:L43"/>
  </mergeCells>
  <conditionalFormatting sqref="L6 P10:R19 P23:R32">
    <cfRule type="cellIs" dxfId="1" priority="1" operator="between">
      <formula>120</formula>
      <formula>149</formula>
    </cfRule>
  </conditionalFormatting>
  <conditionalFormatting sqref="L6 P10:R19 P23:R32">
    <cfRule type="cellIs" dxfId="0" priority="2" operator="between">
      <formula>150</formula>
      <formula>300</formula>
    </cfRule>
  </conditionalFormatting>
  <printOptions horizontalCentered="1" verticalCentered="1"/>
  <pageMargins bottom="0.0" footer="0.0" header="0.0" left="0.0" right="0.0" top="0.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workbookViewId="0"/>
  </sheetViews>
  <sheetFormatPr customHeight="1" defaultColWidth="12.63" defaultRowHeight="15.0"/>
  <cols>
    <col customWidth="1" min="1" max="19" width="4.13"/>
    <col customWidth="1" min="20" max="21" width="4.38"/>
    <col customWidth="1" min="22" max="26" width="6.88"/>
  </cols>
  <sheetData>
    <row r="1" ht="16.5" customHeight="1">
      <c r="A1" s="1"/>
      <c r="B1" s="1"/>
      <c r="C1" s="1"/>
      <c r="D1" s="1"/>
      <c r="E1" s="1"/>
      <c r="F1" s="1"/>
      <c r="G1" s="1"/>
      <c r="H1" s="1"/>
      <c r="I1" s="1"/>
      <c r="J1" s="1"/>
      <c r="K1" s="1"/>
      <c r="L1" s="1"/>
      <c r="M1" s="1"/>
      <c r="N1" s="1"/>
      <c r="O1" s="1"/>
      <c r="P1" s="1"/>
      <c r="Q1" s="1"/>
      <c r="R1" s="1"/>
      <c r="S1" s="1"/>
      <c r="T1" s="1"/>
      <c r="U1" s="1"/>
      <c r="V1" s="1"/>
      <c r="W1" s="1"/>
      <c r="X1" s="1"/>
      <c r="Y1" s="1"/>
      <c r="Z1" s="1"/>
    </row>
    <row r="2" ht="16.5" customHeight="1">
      <c r="A2" s="1"/>
      <c r="B2" s="17" t="s">
        <v>59</v>
      </c>
      <c r="C2" s="1"/>
      <c r="D2" s="1"/>
      <c r="E2" s="1"/>
      <c r="F2" s="69"/>
      <c r="G2" s="1"/>
      <c r="H2" s="1"/>
      <c r="I2" s="1"/>
      <c r="J2" s="1"/>
      <c r="K2" s="1"/>
      <c r="L2" s="1"/>
      <c r="M2" s="1"/>
      <c r="N2" s="1"/>
      <c r="O2" s="1"/>
      <c r="P2" s="1"/>
      <c r="Q2" s="1"/>
      <c r="R2" s="1"/>
      <c r="S2" s="1"/>
      <c r="T2" s="1"/>
      <c r="U2" s="1"/>
      <c r="V2" s="1"/>
      <c r="W2" s="1"/>
      <c r="X2" s="1"/>
      <c r="Y2" s="1"/>
      <c r="Z2" s="1"/>
    </row>
    <row r="3" ht="16.5" customHeight="1">
      <c r="A3" s="1"/>
      <c r="B3" s="1" t="s">
        <v>60</v>
      </c>
      <c r="C3" s="1"/>
      <c r="D3" s="1"/>
      <c r="E3" s="1"/>
      <c r="F3" s="1"/>
      <c r="G3" s="1"/>
      <c r="H3" s="1"/>
      <c r="I3" s="1"/>
      <c r="J3" s="1"/>
      <c r="K3" s="1"/>
      <c r="L3" s="1"/>
      <c r="M3" s="1"/>
      <c r="N3" s="1"/>
      <c r="O3" s="1"/>
      <c r="P3" s="1"/>
      <c r="Q3" s="1"/>
      <c r="R3" s="1"/>
      <c r="S3" s="1"/>
      <c r="T3" s="17"/>
      <c r="U3" s="1"/>
      <c r="V3" s="1"/>
      <c r="W3" s="1"/>
      <c r="X3" s="1"/>
      <c r="Y3" s="1"/>
      <c r="Z3" s="1"/>
    </row>
    <row r="4" ht="16.5" customHeight="1">
      <c r="A4" s="1"/>
      <c r="B4" s="1" t="s">
        <v>61</v>
      </c>
      <c r="C4" s="1"/>
      <c r="D4" s="1"/>
      <c r="E4" s="1"/>
      <c r="F4" s="1"/>
      <c r="G4" s="1"/>
      <c r="H4" s="1"/>
      <c r="I4" s="1"/>
      <c r="J4" s="1"/>
      <c r="K4" s="1"/>
      <c r="L4" s="1"/>
      <c r="M4" s="1"/>
      <c r="N4" s="1"/>
      <c r="O4" s="1"/>
      <c r="P4" s="1"/>
      <c r="Q4" s="1"/>
      <c r="R4" s="1"/>
      <c r="S4" s="1"/>
      <c r="T4" s="1"/>
      <c r="U4" s="1"/>
      <c r="V4" s="1"/>
      <c r="W4" s="1"/>
      <c r="X4" s="1"/>
      <c r="Y4" s="1"/>
      <c r="Z4" s="1"/>
    </row>
    <row r="5" ht="16.5" customHeight="1">
      <c r="A5" s="67"/>
      <c r="B5" s="1"/>
      <c r="C5" s="1"/>
      <c r="D5" s="1"/>
      <c r="E5" s="1"/>
      <c r="F5" s="1"/>
      <c r="G5" s="1"/>
      <c r="H5" s="1"/>
      <c r="I5" s="1"/>
      <c r="J5" s="1"/>
      <c r="K5" s="1"/>
      <c r="L5" s="1"/>
      <c r="M5" s="1"/>
      <c r="N5" s="1"/>
      <c r="O5" s="1"/>
      <c r="P5" s="1"/>
      <c r="Q5" s="1"/>
      <c r="R5" s="1"/>
      <c r="S5" s="1"/>
      <c r="T5" s="1"/>
      <c r="U5" s="1"/>
      <c r="V5" s="1"/>
      <c r="W5" s="1"/>
      <c r="X5" s="1"/>
      <c r="Y5" s="1"/>
      <c r="Z5" s="1"/>
    </row>
    <row r="6" ht="16.5" customHeight="1">
      <c r="A6" s="1"/>
      <c r="B6" s="11" t="s">
        <v>62</v>
      </c>
      <c r="C6" s="1"/>
      <c r="D6" s="67"/>
      <c r="E6" s="67"/>
      <c r="F6" s="67"/>
      <c r="G6" s="67"/>
      <c r="H6" s="67"/>
      <c r="I6" s="67"/>
      <c r="J6" s="1"/>
      <c r="K6" s="1"/>
      <c r="L6" s="1"/>
      <c r="M6" s="1"/>
      <c r="N6" s="1"/>
      <c r="O6" s="1"/>
      <c r="P6" s="1"/>
      <c r="Q6" s="1"/>
      <c r="R6" s="1"/>
      <c r="S6" s="1"/>
      <c r="T6" s="1"/>
      <c r="U6" s="1"/>
      <c r="V6" s="1"/>
      <c r="W6" s="1"/>
      <c r="X6" s="1"/>
      <c r="Y6" s="1"/>
      <c r="Z6" s="1"/>
    </row>
    <row r="7" ht="16.5" customHeight="1">
      <c r="A7" s="1"/>
      <c r="B7" s="73" t="s">
        <v>63</v>
      </c>
      <c r="C7" s="73"/>
      <c r="D7" s="73"/>
      <c r="E7" s="73"/>
      <c r="F7" s="73"/>
      <c r="G7" s="73"/>
      <c r="H7" s="73"/>
      <c r="I7" s="73"/>
      <c r="J7" s="1"/>
      <c r="K7" s="80" t="s">
        <v>64</v>
      </c>
      <c r="L7" s="80"/>
      <c r="M7" s="80"/>
      <c r="N7" s="80"/>
      <c r="O7" s="80"/>
      <c r="P7" s="80"/>
      <c r="Q7" s="80"/>
      <c r="R7" s="80"/>
      <c r="S7" s="1"/>
      <c r="T7" s="1"/>
      <c r="U7" s="1"/>
      <c r="V7" s="1"/>
      <c r="W7" s="1"/>
      <c r="X7" s="1"/>
      <c r="Y7" s="1"/>
      <c r="Z7" s="1"/>
    </row>
    <row r="8" ht="16.5" customHeight="1">
      <c r="A8" s="1"/>
      <c r="B8" s="81" t="s">
        <v>35</v>
      </c>
      <c r="C8" s="48" t="s">
        <v>49</v>
      </c>
      <c r="D8" s="49"/>
      <c r="E8" s="49"/>
      <c r="F8" s="49"/>
      <c r="G8" s="74" t="s">
        <v>50</v>
      </c>
      <c r="H8" s="82" t="s">
        <v>37</v>
      </c>
      <c r="I8" s="51"/>
      <c r="J8" s="1"/>
      <c r="K8" s="81" t="s">
        <v>35</v>
      </c>
      <c r="L8" s="48" t="s">
        <v>49</v>
      </c>
      <c r="M8" s="49"/>
      <c r="N8" s="49"/>
      <c r="O8" s="49"/>
      <c r="P8" s="74" t="s">
        <v>50</v>
      </c>
      <c r="Q8" s="82" t="s">
        <v>37</v>
      </c>
      <c r="R8" s="51"/>
      <c r="S8" s="1"/>
      <c r="T8" s="1"/>
      <c r="U8" s="1"/>
      <c r="V8" s="1"/>
      <c r="W8" s="1"/>
      <c r="X8" s="1"/>
      <c r="Y8" s="1"/>
      <c r="Z8" s="1"/>
    </row>
    <row r="9" ht="16.5" customHeight="1">
      <c r="A9" s="1"/>
      <c r="B9" s="83">
        <v>1.0</v>
      </c>
      <c r="C9" s="75" t="str">
        <f t="shared" ref="C9:C11" si="1">VLOOKUP($B9,'分析対象順1'!$U:$CO,62,0)</f>
        <v>#REF!</v>
      </c>
      <c r="D9" s="19"/>
      <c r="E9" s="19"/>
      <c r="F9" s="19"/>
      <c r="G9" s="84" t="str">
        <f t="shared" ref="G9:G11" si="2">VLOOKUP(C9,'今回DT'!$C:$H,6,0)</f>
        <v>#REF!</v>
      </c>
      <c r="H9" s="85" t="str">
        <f t="shared" ref="H9:H11" si="3">VLOOKUP($B9,'分析対象順1'!$U:$CO,63,0)</f>
        <v>#REF!</v>
      </c>
      <c r="I9" s="86"/>
      <c r="J9" s="1"/>
      <c r="K9" s="83">
        <v>1.0</v>
      </c>
      <c r="L9" s="75" t="str">
        <f t="shared" ref="L9:L11" si="4">VLOOKUP($K9,'分析対象順1'!$AW:$CO,34,0)</f>
        <v>#REF!</v>
      </c>
      <c r="M9" s="19"/>
      <c r="N9" s="19"/>
      <c r="O9" s="19"/>
      <c r="P9" s="84" t="str">
        <f t="shared" ref="P9:P11" si="5">VLOOKUP(L9,'今回DT'!$C:$H,6,0)</f>
        <v>#REF!</v>
      </c>
      <c r="Q9" s="85" t="str">
        <f t="shared" ref="Q9:Q11" si="6">VLOOKUP($K9,'分析対象順1'!$AW:$CO,35,0)</f>
        <v>#REF!</v>
      </c>
      <c r="R9" s="86"/>
      <c r="S9" s="1"/>
      <c r="T9" s="1"/>
      <c r="U9" s="1"/>
      <c r="V9" s="1"/>
      <c r="W9" s="1"/>
      <c r="X9" s="1"/>
      <c r="Y9" s="1"/>
      <c r="Z9" s="1"/>
    </row>
    <row r="10" ht="16.5" customHeight="1">
      <c r="A10" s="1"/>
      <c r="B10" s="87">
        <v>2.0</v>
      </c>
      <c r="C10" s="60" t="str">
        <f t="shared" si="1"/>
        <v>#REF!</v>
      </c>
      <c r="D10" s="26"/>
      <c r="E10" s="26"/>
      <c r="F10" s="26"/>
      <c r="G10" s="77" t="str">
        <f t="shared" si="2"/>
        <v>#REF!</v>
      </c>
      <c r="H10" s="88" t="str">
        <f t="shared" si="3"/>
        <v>#REF!</v>
      </c>
      <c r="I10" s="31"/>
      <c r="J10" s="1"/>
      <c r="K10" s="87">
        <v>2.0</v>
      </c>
      <c r="L10" s="60" t="str">
        <f t="shared" si="4"/>
        <v>#REF!</v>
      </c>
      <c r="M10" s="26"/>
      <c r="N10" s="26"/>
      <c r="O10" s="26"/>
      <c r="P10" s="77" t="str">
        <f t="shared" si="5"/>
        <v>#REF!</v>
      </c>
      <c r="Q10" s="88" t="str">
        <f t="shared" si="6"/>
        <v>#REF!</v>
      </c>
      <c r="R10" s="31"/>
      <c r="S10" s="1"/>
      <c r="T10" s="1"/>
      <c r="U10" s="1"/>
      <c r="V10" s="1"/>
      <c r="W10" s="1"/>
      <c r="X10" s="1"/>
      <c r="Y10" s="1"/>
      <c r="Z10" s="1"/>
    </row>
    <row r="11" ht="16.5" customHeight="1">
      <c r="A11" s="1"/>
      <c r="B11" s="89">
        <v>3.0</v>
      </c>
      <c r="C11" s="65" t="str">
        <f t="shared" si="1"/>
        <v>#REF!</v>
      </c>
      <c r="D11" s="34"/>
      <c r="E11" s="34"/>
      <c r="F11" s="34"/>
      <c r="G11" s="90" t="str">
        <f t="shared" si="2"/>
        <v>#REF!</v>
      </c>
      <c r="H11" s="91" t="str">
        <f t="shared" si="3"/>
        <v>#REF!</v>
      </c>
      <c r="I11" s="92"/>
      <c r="J11" s="1"/>
      <c r="K11" s="89">
        <v>3.0</v>
      </c>
      <c r="L11" s="65" t="str">
        <f t="shared" si="4"/>
        <v>#REF!</v>
      </c>
      <c r="M11" s="34"/>
      <c r="N11" s="34"/>
      <c r="O11" s="34"/>
      <c r="P11" s="90" t="str">
        <f t="shared" si="5"/>
        <v>#REF!</v>
      </c>
      <c r="Q11" s="91" t="str">
        <f t="shared" si="6"/>
        <v>#REF!</v>
      </c>
      <c r="R11" s="92"/>
      <c r="S11" s="1"/>
      <c r="T11" s="1"/>
      <c r="U11" s="1"/>
      <c r="V11" s="1"/>
      <c r="W11" s="1"/>
      <c r="X11" s="1"/>
      <c r="Y11" s="1"/>
      <c r="Z11" s="1"/>
    </row>
    <row r="12" ht="16.5" customHeight="1">
      <c r="A12" s="67"/>
      <c r="B12" s="1"/>
      <c r="C12" s="1"/>
      <c r="D12" s="1"/>
      <c r="E12" s="1"/>
      <c r="F12" s="1"/>
      <c r="G12" s="1"/>
      <c r="H12" s="93"/>
      <c r="I12" s="93"/>
      <c r="J12" s="1"/>
      <c r="K12" s="1"/>
      <c r="L12" s="1"/>
      <c r="M12" s="1"/>
      <c r="N12" s="1"/>
      <c r="O12" s="1"/>
      <c r="P12" s="1"/>
      <c r="Q12" s="93"/>
      <c r="R12" s="93"/>
      <c r="S12" s="1"/>
      <c r="T12" s="1"/>
      <c r="U12" s="1"/>
      <c r="V12" s="1"/>
      <c r="W12" s="1"/>
      <c r="X12" s="1"/>
      <c r="Y12" s="1"/>
      <c r="Z12" s="1"/>
    </row>
    <row r="13" ht="16.5" customHeight="1">
      <c r="A13" s="1"/>
      <c r="B13" s="11" t="s">
        <v>65</v>
      </c>
      <c r="C13" s="1"/>
      <c r="D13" s="67"/>
      <c r="E13" s="67"/>
      <c r="F13" s="67"/>
      <c r="G13" s="67"/>
      <c r="H13" s="94"/>
      <c r="I13" s="94"/>
      <c r="J13" s="1"/>
      <c r="K13" s="1"/>
      <c r="L13" s="1"/>
      <c r="M13" s="1"/>
      <c r="N13" s="1"/>
      <c r="O13" s="1"/>
      <c r="P13" s="1"/>
      <c r="Q13" s="93"/>
      <c r="R13" s="93"/>
      <c r="S13" s="1"/>
      <c r="T13" s="1"/>
      <c r="U13" s="1"/>
      <c r="V13" s="1"/>
      <c r="W13" s="1"/>
      <c r="X13" s="1"/>
      <c r="Y13" s="1"/>
      <c r="Z13" s="1"/>
    </row>
    <row r="14" ht="16.5" customHeight="1">
      <c r="A14" s="1"/>
      <c r="B14" s="73" t="s">
        <v>66</v>
      </c>
      <c r="C14" s="73"/>
      <c r="D14" s="73"/>
      <c r="E14" s="73"/>
      <c r="F14" s="73"/>
      <c r="G14" s="73"/>
      <c r="H14" s="95"/>
      <c r="I14" s="95"/>
      <c r="J14" s="1"/>
      <c r="K14" s="80" t="s">
        <v>67</v>
      </c>
      <c r="L14" s="80"/>
      <c r="M14" s="80"/>
      <c r="N14" s="80"/>
      <c r="O14" s="80"/>
      <c r="P14" s="80"/>
      <c r="Q14" s="96"/>
      <c r="R14" s="96"/>
      <c r="S14" s="1"/>
      <c r="T14" s="1"/>
      <c r="U14" s="1"/>
      <c r="V14" s="1"/>
      <c r="W14" s="1"/>
      <c r="X14" s="1"/>
      <c r="Y14" s="1"/>
      <c r="Z14" s="1"/>
    </row>
    <row r="15" ht="16.5" customHeight="1">
      <c r="A15" s="1"/>
      <c r="B15" s="81" t="s">
        <v>35</v>
      </c>
      <c r="C15" s="48" t="s">
        <v>49</v>
      </c>
      <c r="D15" s="49"/>
      <c r="E15" s="49"/>
      <c r="F15" s="49"/>
      <c r="G15" s="74" t="s">
        <v>50</v>
      </c>
      <c r="H15" s="97" t="s">
        <v>37</v>
      </c>
      <c r="I15" s="51"/>
      <c r="J15" s="1"/>
      <c r="K15" s="81" t="s">
        <v>35</v>
      </c>
      <c r="L15" s="48" t="s">
        <v>49</v>
      </c>
      <c r="M15" s="49"/>
      <c r="N15" s="49"/>
      <c r="O15" s="49"/>
      <c r="P15" s="74" t="s">
        <v>50</v>
      </c>
      <c r="Q15" s="97" t="s">
        <v>37</v>
      </c>
      <c r="R15" s="51"/>
      <c r="S15" s="1"/>
      <c r="T15" s="1"/>
      <c r="U15" s="1"/>
      <c r="V15" s="1"/>
      <c r="W15" s="1"/>
      <c r="X15" s="1"/>
      <c r="Y15" s="1"/>
      <c r="Z15" s="1"/>
    </row>
    <row r="16" ht="16.5" customHeight="1">
      <c r="A16" s="1"/>
      <c r="B16" s="83">
        <v>1.0</v>
      </c>
      <c r="C16" s="75" t="str">
        <f t="shared" ref="C16:C18" si="7">VLOOKUP($B16,'分析対象順1'!$Y:$CO,58,0)</f>
        <v>#REF!</v>
      </c>
      <c r="D16" s="19"/>
      <c r="E16" s="19"/>
      <c r="F16" s="19"/>
      <c r="G16" s="84" t="str">
        <f t="shared" ref="G16:G18" si="8">VLOOKUP(C16,'今回DT'!$C:$H,6,0)</f>
        <v>#REF!</v>
      </c>
      <c r="H16" s="85" t="str">
        <f t="shared" ref="H16:H18" si="9">VLOOKUP($B16,'分析対象順1'!$Y:$CO,60,0)</f>
        <v>#REF!</v>
      </c>
      <c r="I16" s="86"/>
      <c r="J16" s="1"/>
      <c r="K16" s="83">
        <v>1.0</v>
      </c>
      <c r="L16" s="75" t="str">
        <f t="shared" ref="L16:L18" si="10">VLOOKUP($K16,'分析対象順1'!$BA:$CO,30,0)</f>
        <v>#REF!</v>
      </c>
      <c r="M16" s="19"/>
      <c r="N16" s="19"/>
      <c r="O16" s="19"/>
      <c r="P16" s="84" t="str">
        <f t="shared" ref="P16:P18" si="11">VLOOKUP(L16,'今回DT'!$C:$H,6,0)</f>
        <v>#REF!</v>
      </c>
      <c r="Q16" s="85" t="str">
        <f t="shared" ref="Q16:Q18" si="12">VLOOKUP($K16,'分析対象順1'!$BA:$CO,32,0)</f>
        <v>#REF!</v>
      </c>
      <c r="R16" s="86"/>
      <c r="S16" s="1"/>
      <c r="T16" s="1"/>
      <c r="U16" s="1"/>
      <c r="V16" s="1"/>
      <c r="W16" s="1"/>
      <c r="X16" s="1"/>
      <c r="Y16" s="1"/>
      <c r="Z16" s="1"/>
    </row>
    <row r="17" ht="16.5" customHeight="1">
      <c r="A17" s="1"/>
      <c r="B17" s="87">
        <v>2.0</v>
      </c>
      <c r="C17" s="60" t="str">
        <f t="shared" si="7"/>
        <v>#REF!</v>
      </c>
      <c r="D17" s="26"/>
      <c r="E17" s="26"/>
      <c r="F17" s="26"/>
      <c r="G17" s="77" t="str">
        <f t="shared" si="8"/>
        <v>#REF!</v>
      </c>
      <c r="H17" s="88" t="str">
        <f t="shared" si="9"/>
        <v>#REF!</v>
      </c>
      <c r="I17" s="31"/>
      <c r="J17" s="1"/>
      <c r="K17" s="87">
        <v>2.0</v>
      </c>
      <c r="L17" s="60" t="str">
        <f t="shared" si="10"/>
        <v>#REF!</v>
      </c>
      <c r="M17" s="26"/>
      <c r="N17" s="26"/>
      <c r="O17" s="26"/>
      <c r="P17" s="77" t="str">
        <f t="shared" si="11"/>
        <v>#REF!</v>
      </c>
      <c r="Q17" s="88" t="str">
        <f t="shared" si="12"/>
        <v>#REF!</v>
      </c>
      <c r="R17" s="31"/>
      <c r="S17" s="1"/>
      <c r="T17" s="1"/>
      <c r="U17" s="1"/>
      <c r="V17" s="1"/>
      <c r="W17" s="1"/>
      <c r="X17" s="1"/>
      <c r="Y17" s="1"/>
      <c r="Z17" s="1"/>
    </row>
    <row r="18" ht="16.5" customHeight="1">
      <c r="A18" s="1"/>
      <c r="B18" s="89">
        <v>3.0</v>
      </c>
      <c r="C18" s="65" t="str">
        <f t="shared" si="7"/>
        <v>#REF!</v>
      </c>
      <c r="D18" s="34"/>
      <c r="E18" s="34"/>
      <c r="F18" s="34"/>
      <c r="G18" s="90" t="str">
        <f t="shared" si="8"/>
        <v>#REF!</v>
      </c>
      <c r="H18" s="91" t="str">
        <f t="shared" si="9"/>
        <v>#REF!</v>
      </c>
      <c r="I18" s="92"/>
      <c r="J18" s="1"/>
      <c r="K18" s="89">
        <v>3.0</v>
      </c>
      <c r="L18" s="65" t="str">
        <f t="shared" si="10"/>
        <v>#REF!</v>
      </c>
      <c r="M18" s="34"/>
      <c r="N18" s="34"/>
      <c r="O18" s="34"/>
      <c r="P18" s="90" t="str">
        <f t="shared" si="11"/>
        <v>#REF!</v>
      </c>
      <c r="Q18" s="91" t="str">
        <f t="shared" si="12"/>
        <v>#REF!</v>
      </c>
      <c r="R18" s="92"/>
      <c r="S18" s="1"/>
      <c r="T18" s="1"/>
      <c r="U18" s="1"/>
      <c r="V18" s="1"/>
      <c r="W18" s="1"/>
      <c r="X18" s="1"/>
      <c r="Y18" s="1"/>
      <c r="Z18" s="1"/>
    </row>
    <row r="19" ht="16.5" customHeight="1">
      <c r="A19" s="67"/>
      <c r="B19" s="1"/>
      <c r="C19" s="1"/>
      <c r="D19" s="1"/>
      <c r="E19" s="1"/>
      <c r="F19" s="1"/>
      <c r="G19" s="1"/>
      <c r="H19" s="93"/>
      <c r="I19" s="93"/>
      <c r="J19" s="1"/>
      <c r="K19" s="1"/>
      <c r="L19" s="1"/>
      <c r="M19" s="1"/>
      <c r="N19" s="1"/>
      <c r="O19" s="1"/>
      <c r="P19" s="1"/>
      <c r="Q19" s="93"/>
      <c r="R19" s="93"/>
      <c r="S19" s="1"/>
      <c r="T19" s="1"/>
      <c r="U19" s="1"/>
      <c r="V19" s="1"/>
      <c r="W19" s="1"/>
      <c r="X19" s="1"/>
      <c r="Y19" s="1"/>
      <c r="Z19" s="1"/>
    </row>
    <row r="20" ht="16.5" customHeight="1">
      <c r="A20" s="1"/>
      <c r="B20" s="11" t="s">
        <v>68</v>
      </c>
      <c r="C20" s="1"/>
      <c r="D20" s="67"/>
      <c r="E20" s="67"/>
      <c r="F20" s="67"/>
      <c r="G20" s="67"/>
      <c r="H20" s="94"/>
      <c r="I20" s="94"/>
      <c r="J20" s="1"/>
      <c r="K20" s="1"/>
      <c r="L20" s="1"/>
      <c r="M20" s="1"/>
      <c r="N20" s="1"/>
      <c r="O20" s="1"/>
      <c r="P20" s="1"/>
      <c r="Q20" s="93"/>
      <c r="R20" s="93"/>
      <c r="S20" s="1"/>
      <c r="T20" s="1"/>
      <c r="U20" s="1"/>
      <c r="V20" s="1"/>
      <c r="W20" s="1"/>
      <c r="X20" s="1"/>
      <c r="Y20" s="1"/>
      <c r="Z20" s="1"/>
    </row>
    <row r="21" ht="16.5" customHeight="1">
      <c r="A21" s="1"/>
      <c r="B21" s="73" t="s">
        <v>69</v>
      </c>
      <c r="C21" s="73"/>
      <c r="D21" s="73"/>
      <c r="E21" s="73"/>
      <c r="F21" s="73"/>
      <c r="G21" s="73"/>
      <c r="H21" s="95"/>
      <c r="I21" s="95"/>
      <c r="J21" s="1"/>
      <c r="K21" s="80" t="s">
        <v>70</v>
      </c>
      <c r="L21" s="80"/>
      <c r="M21" s="80"/>
      <c r="N21" s="80"/>
      <c r="O21" s="80"/>
      <c r="P21" s="80"/>
      <c r="Q21" s="96"/>
      <c r="R21" s="96"/>
      <c r="S21" s="1"/>
      <c r="T21" s="1"/>
      <c r="U21" s="1"/>
      <c r="V21" s="1"/>
      <c r="W21" s="1"/>
      <c r="X21" s="1"/>
      <c r="Y21" s="1"/>
      <c r="Z21" s="1"/>
    </row>
    <row r="22" ht="16.5" customHeight="1">
      <c r="A22" s="1"/>
      <c r="B22" s="81" t="s">
        <v>35</v>
      </c>
      <c r="C22" s="48" t="s">
        <v>49</v>
      </c>
      <c r="D22" s="49"/>
      <c r="E22" s="49"/>
      <c r="F22" s="49"/>
      <c r="G22" s="74" t="s">
        <v>50</v>
      </c>
      <c r="H22" s="97" t="s">
        <v>37</v>
      </c>
      <c r="I22" s="51"/>
      <c r="J22" s="1"/>
      <c r="K22" s="81" t="s">
        <v>35</v>
      </c>
      <c r="L22" s="48" t="s">
        <v>49</v>
      </c>
      <c r="M22" s="49"/>
      <c r="N22" s="49"/>
      <c r="O22" s="49"/>
      <c r="P22" s="74" t="s">
        <v>50</v>
      </c>
      <c r="Q22" s="97" t="s">
        <v>37</v>
      </c>
      <c r="R22" s="51"/>
      <c r="S22" s="1"/>
      <c r="T22" s="1"/>
      <c r="U22" s="1"/>
      <c r="V22" s="1"/>
      <c r="W22" s="1"/>
      <c r="X22" s="1"/>
      <c r="Y22" s="1"/>
      <c r="Z22" s="1"/>
    </row>
    <row r="23" ht="16.5" customHeight="1">
      <c r="A23" s="1"/>
      <c r="B23" s="83">
        <v>1.0</v>
      </c>
      <c r="C23" s="75" t="str">
        <f t="shared" ref="C23:C25" si="13">VLOOKUP($B23,'分析対象順1'!$AC:$CO,54,0)</f>
        <v>#REF!</v>
      </c>
      <c r="D23" s="19"/>
      <c r="E23" s="19"/>
      <c r="F23" s="19"/>
      <c r="G23" s="84" t="str">
        <f t="shared" ref="G23:G25" si="14">VLOOKUP(C23,'今回DT'!$C:$H,6,0)</f>
        <v>#REF!</v>
      </c>
      <c r="H23" s="85" t="str">
        <f t="shared" ref="H23:H25" si="15">VLOOKUP($B23,'分析対象順1'!$AC:$CO,57,0)</f>
        <v>#REF!</v>
      </c>
      <c r="I23" s="86"/>
      <c r="J23" s="1"/>
      <c r="K23" s="83">
        <v>1.0</v>
      </c>
      <c r="L23" s="75" t="str">
        <f t="shared" ref="L23:L25" si="16">VLOOKUP($K23,'分析対象順1'!$BE:$CO,26,0)</f>
        <v>#REF!</v>
      </c>
      <c r="M23" s="19"/>
      <c r="N23" s="19"/>
      <c r="O23" s="19"/>
      <c r="P23" s="84" t="str">
        <f t="shared" ref="P23:P25" si="17">VLOOKUP(L23,'今回DT'!$C:$H,6,0)</f>
        <v>#REF!</v>
      </c>
      <c r="Q23" s="85" t="str">
        <f t="shared" ref="Q23:Q25" si="18">VLOOKUP($K23,'分析対象順1'!$BE:$CO,29,0)</f>
        <v>#REF!</v>
      </c>
      <c r="R23" s="86"/>
      <c r="S23" s="1"/>
      <c r="T23" s="1"/>
      <c r="U23" s="1"/>
      <c r="V23" s="1"/>
      <c r="W23" s="1"/>
      <c r="X23" s="1"/>
      <c r="Y23" s="1"/>
      <c r="Z23" s="1"/>
    </row>
    <row r="24" ht="16.5" customHeight="1">
      <c r="A24" s="1"/>
      <c r="B24" s="87">
        <v>2.0</v>
      </c>
      <c r="C24" s="60" t="str">
        <f t="shared" si="13"/>
        <v>#REF!</v>
      </c>
      <c r="D24" s="26"/>
      <c r="E24" s="26"/>
      <c r="F24" s="26"/>
      <c r="G24" s="77" t="str">
        <f t="shared" si="14"/>
        <v>#REF!</v>
      </c>
      <c r="H24" s="88" t="str">
        <f t="shared" si="15"/>
        <v>#REF!</v>
      </c>
      <c r="I24" s="31"/>
      <c r="J24" s="1"/>
      <c r="K24" s="87">
        <v>2.0</v>
      </c>
      <c r="L24" s="60" t="str">
        <f t="shared" si="16"/>
        <v>#REF!</v>
      </c>
      <c r="M24" s="26"/>
      <c r="N24" s="26"/>
      <c r="O24" s="26"/>
      <c r="P24" s="77" t="str">
        <f t="shared" si="17"/>
        <v>#REF!</v>
      </c>
      <c r="Q24" s="88" t="str">
        <f t="shared" si="18"/>
        <v>#REF!</v>
      </c>
      <c r="R24" s="31"/>
      <c r="S24" s="1"/>
      <c r="T24" s="1"/>
      <c r="U24" s="1"/>
      <c r="V24" s="1"/>
      <c r="W24" s="1"/>
      <c r="X24" s="1"/>
      <c r="Y24" s="1"/>
      <c r="Z24" s="1"/>
    </row>
    <row r="25" ht="16.5" customHeight="1">
      <c r="A25" s="67"/>
      <c r="B25" s="89">
        <v>3.0</v>
      </c>
      <c r="C25" s="65" t="str">
        <f t="shared" si="13"/>
        <v>#REF!</v>
      </c>
      <c r="D25" s="34"/>
      <c r="E25" s="34"/>
      <c r="F25" s="34"/>
      <c r="G25" s="90" t="str">
        <f t="shared" si="14"/>
        <v>#REF!</v>
      </c>
      <c r="H25" s="91" t="str">
        <f t="shared" si="15"/>
        <v>#REF!</v>
      </c>
      <c r="I25" s="92"/>
      <c r="J25" s="1"/>
      <c r="K25" s="89">
        <v>3.0</v>
      </c>
      <c r="L25" s="65" t="str">
        <f t="shared" si="16"/>
        <v>#REF!</v>
      </c>
      <c r="M25" s="34"/>
      <c r="N25" s="34"/>
      <c r="O25" s="34"/>
      <c r="P25" s="90" t="str">
        <f t="shared" si="17"/>
        <v>#REF!</v>
      </c>
      <c r="Q25" s="91" t="str">
        <f t="shared" si="18"/>
        <v>#REF!</v>
      </c>
      <c r="R25" s="92"/>
      <c r="S25" s="1"/>
      <c r="T25" s="1"/>
      <c r="U25" s="1"/>
      <c r="V25" s="1"/>
      <c r="W25" s="1"/>
      <c r="X25" s="1"/>
      <c r="Y25" s="1"/>
      <c r="Z25" s="1"/>
    </row>
    <row r="26" ht="16.5" customHeight="1">
      <c r="A26" s="67"/>
      <c r="B26" s="1"/>
      <c r="C26" s="1"/>
      <c r="D26" s="1"/>
      <c r="E26" s="1"/>
      <c r="F26" s="1"/>
      <c r="G26" s="1"/>
      <c r="H26" s="93"/>
      <c r="I26" s="93"/>
      <c r="J26" s="1"/>
      <c r="K26" s="1"/>
      <c r="L26" s="1"/>
      <c r="M26" s="1"/>
      <c r="N26" s="1"/>
      <c r="O26" s="1"/>
      <c r="P26" s="1"/>
      <c r="Q26" s="93"/>
      <c r="R26" s="93"/>
      <c r="S26" s="1"/>
      <c r="T26" s="1"/>
      <c r="U26" s="1"/>
      <c r="V26" s="1"/>
      <c r="W26" s="1"/>
      <c r="X26" s="1"/>
      <c r="Y26" s="1"/>
      <c r="Z26" s="1"/>
    </row>
    <row r="27" ht="16.5" customHeight="1">
      <c r="A27" s="1"/>
      <c r="B27" s="11" t="s">
        <v>71</v>
      </c>
      <c r="C27" s="1"/>
      <c r="D27" s="67"/>
      <c r="E27" s="67"/>
      <c r="F27" s="67"/>
      <c r="G27" s="67"/>
      <c r="H27" s="94"/>
      <c r="I27" s="94"/>
      <c r="J27" s="1"/>
      <c r="K27" s="1"/>
      <c r="L27" s="1"/>
      <c r="M27" s="1"/>
      <c r="N27" s="1"/>
      <c r="O27" s="1"/>
      <c r="P27" s="1"/>
      <c r="Q27" s="93"/>
      <c r="R27" s="93"/>
      <c r="S27" s="1"/>
      <c r="T27" s="1"/>
      <c r="U27" s="1"/>
      <c r="V27" s="1"/>
      <c r="W27" s="1"/>
      <c r="X27" s="1"/>
      <c r="Y27" s="1"/>
      <c r="Z27" s="1"/>
    </row>
    <row r="28" ht="16.5" customHeight="1">
      <c r="A28" s="1"/>
      <c r="B28" s="73" t="s">
        <v>72</v>
      </c>
      <c r="C28" s="73"/>
      <c r="D28" s="73"/>
      <c r="E28" s="73"/>
      <c r="F28" s="73"/>
      <c r="G28" s="73"/>
      <c r="H28" s="95"/>
      <c r="I28" s="95"/>
      <c r="J28" s="1"/>
      <c r="K28" s="80" t="s">
        <v>73</v>
      </c>
      <c r="L28" s="80"/>
      <c r="M28" s="80"/>
      <c r="N28" s="80"/>
      <c r="O28" s="80"/>
      <c r="P28" s="80"/>
      <c r="Q28" s="96"/>
      <c r="R28" s="96"/>
      <c r="S28" s="1"/>
      <c r="T28" s="1"/>
      <c r="U28" s="1"/>
      <c r="V28" s="1"/>
      <c r="W28" s="1"/>
      <c r="X28" s="1"/>
      <c r="Y28" s="1"/>
      <c r="Z28" s="1"/>
    </row>
    <row r="29" ht="16.5" customHeight="1">
      <c r="A29" s="1"/>
      <c r="B29" s="81" t="s">
        <v>35</v>
      </c>
      <c r="C29" s="48" t="s">
        <v>49</v>
      </c>
      <c r="D29" s="49"/>
      <c r="E29" s="49"/>
      <c r="F29" s="49"/>
      <c r="G29" s="74" t="s">
        <v>50</v>
      </c>
      <c r="H29" s="97" t="s">
        <v>37</v>
      </c>
      <c r="I29" s="51"/>
      <c r="J29" s="1"/>
      <c r="K29" s="81" t="s">
        <v>35</v>
      </c>
      <c r="L29" s="48" t="s">
        <v>49</v>
      </c>
      <c r="M29" s="49"/>
      <c r="N29" s="49"/>
      <c r="O29" s="49"/>
      <c r="P29" s="74" t="s">
        <v>50</v>
      </c>
      <c r="Q29" s="97" t="s">
        <v>37</v>
      </c>
      <c r="R29" s="51"/>
      <c r="S29" s="1"/>
      <c r="T29" s="1"/>
      <c r="U29" s="1"/>
      <c r="V29" s="1"/>
      <c r="W29" s="1"/>
      <c r="X29" s="1"/>
      <c r="Y29" s="1"/>
      <c r="Z29" s="1"/>
    </row>
    <row r="30" ht="16.5" customHeight="1">
      <c r="A30" s="1"/>
      <c r="B30" s="83">
        <v>1.0</v>
      </c>
      <c r="C30" s="75" t="str">
        <f t="shared" ref="C30:C32" si="19">VLOOKUP($B30,'分析対象順1'!$AG:$CO,50,0)</f>
        <v>#REF!</v>
      </c>
      <c r="D30" s="19"/>
      <c r="E30" s="19"/>
      <c r="F30" s="19"/>
      <c r="G30" s="84" t="str">
        <f t="shared" ref="G30:G32" si="20">VLOOKUP(C30,'今回DT'!$C:$H,6,0)</f>
        <v>#REF!</v>
      </c>
      <c r="H30" s="85" t="str">
        <f t="shared" ref="H30:H32" si="21">VLOOKUP($B30,'分析対象順1'!$AG:$CO,54,0)</f>
        <v>#REF!</v>
      </c>
      <c r="I30" s="86"/>
      <c r="J30" s="1"/>
      <c r="K30" s="83">
        <v>1.0</v>
      </c>
      <c r="L30" s="75" t="str">
        <f t="shared" ref="L30:L32" si="22">VLOOKUP($K30,'分析対象順1'!$BI:$CO,22,0)</f>
        <v>#REF!</v>
      </c>
      <c r="M30" s="19"/>
      <c r="N30" s="19"/>
      <c r="O30" s="19"/>
      <c r="P30" s="84" t="str">
        <f t="shared" ref="P30:P32" si="23">VLOOKUP(L30,'今回DT'!$C:$H,6,0)</f>
        <v>#REF!</v>
      </c>
      <c r="Q30" s="85" t="str">
        <f t="shared" ref="Q30:Q32" si="24">VLOOKUP($K30,'分析対象順1'!$BI:$CO,26,0)</f>
        <v>#REF!</v>
      </c>
      <c r="R30" s="86"/>
      <c r="S30" s="1"/>
      <c r="T30" s="1"/>
      <c r="U30" s="1"/>
      <c r="V30" s="1"/>
      <c r="W30" s="1"/>
      <c r="X30" s="1"/>
      <c r="Y30" s="1"/>
      <c r="Z30" s="1"/>
    </row>
    <row r="31" ht="16.5" customHeight="1">
      <c r="A31" s="1"/>
      <c r="B31" s="87">
        <v>2.0</v>
      </c>
      <c r="C31" s="60" t="str">
        <f t="shared" si="19"/>
        <v>#REF!</v>
      </c>
      <c r="D31" s="26"/>
      <c r="E31" s="26"/>
      <c r="F31" s="26"/>
      <c r="G31" s="77" t="str">
        <f t="shared" si="20"/>
        <v>#REF!</v>
      </c>
      <c r="H31" s="88" t="str">
        <f t="shared" si="21"/>
        <v>#REF!</v>
      </c>
      <c r="I31" s="31"/>
      <c r="J31" s="1"/>
      <c r="K31" s="87">
        <v>2.0</v>
      </c>
      <c r="L31" s="60" t="str">
        <f t="shared" si="22"/>
        <v>#REF!</v>
      </c>
      <c r="M31" s="26"/>
      <c r="N31" s="26"/>
      <c r="O31" s="26"/>
      <c r="P31" s="77" t="str">
        <f t="shared" si="23"/>
        <v>#REF!</v>
      </c>
      <c r="Q31" s="88" t="str">
        <f t="shared" si="24"/>
        <v>#REF!</v>
      </c>
      <c r="R31" s="31"/>
      <c r="S31" s="1"/>
      <c r="T31" s="1"/>
      <c r="U31" s="1"/>
      <c r="V31" s="1"/>
      <c r="W31" s="1"/>
      <c r="X31" s="1"/>
      <c r="Y31" s="1"/>
      <c r="Z31" s="1"/>
    </row>
    <row r="32" ht="16.5" customHeight="1">
      <c r="A32" s="1"/>
      <c r="B32" s="89">
        <v>3.0</v>
      </c>
      <c r="C32" s="65" t="str">
        <f t="shared" si="19"/>
        <v>#REF!</v>
      </c>
      <c r="D32" s="34"/>
      <c r="E32" s="34"/>
      <c r="F32" s="34"/>
      <c r="G32" s="90" t="str">
        <f t="shared" si="20"/>
        <v>#REF!</v>
      </c>
      <c r="H32" s="91" t="str">
        <f t="shared" si="21"/>
        <v>#REF!</v>
      </c>
      <c r="I32" s="92"/>
      <c r="J32" s="1"/>
      <c r="K32" s="89">
        <v>3.0</v>
      </c>
      <c r="L32" s="65" t="str">
        <f t="shared" si="22"/>
        <v>#REF!</v>
      </c>
      <c r="M32" s="34"/>
      <c r="N32" s="34"/>
      <c r="O32" s="34"/>
      <c r="P32" s="90" t="str">
        <f t="shared" si="23"/>
        <v>#REF!</v>
      </c>
      <c r="Q32" s="91" t="str">
        <f t="shared" si="24"/>
        <v>#REF!</v>
      </c>
      <c r="R32" s="92"/>
      <c r="S32" s="1"/>
      <c r="T32" s="17"/>
      <c r="U32" s="1"/>
      <c r="V32" s="1"/>
      <c r="W32" s="1"/>
      <c r="X32" s="1"/>
      <c r="Y32" s="1"/>
      <c r="Z32" s="1"/>
    </row>
    <row r="33" ht="16.5" customHeight="1">
      <c r="A33" s="1"/>
      <c r="B33" s="1"/>
      <c r="C33" s="1"/>
      <c r="D33" s="1"/>
      <c r="E33" s="1"/>
      <c r="F33" s="1"/>
      <c r="G33" s="1"/>
      <c r="H33" s="93"/>
      <c r="I33" s="93"/>
      <c r="J33" s="1"/>
      <c r="K33" s="1"/>
      <c r="L33" s="1"/>
      <c r="M33" s="1"/>
      <c r="N33" s="1"/>
      <c r="O33" s="1"/>
      <c r="P33" s="1"/>
      <c r="Q33" s="93"/>
      <c r="R33" s="93"/>
      <c r="S33" s="1"/>
      <c r="T33" s="1"/>
      <c r="U33" s="1"/>
      <c r="V33" s="1"/>
      <c r="W33" s="1"/>
      <c r="X33" s="1"/>
      <c r="Y33" s="1"/>
      <c r="Z33" s="1"/>
    </row>
    <row r="34" ht="16.5" customHeight="1">
      <c r="A34" s="1"/>
      <c r="B34" s="17" t="s">
        <v>74</v>
      </c>
      <c r="C34" s="1"/>
      <c r="D34" s="1"/>
      <c r="E34" s="1"/>
      <c r="F34" s="1"/>
      <c r="G34" s="1"/>
      <c r="H34" s="93"/>
      <c r="I34" s="93"/>
      <c r="J34" s="1"/>
      <c r="K34" s="1"/>
      <c r="L34" s="1"/>
      <c r="M34" s="1"/>
      <c r="N34" s="1"/>
      <c r="O34" s="1"/>
      <c r="P34" s="1"/>
      <c r="Q34" s="93"/>
      <c r="R34" s="93"/>
      <c r="S34" s="1"/>
      <c r="T34" s="1"/>
      <c r="U34" s="1"/>
      <c r="V34" s="1"/>
      <c r="W34" s="1"/>
      <c r="X34" s="1"/>
      <c r="Y34" s="1"/>
      <c r="Z34" s="1"/>
    </row>
    <row r="35" ht="16.5" customHeight="1">
      <c r="A35" s="1"/>
      <c r="B35" s="1" t="s">
        <v>75</v>
      </c>
      <c r="C35" s="1"/>
      <c r="D35" s="1"/>
      <c r="E35" s="1"/>
      <c r="F35" s="1"/>
      <c r="G35" s="1"/>
      <c r="H35" s="93"/>
      <c r="I35" s="93"/>
      <c r="J35" s="1"/>
      <c r="K35" s="1"/>
      <c r="L35" s="1"/>
      <c r="M35" s="1"/>
      <c r="N35" s="1"/>
      <c r="O35" s="1"/>
      <c r="P35" s="1"/>
      <c r="Q35" s="93"/>
      <c r="R35" s="93"/>
      <c r="S35" s="1"/>
      <c r="T35" s="1"/>
      <c r="U35" s="1"/>
      <c r="V35" s="1"/>
      <c r="W35" s="1"/>
      <c r="X35" s="1"/>
      <c r="Y35" s="1"/>
      <c r="Z35" s="1"/>
    </row>
    <row r="36" ht="16.5" customHeight="1">
      <c r="A36" s="1"/>
      <c r="B36" s="1" t="s">
        <v>76</v>
      </c>
      <c r="C36" s="1"/>
      <c r="D36" s="1"/>
      <c r="E36" s="1"/>
      <c r="F36" s="1"/>
      <c r="G36" s="1"/>
      <c r="H36" s="93"/>
      <c r="I36" s="93"/>
      <c r="J36" s="1"/>
      <c r="K36" s="1"/>
      <c r="L36" s="1"/>
      <c r="M36" s="1"/>
      <c r="N36" s="1"/>
      <c r="O36" s="1"/>
      <c r="P36" s="1"/>
      <c r="Q36" s="93"/>
      <c r="R36" s="93"/>
      <c r="S36" s="1"/>
      <c r="T36" s="1"/>
      <c r="U36" s="1"/>
      <c r="V36" s="1"/>
      <c r="W36" s="1"/>
      <c r="X36" s="1"/>
      <c r="Y36" s="1"/>
      <c r="Z36" s="1"/>
    </row>
    <row r="37" ht="16.5" customHeight="1">
      <c r="A37" s="1"/>
      <c r="B37" s="1" t="s">
        <v>77</v>
      </c>
      <c r="C37" s="1"/>
      <c r="D37" s="1"/>
      <c r="E37" s="1"/>
      <c r="F37" s="1"/>
      <c r="G37" s="1"/>
      <c r="H37" s="93"/>
      <c r="I37" s="93"/>
      <c r="J37" s="1"/>
      <c r="K37" s="1"/>
      <c r="L37" s="1"/>
      <c r="M37" s="1"/>
      <c r="N37" s="1"/>
      <c r="O37" s="1"/>
      <c r="P37" s="1"/>
      <c r="Q37" s="93"/>
      <c r="R37" s="93"/>
      <c r="S37" s="1"/>
      <c r="T37" s="1"/>
      <c r="U37" s="1"/>
      <c r="V37" s="1"/>
      <c r="W37" s="1"/>
      <c r="X37" s="1"/>
      <c r="Y37" s="1"/>
      <c r="Z37" s="1"/>
    </row>
    <row r="38" ht="16.5" customHeight="1">
      <c r="A38" s="1"/>
      <c r="B38" s="1"/>
      <c r="C38" s="1"/>
      <c r="D38" s="1"/>
      <c r="E38" s="1"/>
      <c r="F38" s="1"/>
      <c r="G38" s="1"/>
      <c r="H38" s="93"/>
      <c r="I38" s="93"/>
      <c r="J38" s="1"/>
      <c r="K38" s="1"/>
      <c r="L38" s="1"/>
      <c r="M38" s="1"/>
      <c r="N38" s="1"/>
      <c r="O38" s="1"/>
      <c r="P38" s="1"/>
      <c r="Q38" s="93"/>
      <c r="R38" s="93"/>
      <c r="S38" s="1"/>
      <c r="T38" s="1"/>
      <c r="U38" s="1"/>
      <c r="V38" s="1"/>
      <c r="W38" s="1"/>
      <c r="X38" s="1"/>
      <c r="Y38" s="1"/>
      <c r="Z38" s="1"/>
    </row>
    <row r="39" ht="16.5" customHeight="1">
      <c r="A39" s="67"/>
      <c r="B39" s="11" t="s">
        <v>78</v>
      </c>
      <c r="C39" s="1"/>
      <c r="D39" s="67"/>
      <c r="E39" s="67"/>
      <c r="F39" s="67"/>
      <c r="G39" s="67"/>
      <c r="H39" s="94"/>
      <c r="I39" s="94"/>
      <c r="J39" s="1"/>
      <c r="K39" s="1"/>
      <c r="L39" s="1"/>
      <c r="M39" s="1"/>
      <c r="N39" s="1"/>
      <c r="O39" s="1"/>
      <c r="P39" s="1"/>
      <c r="Q39" s="93"/>
      <c r="R39" s="93"/>
      <c r="S39" s="1"/>
      <c r="T39" s="1"/>
      <c r="U39" s="1"/>
      <c r="V39" s="1"/>
      <c r="W39" s="1"/>
      <c r="X39" s="1"/>
      <c r="Y39" s="1"/>
      <c r="Z39" s="1"/>
    </row>
    <row r="40" ht="16.5" customHeight="1">
      <c r="A40" s="1"/>
      <c r="B40" s="73" t="s">
        <v>79</v>
      </c>
      <c r="C40" s="73"/>
      <c r="D40" s="73"/>
      <c r="E40" s="73"/>
      <c r="F40" s="73"/>
      <c r="G40" s="73"/>
      <c r="H40" s="95"/>
      <c r="I40" s="95"/>
      <c r="J40" s="1"/>
      <c r="K40" s="80" t="s">
        <v>80</v>
      </c>
      <c r="L40" s="80"/>
      <c r="M40" s="80"/>
      <c r="N40" s="80"/>
      <c r="O40" s="80"/>
      <c r="P40" s="80"/>
      <c r="Q40" s="96"/>
      <c r="R40" s="96"/>
      <c r="S40" s="1"/>
      <c r="T40" s="1"/>
      <c r="U40" s="1"/>
      <c r="V40" s="1"/>
      <c r="W40" s="1"/>
      <c r="X40" s="1"/>
      <c r="Y40" s="1"/>
      <c r="Z40" s="1"/>
    </row>
    <row r="41" ht="16.5" customHeight="1">
      <c r="A41" s="1"/>
      <c r="B41" s="81" t="s">
        <v>35</v>
      </c>
      <c r="C41" s="48" t="s">
        <v>49</v>
      </c>
      <c r="D41" s="49"/>
      <c r="E41" s="49"/>
      <c r="F41" s="49"/>
      <c r="G41" s="74" t="s">
        <v>50</v>
      </c>
      <c r="H41" s="97" t="s">
        <v>37</v>
      </c>
      <c r="I41" s="51"/>
      <c r="J41" s="1"/>
      <c r="K41" s="81" t="s">
        <v>35</v>
      </c>
      <c r="L41" s="48" t="s">
        <v>49</v>
      </c>
      <c r="M41" s="49"/>
      <c r="N41" s="49"/>
      <c r="O41" s="49"/>
      <c r="P41" s="74" t="s">
        <v>50</v>
      </c>
      <c r="Q41" s="97" t="s">
        <v>37</v>
      </c>
      <c r="R41" s="51"/>
      <c r="S41" s="1"/>
      <c r="T41" s="1"/>
      <c r="U41" s="1"/>
      <c r="V41" s="1"/>
      <c r="W41" s="1"/>
      <c r="X41" s="1"/>
      <c r="Y41" s="1"/>
      <c r="Z41" s="1"/>
    </row>
    <row r="42" ht="16.5" customHeight="1">
      <c r="A42" s="1"/>
      <c r="B42" s="83">
        <v>1.0</v>
      </c>
      <c r="C42" s="75" t="str">
        <f t="shared" ref="C42:C44" si="25">VLOOKUP($B42,'分析対象順1'!$AO:$CO,42,0)</f>
        <v>#REF!</v>
      </c>
      <c r="D42" s="19"/>
      <c r="E42" s="19"/>
      <c r="F42" s="19"/>
      <c r="G42" s="84" t="str">
        <f t="shared" ref="G42:G44" si="26">VLOOKUP(C42,'今回DT'!$C:$H,6,0)</f>
        <v>#REF!</v>
      </c>
      <c r="H42" s="85" t="str">
        <f t="shared" ref="H42:H44" si="27">VLOOKUP($B42,'分析対象順1'!$AO:$CO,50,0)</f>
        <v>#REF!</v>
      </c>
      <c r="I42" s="86"/>
      <c r="J42" s="1"/>
      <c r="K42" s="83">
        <v>1.0</v>
      </c>
      <c r="L42" s="75" t="str">
        <f t="shared" ref="L42:L44" si="28">VLOOKUP($K42,'分析対象順1'!$BQ:$CO,14,0)</f>
        <v>#REF!</v>
      </c>
      <c r="M42" s="19"/>
      <c r="N42" s="19"/>
      <c r="O42" s="19"/>
      <c r="P42" s="84" t="str">
        <f t="shared" ref="P42:P44" si="29">VLOOKUP(L42,'今回DT'!$C:$H,6,0)</f>
        <v>#REF!</v>
      </c>
      <c r="Q42" s="85" t="str">
        <f t="shared" ref="Q42:Q44" si="30">VLOOKUP($K42,'分析対象順1'!$BQ:$CO,22,0)</f>
        <v>#REF!</v>
      </c>
      <c r="R42" s="86"/>
      <c r="S42" s="1"/>
      <c r="T42" s="1"/>
      <c r="U42" s="1"/>
      <c r="V42" s="1"/>
      <c r="W42" s="1"/>
      <c r="X42" s="1"/>
      <c r="Y42" s="1"/>
      <c r="Z42" s="1"/>
    </row>
    <row r="43" ht="16.5" customHeight="1">
      <c r="A43" s="1"/>
      <c r="B43" s="87">
        <v>2.0</v>
      </c>
      <c r="C43" s="60" t="str">
        <f t="shared" si="25"/>
        <v>#REF!</v>
      </c>
      <c r="D43" s="26"/>
      <c r="E43" s="26"/>
      <c r="F43" s="26"/>
      <c r="G43" s="77" t="str">
        <f t="shared" si="26"/>
        <v>#REF!</v>
      </c>
      <c r="H43" s="88" t="str">
        <f t="shared" si="27"/>
        <v>#REF!</v>
      </c>
      <c r="I43" s="31"/>
      <c r="J43" s="1"/>
      <c r="K43" s="87">
        <v>2.0</v>
      </c>
      <c r="L43" s="60" t="str">
        <f t="shared" si="28"/>
        <v>#REF!</v>
      </c>
      <c r="M43" s="26"/>
      <c r="N43" s="26"/>
      <c r="O43" s="26"/>
      <c r="P43" s="77" t="str">
        <f t="shared" si="29"/>
        <v>#REF!</v>
      </c>
      <c r="Q43" s="88" t="str">
        <f t="shared" si="30"/>
        <v>#REF!</v>
      </c>
      <c r="R43" s="31"/>
      <c r="S43" s="1"/>
      <c r="T43" s="1"/>
      <c r="U43" s="1"/>
      <c r="V43" s="1"/>
      <c r="W43" s="1"/>
      <c r="X43" s="1"/>
      <c r="Y43" s="1"/>
      <c r="Z43" s="1"/>
    </row>
    <row r="44" ht="16.5" customHeight="1">
      <c r="A44" s="1"/>
      <c r="B44" s="89">
        <v>3.0</v>
      </c>
      <c r="C44" s="65" t="str">
        <f t="shared" si="25"/>
        <v>#REF!</v>
      </c>
      <c r="D44" s="34"/>
      <c r="E44" s="34"/>
      <c r="F44" s="34"/>
      <c r="G44" s="90" t="str">
        <f t="shared" si="26"/>
        <v>#REF!</v>
      </c>
      <c r="H44" s="91" t="str">
        <f t="shared" si="27"/>
        <v>#REF!</v>
      </c>
      <c r="I44" s="92"/>
      <c r="J44" s="1"/>
      <c r="K44" s="89">
        <v>3.0</v>
      </c>
      <c r="L44" s="65" t="str">
        <f t="shared" si="28"/>
        <v>#REF!</v>
      </c>
      <c r="M44" s="34"/>
      <c r="N44" s="34"/>
      <c r="O44" s="34"/>
      <c r="P44" s="90" t="str">
        <f t="shared" si="29"/>
        <v>#REF!</v>
      </c>
      <c r="Q44" s="91" t="str">
        <f t="shared" si="30"/>
        <v>#REF!</v>
      </c>
      <c r="R44" s="92"/>
      <c r="S44" s="1"/>
      <c r="T44" s="1"/>
      <c r="U44" s="1"/>
      <c r="V44" s="1"/>
      <c r="W44" s="1"/>
      <c r="X44" s="1"/>
      <c r="Y44" s="1"/>
      <c r="Z44" s="1"/>
    </row>
    <row r="45" ht="16.5" customHeight="1">
      <c r="A45" s="1"/>
      <c r="B45" s="1"/>
      <c r="C45" s="1"/>
      <c r="D45" s="1"/>
      <c r="E45" s="1"/>
      <c r="F45" s="1"/>
      <c r="G45" s="1"/>
      <c r="H45" s="93"/>
      <c r="I45" s="93"/>
      <c r="J45" s="1"/>
      <c r="K45" s="1"/>
      <c r="L45" s="1"/>
      <c r="M45" s="1"/>
      <c r="N45" s="1"/>
      <c r="O45" s="1"/>
      <c r="P45" s="1"/>
      <c r="Q45" s="93"/>
      <c r="R45" s="93"/>
      <c r="S45" s="1"/>
      <c r="T45" s="1"/>
      <c r="U45" s="1"/>
      <c r="V45" s="1"/>
      <c r="W45" s="1"/>
      <c r="X45" s="1"/>
      <c r="Y45" s="1"/>
      <c r="Z45" s="1"/>
    </row>
    <row r="46" ht="16.5" customHeight="1">
      <c r="A46" s="67"/>
      <c r="B46" s="11" t="s">
        <v>81</v>
      </c>
      <c r="C46" s="1"/>
      <c r="D46" s="67"/>
      <c r="E46" s="67"/>
      <c r="F46" s="67"/>
      <c r="G46" s="67"/>
      <c r="H46" s="94"/>
      <c r="I46" s="94"/>
      <c r="J46" s="1"/>
      <c r="K46" s="1"/>
      <c r="L46" s="1"/>
      <c r="M46" s="1"/>
      <c r="N46" s="1"/>
      <c r="O46" s="1"/>
      <c r="P46" s="1"/>
      <c r="Q46" s="93"/>
      <c r="R46" s="93"/>
      <c r="S46" s="1"/>
      <c r="T46" s="1"/>
      <c r="U46" s="1"/>
      <c r="V46" s="1"/>
      <c r="W46" s="1"/>
      <c r="X46" s="1"/>
      <c r="Y46" s="1"/>
      <c r="Z46" s="1"/>
    </row>
    <row r="47" ht="16.5" customHeight="1">
      <c r="A47" s="1"/>
      <c r="B47" s="73" t="s">
        <v>82</v>
      </c>
      <c r="C47" s="73"/>
      <c r="D47" s="73"/>
      <c r="E47" s="73"/>
      <c r="F47" s="73"/>
      <c r="G47" s="73"/>
      <c r="H47" s="95"/>
      <c r="I47" s="95"/>
      <c r="J47" s="1"/>
      <c r="K47" s="80" t="s">
        <v>83</v>
      </c>
      <c r="L47" s="80"/>
      <c r="M47" s="80"/>
      <c r="N47" s="80"/>
      <c r="O47" s="80"/>
      <c r="P47" s="80"/>
      <c r="Q47" s="96"/>
      <c r="R47" s="96"/>
      <c r="S47" s="1"/>
      <c r="T47" s="1"/>
      <c r="U47" s="1"/>
      <c r="V47" s="1"/>
      <c r="W47" s="1"/>
      <c r="X47" s="1"/>
      <c r="Y47" s="1"/>
      <c r="Z47" s="1"/>
    </row>
    <row r="48" ht="16.5" customHeight="1">
      <c r="A48" s="1"/>
      <c r="B48" s="81" t="s">
        <v>35</v>
      </c>
      <c r="C48" s="48" t="s">
        <v>49</v>
      </c>
      <c r="D48" s="49"/>
      <c r="E48" s="49"/>
      <c r="F48" s="49"/>
      <c r="G48" s="74" t="s">
        <v>50</v>
      </c>
      <c r="H48" s="97" t="s">
        <v>37</v>
      </c>
      <c r="I48" s="51"/>
      <c r="J48" s="1"/>
      <c r="K48" s="81" t="s">
        <v>35</v>
      </c>
      <c r="L48" s="48" t="s">
        <v>49</v>
      </c>
      <c r="M48" s="49"/>
      <c r="N48" s="49"/>
      <c r="O48" s="49"/>
      <c r="P48" s="74" t="s">
        <v>50</v>
      </c>
      <c r="Q48" s="97" t="s">
        <v>37</v>
      </c>
      <c r="R48" s="51"/>
      <c r="S48" s="1"/>
      <c r="T48" s="1"/>
      <c r="U48" s="1"/>
      <c r="V48" s="1"/>
      <c r="W48" s="1"/>
      <c r="X48" s="1"/>
      <c r="Y48" s="1"/>
      <c r="Z48" s="1"/>
    </row>
    <row r="49" ht="16.5" customHeight="1">
      <c r="A49" s="1"/>
      <c r="B49" s="83">
        <v>1.0</v>
      </c>
      <c r="C49" s="75" t="str">
        <f t="shared" ref="C49:C51" si="31">VLOOKUP($B49,'分析対象順1'!$AS:$CO,38,0)</f>
        <v>#REF!</v>
      </c>
      <c r="D49" s="19"/>
      <c r="E49" s="19"/>
      <c r="F49" s="19"/>
      <c r="G49" s="84" t="str">
        <f t="shared" ref="G49:G51" si="32">VLOOKUP(C49,'今回DT'!$C:$H,6,0)</f>
        <v>#REF!</v>
      </c>
      <c r="H49" s="85" t="str">
        <f t="shared" ref="H49:H51" si="33">VLOOKUP($B49,'分析対象順1'!$AS:$CO,47,0)</f>
        <v>#REF!</v>
      </c>
      <c r="I49" s="86"/>
      <c r="J49" s="1"/>
      <c r="K49" s="83">
        <v>1.0</v>
      </c>
      <c r="L49" s="75" t="str">
        <f t="shared" ref="L49:L51" si="34">VLOOKUP($K49,'分析対象順1'!$BU:$CO,10,0)</f>
        <v>#REF!</v>
      </c>
      <c r="M49" s="19"/>
      <c r="N49" s="19"/>
      <c r="O49" s="19"/>
      <c r="P49" s="84" t="str">
        <f t="shared" ref="P49:P51" si="35">VLOOKUP(L49,'今回DT'!$C:$H,6,0)</f>
        <v>#REF!</v>
      </c>
      <c r="Q49" s="85" t="str">
        <f t="shared" ref="Q49:Q51" si="36">VLOOKUP($K49,'分析対象順1'!$BU:$CO,19,0)</f>
        <v>#REF!</v>
      </c>
      <c r="R49" s="86"/>
      <c r="S49" s="1"/>
      <c r="T49" s="1"/>
      <c r="U49" s="1"/>
      <c r="V49" s="1"/>
      <c r="W49" s="1"/>
      <c r="X49" s="1"/>
      <c r="Y49" s="1"/>
      <c r="Z49" s="1"/>
    </row>
    <row r="50" ht="16.5" customHeight="1">
      <c r="A50" s="1"/>
      <c r="B50" s="87">
        <v>2.0</v>
      </c>
      <c r="C50" s="60" t="str">
        <f t="shared" si="31"/>
        <v>#REF!</v>
      </c>
      <c r="D50" s="26"/>
      <c r="E50" s="26"/>
      <c r="F50" s="26"/>
      <c r="G50" s="77" t="str">
        <f t="shared" si="32"/>
        <v>#REF!</v>
      </c>
      <c r="H50" s="88" t="str">
        <f t="shared" si="33"/>
        <v>#REF!</v>
      </c>
      <c r="I50" s="31"/>
      <c r="J50" s="1"/>
      <c r="K50" s="87">
        <v>2.0</v>
      </c>
      <c r="L50" s="60" t="str">
        <f t="shared" si="34"/>
        <v>#REF!</v>
      </c>
      <c r="M50" s="26"/>
      <c r="N50" s="26"/>
      <c r="O50" s="26"/>
      <c r="P50" s="77" t="str">
        <f t="shared" si="35"/>
        <v>#REF!</v>
      </c>
      <c r="Q50" s="88" t="str">
        <f t="shared" si="36"/>
        <v>#REF!</v>
      </c>
      <c r="R50" s="31"/>
      <c r="S50" s="1"/>
      <c r="T50" s="1"/>
      <c r="U50" s="1"/>
      <c r="V50" s="1"/>
      <c r="W50" s="1"/>
      <c r="X50" s="1"/>
      <c r="Y50" s="1"/>
      <c r="Z50" s="1"/>
    </row>
    <row r="51" ht="16.5" customHeight="1">
      <c r="A51" s="1"/>
      <c r="B51" s="89">
        <v>3.0</v>
      </c>
      <c r="C51" s="65" t="str">
        <f t="shared" si="31"/>
        <v>#REF!</v>
      </c>
      <c r="D51" s="34"/>
      <c r="E51" s="34"/>
      <c r="F51" s="34"/>
      <c r="G51" s="90" t="str">
        <f t="shared" si="32"/>
        <v>#REF!</v>
      </c>
      <c r="H51" s="91" t="str">
        <f t="shared" si="33"/>
        <v>#REF!</v>
      </c>
      <c r="I51" s="92"/>
      <c r="J51" s="1"/>
      <c r="K51" s="89">
        <v>3.0</v>
      </c>
      <c r="L51" s="65" t="str">
        <f t="shared" si="34"/>
        <v>#REF!</v>
      </c>
      <c r="M51" s="34"/>
      <c r="N51" s="34"/>
      <c r="O51" s="34"/>
      <c r="P51" s="90" t="str">
        <f t="shared" si="35"/>
        <v>#REF!</v>
      </c>
      <c r="Q51" s="91" t="str">
        <f t="shared" si="36"/>
        <v>#REF!</v>
      </c>
      <c r="R51" s="92"/>
      <c r="S51" s="1"/>
      <c r="T51" s="1"/>
      <c r="U51" s="1"/>
      <c r="V51" s="1"/>
      <c r="W51" s="1"/>
      <c r="X51" s="1"/>
      <c r="Y51" s="1"/>
      <c r="Z51" s="1"/>
    </row>
    <row r="52"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6.5" customHeight="1">
      <c r="A53" s="5" t="s">
        <v>39</v>
      </c>
      <c r="T53" s="1"/>
      <c r="U53" s="1"/>
      <c r="V53" s="1"/>
      <c r="W53" s="1"/>
      <c r="X53" s="1"/>
      <c r="Y53" s="1"/>
      <c r="Z53" s="1"/>
    </row>
    <row r="54" ht="18.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7">
    <mergeCell ref="C22:F22"/>
    <mergeCell ref="H22:I22"/>
    <mergeCell ref="L22:O22"/>
    <mergeCell ref="Q22:R22"/>
    <mergeCell ref="H23:I23"/>
    <mergeCell ref="L23:O23"/>
    <mergeCell ref="Q23:R23"/>
    <mergeCell ref="C23:F23"/>
    <mergeCell ref="C24:F24"/>
    <mergeCell ref="H24:I24"/>
    <mergeCell ref="L24:O24"/>
    <mergeCell ref="C25:F25"/>
    <mergeCell ref="H25:I25"/>
    <mergeCell ref="L25:O25"/>
    <mergeCell ref="L29:O29"/>
    <mergeCell ref="L30:O30"/>
    <mergeCell ref="Q24:R24"/>
    <mergeCell ref="Q25:R25"/>
    <mergeCell ref="C29:F29"/>
    <mergeCell ref="H29:I29"/>
    <mergeCell ref="Q29:R29"/>
    <mergeCell ref="H30:I30"/>
    <mergeCell ref="Q30:R30"/>
    <mergeCell ref="Q31:R31"/>
    <mergeCell ref="Q32:R32"/>
    <mergeCell ref="C30:F30"/>
    <mergeCell ref="C31:F31"/>
    <mergeCell ref="H31:I31"/>
    <mergeCell ref="L31:O31"/>
    <mergeCell ref="C32:F32"/>
    <mergeCell ref="H32:I32"/>
    <mergeCell ref="L32:O32"/>
    <mergeCell ref="C41:F41"/>
    <mergeCell ref="H41:I41"/>
    <mergeCell ref="L41:O41"/>
    <mergeCell ref="Q41:R41"/>
    <mergeCell ref="H42:I42"/>
    <mergeCell ref="L42:O42"/>
    <mergeCell ref="Q42:R42"/>
    <mergeCell ref="C42:F42"/>
    <mergeCell ref="C43:F43"/>
    <mergeCell ref="H43:I43"/>
    <mergeCell ref="L43:O43"/>
    <mergeCell ref="C44:F44"/>
    <mergeCell ref="H44:I44"/>
    <mergeCell ref="L44:O44"/>
    <mergeCell ref="L48:O48"/>
    <mergeCell ref="L49:O49"/>
    <mergeCell ref="Q43:R43"/>
    <mergeCell ref="Q44:R44"/>
    <mergeCell ref="C48:F48"/>
    <mergeCell ref="H48:I48"/>
    <mergeCell ref="Q48:R48"/>
    <mergeCell ref="H49:I49"/>
    <mergeCell ref="Q49:R49"/>
    <mergeCell ref="A53:S53"/>
    <mergeCell ref="C8:F8"/>
    <mergeCell ref="H8:I8"/>
    <mergeCell ref="L8:O8"/>
    <mergeCell ref="Q8:R8"/>
    <mergeCell ref="H9:I9"/>
    <mergeCell ref="L9:O9"/>
    <mergeCell ref="Q9:R9"/>
    <mergeCell ref="Q10:R10"/>
    <mergeCell ref="Q11:R11"/>
    <mergeCell ref="C9:F9"/>
    <mergeCell ref="C10:F10"/>
    <mergeCell ref="H10:I10"/>
    <mergeCell ref="L10:O10"/>
    <mergeCell ref="C11:F11"/>
    <mergeCell ref="H11:I11"/>
    <mergeCell ref="L11:O11"/>
    <mergeCell ref="C15:F15"/>
    <mergeCell ref="H15:I15"/>
    <mergeCell ref="L15:O15"/>
    <mergeCell ref="Q15:R15"/>
    <mergeCell ref="H16:I16"/>
    <mergeCell ref="L16:O16"/>
    <mergeCell ref="Q16:R16"/>
    <mergeCell ref="Q17:R17"/>
    <mergeCell ref="Q18:R18"/>
    <mergeCell ref="C16:F16"/>
    <mergeCell ref="C17:F17"/>
    <mergeCell ref="H17:I17"/>
    <mergeCell ref="L17:O17"/>
    <mergeCell ref="C18:F18"/>
    <mergeCell ref="H18:I18"/>
    <mergeCell ref="L18:O18"/>
    <mergeCell ref="Q50:R50"/>
    <mergeCell ref="Q51:R51"/>
    <mergeCell ref="C49:F49"/>
    <mergeCell ref="C50:F50"/>
    <mergeCell ref="H50:I50"/>
    <mergeCell ref="L50:O50"/>
    <mergeCell ref="C51:F51"/>
    <mergeCell ref="H51:I51"/>
    <mergeCell ref="L51:O51"/>
  </mergeCells>
  <printOptions horizontalCentered="1" verticalCentered="1"/>
  <pageMargins bottom="0.0" footer="0.0" header="0.0" left="0.0" right="0.0" top="0.0"/>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workbookViewId="0"/>
  </sheetViews>
  <sheetFormatPr customHeight="1" defaultColWidth="12.63" defaultRowHeight="15.0"/>
  <cols>
    <col customWidth="1" min="1" max="19" width="4.13"/>
    <col customWidth="1" min="20" max="21" width="4.38"/>
    <col customWidth="1" min="22" max="26" width="6.88"/>
  </cols>
  <sheetData>
    <row r="1" ht="16.5" customHeight="1">
      <c r="A1" s="1"/>
      <c r="B1" s="1"/>
      <c r="C1" s="1"/>
      <c r="D1" s="1"/>
      <c r="E1" s="1"/>
      <c r="F1" s="1"/>
      <c r="G1" s="1"/>
      <c r="H1" s="1"/>
      <c r="I1" s="1"/>
      <c r="J1" s="1"/>
      <c r="K1" s="1"/>
      <c r="L1" s="1"/>
      <c r="M1" s="1"/>
      <c r="N1" s="1"/>
      <c r="O1" s="1"/>
      <c r="P1" s="1"/>
      <c r="Q1" s="1"/>
      <c r="R1" s="1"/>
      <c r="S1" s="1"/>
      <c r="T1" s="1"/>
      <c r="U1" s="1"/>
      <c r="V1" s="1"/>
      <c r="W1" s="1"/>
      <c r="X1" s="1"/>
      <c r="Y1" s="1"/>
      <c r="Z1" s="1"/>
    </row>
    <row r="2" ht="16.5" customHeight="1">
      <c r="A2" s="1"/>
      <c r="B2" s="17" t="s">
        <v>84</v>
      </c>
      <c r="C2" s="1"/>
      <c r="D2" s="1"/>
      <c r="E2" s="1"/>
      <c r="F2" s="69"/>
      <c r="G2" s="1"/>
      <c r="H2" s="1"/>
      <c r="I2" s="1"/>
      <c r="J2" s="1"/>
      <c r="K2" s="1"/>
      <c r="L2" s="1"/>
      <c r="M2" s="1"/>
      <c r="N2" s="1"/>
      <c r="O2" s="1"/>
      <c r="P2" s="1"/>
      <c r="Q2" s="1"/>
      <c r="R2" s="1"/>
      <c r="S2" s="1"/>
      <c r="T2" s="1"/>
      <c r="U2" s="1"/>
      <c r="V2" s="1"/>
      <c r="W2" s="1"/>
      <c r="X2" s="1"/>
      <c r="Y2" s="1"/>
      <c r="Z2" s="1"/>
    </row>
    <row r="3" ht="16.5" customHeight="1">
      <c r="A3" s="1"/>
      <c r="B3" s="1" t="s">
        <v>85</v>
      </c>
      <c r="C3" s="1"/>
      <c r="D3" s="1"/>
      <c r="E3" s="1"/>
      <c r="F3" s="1"/>
      <c r="G3" s="1"/>
      <c r="H3" s="1"/>
      <c r="I3" s="1"/>
      <c r="J3" s="1"/>
      <c r="K3" s="1"/>
      <c r="L3" s="1"/>
      <c r="M3" s="1"/>
      <c r="N3" s="1"/>
      <c r="O3" s="1"/>
      <c r="P3" s="1"/>
      <c r="Q3" s="1"/>
      <c r="R3" s="1"/>
      <c r="S3" s="1"/>
      <c r="T3" s="17"/>
      <c r="U3" s="1"/>
      <c r="V3" s="1"/>
      <c r="W3" s="1"/>
      <c r="X3" s="1"/>
      <c r="Y3" s="1"/>
      <c r="Z3" s="1"/>
    </row>
    <row r="4" ht="16.5" customHeight="1">
      <c r="A4" s="1"/>
      <c r="B4" s="1" t="s">
        <v>86</v>
      </c>
      <c r="C4" s="1"/>
      <c r="D4" s="1"/>
      <c r="E4" s="1"/>
      <c r="F4" s="1"/>
      <c r="G4" s="1"/>
      <c r="H4" s="1"/>
      <c r="I4" s="1"/>
      <c r="J4" s="1"/>
      <c r="K4" s="1"/>
      <c r="L4" s="1"/>
      <c r="M4" s="1"/>
      <c r="N4" s="1"/>
      <c r="O4" s="1"/>
      <c r="P4" s="1"/>
      <c r="Q4" s="1"/>
      <c r="R4" s="1"/>
      <c r="S4" s="1"/>
      <c r="T4" s="1"/>
      <c r="U4" s="1"/>
      <c r="V4" s="1"/>
      <c r="W4" s="1"/>
      <c r="X4" s="1"/>
      <c r="Y4" s="1"/>
      <c r="Z4" s="1"/>
    </row>
    <row r="5" ht="16.5" customHeight="1">
      <c r="A5" s="67"/>
      <c r="B5" s="1"/>
      <c r="C5" s="1"/>
      <c r="D5" s="1"/>
      <c r="E5" s="1"/>
      <c r="F5" s="1"/>
      <c r="G5" s="1"/>
      <c r="H5" s="1"/>
      <c r="I5" s="1"/>
      <c r="J5" s="1"/>
      <c r="K5" s="1"/>
      <c r="L5" s="1"/>
      <c r="M5" s="1"/>
      <c r="N5" s="1"/>
      <c r="O5" s="1"/>
      <c r="P5" s="1"/>
      <c r="Q5" s="1"/>
      <c r="R5" s="1"/>
      <c r="S5" s="1"/>
      <c r="T5" s="1"/>
      <c r="U5" s="1"/>
      <c r="V5" s="1"/>
      <c r="W5" s="1"/>
      <c r="X5" s="1"/>
      <c r="Y5" s="1"/>
      <c r="Z5" s="1"/>
    </row>
    <row r="6" ht="16.5" customHeight="1">
      <c r="A6" s="1"/>
      <c r="B6" s="11" t="s">
        <v>87</v>
      </c>
      <c r="C6" s="1"/>
      <c r="D6" s="67"/>
      <c r="E6" s="67"/>
      <c r="F6" s="67"/>
      <c r="G6" s="67"/>
      <c r="H6" s="67"/>
      <c r="I6" s="67"/>
      <c r="J6" s="1"/>
      <c r="K6" s="1"/>
      <c r="L6" s="1"/>
      <c r="M6" s="1"/>
      <c r="N6" s="1"/>
      <c r="O6" s="1"/>
      <c r="P6" s="1"/>
      <c r="Q6" s="1"/>
      <c r="R6" s="1"/>
      <c r="S6" s="1"/>
      <c r="T6" s="1"/>
      <c r="U6" s="1"/>
      <c r="V6" s="1"/>
      <c r="W6" s="1"/>
      <c r="X6" s="1"/>
      <c r="Y6" s="1"/>
      <c r="Z6" s="1"/>
    </row>
    <row r="7" ht="16.5" customHeight="1">
      <c r="A7" s="1"/>
      <c r="B7" s="73" t="s">
        <v>88</v>
      </c>
      <c r="C7" s="73"/>
      <c r="D7" s="73"/>
      <c r="E7" s="73"/>
      <c r="F7" s="73"/>
      <c r="G7" s="73"/>
      <c r="H7" s="73"/>
      <c r="I7" s="73"/>
      <c r="J7" s="1"/>
      <c r="K7" s="80" t="s">
        <v>89</v>
      </c>
      <c r="L7" s="80"/>
      <c r="M7" s="80"/>
      <c r="N7" s="80"/>
      <c r="O7" s="80"/>
      <c r="P7" s="80"/>
      <c r="Q7" s="80"/>
      <c r="R7" s="80"/>
      <c r="S7" s="1"/>
      <c r="T7" s="1"/>
      <c r="U7" s="1"/>
      <c r="V7" s="1"/>
      <c r="W7" s="1"/>
      <c r="X7" s="1"/>
      <c r="Y7" s="1"/>
      <c r="Z7" s="1"/>
    </row>
    <row r="8" ht="16.5" customHeight="1">
      <c r="A8" s="1"/>
      <c r="B8" s="81" t="s">
        <v>35</v>
      </c>
      <c r="C8" s="48" t="s">
        <v>49</v>
      </c>
      <c r="D8" s="49"/>
      <c r="E8" s="49"/>
      <c r="F8" s="50"/>
      <c r="G8" s="74" t="s">
        <v>50</v>
      </c>
      <c r="H8" s="82" t="s">
        <v>37</v>
      </c>
      <c r="I8" s="51"/>
      <c r="J8" s="1"/>
      <c r="K8" s="81" t="s">
        <v>35</v>
      </c>
      <c r="L8" s="48" t="s">
        <v>49</v>
      </c>
      <c r="M8" s="49"/>
      <c r="N8" s="49"/>
      <c r="O8" s="50"/>
      <c r="P8" s="74" t="s">
        <v>50</v>
      </c>
      <c r="Q8" s="82" t="s">
        <v>37</v>
      </c>
      <c r="R8" s="51"/>
      <c r="S8" s="1"/>
      <c r="T8" s="1"/>
      <c r="U8" s="1"/>
      <c r="V8" s="1"/>
      <c r="W8" s="1"/>
      <c r="X8" s="1"/>
      <c r="Y8" s="1"/>
      <c r="Z8" s="1"/>
    </row>
    <row r="9" ht="16.5" customHeight="1">
      <c r="A9" s="1"/>
      <c r="B9" s="83">
        <v>1.0</v>
      </c>
      <c r="C9" s="75" t="str">
        <f t="shared" ref="C9:C11" si="1">VLOOKUP($B9,'反応分析対象順2'!$R:$BR,47,0)</f>
        <v>#REF!</v>
      </c>
      <c r="D9" s="19"/>
      <c r="E9" s="19"/>
      <c r="F9" s="20"/>
      <c r="G9" s="84" t="str">
        <f t="shared" ref="G9:G11" si="2">VLOOKUP(C9,'今回DT'!$C:$H,6,0)</f>
        <v>#REF!</v>
      </c>
      <c r="H9" s="85" t="str">
        <f t="shared" ref="H9:H11" si="3">VLOOKUP($B9,'反応分析対象順2'!$R:$BR,48,0)</f>
        <v>#REF!</v>
      </c>
      <c r="I9" s="86"/>
      <c r="J9" s="1"/>
      <c r="K9" s="83">
        <v>1.0</v>
      </c>
      <c r="L9" s="75" t="str">
        <f t="shared" ref="L9:L11" si="4">VLOOKUP($K9,'反応分析対象順2'!$AP:$BR,23,0)</f>
        <v>#REF!</v>
      </c>
      <c r="M9" s="19"/>
      <c r="N9" s="19"/>
      <c r="O9" s="20"/>
      <c r="P9" s="84" t="str">
        <f t="shared" ref="P9:P11" si="5">VLOOKUP(L9,'今回DT'!$C:$H,6,0)</f>
        <v>#REF!</v>
      </c>
      <c r="Q9" s="85" t="str">
        <f t="shared" ref="Q9:Q11" si="6">VLOOKUP($K9,'反応分析対象順2'!$AP:$BR,24,0)</f>
        <v>#REF!</v>
      </c>
      <c r="R9" s="86"/>
      <c r="S9" s="1"/>
      <c r="T9" s="1"/>
      <c r="U9" s="1"/>
      <c r="V9" s="1"/>
      <c r="W9" s="1"/>
      <c r="X9" s="1"/>
      <c r="Y9" s="1"/>
      <c r="Z9" s="1"/>
    </row>
    <row r="10" ht="16.5" customHeight="1">
      <c r="A10" s="1"/>
      <c r="B10" s="87">
        <v>2.0</v>
      </c>
      <c r="C10" s="60" t="str">
        <f t="shared" si="1"/>
        <v>#REF!</v>
      </c>
      <c r="D10" s="26"/>
      <c r="E10" s="26"/>
      <c r="F10" s="27"/>
      <c r="G10" s="77" t="str">
        <f t="shared" si="2"/>
        <v>#REF!</v>
      </c>
      <c r="H10" s="88" t="str">
        <f t="shared" si="3"/>
        <v>#REF!</v>
      </c>
      <c r="I10" s="31"/>
      <c r="J10" s="1"/>
      <c r="K10" s="87">
        <v>2.0</v>
      </c>
      <c r="L10" s="60" t="str">
        <f t="shared" si="4"/>
        <v>#REF!</v>
      </c>
      <c r="M10" s="26"/>
      <c r="N10" s="26"/>
      <c r="O10" s="27"/>
      <c r="P10" s="77" t="str">
        <f t="shared" si="5"/>
        <v>#REF!</v>
      </c>
      <c r="Q10" s="88" t="str">
        <f t="shared" si="6"/>
        <v>#REF!</v>
      </c>
      <c r="R10" s="31"/>
      <c r="S10" s="1"/>
      <c r="T10" s="1"/>
      <c r="U10" s="1"/>
      <c r="V10" s="1"/>
      <c r="W10" s="1"/>
      <c r="X10" s="1"/>
      <c r="Y10" s="1"/>
      <c r="Z10" s="1"/>
    </row>
    <row r="11" ht="16.5" customHeight="1">
      <c r="A11" s="1"/>
      <c r="B11" s="89">
        <v>3.0</v>
      </c>
      <c r="C11" s="65" t="str">
        <f t="shared" si="1"/>
        <v>#REF!</v>
      </c>
      <c r="D11" s="34"/>
      <c r="E11" s="34"/>
      <c r="F11" s="35"/>
      <c r="G11" s="90" t="str">
        <f t="shared" si="2"/>
        <v>#REF!</v>
      </c>
      <c r="H11" s="91" t="str">
        <f t="shared" si="3"/>
        <v>#REF!</v>
      </c>
      <c r="I11" s="92"/>
      <c r="J11" s="1"/>
      <c r="K11" s="89">
        <v>3.0</v>
      </c>
      <c r="L11" s="65" t="str">
        <f t="shared" si="4"/>
        <v>#REF!</v>
      </c>
      <c r="M11" s="34"/>
      <c r="N11" s="34"/>
      <c r="O11" s="35"/>
      <c r="P11" s="90" t="str">
        <f t="shared" si="5"/>
        <v>#REF!</v>
      </c>
      <c r="Q11" s="91" t="str">
        <f t="shared" si="6"/>
        <v>#REF!</v>
      </c>
      <c r="R11" s="92"/>
      <c r="S11" s="1"/>
      <c r="T11" s="1"/>
      <c r="U11" s="1"/>
      <c r="V11" s="1"/>
      <c r="W11" s="1"/>
      <c r="X11" s="1"/>
      <c r="Y11" s="1"/>
      <c r="Z11" s="1"/>
    </row>
    <row r="12" ht="16.5" customHeight="1">
      <c r="A12" s="67"/>
      <c r="B12" s="1"/>
      <c r="C12" s="1"/>
      <c r="D12" s="1"/>
      <c r="E12" s="1"/>
      <c r="F12" s="1"/>
      <c r="G12" s="1"/>
      <c r="H12" s="93"/>
      <c r="I12" s="93"/>
      <c r="J12" s="1"/>
      <c r="K12" s="1"/>
      <c r="L12" s="1"/>
      <c r="M12" s="1"/>
      <c r="N12" s="1"/>
      <c r="O12" s="1"/>
      <c r="P12" s="1"/>
      <c r="Q12" s="93"/>
      <c r="R12" s="93"/>
      <c r="S12" s="1"/>
      <c r="T12" s="1"/>
      <c r="U12" s="1"/>
      <c r="V12" s="1"/>
      <c r="W12" s="1"/>
      <c r="X12" s="1"/>
      <c r="Y12" s="1"/>
      <c r="Z12" s="1"/>
    </row>
    <row r="13" ht="16.5" customHeight="1">
      <c r="A13" s="1"/>
      <c r="B13" s="1"/>
      <c r="C13" s="1"/>
      <c r="D13" s="1"/>
      <c r="E13" s="1"/>
      <c r="F13" s="1"/>
      <c r="G13" s="1"/>
      <c r="H13" s="93"/>
      <c r="I13" s="93"/>
      <c r="J13" s="1"/>
      <c r="K13" s="1"/>
      <c r="L13" s="1"/>
      <c r="M13" s="1"/>
      <c r="N13" s="1"/>
      <c r="O13" s="1"/>
      <c r="P13" s="1"/>
      <c r="Q13" s="93"/>
      <c r="R13" s="93"/>
      <c r="S13" s="1"/>
      <c r="T13" s="1"/>
      <c r="U13" s="1"/>
      <c r="V13" s="1"/>
      <c r="W13" s="1"/>
      <c r="X13" s="1"/>
      <c r="Y13" s="1"/>
      <c r="Z13" s="1"/>
    </row>
    <row r="14" ht="16.5" customHeight="1">
      <c r="A14" s="1"/>
      <c r="B14" s="11" t="s">
        <v>90</v>
      </c>
      <c r="C14" s="1"/>
      <c r="D14" s="67"/>
      <c r="E14" s="67"/>
      <c r="F14" s="67"/>
      <c r="G14" s="67"/>
      <c r="H14" s="94"/>
      <c r="I14" s="94"/>
      <c r="J14" s="1"/>
      <c r="K14" s="1"/>
      <c r="L14" s="1"/>
      <c r="M14" s="1"/>
      <c r="N14" s="1"/>
      <c r="O14" s="1"/>
      <c r="P14" s="1"/>
      <c r="Q14" s="93"/>
      <c r="R14" s="93"/>
      <c r="S14" s="1"/>
      <c r="T14" s="1"/>
      <c r="U14" s="1"/>
      <c r="V14" s="1"/>
      <c r="W14" s="1"/>
      <c r="X14" s="1"/>
      <c r="Y14" s="1"/>
      <c r="Z14" s="1"/>
    </row>
    <row r="15" ht="16.5" customHeight="1">
      <c r="A15" s="1"/>
      <c r="B15" s="73" t="s">
        <v>91</v>
      </c>
      <c r="C15" s="73"/>
      <c r="D15" s="73"/>
      <c r="E15" s="73"/>
      <c r="F15" s="73"/>
      <c r="G15" s="73"/>
      <c r="H15" s="95"/>
      <c r="I15" s="95"/>
      <c r="J15" s="1"/>
      <c r="K15" s="80" t="s">
        <v>92</v>
      </c>
      <c r="L15" s="80"/>
      <c r="M15" s="80"/>
      <c r="N15" s="80"/>
      <c r="O15" s="80"/>
      <c r="P15" s="80"/>
      <c r="Q15" s="96"/>
      <c r="R15" s="96"/>
      <c r="S15" s="1"/>
      <c r="T15" s="1"/>
      <c r="U15" s="1"/>
      <c r="V15" s="1"/>
      <c r="W15" s="1"/>
      <c r="X15" s="1"/>
      <c r="Y15" s="1"/>
      <c r="Z15" s="1"/>
    </row>
    <row r="16" ht="16.5" customHeight="1">
      <c r="A16" s="1"/>
      <c r="B16" s="81" t="s">
        <v>35</v>
      </c>
      <c r="C16" s="48" t="s">
        <v>49</v>
      </c>
      <c r="D16" s="49"/>
      <c r="E16" s="49"/>
      <c r="F16" s="50"/>
      <c r="G16" s="74" t="s">
        <v>50</v>
      </c>
      <c r="H16" s="97" t="s">
        <v>37</v>
      </c>
      <c r="I16" s="51"/>
      <c r="J16" s="1"/>
      <c r="K16" s="81" t="s">
        <v>35</v>
      </c>
      <c r="L16" s="48" t="s">
        <v>49</v>
      </c>
      <c r="M16" s="49"/>
      <c r="N16" s="49"/>
      <c r="O16" s="50"/>
      <c r="P16" s="74" t="s">
        <v>50</v>
      </c>
      <c r="Q16" s="97" t="s">
        <v>37</v>
      </c>
      <c r="R16" s="51"/>
      <c r="S16" s="1"/>
      <c r="T16" s="1"/>
      <c r="U16" s="1"/>
      <c r="V16" s="1"/>
      <c r="W16" s="1"/>
      <c r="X16" s="1"/>
      <c r="Y16" s="1"/>
      <c r="Z16" s="1"/>
    </row>
    <row r="17" ht="16.5" customHeight="1">
      <c r="A17" s="1"/>
      <c r="B17" s="83">
        <v>1.0</v>
      </c>
      <c r="C17" s="75" t="str">
        <f t="shared" ref="C17:C19" si="7">VLOOKUP($B17,'反応分析対象順2'!$V:$BR,43,0)</f>
        <v>#REF!</v>
      </c>
      <c r="D17" s="19"/>
      <c r="E17" s="19"/>
      <c r="F17" s="20"/>
      <c r="G17" s="84" t="str">
        <f t="shared" ref="G17:G19" si="8">VLOOKUP(C17,'今回DT'!$C:$H,6,0)</f>
        <v>#REF!</v>
      </c>
      <c r="H17" s="85" t="str">
        <f t="shared" ref="H17:H19" si="9">VLOOKUP($B17,'反応分析対象順2'!$V:$BR,45,0)</f>
        <v>#REF!</v>
      </c>
      <c r="I17" s="86"/>
      <c r="J17" s="1"/>
      <c r="K17" s="83">
        <v>1.0</v>
      </c>
      <c r="L17" s="75" t="str">
        <f t="shared" ref="L17:L19" si="10">VLOOKUP($K17,'反応分析対象順2'!$AT:$BR,19,0)</f>
        <v>#REF!</v>
      </c>
      <c r="M17" s="19"/>
      <c r="N17" s="19"/>
      <c r="O17" s="20"/>
      <c r="P17" s="84" t="str">
        <f t="shared" ref="P17:P19" si="11">VLOOKUP(L17,'今回DT'!$C:$H,6,0)</f>
        <v>#REF!</v>
      </c>
      <c r="Q17" s="85" t="str">
        <f t="shared" ref="Q17:Q19" si="12">VLOOKUP($K17,'反応分析対象順2'!$AT:$BR,21,0)</f>
        <v>#REF!</v>
      </c>
      <c r="R17" s="86"/>
      <c r="S17" s="1"/>
      <c r="T17" s="1"/>
      <c r="U17" s="1"/>
      <c r="V17" s="1"/>
      <c r="W17" s="1"/>
      <c r="X17" s="1"/>
      <c r="Y17" s="1"/>
      <c r="Z17" s="1"/>
    </row>
    <row r="18" ht="16.5" customHeight="1">
      <c r="A18" s="1"/>
      <c r="B18" s="87">
        <v>2.0</v>
      </c>
      <c r="C18" s="60" t="str">
        <f t="shared" si="7"/>
        <v>#REF!</v>
      </c>
      <c r="D18" s="26"/>
      <c r="E18" s="26"/>
      <c r="F18" s="27"/>
      <c r="G18" s="77" t="str">
        <f t="shared" si="8"/>
        <v>#REF!</v>
      </c>
      <c r="H18" s="88" t="str">
        <f t="shared" si="9"/>
        <v>#REF!</v>
      </c>
      <c r="I18" s="31"/>
      <c r="J18" s="1"/>
      <c r="K18" s="87">
        <v>2.0</v>
      </c>
      <c r="L18" s="60" t="str">
        <f t="shared" si="10"/>
        <v>#REF!</v>
      </c>
      <c r="M18" s="26"/>
      <c r="N18" s="26"/>
      <c r="O18" s="27"/>
      <c r="P18" s="77" t="str">
        <f t="shared" si="11"/>
        <v>#REF!</v>
      </c>
      <c r="Q18" s="88" t="str">
        <f t="shared" si="12"/>
        <v>#REF!</v>
      </c>
      <c r="R18" s="31"/>
      <c r="S18" s="1"/>
      <c r="T18" s="1"/>
      <c r="U18" s="1"/>
      <c r="V18" s="1"/>
      <c r="W18" s="1"/>
      <c r="X18" s="1"/>
      <c r="Y18" s="1"/>
      <c r="Z18" s="1"/>
    </row>
    <row r="19" ht="16.5" customHeight="1">
      <c r="A19" s="67"/>
      <c r="B19" s="89">
        <v>3.0</v>
      </c>
      <c r="C19" s="65" t="str">
        <f t="shared" si="7"/>
        <v>#REF!</v>
      </c>
      <c r="D19" s="34"/>
      <c r="E19" s="34"/>
      <c r="F19" s="35"/>
      <c r="G19" s="90" t="str">
        <f t="shared" si="8"/>
        <v>#REF!</v>
      </c>
      <c r="H19" s="91" t="str">
        <f t="shared" si="9"/>
        <v>#REF!</v>
      </c>
      <c r="I19" s="92"/>
      <c r="J19" s="1"/>
      <c r="K19" s="89">
        <v>3.0</v>
      </c>
      <c r="L19" s="65" t="str">
        <f t="shared" si="10"/>
        <v>#REF!</v>
      </c>
      <c r="M19" s="34"/>
      <c r="N19" s="34"/>
      <c r="O19" s="35"/>
      <c r="P19" s="90" t="str">
        <f t="shared" si="11"/>
        <v>#REF!</v>
      </c>
      <c r="Q19" s="91" t="str">
        <f t="shared" si="12"/>
        <v>#REF!</v>
      </c>
      <c r="R19" s="92"/>
      <c r="S19" s="1"/>
      <c r="T19" s="1"/>
      <c r="U19" s="1"/>
      <c r="V19" s="1"/>
      <c r="W19" s="1"/>
      <c r="X19" s="1"/>
      <c r="Y19" s="1"/>
      <c r="Z19" s="1"/>
    </row>
    <row r="20" ht="16.5" customHeight="1">
      <c r="A20" s="1"/>
      <c r="B20" s="1"/>
      <c r="C20" s="1"/>
      <c r="D20" s="1"/>
      <c r="E20" s="1"/>
      <c r="F20" s="1"/>
      <c r="G20" s="1"/>
      <c r="H20" s="93"/>
      <c r="I20" s="93"/>
      <c r="J20" s="1"/>
      <c r="K20" s="1"/>
      <c r="L20" s="1"/>
      <c r="M20" s="1"/>
      <c r="N20" s="1"/>
      <c r="O20" s="1"/>
      <c r="P20" s="1"/>
      <c r="Q20" s="93"/>
      <c r="R20" s="93"/>
      <c r="S20" s="1"/>
      <c r="T20" s="1"/>
      <c r="U20" s="1"/>
      <c r="V20" s="1"/>
      <c r="W20" s="1"/>
      <c r="X20" s="1"/>
      <c r="Y20" s="1"/>
      <c r="Z20" s="1"/>
    </row>
    <row r="21" ht="16.5" customHeight="1">
      <c r="A21" s="1"/>
      <c r="B21" s="1"/>
      <c r="C21" s="1"/>
      <c r="D21" s="1"/>
      <c r="E21" s="1"/>
      <c r="F21" s="1"/>
      <c r="G21" s="1"/>
      <c r="H21" s="93"/>
      <c r="I21" s="93"/>
      <c r="J21" s="1"/>
      <c r="K21" s="1"/>
      <c r="L21" s="1"/>
      <c r="M21" s="1"/>
      <c r="N21" s="1"/>
      <c r="O21" s="1"/>
      <c r="P21" s="1"/>
      <c r="Q21" s="93"/>
      <c r="R21" s="93"/>
      <c r="S21" s="1"/>
      <c r="T21" s="1"/>
      <c r="U21" s="1"/>
      <c r="V21" s="1"/>
      <c r="W21" s="1"/>
      <c r="X21" s="1"/>
      <c r="Y21" s="1"/>
      <c r="Z21" s="1"/>
    </row>
    <row r="22" ht="16.5" customHeight="1">
      <c r="A22" s="1"/>
      <c r="B22" s="11" t="s">
        <v>93</v>
      </c>
      <c r="C22" s="1"/>
      <c r="D22" s="67"/>
      <c r="E22" s="67"/>
      <c r="F22" s="67"/>
      <c r="G22" s="67"/>
      <c r="H22" s="94"/>
      <c r="I22" s="94"/>
      <c r="J22" s="1"/>
      <c r="K22" s="1"/>
      <c r="L22" s="1"/>
      <c r="M22" s="1"/>
      <c r="N22" s="1"/>
      <c r="O22" s="1"/>
      <c r="P22" s="1"/>
      <c r="Q22" s="93"/>
      <c r="R22" s="93"/>
      <c r="S22" s="1"/>
      <c r="T22" s="1"/>
      <c r="U22" s="1"/>
      <c r="V22" s="1"/>
      <c r="W22" s="1"/>
      <c r="X22" s="1"/>
      <c r="Y22" s="1"/>
      <c r="Z22" s="1"/>
    </row>
    <row r="23" ht="16.5" customHeight="1">
      <c r="A23" s="1"/>
      <c r="B23" s="73" t="s">
        <v>94</v>
      </c>
      <c r="C23" s="73"/>
      <c r="D23" s="73"/>
      <c r="E23" s="73"/>
      <c r="F23" s="73"/>
      <c r="G23" s="73"/>
      <c r="H23" s="95"/>
      <c r="I23" s="95"/>
      <c r="J23" s="1"/>
      <c r="K23" s="80" t="s">
        <v>95</v>
      </c>
      <c r="L23" s="80"/>
      <c r="M23" s="80"/>
      <c r="N23" s="80"/>
      <c r="O23" s="80"/>
      <c r="P23" s="80"/>
      <c r="Q23" s="96"/>
      <c r="R23" s="96"/>
      <c r="S23" s="1"/>
      <c r="T23" s="1"/>
      <c r="U23" s="1"/>
      <c r="V23" s="1"/>
      <c r="W23" s="1"/>
      <c r="X23" s="1"/>
      <c r="Y23" s="1"/>
      <c r="Z23" s="1"/>
    </row>
    <row r="24" ht="16.5" customHeight="1">
      <c r="A24" s="1"/>
      <c r="B24" s="81" t="s">
        <v>35</v>
      </c>
      <c r="C24" s="48" t="s">
        <v>49</v>
      </c>
      <c r="D24" s="49"/>
      <c r="E24" s="49"/>
      <c r="F24" s="50"/>
      <c r="G24" s="74" t="s">
        <v>50</v>
      </c>
      <c r="H24" s="97" t="s">
        <v>37</v>
      </c>
      <c r="I24" s="51"/>
      <c r="J24" s="1"/>
      <c r="K24" s="81" t="s">
        <v>35</v>
      </c>
      <c r="L24" s="48" t="s">
        <v>49</v>
      </c>
      <c r="M24" s="49"/>
      <c r="N24" s="49"/>
      <c r="O24" s="50"/>
      <c r="P24" s="74" t="s">
        <v>50</v>
      </c>
      <c r="Q24" s="97" t="s">
        <v>37</v>
      </c>
      <c r="R24" s="51"/>
      <c r="S24" s="1"/>
      <c r="T24" s="1"/>
      <c r="U24" s="1"/>
      <c r="V24" s="1"/>
      <c r="W24" s="1"/>
      <c r="X24" s="1"/>
      <c r="Y24" s="1"/>
      <c r="Z24" s="1"/>
    </row>
    <row r="25" ht="16.5" customHeight="1">
      <c r="A25" s="67"/>
      <c r="B25" s="83">
        <v>1.0</v>
      </c>
      <c r="C25" s="75" t="str">
        <f t="shared" ref="C25:C27" si="13">VLOOKUP($B25,'反応分析対象順2'!$Z:$BR,39,0)</f>
        <v>#REF!</v>
      </c>
      <c r="D25" s="19"/>
      <c r="E25" s="19"/>
      <c r="F25" s="20"/>
      <c r="G25" s="84" t="str">
        <f t="shared" ref="G25:G27" si="14">VLOOKUP(C25,'今回DT'!$C:$H,6,0)</f>
        <v>#REF!</v>
      </c>
      <c r="H25" s="85" t="str">
        <f t="shared" ref="H25:H27" si="15">VLOOKUP($B25,'反応分析対象順2'!$Z:$BR,42,0)</f>
        <v>#REF!</v>
      </c>
      <c r="I25" s="86"/>
      <c r="J25" s="1"/>
      <c r="K25" s="83">
        <v>1.0</v>
      </c>
      <c r="L25" s="75" t="str">
        <f t="shared" ref="L25:L27" si="16">VLOOKUP($K25,'反応分析対象順2'!$AX:$BR,15,0)</f>
        <v>#REF!</v>
      </c>
      <c r="M25" s="19"/>
      <c r="N25" s="19"/>
      <c r="O25" s="20"/>
      <c r="P25" s="84" t="str">
        <f t="shared" ref="P25:P27" si="17">VLOOKUP(L25,'今回DT'!$C:$H,6,0)</f>
        <v>#REF!</v>
      </c>
      <c r="Q25" s="85" t="str">
        <f t="shared" ref="Q25:Q27" si="18">VLOOKUP($K25,'反応分析対象順2'!$AX:$BR,18,0)</f>
        <v>#REF!</v>
      </c>
      <c r="R25" s="86"/>
      <c r="S25" s="1"/>
      <c r="T25" s="1"/>
      <c r="U25" s="1"/>
      <c r="V25" s="1"/>
      <c r="W25" s="1"/>
      <c r="X25" s="1"/>
      <c r="Y25" s="1"/>
      <c r="Z25" s="1"/>
    </row>
    <row r="26" ht="16.5" customHeight="1">
      <c r="A26" s="67"/>
      <c r="B26" s="87">
        <v>2.0</v>
      </c>
      <c r="C26" s="60" t="str">
        <f t="shared" si="13"/>
        <v>#REF!</v>
      </c>
      <c r="D26" s="26"/>
      <c r="E26" s="26"/>
      <c r="F26" s="27"/>
      <c r="G26" s="77" t="str">
        <f t="shared" si="14"/>
        <v>#REF!</v>
      </c>
      <c r="H26" s="88" t="str">
        <f t="shared" si="15"/>
        <v>#REF!</v>
      </c>
      <c r="I26" s="31"/>
      <c r="J26" s="1"/>
      <c r="K26" s="87">
        <v>2.0</v>
      </c>
      <c r="L26" s="60" t="str">
        <f t="shared" si="16"/>
        <v>#REF!</v>
      </c>
      <c r="M26" s="26"/>
      <c r="N26" s="26"/>
      <c r="O26" s="27"/>
      <c r="P26" s="77" t="str">
        <f t="shared" si="17"/>
        <v>#REF!</v>
      </c>
      <c r="Q26" s="88" t="str">
        <f t="shared" si="18"/>
        <v>#REF!</v>
      </c>
      <c r="R26" s="31"/>
      <c r="S26" s="1"/>
      <c r="T26" s="1"/>
      <c r="U26" s="1"/>
      <c r="V26" s="1"/>
      <c r="W26" s="1"/>
      <c r="X26" s="1"/>
      <c r="Y26" s="1"/>
      <c r="Z26" s="1"/>
    </row>
    <row r="27" ht="16.5" customHeight="1">
      <c r="A27" s="1"/>
      <c r="B27" s="89">
        <v>3.0</v>
      </c>
      <c r="C27" s="65" t="str">
        <f t="shared" si="13"/>
        <v>#REF!</v>
      </c>
      <c r="D27" s="34"/>
      <c r="E27" s="34"/>
      <c r="F27" s="35"/>
      <c r="G27" s="90" t="str">
        <f t="shared" si="14"/>
        <v>#REF!</v>
      </c>
      <c r="H27" s="91" t="str">
        <f t="shared" si="15"/>
        <v>#REF!</v>
      </c>
      <c r="I27" s="92"/>
      <c r="J27" s="1"/>
      <c r="K27" s="89">
        <v>3.0</v>
      </c>
      <c r="L27" s="65" t="str">
        <f t="shared" si="16"/>
        <v>#REF!</v>
      </c>
      <c r="M27" s="34"/>
      <c r="N27" s="34"/>
      <c r="O27" s="35"/>
      <c r="P27" s="90" t="str">
        <f t="shared" si="17"/>
        <v>#REF!</v>
      </c>
      <c r="Q27" s="91" t="str">
        <f t="shared" si="18"/>
        <v>#REF!</v>
      </c>
      <c r="R27" s="92"/>
      <c r="S27" s="1"/>
      <c r="T27" s="1"/>
      <c r="U27" s="1"/>
      <c r="V27" s="1"/>
      <c r="W27" s="1"/>
      <c r="X27" s="1"/>
      <c r="Y27" s="1"/>
      <c r="Z27" s="1"/>
    </row>
    <row r="28" ht="16.5" customHeight="1">
      <c r="A28" s="1"/>
      <c r="B28" s="1"/>
      <c r="C28" s="1"/>
      <c r="D28" s="1"/>
      <c r="E28" s="1"/>
      <c r="F28" s="1"/>
      <c r="G28" s="1"/>
      <c r="H28" s="93"/>
      <c r="I28" s="93"/>
      <c r="J28" s="1"/>
      <c r="K28" s="1"/>
      <c r="L28" s="1"/>
      <c r="M28" s="1"/>
      <c r="N28" s="1"/>
      <c r="O28" s="1"/>
      <c r="P28" s="1"/>
      <c r="Q28" s="93"/>
      <c r="R28" s="93"/>
      <c r="S28" s="1"/>
      <c r="T28" s="1"/>
      <c r="U28" s="1"/>
      <c r="V28" s="1"/>
      <c r="W28" s="1"/>
      <c r="X28" s="1"/>
      <c r="Y28" s="1"/>
      <c r="Z28" s="1"/>
    </row>
    <row r="29" ht="16.5" customHeight="1">
      <c r="A29" s="1"/>
      <c r="B29" s="1"/>
      <c r="C29" s="1"/>
      <c r="D29" s="1"/>
      <c r="E29" s="1"/>
      <c r="F29" s="1"/>
      <c r="G29" s="1"/>
      <c r="H29" s="93"/>
      <c r="I29" s="93"/>
      <c r="J29" s="1"/>
      <c r="K29" s="1"/>
      <c r="L29" s="1"/>
      <c r="M29" s="1"/>
      <c r="N29" s="1"/>
      <c r="O29" s="1"/>
      <c r="P29" s="1"/>
      <c r="Q29" s="93"/>
      <c r="R29" s="93"/>
      <c r="S29" s="1"/>
      <c r="T29" s="1"/>
      <c r="U29" s="1"/>
      <c r="V29" s="1"/>
      <c r="W29" s="1"/>
      <c r="X29" s="1"/>
      <c r="Y29" s="1"/>
      <c r="Z29" s="1"/>
    </row>
    <row r="30" ht="16.5" customHeight="1">
      <c r="A30" s="1"/>
      <c r="B30" s="11" t="s">
        <v>96</v>
      </c>
      <c r="C30" s="1"/>
      <c r="D30" s="67"/>
      <c r="E30" s="67"/>
      <c r="F30" s="67"/>
      <c r="G30" s="67"/>
      <c r="H30" s="94"/>
      <c r="I30" s="94"/>
      <c r="J30" s="1"/>
      <c r="K30" s="1"/>
      <c r="L30" s="1"/>
      <c r="M30" s="1"/>
      <c r="N30" s="1"/>
      <c r="O30" s="1"/>
      <c r="P30" s="1"/>
      <c r="Q30" s="93"/>
      <c r="R30" s="93"/>
      <c r="S30" s="1"/>
      <c r="T30" s="1"/>
      <c r="U30" s="1"/>
      <c r="V30" s="1"/>
      <c r="W30" s="1"/>
      <c r="X30" s="1"/>
      <c r="Y30" s="1"/>
      <c r="Z30" s="1"/>
    </row>
    <row r="31" ht="16.5" customHeight="1">
      <c r="A31" s="1"/>
      <c r="B31" s="73" t="s">
        <v>97</v>
      </c>
      <c r="C31" s="73"/>
      <c r="D31" s="73"/>
      <c r="E31" s="73"/>
      <c r="F31" s="73"/>
      <c r="G31" s="73"/>
      <c r="H31" s="95"/>
      <c r="I31" s="95"/>
      <c r="J31" s="1"/>
      <c r="K31" s="80" t="s">
        <v>98</v>
      </c>
      <c r="L31" s="80"/>
      <c r="M31" s="80"/>
      <c r="N31" s="80"/>
      <c r="O31" s="80"/>
      <c r="P31" s="80"/>
      <c r="Q31" s="96"/>
      <c r="R31" s="96"/>
      <c r="S31" s="1"/>
      <c r="T31" s="1"/>
      <c r="U31" s="1"/>
      <c r="V31" s="1"/>
      <c r="W31" s="1"/>
      <c r="X31" s="1"/>
      <c r="Y31" s="1"/>
      <c r="Z31" s="1"/>
    </row>
    <row r="32" ht="16.5" customHeight="1">
      <c r="A32" s="1"/>
      <c r="B32" s="81" t="s">
        <v>35</v>
      </c>
      <c r="C32" s="48" t="s">
        <v>49</v>
      </c>
      <c r="D32" s="49"/>
      <c r="E32" s="49"/>
      <c r="F32" s="50"/>
      <c r="G32" s="74" t="s">
        <v>50</v>
      </c>
      <c r="H32" s="97" t="s">
        <v>37</v>
      </c>
      <c r="I32" s="51"/>
      <c r="J32" s="1"/>
      <c r="K32" s="81" t="s">
        <v>35</v>
      </c>
      <c r="L32" s="48" t="s">
        <v>49</v>
      </c>
      <c r="M32" s="49"/>
      <c r="N32" s="49"/>
      <c r="O32" s="50"/>
      <c r="P32" s="74" t="s">
        <v>50</v>
      </c>
      <c r="Q32" s="97" t="s">
        <v>37</v>
      </c>
      <c r="R32" s="51"/>
      <c r="S32" s="1"/>
      <c r="T32" s="1"/>
      <c r="U32" s="1"/>
      <c r="V32" s="1"/>
      <c r="W32" s="1"/>
      <c r="X32" s="1"/>
      <c r="Y32" s="1"/>
      <c r="Z32" s="1"/>
    </row>
    <row r="33" ht="16.5" customHeight="1">
      <c r="A33" s="1"/>
      <c r="B33" s="83">
        <v>1.0</v>
      </c>
      <c r="C33" s="75" t="str">
        <f t="shared" ref="C33:C35" si="19">VLOOKUP($B33,'反応分析対象順2'!$AD:$BR,35,0)</f>
        <v>#REF!</v>
      </c>
      <c r="D33" s="19"/>
      <c r="E33" s="19"/>
      <c r="F33" s="20"/>
      <c r="G33" s="84" t="str">
        <f t="shared" ref="G33:G35" si="20">VLOOKUP(C33,'今回DT'!$C:$H,6,0)</f>
        <v>#REF!</v>
      </c>
      <c r="H33" s="85" t="str">
        <f t="shared" ref="H33:H35" si="21">VLOOKUP($B33,'反応分析対象順2'!$AD:$BR,39,0)</f>
        <v>#REF!</v>
      </c>
      <c r="I33" s="86"/>
      <c r="J33" s="1"/>
      <c r="K33" s="83">
        <v>1.0</v>
      </c>
      <c r="L33" s="75" t="str">
        <f t="shared" ref="L33:L35" si="22">VLOOKUP($K33,'反応分析対象順2'!$BB:$BR,11,0)</f>
        <v>#REF!</v>
      </c>
      <c r="M33" s="19"/>
      <c r="N33" s="19"/>
      <c r="O33" s="20"/>
      <c r="P33" s="84" t="str">
        <f t="shared" ref="P33:P35" si="23">VLOOKUP(L33,'今回DT'!$C:$H,6,0)</f>
        <v>#REF!</v>
      </c>
      <c r="Q33" s="85" t="str">
        <f t="shared" ref="Q33:Q35" si="24">VLOOKUP($K33,'反応分析対象順2'!$BB:$BR,15,0)</f>
        <v>#REF!</v>
      </c>
      <c r="R33" s="86"/>
      <c r="S33" s="1"/>
      <c r="T33" s="1"/>
      <c r="U33" s="1"/>
      <c r="V33" s="1"/>
      <c r="W33" s="1"/>
      <c r="X33" s="1"/>
      <c r="Y33" s="1"/>
      <c r="Z33" s="1"/>
    </row>
    <row r="34" ht="16.5" customHeight="1">
      <c r="A34" s="1"/>
      <c r="B34" s="87">
        <v>2.0</v>
      </c>
      <c r="C34" s="60" t="str">
        <f t="shared" si="19"/>
        <v>#REF!</v>
      </c>
      <c r="D34" s="26"/>
      <c r="E34" s="26"/>
      <c r="F34" s="27"/>
      <c r="G34" s="77" t="str">
        <f t="shared" si="20"/>
        <v>#REF!</v>
      </c>
      <c r="H34" s="88" t="str">
        <f t="shared" si="21"/>
        <v>#REF!</v>
      </c>
      <c r="I34" s="31"/>
      <c r="J34" s="1"/>
      <c r="K34" s="87">
        <v>2.0</v>
      </c>
      <c r="L34" s="60" t="str">
        <f t="shared" si="22"/>
        <v>#REF!</v>
      </c>
      <c r="M34" s="26"/>
      <c r="N34" s="26"/>
      <c r="O34" s="27"/>
      <c r="P34" s="77" t="str">
        <f t="shared" si="23"/>
        <v>#REF!</v>
      </c>
      <c r="Q34" s="88" t="str">
        <f t="shared" si="24"/>
        <v>#REF!</v>
      </c>
      <c r="R34" s="31"/>
      <c r="S34" s="1"/>
      <c r="T34" s="1"/>
      <c r="U34" s="1"/>
      <c r="V34" s="1"/>
      <c r="W34" s="1"/>
      <c r="X34" s="1"/>
      <c r="Y34" s="1"/>
      <c r="Z34" s="1"/>
    </row>
    <row r="35" ht="16.5" customHeight="1">
      <c r="A35" s="1"/>
      <c r="B35" s="89">
        <v>3.0</v>
      </c>
      <c r="C35" s="65" t="str">
        <f t="shared" si="19"/>
        <v>#REF!</v>
      </c>
      <c r="D35" s="34"/>
      <c r="E35" s="34"/>
      <c r="F35" s="35"/>
      <c r="G35" s="90" t="str">
        <f t="shared" si="20"/>
        <v>#REF!</v>
      </c>
      <c r="H35" s="91" t="str">
        <f t="shared" si="21"/>
        <v>#REF!</v>
      </c>
      <c r="I35" s="92"/>
      <c r="J35" s="1"/>
      <c r="K35" s="89">
        <v>3.0</v>
      </c>
      <c r="L35" s="65" t="str">
        <f t="shared" si="22"/>
        <v>#REF!</v>
      </c>
      <c r="M35" s="34"/>
      <c r="N35" s="34"/>
      <c r="O35" s="35"/>
      <c r="P35" s="90" t="str">
        <f t="shared" si="23"/>
        <v>#REF!</v>
      </c>
      <c r="Q35" s="91" t="str">
        <f t="shared" si="24"/>
        <v>#REF!</v>
      </c>
      <c r="R35" s="92"/>
      <c r="S35" s="1"/>
      <c r="T35" s="1"/>
      <c r="U35" s="1"/>
      <c r="V35" s="1"/>
      <c r="W35" s="1"/>
      <c r="X35" s="1"/>
      <c r="Y35" s="1"/>
      <c r="Z35" s="1"/>
    </row>
    <row r="36" ht="16.5" customHeight="1">
      <c r="A36" s="1"/>
      <c r="B36" s="1"/>
      <c r="C36" s="1"/>
      <c r="D36" s="1"/>
      <c r="E36" s="1"/>
      <c r="F36" s="1"/>
      <c r="G36" s="1"/>
      <c r="H36" s="93"/>
      <c r="I36" s="93"/>
      <c r="J36" s="1"/>
      <c r="K36" s="1"/>
      <c r="L36" s="1"/>
      <c r="M36" s="1"/>
      <c r="N36" s="1"/>
      <c r="O36" s="1"/>
      <c r="P36" s="1"/>
      <c r="Q36" s="93"/>
      <c r="R36" s="93"/>
      <c r="S36" s="1"/>
      <c r="T36" s="1"/>
      <c r="U36" s="1"/>
      <c r="V36" s="1"/>
      <c r="W36" s="1"/>
      <c r="X36" s="1"/>
      <c r="Y36" s="1"/>
      <c r="Z36" s="1"/>
    </row>
    <row r="37" ht="16.5" customHeight="1">
      <c r="A37" s="1"/>
      <c r="B37" s="1"/>
      <c r="C37" s="1"/>
      <c r="D37" s="1"/>
      <c r="E37" s="1"/>
      <c r="F37" s="1"/>
      <c r="G37" s="1"/>
      <c r="H37" s="93"/>
      <c r="I37" s="93"/>
      <c r="J37" s="1"/>
      <c r="K37" s="1"/>
      <c r="L37" s="1"/>
      <c r="M37" s="1"/>
      <c r="N37" s="1"/>
      <c r="O37" s="1"/>
      <c r="P37" s="1"/>
      <c r="Q37" s="93"/>
      <c r="R37" s="93"/>
      <c r="S37" s="1"/>
      <c r="T37" s="1"/>
      <c r="U37" s="1"/>
      <c r="V37" s="1"/>
      <c r="W37" s="1"/>
      <c r="X37" s="1"/>
      <c r="Y37" s="1"/>
      <c r="Z37" s="1"/>
    </row>
    <row r="38" ht="16.5" customHeight="1">
      <c r="A38" s="1"/>
      <c r="B38" s="11" t="s">
        <v>99</v>
      </c>
      <c r="C38" s="1"/>
      <c r="D38" s="67"/>
      <c r="E38" s="67"/>
      <c r="F38" s="67"/>
      <c r="G38" s="67"/>
      <c r="H38" s="94"/>
      <c r="I38" s="94"/>
      <c r="J38" s="1"/>
      <c r="K38" s="1"/>
      <c r="L38" s="1"/>
      <c r="M38" s="1"/>
      <c r="N38" s="1"/>
      <c r="O38" s="1"/>
      <c r="P38" s="1"/>
      <c r="Q38" s="93"/>
      <c r="R38" s="93"/>
      <c r="S38" s="1"/>
      <c r="T38" s="1"/>
      <c r="U38" s="1"/>
      <c r="V38" s="1"/>
      <c r="W38" s="1"/>
      <c r="X38" s="1"/>
      <c r="Y38" s="1"/>
      <c r="Z38" s="1"/>
    </row>
    <row r="39" ht="16.5" customHeight="1">
      <c r="A39" s="67"/>
      <c r="B39" s="73" t="s">
        <v>100</v>
      </c>
      <c r="C39" s="73"/>
      <c r="D39" s="73"/>
      <c r="E39" s="73"/>
      <c r="F39" s="73"/>
      <c r="G39" s="73"/>
      <c r="H39" s="95"/>
      <c r="I39" s="95"/>
      <c r="J39" s="1"/>
      <c r="K39" s="80" t="s">
        <v>101</v>
      </c>
      <c r="L39" s="80"/>
      <c r="M39" s="80"/>
      <c r="N39" s="80"/>
      <c r="O39" s="80"/>
      <c r="P39" s="80"/>
      <c r="Q39" s="96"/>
      <c r="R39" s="96"/>
      <c r="S39" s="1"/>
      <c r="T39" s="1"/>
      <c r="U39" s="1"/>
      <c r="V39" s="1"/>
      <c r="W39" s="1"/>
      <c r="X39" s="1"/>
      <c r="Y39" s="1"/>
      <c r="Z39" s="1"/>
    </row>
    <row r="40" ht="16.5" customHeight="1">
      <c r="A40" s="1"/>
      <c r="B40" s="81" t="s">
        <v>35</v>
      </c>
      <c r="C40" s="48" t="s">
        <v>49</v>
      </c>
      <c r="D40" s="49"/>
      <c r="E40" s="49"/>
      <c r="F40" s="50"/>
      <c r="G40" s="74" t="s">
        <v>50</v>
      </c>
      <c r="H40" s="97" t="s">
        <v>37</v>
      </c>
      <c r="I40" s="51"/>
      <c r="J40" s="1"/>
      <c r="K40" s="81" t="s">
        <v>35</v>
      </c>
      <c r="L40" s="48" t="s">
        <v>49</v>
      </c>
      <c r="M40" s="49"/>
      <c r="N40" s="49"/>
      <c r="O40" s="50"/>
      <c r="P40" s="74" t="s">
        <v>50</v>
      </c>
      <c r="Q40" s="97" t="s">
        <v>37</v>
      </c>
      <c r="R40" s="51"/>
      <c r="S40" s="1"/>
      <c r="T40" s="1"/>
      <c r="U40" s="1"/>
      <c r="V40" s="1"/>
      <c r="W40" s="1"/>
      <c r="X40" s="1"/>
      <c r="Y40" s="1"/>
      <c r="Z40" s="1"/>
    </row>
    <row r="41" ht="16.5" customHeight="1">
      <c r="A41" s="1"/>
      <c r="B41" s="83">
        <v>1.0</v>
      </c>
      <c r="C41" s="75" t="str">
        <f t="shared" ref="C41:C43" si="25">VLOOKUP($B41,'反応分析対象順2'!$AH:$BR,31,0)</f>
        <v>#REF!</v>
      </c>
      <c r="D41" s="19"/>
      <c r="E41" s="19"/>
      <c r="F41" s="20"/>
      <c r="G41" s="84" t="str">
        <f t="shared" ref="G41:G43" si="26">VLOOKUP(C41,'今回DT'!$C:$H,6,0)</f>
        <v>#REF!</v>
      </c>
      <c r="H41" s="85" t="str">
        <f t="shared" ref="H41:H43" si="27">VLOOKUP($B41,'反応分析対象順2'!$AH:$BR,36,0)</f>
        <v>#REF!</v>
      </c>
      <c r="I41" s="86"/>
      <c r="J41" s="1"/>
      <c r="K41" s="83">
        <v>1.0</v>
      </c>
      <c r="L41" s="75" t="str">
        <f t="shared" ref="L41:L43" si="28">VLOOKUP($K41,'反応分析対象順2'!$BF:$BR,7,0)</f>
        <v>#REF!</v>
      </c>
      <c r="M41" s="19"/>
      <c r="N41" s="19"/>
      <c r="O41" s="20"/>
      <c r="P41" s="84" t="str">
        <f t="shared" ref="P41:P43" si="29">VLOOKUP(L41,'今回DT'!$C:$H,6,0)</f>
        <v>#REF!</v>
      </c>
      <c r="Q41" s="85" t="str">
        <f t="shared" ref="Q41:Q43" si="30">VLOOKUP($K41,'反応分析対象順2'!$BF:$BR,12,0)</f>
        <v>#REF!</v>
      </c>
      <c r="R41" s="86"/>
      <c r="S41" s="1"/>
      <c r="T41" s="1"/>
      <c r="U41" s="1"/>
      <c r="V41" s="1"/>
      <c r="W41" s="1"/>
      <c r="X41" s="1"/>
      <c r="Y41" s="1"/>
      <c r="Z41" s="1"/>
    </row>
    <row r="42" ht="16.5" customHeight="1">
      <c r="A42" s="1"/>
      <c r="B42" s="87">
        <v>2.0</v>
      </c>
      <c r="C42" s="60" t="str">
        <f t="shared" si="25"/>
        <v>#REF!</v>
      </c>
      <c r="D42" s="26"/>
      <c r="E42" s="26"/>
      <c r="F42" s="27"/>
      <c r="G42" s="77" t="str">
        <f t="shared" si="26"/>
        <v>#REF!</v>
      </c>
      <c r="H42" s="88" t="str">
        <f t="shared" si="27"/>
        <v>#REF!</v>
      </c>
      <c r="I42" s="31"/>
      <c r="J42" s="1"/>
      <c r="K42" s="87">
        <v>2.0</v>
      </c>
      <c r="L42" s="60" t="str">
        <f t="shared" si="28"/>
        <v>#REF!</v>
      </c>
      <c r="M42" s="26"/>
      <c r="N42" s="26"/>
      <c r="O42" s="27"/>
      <c r="P42" s="77" t="str">
        <f t="shared" si="29"/>
        <v>#REF!</v>
      </c>
      <c r="Q42" s="88" t="str">
        <f t="shared" si="30"/>
        <v>#REF!</v>
      </c>
      <c r="R42" s="31"/>
      <c r="S42" s="1"/>
      <c r="T42" s="1"/>
      <c r="U42" s="1"/>
      <c r="V42" s="1"/>
      <c r="W42" s="1"/>
      <c r="X42" s="1"/>
      <c r="Y42" s="1"/>
      <c r="Z42" s="1"/>
    </row>
    <row r="43" ht="16.5" customHeight="1">
      <c r="A43" s="1"/>
      <c r="B43" s="89">
        <v>3.0</v>
      </c>
      <c r="C43" s="65" t="str">
        <f t="shared" si="25"/>
        <v>#REF!</v>
      </c>
      <c r="D43" s="34"/>
      <c r="E43" s="34"/>
      <c r="F43" s="35"/>
      <c r="G43" s="90" t="str">
        <f t="shared" si="26"/>
        <v>#REF!</v>
      </c>
      <c r="H43" s="91" t="str">
        <f t="shared" si="27"/>
        <v>#REF!</v>
      </c>
      <c r="I43" s="92"/>
      <c r="J43" s="1"/>
      <c r="K43" s="89">
        <v>3.0</v>
      </c>
      <c r="L43" s="65" t="str">
        <f t="shared" si="28"/>
        <v>#REF!</v>
      </c>
      <c r="M43" s="34"/>
      <c r="N43" s="34"/>
      <c r="O43" s="35"/>
      <c r="P43" s="90" t="str">
        <f t="shared" si="29"/>
        <v>#REF!</v>
      </c>
      <c r="Q43" s="91" t="str">
        <f t="shared" si="30"/>
        <v>#REF!</v>
      </c>
      <c r="R43" s="92"/>
      <c r="S43" s="1"/>
      <c r="T43" s="1"/>
      <c r="U43" s="1"/>
      <c r="V43" s="1"/>
      <c r="W43" s="1"/>
      <c r="X43" s="1"/>
      <c r="Y43" s="1"/>
      <c r="Z43" s="1"/>
    </row>
    <row r="44" ht="16.5" customHeight="1">
      <c r="A44" s="1"/>
      <c r="B44" s="1"/>
      <c r="C44" s="1"/>
      <c r="D44" s="1"/>
      <c r="E44" s="1"/>
      <c r="F44" s="1"/>
      <c r="G44" s="1"/>
      <c r="H44" s="93"/>
      <c r="I44" s="93"/>
      <c r="J44" s="1"/>
      <c r="K44" s="1"/>
      <c r="L44" s="1"/>
      <c r="M44" s="1"/>
      <c r="N44" s="1"/>
      <c r="O44" s="1"/>
      <c r="P44" s="1"/>
      <c r="Q44" s="93"/>
      <c r="R44" s="93"/>
      <c r="S44" s="1"/>
      <c r="T44" s="1"/>
      <c r="U44" s="1"/>
      <c r="V44" s="1"/>
      <c r="W44" s="1"/>
      <c r="X44" s="1"/>
      <c r="Y44" s="1"/>
      <c r="Z44" s="1"/>
    </row>
    <row r="45" ht="16.5" customHeight="1">
      <c r="A45" s="1"/>
      <c r="B45" s="1"/>
      <c r="C45" s="1"/>
      <c r="D45" s="1"/>
      <c r="E45" s="1"/>
      <c r="F45" s="1"/>
      <c r="G45" s="1"/>
      <c r="H45" s="93"/>
      <c r="I45" s="93"/>
      <c r="J45" s="1"/>
      <c r="K45" s="1"/>
      <c r="L45" s="1"/>
      <c r="M45" s="1"/>
      <c r="N45" s="1"/>
      <c r="O45" s="1"/>
      <c r="P45" s="1"/>
      <c r="Q45" s="93"/>
      <c r="R45" s="93"/>
      <c r="S45" s="1"/>
      <c r="T45" s="1"/>
      <c r="U45" s="1"/>
      <c r="V45" s="1"/>
      <c r="W45" s="1"/>
      <c r="X45" s="1"/>
      <c r="Y45" s="1"/>
      <c r="Z45" s="1"/>
    </row>
    <row r="46" ht="16.5" customHeight="1">
      <c r="A46" s="67"/>
      <c r="B46" s="11" t="s">
        <v>102</v>
      </c>
      <c r="C46" s="1"/>
      <c r="D46" s="67"/>
      <c r="E46" s="67"/>
      <c r="F46" s="67"/>
      <c r="G46" s="67"/>
      <c r="H46" s="94"/>
      <c r="I46" s="94"/>
      <c r="J46" s="1"/>
      <c r="K46" s="1"/>
      <c r="L46" s="1"/>
      <c r="M46" s="1"/>
      <c r="N46" s="1"/>
      <c r="O46" s="1"/>
      <c r="P46" s="1"/>
      <c r="Q46" s="93"/>
      <c r="R46" s="93"/>
      <c r="S46" s="1"/>
      <c r="T46" s="1"/>
      <c r="U46" s="1"/>
      <c r="V46" s="1"/>
      <c r="W46" s="1"/>
      <c r="X46" s="1"/>
      <c r="Y46" s="1"/>
      <c r="Z46" s="1"/>
    </row>
    <row r="47" ht="16.5" customHeight="1">
      <c r="A47" s="1"/>
      <c r="B47" s="73" t="s">
        <v>103</v>
      </c>
      <c r="C47" s="73"/>
      <c r="D47" s="73"/>
      <c r="E47" s="73"/>
      <c r="F47" s="73"/>
      <c r="G47" s="73"/>
      <c r="H47" s="95"/>
      <c r="I47" s="95"/>
      <c r="J47" s="1"/>
      <c r="K47" s="80" t="s">
        <v>104</v>
      </c>
      <c r="L47" s="80"/>
      <c r="M47" s="80"/>
      <c r="N47" s="80"/>
      <c r="O47" s="80"/>
      <c r="P47" s="80"/>
      <c r="Q47" s="96"/>
      <c r="R47" s="96"/>
      <c r="S47" s="1"/>
      <c r="T47" s="1"/>
      <c r="U47" s="1"/>
      <c r="V47" s="1"/>
      <c r="W47" s="1"/>
      <c r="X47" s="1"/>
      <c r="Y47" s="1"/>
      <c r="Z47" s="1"/>
    </row>
    <row r="48" ht="16.5" customHeight="1">
      <c r="A48" s="1"/>
      <c r="B48" s="81" t="s">
        <v>35</v>
      </c>
      <c r="C48" s="48" t="s">
        <v>49</v>
      </c>
      <c r="D48" s="49"/>
      <c r="E48" s="49"/>
      <c r="F48" s="50"/>
      <c r="G48" s="74" t="s">
        <v>50</v>
      </c>
      <c r="H48" s="97" t="s">
        <v>37</v>
      </c>
      <c r="I48" s="51"/>
      <c r="J48" s="1"/>
      <c r="K48" s="81" t="s">
        <v>35</v>
      </c>
      <c r="L48" s="48" t="s">
        <v>49</v>
      </c>
      <c r="M48" s="49"/>
      <c r="N48" s="49"/>
      <c r="O48" s="50"/>
      <c r="P48" s="74" t="s">
        <v>50</v>
      </c>
      <c r="Q48" s="97" t="s">
        <v>37</v>
      </c>
      <c r="R48" s="51"/>
      <c r="S48" s="1"/>
      <c r="T48" s="1"/>
      <c r="U48" s="1"/>
      <c r="V48" s="1"/>
      <c r="W48" s="1"/>
      <c r="X48" s="1"/>
      <c r="Y48" s="1"/>
      <c r="Z48" s="1"/>
    </row>
    <row r="49" ht="16.5" customHeight="1">
      <c r="A49" s="1"/>
      <c r="B49" s="83">
        <v>1.0</v>
      </c>
      <c r="C49" s="75" t="str">
        <f t="shared" ref="C49:C51" si="31">VLOOKUP($B49,'反応分析対象順2'!$AL:$BR,27,0)</f>
        <v>#REF!</v>
      </c>
      <c r="D49" s="19"/>
      <c r="E49" s="19"/>
      <c r="F49" s="20"/>
      <c r="G49" s="84" t="str">
        <f t="shared" ref="G49:G51" si="32">VLOOKUP(C49,'今回DT'!$C:$H,6,0)</f>
        <v>#REF!</v>
      </c>
      <c r="H49" s="85" t="str">
        <f t="shared" ref="H49:H51" si="33">VLOOKUP($B49,'反応分析対象順2'!$AL:$BR,33,0)</f>
        <v>#REF!</v>
      </c>
      <c r="I49" s="86"/>
      <c r="J49" s="1"/>
      <c r="K49" s="83">
        <v>1.0</v>
      </c>
      <c r="L49" s="75" t="str">
        <f t="shared" ref="L49:L51" si="34">VLOOKUP($K49,'反応分析対象順2'!$BJ:$BR,3,0)</f>
        <v>#REF!</v>
      </c>
      <c r="M49" s="19"/>
      <c r="N49" s="19"/>
      <c r="O49" s="20"/>
      <c r="P49" s="84" t="str">
        <f t="shared" ref="P49:P51" si="35">VLOOKUP(L49,'今回DT'!$C:$H,6,0)</f>
        <v>#REF!</v>
      </c>
      <c r="Q49" s="85" t="str">
        <f t="shared" ref="Q49:Q51" si="36">VLOOKUP($K49,'反応分析対象順2'!$BJ:$BR,9,0)</f>
        <v>#REF!</v>
      </c>
      <c r="R49" s="86"/>
      <c r="S49" s="1"/>
      <c r="T49" s="1"/>
      <c r="U49" s="1"/>
      <c r="V49" s="1"/>
      <c r="W49" s="1"/>
      <c r="X49" s="1"/>
      <c r="Y49" s="1"/>
      <c r="Z49" s="1"/>
    </row>
    <row r="50" ht="16.5" customHeight="1">
      <c r="A50" s="1"/>
      <c r="B50" s="87">
        <v>2.0</v>
      </c>
      <c r="C50" s="60" t="str">
        <f t="shared" si="31"/>
        <v>#REF!</v>
      </c>
      <c r="D50" s="26"/>
      <c r="E50" s="26"/>
      <c r="F50" s="27"/>
      <c r="G50" s="77" t="str">
        <f t="shared" si="32"/>
        <v>#REF!</v>
      </c>
      <c r="H50" s="88" t="str">
        <f t="shared" si="33"/>
        <v>#REF!</v>
      </c>
      <c r="I50" s="31"/>
      <c r="J50" s="1"/>
      <c r="K50" s="87">
        <v>2.0</v>
      </c>
      <c r="L50" s="60" t="str">
        <f t="shared" si="34"/>
        <v>#REF!</v>
      </c>
      <c r="M50" s="26"/>
      <c r="N50" s="26"/>
      <c r="O50" s="27"/>
      <c r="P50" s="77" t="str">
        <f t="shared" si="35"/>
        <v>#REF!</v>
      </c>
      <c r="Q50" s="88" t="str">
        <f t="shared" si="36"/>
        <v>#REF!</v>
      </c>
      <c r="R50" s="31"/>
      <c r="S50" s="1"/>
      <c r="T50" s="1"/>
      <c r="U50" s="1"/>
      <c r="V50" s="1"/>
      <c r="W50" s="1"/>
      <c r="X50" s="1"/>
      <c r="Y50" s="1"/>
      <c r="Z50" s="1"/>
    </row>
    <row r="51" ht="16.5" customHeight="1">
      <c r="A51" s="1"/>
      <c r="B51" s="89">
        <v>3.0</v>
      </c>
      <c r="C51" s="65" t="str">
        <f t="shared" si="31"/>
        <v>#REF!</v>
      </c>
      <c r="D51" s="34"/>
      <c r="E51" s="34"/>
      <c r="F51" s="35"/>
      <c r="G51" s="90" t="str">
        <f t="shared" si="32"/>
        <v>#REF!</v>
      </c>
      <c r="H51" s="91" t="str">
        <f t="shared" si="33"/>
        <v>#REF!</v>
      </c>
      <c r="I51" s="92"/>
      <c r="J51" s="1"/>
      <c r="K51" s="89">
        <v>3.0</v>
      </c>
      <c r="L51" s="65" t="str">
        <f t="shared" si="34"/>
        <v>#REF!</v>
      </c>
      <c r="M51" s="34"/>
      <c r="N51" s="34"/>
      <c r="O51" s="35"/>
      <c r="P51" s="90" t="str">
        <f t="shared" si="35"/>
        <v>#REF!</v>
      </c>
      <c r="Q51" s="91" t="str">
        <f t="shared" si="36"/>
        <v>#REF!</v>
      </c>
      <c r="R51" s="92"/>
      <c r="S51" s="1"/>
      <c r="T51" s="1"/>
      <c r="U51" s="1"/>
      <c r="V51" s="1"/>
      <c r="W51" s="1"/>
      <c r="X51" s="1"/>
      <c r="Y51" s="1"/>
      <c r="Z51" s="1"/>
    </row>
    <row r="52"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6.5" customHeight="1">
      <c r="A53" s="5" t="s">
        <v>39</v>
      </c>
      <c r="T53" s="1"/>
      <c r="U53" s="1"/>
      <c r="V53" s="1"/>
      <c r="W53" s="1"/>
      <c r="X53" s="1"/>
      <c r="Y53" s="1"/>
      <c r="Z53" s="1"/>
    </row>
    <row r="54" ht="18.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7">
    <mergeCell ref="C24:F24"/>
    <mergeCell ref="H24:I24"/>
    <mergeCell ref="L24:O24"/>
    <mergeCell ref="Q24:R24"/>
    <mergeCell ref="H25:I25"/>
    <mergeCell ref="L25:O25"/>
    <mergeCell ref="Q25:R25"/>
    <mergeCell ref="C25:F25"/>
    <mergeCell ref="C26:F26"/>
    <mergeCell ref="H26:I26"/>
    <mergeCell ref="L26:O26"/>
    <mergeCell ref="C27:F27"/>
    <mergeCell ref="H27:I27"/>
    <mergeCell ref="L27:O27"/>
    <mergeCell ref="L32:O32"/>
    <mergeCell ref="L33:O33"/>
    <mergeCell ref="Q26:R26"/>
    <mergeCell ref="Q27:R27"/>
    <mergeCell ref="C32:F32"/>
    <mergeCell ref="H32:I32"/>
    <mergeCell ref="Q32:R32"/>
    <mergeCell ref="H33:I33"/>
    <mergeCell ref="Q33:R33"/>
    <mergeCell ref="Q34:R34"/>
    <mergeCell ref="Q35:R35"/>
    <mergeCell ref="C33:F33"/>
    <mergeCell ref="C34:F34"/>
    <mergeCell ref="H34:I34"/>
    <mergeCell ref="L34:O34"/>
    <mergeCell ref="C35:F35"/>
    <mergeCell ref="H35:I35"/>
    <mergeCell ref="L35:O35"/>
    <mergeCell ref="C40:F40"/>
    <mergeCell ref="H40:I40"/>
    <mergeCell ref="L40:O40"/>
    <mergeCell ref="Q40:R40"/>
    <mergeCell ref="H41:I41"/>
    <mergeCell ref="L41:O41"/>
    <mergeCell ref="Q41:R41"/>
    <mergeCell ref="C41:F41"/>
    <mergeCell ref="C42:F42"/>
    <mergeCell ref="H42:I42"/>
    <mergeCell ref="L42:O42"/>
    <mergeCell ref="C43:F43"/>
    <mergeCell ref="H43:I43"/>
    <mergeCell ref="L43:O43"/>
    <mergeCell ref="L48:O48"/>
    <mergeCell ref="L49:O49"/>
    <mergeCell ref="Q42:R42"/>
    <mergeCell ref="Q43:R43"/>
    <mergeCell ref="C48:F48"/>
    <mergeCell ref="H48:I48"/>
    <mergeCell ref="Q48:R48"/>
    <mergeCell ref="H49:I49"/>
    <mergeCell ref="Q49:R49"/>
    <mergeCell ref="A53:S53"/>
    <mergeCell ref="C8:F8"/>
    <mergeCell ref="H8:I8"/>
    <mergeCell ref="L8:O8"/>
    <mergeCell ref="Q8:R8"/>
    <mergeCell ref="H9:I9"/>
    <mergeCell ref="L9:O9"/>
    <mergeCell ref="Q9:R9"/>
    <mergeCell ref="Q10:R10"/>
    <mergeCell ref="Q11:R11"/>
    <mergeCell ref="C9:F9"/>
    <mergeCell ref="C10:F10"/>
    <mergeCell ref="H10:I10"/>
    <mergeCell ref="L10:O10"/>
    <mergeCell ref="C11:F11"/>
    <mergeCell ref="H11:I11"/>
    <mergeCell ref="L11:O11"/>
    <mergeCell ref="C16:F16"/>
    <mergeCell ref="H16:I16"/>
    <mergeCell ref="L16:O16"/>
    <mergeCell ref="Q16:R16"/>
    <mergeCell ref="H17:I17"/>
    <mergeCell ref="L17:O17"/>
    <mergeCell ref="Q17:R17"/>
    <mergeCell ref="Q18:R18"/>
    <mergeCell ref="Q19:R19"/>
    <mergeCell ref="C17:F17"/>
    <mergeCell ref="C18:F18"/>
    <mergeCell ref="H18:I18"/>
    <mergeCell ref="L18:O18"/>
    <mergeCell ref="C19:F19"/>
    <mergeCell ref="H19:I19"/>
    <mergeCell ref="L19:O19"/>
    <mergeCell ref="Q50:R50"/>
    <mergeCell ref="Q51:R51"/>
    <mergeCell ref="C49:F49"/>
    <mergeCell ref="C50:F50"/>
    <mergeCell ref="H50:I50"/>
    <mergeCell ref="L50:O50"/>
    <mergeCell ref="C51:F51"/>
    <mergeCell ref="H51:I51"/>
    <mergeCell ref="L51:O51"/>
  </mergeCells>
  <printOptions horizontalCentered="1" verticalCentered="1"/>
  <pageMargins bottom="0.0" footer="0.0" header="0.0" left="0.0" right="0.0" top="0.0"/>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workbookViewId="0"/>
  </sheetViews>
  <sheetFormatPr customHeight="1" defaultColWidth="12.63" defaultRowHeight="15.0"/>
  <cols>
    <col customWidth="1" min="1" max="30" width="2.38"/>
  </cols>
  <sheetData>
    <row r="1" ht="13.5" customHeight="1">
      <c r="A1" s="98"/>
      <c r="B1" s="98" t="s">
        <v>105</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row>
    <row r="2" ht="13.5" customHeight="1">
      <c r="A2" s="98"/>
      <c r="B2" s="99" t="s">
        <v>106</v>
      </c>
      <c r="C2" s="100"/>
      <c r="D2" s="100"/>
      <c r="E2" s="100"/>
      <c r="F2" s="100"/>
      <c r="G2" s="100"/>
      <c r="H2" s="100"/>
      <c r="I2" s="101"/>
      <c r="J2" s="99" t="s">
        <v>107</v>
      </c>
      <c r="K2" s="100"/>
      <c r="L2" s="100"/>
      <c r="M2" s="100"/>
      <c r="N2" s="100"/>
      <c r="O2" s="100"/>
      <c r="P2" s="100"/>
      <c r="Q2" s="100"/>
      <c r="R2" s="100"/>
      <c r="S2" s="100"/>
      <c r="T2" s="100"/>
      <c r="U2" s="100"/>
      <c r="V2" s="100"/>
      <c r="W2" s="100"/>
      <c r="X2" s="100"/>
      <c r="Y2" s="100"/>
      <c r="Z2" s="100"/>
      <c r="AA2" s="100"/>
      <c r="AB2" s="100"/>
      <c r="AC2" s="100"/>
      <c r="AD2" s="102"/>
    </row>
    <row r="3" ht="13.5" customHeight="1">
      <c r="A3" s="98"/>
      <c r="B3" s="103" t="s">
        <v>108</v>
      </c>
      <c r="C3" s="104"/>
      <c r="D3" s="104"/>
      <c r="E3" s="104"/>
      <c r="F3" s="104"/>
      <c r="G3" s="104"/>
      <c r="H3" s="104"/>
      <c r="I3" s="105"/>
      <c r="J3" s="106" t="s">
        <v>109</v>
      </c>
      <c r="K3" s="19"/>
      <c r="L3" s="19"/>
      <c r="M3" s="19"/>
      <c r="N3" s="19"/>
      <c r="O3" s="19"/>
      <c r="P3" s="19"/>
      <c r="Q3" s="19"/>
      <c r="R3" s="19"/>
      <c r="S3" s="19"/>
      <c r="T3" s="19"/>
      <c r="U3" s="19"/>
      <c r="V3" s="19"/>
      <c r="W3" s="19"/>
      <c r="X3" s="19"/>
      <c r="Y3" s="19"/>
      <c r="Z3" s="19"/>
      <c r="AA3" s="19"/>
      <c r="AB3" s="19"/>
      <c r="AC3" s="19"/>
      <c r="AD3" s="23"/>
    </row>
    <row r="4" ht="13.5" customHeight="1">
      <c r="A4" s="98"/>
      <c r="B4" s="107"/>
      <c r="I4" s="86"/>
      <c r="J4" s="108" t="s">
        <v>110</v>
      </c>
      <c r="K4" s="26"/>
      <c r="L4" s="26"/>
      <c r="M4" s="26"/>
      <c r="N4" s="26"/>
      <c r="O4" s="26"/>
      <c r="P4" s="26"/>
      <c r="Q4" s="26"/>
      <c r="R4" s="26"/>
      <c r="S4" s="26"/>
      <c r="T4" s="26"/>
      <c r="U4" s="26"/>
      <c r="V4" s="26"/>
      <c r="W4" s="26"/>
      <c r="X4" s="26"/>
      <c r="Y4" s="26"/>
      <c r="Z4" s="26"/>
      <c r="AA4" s="26"/>
      <c r="AB4" s="26"/>
      <c r="AC4" s="26"/>
      <c r="AD4" s="31"/>
    </row>
    <row r="5" ht="13.5" customHeight="1">
      <c r="A5" s="98"/>
      <c r="B5" s="109"/>
      <c r="C5" s="110"/>
      <c r="D5" s="110"/>
      <c r="E5" s="110"/>
      <c r="F5" s="110"/>
      <c r="G5" s="110"/>
      <c r="H5" s="110"/>
      <c r="I5" s="111"/>
      <c r="J5" s="112" t="s">
        <v>111</v>
      </c>
      <c r="K5" s="34"/>
      <c r="L5" s="34"/>
      <c r="M5" s="34"/>
      <c r="N5" s="34"/>
      <c r="O5" s="34"/>
      <c r="P5" s="34"/>
      <c r="Q5" s="34"/>
      <c r="R5" s="34"/>
      <c r="S5" s="34"/>
      <c r="T5" s="34"/>
      <c r="U5" s="34"/>
      <c r="V5" s="34"/>
      <c r="W5" s="34"/>
      <c r="X5" s="34"/>
      <c r="Y5" s="34"/>
      <c r="Z5" s="34"/>
      <c r="AA5" s="34"/>
      <c r="AB5" s="34"/>
      <c r="AC5" s="34"/>
      <c r="AD5" s="39"/>
    </row>
    <row r="6" ht="13.5" customHeight="1">
      <c r="A6" s="98"/>
      <c r="B6" s="113" t="s">
        <v>112</v>
      </c>
      <c r="C6" s="104"/>
      <c r="D6" s="104"/>
      <c r="E6" s="104"/>
      <c r="F6" s="104"/>
      <c r="G6" s="104"/>
      <c r="H6" s="104"/>
      <c r="I6" s="105"/>
      <c r="J6" s="114" t="s">
        <v>113</v>
      </c>
      <c r="K6" s="19"/>
      <c r="L6" s="19"/>
      <c r="M6" s="19"/>
      <c r="N6" s="19"/>
      <c r="O6" s="19"/>
      <c r="P6" s="19"/>
      <c r="Q6" s="19"/>
      <c r="R6" s="19"/>
      <c r="S6" s="19"/>
      <c r="T6" s="19"/>
      <c r="U6" s="19"/>
      <c r="V6" s="19"/>
      <c r="W6" s="19"/>
      <c r="X6" s="19"/>
      <c r="Y6" s="19"/>
      <c r="Z6" s="19"/>
      <c r="AA6" s="19"/>
      <c r="AB6" s="19"/>
      <c r="AC6" s="19"/>
      <c r="AD6" s="23"/>
    </row>
    <row r="7" ht="13.5" customHeight="1">
      <c r="A7" s="98"/>
      <c r="B7" s="107"/>
      <c r="I7" s="86"/>
      <c r="J7" s="115" t="s">
        <v>114</v>
      </c>
      <c r="K7" s="26"/>
      <c r="L7" s="26"/>
      <c r="M7" s="26"/>
      <c r="N7" s="26"/>
      <c r="O7" s="26"/>
      <c r="P7" s="26"/>
      <c r="Q7" s="26"/>
      <c r="R7" s="26"/>
      <c r="S7" s="26"/>
      <c r="T7" s="26"/>
      <c r="U7" s="26"/>
      <c r="V7" s="26"/>
      <c r="W7" s="26"/>
      <c r="X7" s="26"/>
      <c r="Y7" s="26"/>
      <c r="Z7" s="26"/>
      <c r="AA7" s="26"/>
      <c r="AB7" s="26"/>
      <c r="AC7" s="26"/>
      <c r="AD7" s="31"/>
    </row>
    <row r="8" ht="13.5" customHeight="1">
      <c r="A8" s="98"/>
      <c r="B8" s="116"/>
      <c r="C8" s="117"/>
      <c r="D8" s="117"/>
      <c r="E8" s="117"/>
      <c r="F8" s="117"/>
      <c r="G8" s="117"/>
      <c r="H8" s="117"/>
      <c r="I8" s="92"/>
      <c r="J8" s="118" t="s">
        <v>115</v>
      </c>
      <c r="K8" s="34"/>
      <c r="L8" s="34"/>
      <c r="M8" s="34"/>
      <c r="N8" s="34"/>
      <c r="O8" s="34"/>
      <c r="P8" s="34"/>
      <c r="Q8" s="34"/>
      <c r="R8" s="34"/>
      <c r="S8" s="34"/>
      <c r="T8" s="34"/>
      <c r="U8" s="34"/>
      <c r="V8" s="34"/>
      <c r="W8" s="34"/>
      <c r="X8" s="34"/>
      <c r="Y8" s="34"/>
      <c r="Z8" s="34"/>
      <c r="AA8" s="34"/>
      <c r="AB8" s="34"/>
      <c r="AC8" s="34"/>
      <c r="AD8" s="39"/>
    </row>
    <row r="9" ht="13.5" customHeight="1">
      <c r="A9" s="98"/>
      <c r="B9" s="119" t="s">
        <v>116</v>
      </c>
      <c r="I9" s="86"/>
      <c r="J9" s="119" t="s">
        <v>117</v>
      </c>
      <c r="AD9" s="86"/>
    </row>
    <row r="10" ht="13.5" customHeight="1">
      <c r="A10" s="98"/>
      <c r="B10" s="113" t="s">
        <v>118</v>
      </c>
      <c r="C10" s="104"/>
      <c r="D10" s="104"/>
      <c r="E10" s="104"/>
      <c r="F10" s="104"/>
      <c r="G10" s="104"/>
      <c r="H10" s="104"/>
      <c r="I10" s="105"/>
      <c r="J10" s="114" t="s">
        <v>119</v>
      </c>
      <c r="K10" s="19"/>
      <c r="L10" s="19"/>
      <c r="M10" s="19"/>
      <c r="N10" s="19"/>
      <c r="O10" s="19"/>
      <c r="P10" s="19"/>
      <c r="Q10" s="19"/>
      <c r="R10" s="19"/>
      <c r="S10" s="19"/>
      <c r="T10" s="19"/>
      <c r="U10" s="19"/>
      <c r="V10" s="19"/>
      <c r="W10" s="19"/>
      <c r="X10" s="19"/>
      <c r="Y10" s="19"/>
      <c r="Z10" s="19"/>
      <c r="AA10" s="19"/>
      <c r="AB10" s="19"/>
      <c r="AC10" s="19"/>
      <c r="AD10" s="23"/>
    </row>
    <row r="11" ht="13.5" customHeight="1">
      <c r="A11" s="98"/>
      <c r="B11" s="107"/>
      <c r="I11" s="86"/>
      <c r="J11" s="115" t="s">
        <v>120</v>
      </c>
      <c r="K11" s="26"/>
      <c r="L11" s="26"/>
      <c r="M11" s="26"/>
      <c r="N11" s="26"/>
      <c r="O11" s="26"/>
      <c r="P11" s="26"/>
      <c r="Q11" s="26"/>
      <c r="R11" s="26"/>
      <c r="S11" s="26"/>
      <c r="T11" s="26"/>
      <c r="U11" s="26"/>
      <c r="V11" s="26"/>
      <c r="W11" s="26"/>
      <c r="X11" s="26"/>
      <c r="Y11" s="26"/>
      <c r="Z11" s="26"/>
      <c r="AA11" s="26"/>
      <c r="AB11" s="26"/>
      <c r="AC11" s="26"/>
      <c r="AD11" s="31"/>
    </row>
    <row r="12" ht="13.5" customHeight="1">
      <c r="A12" s="98"/>
      <c r="B12" s="116"/>
      <c r="C12" s="117"/>
      <c r="D12" s="117"/>
      <c r="E12" s="117"/>
      <c r="F12" s="117"/>
      <c r="G12" s="117"/>
      <c r="H12" s="117"/>
      <c r="I12" s="92"/>
      <c r="J12" s="118" t="s">
        <v>121</v>
      </c>
      <c r="K12" s="34"/>
      <c r="L12" s="34"/>
      <c r="M12" s="34"/>
      <c r="N12" s="34"/>
      <c r="O12" s="34"/>
      <c r="P12" s="34"/>
      <c r="Q12" s="34"/>
      <c r="R12" s="34"/>
      <c r="S12" s="34"/>
      <c r="T12" s="34"/>
      <c r="U12" s="34"/>
      <c r="V12" s="34"/>
      <c r="W12" s="34"/>
      <c r="X12" s="34"/>
      <c r="Y12" s="34"/>
      <c r="Z12" s="34"/>
      <c r="AA12" s="34"/>
      <c r="AB12" s="34"/>
      <c r="AC12" s="34"/>
      <c r="AD12" s="39"/>
    </row>
    <row r="13" ht="13.5" customHeight="1">
      <c r="A13" s="98"/>
      <c r="B13" s="119" t="s">
        <v>122</v>
      </c>
      <c r="I13" s="86"/>
      <c r="J13" s="119" t="s">
        <v>123</v>
      </c>
      <c r="AD13" s="86"/>
    </row>
    <row r="14" ht="13.5" customHeight="1">
      <c r="A14" s="98"/>
      <c r="B14" s="103" t="s">
        <v>124</v>
      </c>
      <c r="C14" s="104"/>
      <c r="D14" s="104"/>
      <c r="E14" s="104"/>
      <c r="F14" s="104"/>
      <c r="G14" s="104"/>
      <c r="H14" s="104"/>
      <c r="I14" s="105"/>
      <c r="J14" s="106" t="s">
        <v>125</v>
      </c>
      <c r="K14" s="19"/>
      <c r="L14" s="19"/>
      <c r="M14" s="19"/>
      <c r="N14" s="19"/>
      <c r="O14" s="19"/>
      <c r="P14" s="19"/>
      <c r="Q14" s="19"/>
      <c r="R14" s="19"/>
      <c r="S14" s="19"/>
      <c r="T14" s="19"/>
      <c r="U14" s="19"/>
      <c r="V14" s="19"/>
      <c r="W14" s="19"/>
      <c r="X14" s="19"/>
      <c r="Y14" s="19"/>
      <c r="Z14" s="19"/>
      <c r="AA14" s="19"/>
      <c r="AB14" s="19"/>
      <c r="AC14" s="19"/>
      <c r="AD14" s="23"/>
    </row>
    <row r="15" ht="13.5" customHeight="1">
      <c r="A15" s="98"/>
      <c r="B15" s="107"/>
      <c r="I15" s="86"/>
      <c r="J15" s="108" t="s">
        <v>126</v>
      </c>
      <c r="K15" s="26"/>
      <c r="L15" s="26"/>
      <c r="M15" s="26"/>
      <c r="N15" s="26"/>
      <c r="O15" s="26"/>
      <c r="P15" s="26"/>
      <c r="Q15" s="26"/>
      <c r="R15" s="26"/>
      <c r="S15" s="26"/>
      <c r="T15" s="26"/>
      <c r="U15" s="26"/>
      <c r="V15" s="26"/>
      <c r="W15" s="26"/>
      <c r="X15" s="26"/>
      <c r="Y15" s="26"/>
      <c r="Z15" s="26"/>
      <c r="AA15" s="26"/>
      <c r="AB15" s="26"/>
      <c r="AC15" s="26"/>
      <c r="AD15" s="31"/>
    </row>
    <row r="16" ht="13.5" customHeight="1">
      <c r="A16" s="98"/>
      <c r="B16" s="116"/>
      <c r="C16" s="117"/>
      <c r="D16" s="117"/>
      <c r="E16" s="117"/>
      <c r="F16" s="117"/>
      <c r="G16" s="117"/>
      <c r="H16" s="117"/>
      <c r="I16" s="92"/>
      <c r="J16" s="112" t="s">
        <v>127</v>
      </c>
      <c r="K16" s="34"/>
      <c r="L16" s="34"/>
      <c r="M16" s="34"/>
      <c r="N16" s="34"/>
      <c r="O16" s="34"/>
      <c r="P16" s="34"/>
      <c r="Q16" s="34"/>
      <c r="R16" s="34"/>
      <c r="S16" s="34"/>
      <c r="T16" s="34"/>
      <c r="U16" s="34"/>
      <c r="V16" s="34"/>
      <c r="W16" s="34"/>
      <c r="X16" s="34"/>
      <c r="Y16" s="34"/>
      <c r="Z16" s="34"/>
      <c r="AA16" s="34"/>
      <c r="AB16" s="34"/>
      <c r="AC16" s="34"/>
      <c r="AD16" s="39"/>
    </row>
    <row r="17" ht="13.5" customHeight="1">
      <c r="A17" s="98"/>
      <c r="B17" s="119" t="s">
        <v>128</v>
      </c>
      <c r="I17" s="86"/>
      <c r="J17" s="119" t="s">
        <v>129</v>
      </c>
      <c r="AD17" s="86"/>
    </row>
    <row r="18" ht="13.5" customHeight="1">
      <c r="A18" s="98"/>
      <c r="B18" s="120" t="s">
        <v>130</v>
      </c>
      <c r="C18" s="49"/>
      <c r="D18" s="49"/>
      <c r="E18" s="49"/>
      <c r="F18" s="49"/>
      <c r="G18" s="49"/>
      <c r="H18" s="49"/>
      <c r="I18" s="51"/>
      <c r="J18" s="120" t="s">
        <v>131</v>
      </c>
      <c r="K18" s="49"/>
      <c r="L18" s="49"/>
      <c r="M18" s="49"/>
      <c r="N18" s="49"/>
      <c r="O18" s="49"/>
      <c r="P18" s="49"/>
      <c r="Q18" s="49"/>
      <c r="R18" s="49"/>
      <c r="S18" s="49"/>
      <c r="T18" s="49"/>
      <c r="U18" s="49"/>
      <c r="V18" s="49"/>
      <c r="W18" s="49"/>
      <c r="X18" s="49"/>
      <c r="Y18" s="49"/>
      <c r="Z18" s="49"/>
      <c r="AA18" s="49"/>
      <c r="AB18" s="49"/>
      <c r="AC18" s="49"/>
      <c r="AD18" s="51"/>
    </row>
    <row r="19" ht="13.5" customHeight="1">
      <c r="A19" s="98"/>
      <c r="B19" s="121" t="s">
        <v>132</v>
      </c>
      <c r="C19" s="117"/>
      <c r="D19" s="117"/>
      <c r="E19" s="117"/>
      <c r="F19" s="117"/>
      <c r="G19" s="117"/>
      <c r="H19" s="117"/>
      <c r="I19" s="92"/>
      <c r="J19" s="121" t="s">
        <v>133</v>
      </c>
      <c r="K19" s="117"/>
      <c r="L19" s="117"/>
      <c r="M19" s="117"/>
      <c r="N19" s="117"/>
      <c r="O19" s="117"/>
      <c r="P19" s="117"/>
      <c r="Q19" s="117"/>
      <c r="R19" s="117"/>
      <c r="S19" s="117"/>
      <c r="T19" s="117"/>
      <c r="U19" s="117"/>
      <c r="V19" s="117"/>
      <c r="W19" s="117"/>
      <c r="X19" s="117"/>
      <c r="Y19" s="117"/>
      <c r="Z19" s="117"/>
      <c r="AA19" s="117"/>
      <c r="AB19" s="117"/>
      <c r="AC19" s="117"/>
      <c r="AD19" s="92"/>
    </row>
    <row r="20" ht="13.5" customHeight="1">
      <c r="A20" s="98"/>
      <c r="B20" s="98"/>
      <c r="C20" s="98"/>
      <c r="D20" s="98"/>
      <c r="E20" s="98"/>
      <c r="F20" s="98"/>
      <c r="G20" s="98"/>
      <c r="H20" s="98"/>
      <c r="I20" s="98"/>
      <c r="J20" s="98"/>
      <c r="K20" s="98"/>
      <c r="L20" s="98"/>
      <c r="M20" s="98"/>
      <c r="N20" s="98"/>
      <c r="O20" s="98"/>
      <c r="P20" s="98"/>
      <c r="Q20" s="98"/>
      <c r="R20" s="98"/>
      <c r="S20" s="98"/>
      <c r="T20" s="98"/>
      <c r="U20" s="98"/>
      <c r="V20" s="98"/>
      <c r="W20" s="98"/>
      <c r="X20" s="98"/>
      <c r="Y20" s="98"/>
      <c r="Z20" s="98"/>
      <c r="AA20" s="98"/>
      <c r="AB20" s="98"/>
      <c r="AC20" s="98"/>
      <c r="AD20" s="98"/>
    </row>
    <row r="21" ht="13.5" customHeight="1">
      <c r="A21" s="98"/>
      <c r="B21" s="99" t="s">
        <v>134</v>
      </c>
      <c r="C21" s="100"/>
      <c r="D21" s="100"/>
      <c r="E21" s="100"/>
      <c r="F21" s="100"/>
      <c r="G21" s="100"/>
      <c r="H21" s="100"/>
      <c r="I21" s="101"/>
      <c r="J21" s="99" t="s">
        <v>135</v>
      </c>
      <c r="K21" s="100"/>
      <c r="L21" s="100"/>
      <c r="M21" s="100"/>
      <c r="N21" s="100"/>
      <c r="O21" s="100"/>
      <c r="P21" s="100"/>
      <c r="Q21" s="100"/>
      <c r="R21" s="100"/>
      <c r="S21" s="100"/>
      <c r="T21" s="100"/>
      <c r="U21" s="100"/>
      <c r="V21" s="100"/>
      <c r="W21" s="100"/>
      <c r="X21" s="100"/>
      <c r="Y21" s="100"/>
      <c r="Z21" s="100"/>
      <c r="AA21" s="100"/>
      <c r="AB21" s="100"/>
      <c r="AC21" s="100"/>
      <c r="AD21" s="101"/>
    </row>
    <row r="22" ht="13.5" customHeight="1">
      <c r="A22" s="98"/>
      <c r="B22" s="113" t="s">
        <v>136</v>
      </c>
      <c r="C22" s="104"/>
      <c r="D22" s="104"/>
      <c r="E22" s="104"/>
      <c r="F22" s="104"/>
      <c r="G22" s="104"/>
      <c r="H22" s="104"/>
      <c r="I22" s="105"/>
      <c r="J22" s="114" t="s">
        <v>137</v>
      </c>
      <c r="K22" s="19"/>
      <c r="L22" s="19"/>
      <c r="M22" s="19"/>
      <c r="N22" s="19"/>
      <c r="O22" s="19"/>
      <c r="P22" s="19"/>
      <c r="Q22" s="19"/>
      <c r="R22" s="19"/>
      <c r="S22" s="19"/>
      <c r="T22" s="19"/>
      <c r="U22" s="19"/>
      <c r="V22" s="19"/>
      <c r="W22" s="19"/>
      <c r="X22" s="19"/>
      <c r="Y22" s="19"/>
      <c r="Z22" s="19"/>
      <c r="AA22" s="19"/>
      <c r="AB22" s="19"/>
      <c r="AC22" s="19"/>
      <c r="AD22" s="23"/>
    </row>
    <row r="23" ht="13.5" customHeight="1">
      <c r="A23" s="98"/>
      <c r="B23" s="107"/>
      <c r="I23" s="86"/>
      <c r="J23" s="115" t="s">
        <v>138</v>
      </c>
      <c r="K23" s="26"/>
      <c r="L23" s="26"/>
      <c r="M23" s="26"/>
      <c r="N23" s="26"/>
      <c r="O23" s="26"/>
      <c r="P23" s="26"/>
      <c r="Q23" s="26"/>
      <c r="R23" s="26"/>
      <c r="S23" s="26"/>
      <c r="T23" s="26"/>
      <c r="U23" s="26"/>
      <c r="V23" s="26"/>
      <c r="W23" s="26"/>
      <c r="X23" s="26"/>
      <c r="Y23" s="26"/>
      <c r="Z23" s="26"/>
      <c r="AA23" s="26"/>
      <c r="AB23" s="26"/>
      <c r="AC23" s="26"/>
      <c r="AD23" s="31"/>
    </row>
    <row r="24" ht="13.5" customHeight="1">
      <c r="A24" s="98"/>
      <c r="B24" s="116"/>
      <c r="C24" s="117"/>
      <c r="D24" s="117"/>
      <c r="E24" s="117"/>
      <c r="F24" s="117"/>
      <c r="G24" s="117"/>
      <c r="H24" s="117"/>
      <c r="I24" s="92"/>
      <c r="J24" s="118" t="s">
        <v>139</v>
      </c>
      <c r="K24" s="34"/>
      <c r="L24" s="34"/>
      <c r="M24" s="34"/>
      <c r="N24" s="34"/>
      <c r="O24" s="34"/>
      <c r="P24" s="34"/>
      <c r="Q24" s="34"/>
      <c r="R24" s="34"/>
      <c r="S24" s="34"/>
      <c r="T24" s="34"/>
      <c r="U24" s="34"/>
      <c r="V24" s="34"/>
      <c r="W24" s="34"/>
      <c r="X24" s="34"/>
      <c r="Y24" s="34"/>
      <c r="Z24" s="34"/>
      <c r="AA24" s="34"/>
      <c r="AB24" s="34"/>
      <c r="AC24" s="34"/>
      <c r="AD24" s="39"/>
    </row>
    <row r="25" ht="13.5" customHeight="1">
      <c r="A25" s="98"/>
      <c r="B25" s="119" t="s">
        <v>140</v>
      </c>
      <c r="I25" s="86"/>
      <c r="J25" s="114" t="s">
        <v>141</v>
      </c>
      <c r="K25" s="19"/>
      <c r="L25" s="19"/>
      <c r="M25" s="19"/>
      <c r="N25" s="19"/>
      <c r="O25" s="19"/>
      <c r="P25" s="19"/>
      <c r="Q25" s="19"/>
      <c r="R25" s="19"/>
      <c r="S25" s="19"/>
      <c r="T25" s="19"/>
      <c r="U25" s="19"/>
      <c r="V25" s="19"/>
      <c r="W25" s="19"/>
      <c r="X25" s="19"/>
      <c r="Y25" s="19"/>
      <c r="Z25" s="19"/>
      <c r="AA25" s="19"/>
      <c r="AB25" s="19"/>
      <c r="AC25" s="19"/>
      <c r="AD25" s="23"/>
    </row>
    <row r="26" ht="13.5" customHeight="1">
      <c r="A26" s="98"/>
      <c r="B26" s="107"/>
      <c r="I26" s="86"/>
      <c r="J26" s="115" t="s">
        <v>142</v>
      </c>
      <c r="K26" s="26"/>
      <c r="L26" s="26"/>
      <c r="M26" s="26"/>
      <c r="N26" s="26"/>
      <c r="O26" s="26"/>
      <c r="P26" s="26"/>
      <c r="Q26" s="26"/>
      <c r="R26" s="26"/>
      <c r="S26" s="26"/>
      <c r="T26" s="26"/>
      <c r="U26" s="26"/>
      <c r="V26" s="26"/>
      <c r="W26" s="26"/>
      <c r="X26" s="26"/>
      <c r="Y26" s="26"/>
      <c r="Z26" s="26"/>
      <c r="AA26" s="26"/>
      <c r="AB26" s="26"/>
      <c r="AC26" s="26"/>
      <c r="AD26" s="31"/>
    </row>
    <row r="27" ht="13.5" customHeight="1">
      <c r="A27" s="98"/>
      <c r="B27" s="122"/>
      <c r="C27" s="123"/>
      <c r="D27" s="123"/>
      <c r="E27" s="123"/>
      <c r="F27" s="123"/>
      <c r="G27" s="123"/>
      <c r="H27" s="123"/>
      <c r="I27" s="124"/>
      <c r="J27" s="118" t="s">
        <v>143</v>
      </c>
      <c r="K27" s="34"/>
      <c r="L27" s="34"/>
      <c r="M27" s="34"/>
      <c r="N27" s="34"/>
      <c r="O27" s="34"/>
      <c r="P27" s="34"/>
      <c r="Q27" s="34"/>
      <c r="R27" s="34"/>
      <c r="S27" s="34"/>
      <c r="T27" s="34"/>
      <c r="U27" s="34"/>
      <c r="V27" s="34"/>
      <c r="W27" s="34"/>
      <c r="X27" s="34"/>
      <c r="Y27" s="34"/>
      <c r="Z27" s="34"/>
      <c r="AA27" s="34"/>
      <c r="AB27" s="34"/>
      <c r="AC27" s="34"/>
      <c r="AD27" s="39"/>
    </row>
    <row r="28" ht="13.5" customHeight="1">
      <c r="A28" s="98"/>
      <c r="B28" s="113" t="s">
        <v>144</v>
      </c>
      <c r="C28" s="104"/>
      <c r="D28" s="104"/>
      <c r="E28" s="104"/>
      <c r="F28" s="104"/>
      <c r="G28" s="104"/>
      <c r="H28" s="104"/>
      <c r="I28" s="105"/>
      <c r="J28" s="114" t="s">
        <v>145</v>
      </c>
      <c r="K28" s="19"/>
      <c r="L28" s="19"/>
      <c r="M28" s="19"/>
      <c r="N28" s="19"/>
      <c r="O28" s="19"/>
      <c r="P28" s="19"/>
      <c r="Q28" s="19"/>
      <c r="R28" s="19"/>
      <c r="S28" s="19"/>
      <c r="T28" s="19"/>
      <c r="U28" s="19"/>
      <c r="V28" s="19"/>
      <c r="W28" s="19"/>
      <c r="X28" s="19"/>
      <c r="Y28" s="19"/>
      <c r="Z28" s="19"/>
      <c r="AA28" s="19"/>
      <c r="AB28" s="19"/>
      <c r="AC28" s="19"/>
      <c r="AD28" s="23"/>
    </row>
    <row r="29" ht="13.5" customHeight="1">
      <c r="A29" s="98"/>
      <c r="B29" s="107"/>
      <c r="I29" s="86"/>
      <c r="J29" s="115" t="s">
        <v>146</v>
      </c>
      <c r="K29" s="26"/>
      <c r="L29" s="26"/>
      <c r="M29" s="26"/>
      <c r="N29" s="26"/>
      <c r="O29" s="26"/>
      <c r="P29" s="26"/>
      <c r="Q29" s="26"/>
      <c r="R29" s="26"/>
      <c r="S29" s="26"/>
      <c r="T29" s="26"/>
      <c r="U29" s="26"/>
      <c r="V29" s="26"/>
      <c r="W29" s="26"/>
      <c r="X29" s="26"/>
      <c r="Y29" s="26"/>
      <c r="Z29" s="26"/>
      <c r="AA29" s="26"/>
      <c r="AB29" s="26"/>
      <c r="AC29" s="26"/>
      <c r="AD29" s="31"/>
    </row>
    <row r="30" ht="13.5" customHeight="1">
      <c r="A30" s="98"/>
      <c r="B30" s="116"/>
      <c r="C30" s="117"/>
      <c r="D30" s="117"/>
      <c r="E30" s="117"/>
      <c r="F30" s="117"/>
      <c r="G30" s="117"/>
      <c r="H30" s="117"/>
      <c r="I30" s="92"/>
      <c r="J30" s="118" t="s">
        <v>147</v>
      </c>
      <c r="K30" s="34"/>
      <c r="L30" s="34"/>
      <c r="M30" s="34"/>
      <c r="N30" s="34"/>
      <c r="O30" s="34"/>
      <c r="P30" s="34"/>
      <c r="Q30" s="34"/>
      <c r="R30" s="34"/>
      <c r="S30" s="34"/>
      <c r="T30" s="34"/>
      <c r="U30" s="34"/>
      <c r="V30" s="34"/>
      <c r="W30" s="34"/>
      <c r="X30" s="34"/>
      <c r="Y30" s="34"/>
      <c r="Z30" s="34"/>
      <c r="AA30" s="34"/>
      <c r="AB30" s="34"/>
      <c r="AC30" s="34"/>
      <c r="AD30" s="39"/>
    </row>
    <row r="31" ht="13.5" customHeight="1">
      <c r="A31" s="98"/>
      <c r="B31" s="119" t="s">
        <v>148</v>
      </c>
      <c r="I31" s="86"/>
      <c r="J31" s="114" t="s">
        <v>149</v>
      </c>
      <c r="K31" s="19"/>
      <c r="L31" s="19"/>
      <c r="M31" s="19"/>
      <c r="N31" s="19"/>
      <c r="O31" s="19"/>
      <c r="P31" s="19"/>
      <c r="Q31" s="19"/>
      <c r="R31" s="19"/>
      <c r="S31" s="19"/>
      <c r="T31" s="19"/>
      <c r="U31" s="19"/>
      <c r="V31" s="19"/>
      <c r="W31" s="19"/>
      <c r="X31" s="19"/>
      <c r="Y31" s="19"/>
      <c r="Z31" s="19"/>
      <c r="AA31" s="19"/>
      <c r="AB31" s="19"/>
      <c r="AC31" s="19"/>
      <c r="AD31" s="23"/>
    </row>
    <row r="32" ht="13.5" customHeight="1">
      <c r="A32" s="98"/>
      <c r="B32" s="107"/>
      <c r="I32" s="86"/>
      <c r="J32" s="115" t="s">
        <v>150</v>
      </c>
      <c r="K32" s="26"/>
      <c r="L32" s="26"/>
      <c r="M32" s="26"/>
      <c r="N32" s="26"/>
      <c r="O32" s="26"/>
      <c r="P32" s="26"/>
      <c r="Q32" s="26"/>
      <c r="R32" s="26"/>
      <c r="S32" s="26"/>
      <c r="T32" s="26"/>
      <c r="U32" s="26"/>
      <c r="V32" s="26"/>
      <c r="W32" s="26"/>
      <c r="X32" s="26"/>
      <c r="Y32" s="26"/>
      <c r="Z32" s="26"/>
      <c r="AA32" s="26"/>
      <c r="AB32" s="26"/>
      <c r="AC32" s="26"/>
      <c r="AD32" s="31"/>
    </row>
    <row r="33" ht="13.5" customHeight="1">
      <c r="A33" s="98"/>
      <c r="B33" s="122"/>
      <c r="C33" s="123"/>
      <c r="D33" s="123"/>
      <c r="E33" s="123"/>
      <c r="F33" s="123"/>
      <c r="G33" s="123"/>
      <c r="H33" s="123"/>
      <c r="I33" s="124"/>
      <c r="J33" s="118" t="s">
        <v>151</v>
      </c>
      <c r="K33" s="34"/>
      <c r="L33" s="34"/>
      <c r="M33" s="34"/>
      <c r="N33" s="34"/>
      <c r="O33" s="34"/>
      <c r="P33" s="34"/>
      <c r="Q33" s="34"/>
      <c r="R33" s="34"/>
      <c r="S33" s="34"/>
      <c r="T33" s="34"/>
      <c r="U33" s="34"/>
      <c r="V33" s="34"/>
      <c r="W33" s="34"/>
      <c r="X33" s="34"/>
      <c r="Y33" s="34"/>
      <c r="Z33" s="34"/>
      <c r="AA33" s="34"/>
      <c r="AB33" s="34"/>
      <c r="AC33" s="34"/>
      <c r="AD33" s="39"/>
    </row>
    <row r="34" ht="13.5" customHeight="1">
      <c r="A34" s="98"/>
      <c r="B34" s="113" t="s">
        <v>152</v>
      </c>
      <c r="C34" s="104"/>
      <c r="D34" s="104"/>
      <c r="E34" s="104"/>
      <c r="F34" s="104"/>
      <c r="G34" s="104"/>
      <c r="H34" s="104"/>
      <c r="I34" s="105"/>
      <c r="J34" s="114" t="s">
        <v>153</v>
      </c>
      <c r="K34" s="19"/>
      <c r="L34" s="19"/>
      <c r="M34" s="19"/>
      <c r="N34" s="19"/>
      <c r="O34" s="19"/>
      <c r="P34" s="19"/>
      <c r="Q34" s="19"/>
      <c r="R34" s="19"/>
      <c r="S34" s="19"/>
      <c r="T34" s="19"/>
      <c r="U34" s="19"/>
      <c r="V34" s="19"/>
      <c r="W34" s="19"/>
      <c r="X34" s="19"/>
      <c r="Y34" s="19"/>
      <c r="Z34" s="19"/>
      <c r="AA34" s="19"/>
      <c r="AB34" s="19"/>
      <c r="AC34" s="19"/>
      <c r="AD34" s="23"/>
    </row>
    <row r="35" ht="13.5" customHeight="1">
      <c r="A35" s="98"/>
      <c r="B35" s="107"/>
      <c r="I35" s="86"/>
      <c r="J35" s="115" t="s">
        <v>154</v>
      </c>
      <c r="K35" s="26"/>
      <c r="L35" s="26"/>
      <c r="M35" s="26"/>
      <c r="N35" s="26"/>
      <c r="O35" s="26"/>
      <c r="P35" s="26"/>
      <c r="Q35" s="26"/>
      <c r="R35" s="26"/>
      <c r="S35" s="26"/>
      <c r="T35" s="26"/>
      <c r="U35" s="26"/>
      <c r="V35" s="26"/>
      <c r="W35" s="26"/>
      <c r="X35" s="26"/>
      <c r="Y35" s="26"/>
      <c r="Z35" s="26"/>
      <c r="AA35" s="26"/>
      <c r="AB35" s="26"/>
      <c r="AC35" s="26"/>
      <c r="AD35" s="31"/>
    </row>
    <row r="36" ht="13.5" customHeight="1">
      <c r="A36" s="98"/>
      <c r="B36" s="107"/>
      <c r="I36" s="86"/>
      <c r="J36" s="115" t="s">
        <v>155</v>
      </c>
      <c r="K36" s="26"/>
      <c r="L36" s="26"/>
      <c r="M36" s="26"/>
      <c r="N36" s="26"/>
      <c r="O36" s="26"/>
      <c r="P36" s="26"/>
      <c r="Q36" s="26"/>
      <c r="R36" s="26"/>
      <c r="S36" s="26"/>
      <c r="T36" s="26"/>
      <c r="U36" s="26"/>
      <c r="V36" s="26"/>
      <c r="W36" s="26"/>
      <c r="X36" s="26"/>
      <c r="Y36" s="26"/>
      <c r="Z36" s="26"/>
      <c r="AA36" s="26"/>
      <c r="AB36" s="26"/>
      <c r="AC36" s="26"/>
      <c r="AD36" s="31"/>
    </row>
    <row r="37" ht="13.5" customHeight="1">
      <c r="A37" s="98"/>
      <c r="B37" s="107"/>
      <c r="I37" s="86"/>
      <c r="J37" s="115" t="s">
        <v>156</v>
      </c>
      <c r="K37" s="26"/>
      <c r="L37" s="26"/>
      <c r="M37" s="26"/>
      <c r="N37" s="26"/>
      <c r="O37" s="26"/>
      <c r="P37" s="26"/>
      <c r="Q37" s="26"/>
      <c r="R37" s="26"/>
      <c r="S37" s="26"/>
      <c r="T37" s="26"/>
      <c r="U37" s="26"/>
      <c r="V37" s="26"/>
      <c r="W37" s="26"/>
      <c r="X37" s="26"/>
      <c r="Y37" s="26"/>
      <c r="Z37" s="26"/>
      <c r="AA37" s="26"/>
      <c r="AB37" s="26"/>
      <c r="AC37" s="26"/>
      <c r="AD37" s="31"/>
    </row>
    <row r="38" ht="13.5" customHeight="1">
      <c r="A38" s="98"/>
      <c r="B38" s="107"/>
      <c r="I38" s="86"/>
      <c r="J38" s="115" t="s">
        <v>157</v>
      </c>
      <c r="K38" s="26"/>
      <c r="L38" s="26"/>
      <c r="M38" s="26"/>
      <c r="N38" s="26"/>
      <c r="O38" s="26"/>
      <c r="P38" s="26"/>
      <c r="Q38" s="26"/>
      <c r="R38" s="26"/>
      <c r="S38" s="26"/>
      <c r="T38" s="26"/>
      <c r="U38" s="26"/>
      <c r="V38" s="26"/>
      <c r="W38" s="26"/>
      <c r="X38" s="26"/>
      <c r="Y38" s="26"/>
      <c r="Z38" s="26"/>
      <c r="AA38" s="26"/>
      <c r="AB38" s="26"/>
      <c r="AC38" s="26"/>
      <c r="AD38" s="31"/>
    </row>
    <row r="39" ht="13.5" customHeight="1">
      <c r="A39" s="98"/>
      <c r="B39" s="116"/>
      <c r="C39" s="117"/>
      <c r="D39" s="117"/>
      <c r="E39" s="117"/>
      <c r="F39" s="117"/>
      <c r="G39" s="117"/>
      <c r="H39" s="117"/>
      <c r="I39" s="92"/>
      <c r="J39" s="118" t="s">
        <v>158</v>
      </c>
      <c r="K39" s="34"/>
      <c r="L39" s="34"/>
      <c r="M39" s="34"/>
      <c r="N39" s="34"/>
      <c r="O39" s="34"/>
      <c r="P39" s="34"/>
      <c r="Q39" s="34"/>
      <c r="R39" s="34"/>
      <c r="S39" s="34"/>
      <c r="T39" s="34"/>
      <c r="U39" s="34"/>
      <c r="V39" s="34"/>
      <c r="W39" s="34"/>
      <c r="X39" s="34"/>
      <c r="Y39" s="34"/>
      <c r="Z39" s="34"/>
      <c r="AA39" s="34"/>
      <c r="AB39" s="34"/>
      <c r="AC39" s="34"/>
      <c r="AD39" s="39"/>
    </row>
    <row r="40" ht="13.5" customHeight="1">
      <c r="A40" s="98"/>
      <c r="B40" s="119" t="s">
        <v>159</v>
      </c>
      <c r="I40" s="86"/>
      <c r="J40" s="114" t="s">
        <v>160</v>
      </c>
      <c r="K40" s="19"/>
      <c r="L40" s="19"/>
      <c r="M40" s="19"/>
      <c r="N40" s="19"/>
      <c r="O40" s="19"/>
      <c r="P40" s="19"/>
      <c r="Q40" s="19"/>
      <c r="R40" s="19"/>
      <c r="S40" s="19"/>
      <c r="T40" s="19"/>
      <c r="U40" s="19"/>
      <c r="V40" s="19"/>
      <c r="W40" s="19"/>
      <c r="X40" s="19"/>
      <c r="Y40" s="19"/>
      <c r="Z40" s="19"/>
      <c r="AA40" s="19"/>
      <c r="AB40" s="19"/>
      <c r="AC40" s="19"/>
      <c r="AD40" s="23"/>
    </row>
    <row r="41" ht="13.5" customHeight="1">
      <c r="A41" s="98"/>
      <c r="B41" s="107"/>
      <c r="I41" s="86"/>
      <c r="J41" s="115" t="s">
        <v>161</v>
      </c>
      <c r="K41" s="26"/>
      <c r="L41" s="26"/>
      <c r="M41" s="26"/>
      <c r="N41" s="26"/>
      <c r="O41" s="26"/>
      <c r="P41" s="26"/>
      <c r="Q41" s="26"/>
      <c r="R41" s="26"/>
      <c r="S41" s="26"/>
      <c r="T41" s="26"/>
      <c r="U41" s="26"/>
      <c r="V41" s="26"/>
      <c r="W41" s="26"/>
      <c r="X41" s="26"/>
      <c r="Y41" s="26"/>
      <c r="Z41" s="26"/>
      <c r="AA41" s="26"/>
      <c r="AB41" s="26"/>
      <c r="AC41" s="26"/>
      <c r="AD41" s="31"/>
    </row>
    <row r="42" ht="13.5" customHeight="1">
      <c r="A42" s="98"/>
      <c r="B42" s="107"/>
      <c r="I42" s="86"/>
      <c r="J42" s="115" t="s">
        <v>162</v>
      </c>
      <c r="K42" s="26"/>
      <c r="L42" s="26"/>
      <c r="M42" s="26"/>
      <c r="N42" s="26"/>
      <c r="O42" s="26"/>
      <c r="P42" s="26"/>
      <c r="Q42" s="26"/>
      <c r="R42" s="26"/>
      <c r="S42" s="26"/>
      <c r="T42" s="26"/>
      <c r="U42" s="26"/>
      <c r="V42" s="26"/>
      <c r="W42" s="26"/>
      <c r="X42" s="26"/>
      <c r="Y42" s="26"/>
      <c r="Z42" s="26"/>
      <c r="AA42" s="26"/>
      <c r="AB42" s="26"/>
      <c r="AC42" s="26"/>
      <c r="AD42" s="31"/>
    </row>
    <row r="43" ht="13.5" customHeight="1">
      <c r="A43" s="98"/>
      <c r="B43" s="107"/>
      <c r="I43" s="86"/>
      <c r="J43" s="115" t="s">
        <v>163</v>
      </c>
      <c r="K43" s="26"/>
      <c r="L43" s="26"/>
      <c r="M43" s="26"/>
      <c r="N43" s="26"/>
      <c r="O43" s="26"/>
      <c r="P43" s="26"/>
      <c r="Q43" s="26"/>
      <c r="R43" s="26"/>
      <c r="S43" s="26"/>
      <c r="T43" s="26"/>
      <c r="U43" s="26"/>
      <c r="V43" s="26"/>
      <c r="W43" s="26"/>
      <c r="X43" s="26"/>
      <c r="Y43" s="26"/>
      <c r="Z43" s="26"/>
      <c r="AA43" s="26"/>
      <c r="AB43" s="26"/>
      <c r="AC43" s="26"/>
      <c r="AD43" s="31"/>
    </row>
    <row r="44" ht="13.5" customHeight="1">
      <c r="A44" s="125"/>
      <c r="B44" s="107"/>
      <c r="I44" s="86"/>
      <c r="J44" s="115" t="s">
        <v>164</v>
      </c>
      <c r="K44" s="26"/>
      <c r="L44" s="26"/>
      <c r="M44" s="26"/>
      <c r="N44" s="26"/>
      <c r="O44" s="26"/>
      <c r="P44" s="26"/>
      <c r="Q44" s="26"/>
      <c r="R44" s="26"/>
      <c r="S44" s="26"/>
      <c r="T44" s="26"/>
      <c r="U44" s="26"/>
      <c r="V44" s="26"/>
      <c r="W44" s="26"/>
      <c r="X44" s="26"/>
      <c r="Y44" s="26"/>
      <c r="Z44" s="26"/>
      <c r="AA44" s="26"/>
      <c r="AB44" s="26"/>
      <c r="AC44" s="26"/>
      <c r="AD44" s="31"/>
    </row>
    <row r="45" ht="13.5" customHeight="1">
      <c r="A45" s="125"/>
      <c r="B45" s="107"/>
      <c r="I45" s="86"/>
      <c r="J45" s="115" t="s">
        <v>165</v>
      </c>
      <c r="K45" s="26"/>
      <c r="L45" s="26"/>
      <c r="M45" s="26"/>
      <c r="N45" s="26"/>
      <c r="O45" s="26"/>
      <c r="P45" s="26"/>
      <c r="Q45" s="26"/>
      <c r="R45" s="26"/>
      <c r="S45" s="26"/>
      <c r="T45" s="26"/>
      <c r="U45" s="26"/>
      <c r="V45" s="26"/>
      <c r="W45" s="26"/>
      <c r="X45" s="26"/>
      <c r="Y45" s="26"/>
      <c r="Z45" s="26"/>
      <c r="AA45" s="26"/>
      <c r="AB45" s="26"/>
      <c r="AC45" s="26"/>
      <c r="AD45" s="31"/>
    </row>
    <row r="46" ht="13.5" customHeight="1">
      <c r="A46" s="125"/>
      <c r="B46" s="107"/>
      <c r="I46" s="86"/>
      <c r="J46" s="115" t="s">
        <v>166</v>
      </c>
      <c r="K46" s="26"/>
      <c r="L46" s="26"/>
      <c r="M46" s="26"/>
      <c r="N46" s="26"/>
      <c r="O46" s="26"/>
      <c r="P46" s="26"/>
      <c r="Q46" s="26"/>
      <c r="R46" s="26"/>
      <c r="S46" s="26"/>
      <c r="T46" s="26"/>
      <c r="U46" s="26"/>
      <c r="V46" s="26"/>
      <c r="W46" s="26"/>
      <c r="X46" s="26"/>
      <c r="Y46" s="26"/>
      <c r="Z46" s="26"/>
      <c r="AA46" s="26"/>
      <c r="AB46" s="26"/>
      <c r="AC46" s="26"/>
      <c r="AD46" s="31"/>
    </row>
    <row r="47" ht="13.5" customHeight="1">
      <c r="A47" s="125"/>
      <c r="B47" s="107"/>
      <c r="I47" s="86"/>
      <c r="J47" s="115" t="s">
        <v>167</v>
      </c>
      <c r="K47" s="26"/>
      <c r="L47" s="26"/>
      <c r="M47" s="26"/>
      <c r="N47" s="26"/>
      <c r="O47" s="26"/>
      <c r="P47" s="26"/>
      <c r="Q47" s="26"/>
      <c r="R47" s="26"/>
      <c r="S47" s="26"/>
      <c r="T47" s="26"/>
      <c r="U47" s="26"/>
      <c r="V47" s="26"/>
      <c r="W47" s="26"/>
      <c r="X47" s="26"/>
      <c r="Y47" s="26"/>
      <c r="Z47" s="26"/>
      <c r="AA47" s="26"/>
      <c r="AB47" s="26"/>
      <c r="AC47" s="26"/>
      <c r="AD47" s="31"/>
    </row>
    <row r="48" ht="13.5" customHeight="1">
      <c r="A48" s="125"/>
      <c r="B48" s="107"/>
      <c r="I48" s="86"/>
      <c r="J48" s="115" t="s">
        <v>168</v>
      </c>
      <c r="K48" s="26"/>
      <c r="L48" s="26"/>
      <c r="M48" s="26"/>
      <c r="N48" s="26"/>
      <c r="O48" s="26"/>
      <c r="P48" s="26"/>
      <c r="Q48" s="26"/>
      <c r="R48" s="26"/>
      <c r="S48" s="26"/>
      <c r="T48" s="26"/>
      <c r="U48" s="26"/>
      <c r="V48" s="26"/>
      <c r="W48" s="26"/>
      <c r="X48" s="26"/>
      <c r="Y48" s="26"/>
      <c r="Z48" s="26"/>
      <c r="AA48" s="26"/>
      <c r="AB48" s="26"/>
      <c r="AC48" s="26"/>
      <c r="AD48" s="31"/>
    </row>
    <row r="49" ht="13.5" customHeight="1">
      <c r="A49" s="125"/>
      <c r="B49" s="107"/>
      <c r="I49" s="86"/>
      <c r="J49" s="115" t="s">
        <v>169</v>
      </c>
      <c r="K49" s="26"/>
      <c r="L49" s="26"/>
      <c r="M49" s="26"/>
      <c r="N49" s="26"/>
      <c r="O49" s="26"/>
      <c r="P49" s="26"/>
      <c r="Q49" s="26"/>
      <c r="R49" s="26"/>
      <c r="S49" s="26"/>
      <c r="T49" s="26"/>
      <c r="U49" s="26"/>
      <c r="V49" s="26"/>
      <c r="W49" s="26"/>
      <c r="X49" s="26"/>
      <c r="Y49" s="26"/>
      <c r="Z49" s="26"/>
      <c r="AA49" s="26"/>
      <c r="AB49" s="26"/>
      <c r="AC49" s="26"/>
      <c r="AD49" s="31"/>
    </row>
    <row r="50" ht="13.5" customHeight="1">
      <c r="A50" s="98"/>
      <c r="B50" s="116"/>
      <c r="C50" s="117"/>
      <c r="D50" s="117"/>
      <c r="E50" s="117"/>
      <c r="F50" s="117"/>
      <c r="G50" s="117"/>
      <c r="H50" s="117"/>
      <c r="I50" s="92"/>
      <c r="J50" s="118" t="s">
        <v>170</v>
      </c>
      <c r="K50" s="34"/>
      <c r="L50" s="34"/>
      <c r="M50" s="34"/>
      <c r="N50" s="34"/>
      <c r="O50" s="34"/>
      <c r="P50" s="34"/>
      <c r="Q50" s="34"/>
      <c r="R50" s="34"/>
      <c r="S50" s="34"/>
      <c r="T50" s="34"/>
      <c r="U50" s="34"/>
      <c r="V50" s="34"/>
      <c r="W50" s="34"/>
      <c r="X50" s="34"/>
      <c r="Y50" s="34"/>
      <c r="Z50" s="34"/>
      <c r="AA50" s="34"/>
      <c r="AB50" s="34"/>
      <c r="AC50" s="34"/>
      <c r="AD50" s="39"/>
    </row>
    <row r="51" ht="13.5" customHeight="1">
      <c r="A51" s="98"/>
      <c r="B51" s="98"/>
      <c r="C51" s="98"/>
      <c r="D51" s="98"/>
      <c r="E51" s="98"/>
      <c r="F51" s="98"/>
      <c r="G51" s="98"/>
      <c r="H51" s="98"/>
      <c r="I51" s="98"/>
      <c r="J51" s="98"/>
      <c r="K51" s="98"/>
      <c r="L51" s="98"/>
      <c r="M51" s="98"/>
      <c r="N51" s="98"/>
      <c r="O51" s="98"/>
      <c r="P51" s="98"/>
      <c r="Q51" s="98"/>
      <c r="R51" s="126"/>
      <c r="S51" s="126"/>
      <c r="T51" s="126"/>
      <c r="U51" s="126"/>
      <c r="V51" s="126"/>
      <c r="W51" s="126"/>
      <c r="X51" s="126"/>
      <c r="Y51" s="126"/>
      <c r="Z51" s="126"/>
      <c r="AA51" s="126"/>
      <c r="AB51" s="126"/>
      <c r="AC51" s="126"/>
      <c r="AD51" s="98"/>
    </row>
    <row r="52" ht="13.5" customHeight="1">
      <c r="A52" s="98"/>
      <c r="B52" s="127" t="s">
        <v>171</v>
      </c>
      <c r="C52" s="100"/>
      <c r="D52" s="100"/>
      <c r="E52" s="100"/>
      <c r="F52" s="100"/>
      <c r="G52" s="100"/>
      <c r="H52" s="100"/>
      <c r="I52" s="101"/>
      <c r="J52" s="127" t="s">
        <v>172</v>
      </c>
      <c r="K52" s="100"/>
      <c r="L52" s="100"/>
      <c r="M52" s="100"/>
      <c r="N52" s="100"/>
      <c r="O52" s="100"/>
      <c r="P52" s="100"/>
      <c r="Q52" s="100"/>
      <c r="R52" s="100"/>
      <c r="S52" s="100"/>
      <c r="T52" s="100"/>
      <c r="U52" s="100"/>
      <c r="V52" s="100"/>
      <c r="W52" s="100"/>
      <c r="X52" s="100"/>
      <c r="Y52" s="100"/>
      <c r="Z52" s="100"/>
      <c r="AA52" s="100"/>
      <c r="AB52" s="100"/>
      <c r="AC52" s="100"/>
      <c r="AD52" s="102"/>
    </row>
    <row r="53" ht="13.5" customHeight="1">
      <c r="A53" s="98"/>
      <c r="B53" s="128" t="s">
        <v>173</v>
      </c>
      <c r="C53" s="104"/>
      <c r="D53" s="104"/>
      <c r="E53" s="104"/>
      <c r="F53" s="104"/>
      <c r="G53" s="104"/>
      <c r="H53" s="104"/>
      <c r="I53" s="105"/>
      <c r="J53" s="129" t="s">
        <v>174</v>
      </c>
      <c r="K53" s="19"/>
      <c r="L53" s="19"/>
      <c r="M53" s="19"/>
      <c r="N53" s="19"/>
      <c r="O53" s="19"/>
      <c r="P53" s="19"/>
      <c r="Q53" s="19"/>
      <c r="R53" s="19"/>
      <c r="S53" s="19"/>
      <c r="T53" s="19"/>
      <c r="U53" s="19"/>
      <c r="V53" s="19"/>
      <c r="W53" s="19"/>
      <c r="X53" s="19"/>
      <c r="Y53" s="19"/>
      <c r="Z53" s="19"/>
      <c r="AA53" s="19"/>
      <c r="AB53" s="19"/>
      <c r="AC53" s="19"/>
      <c r="AD53" s="23"/>
    </row>
    <row r="54" ht="13.5" customHeight="1">
      <c r="A54" s="98"/>
      <c r="B54" s="107"/>
      <c r="I54" s="86"/>
      <c r="J54" s="130" t="s">
        <v>175</v>
      </c>
      <c r="K54" s="26"/>
      <c r="L54" s="26"/>
      <c r="M54" s="26"/>
      <c r="N54" s="26"/>
      <c r="O54" s="26"/>
      <c r="P54" s="26"/>
      <c r="Q54" s="26"/>
      <c r="R54" s="26"/>
      <c r="S54" s="26"/>
      <c r="T54" s="26"/>
      <c r="U54" s="26"/>
      <c r="V54" s="26"/>
      <c r="W54" s="26"/>
      <c r="X54" s="26"/>
      <c r="Y54" s="26"/>
      <c r="Z54" s="26"/>
      <c r="AA54" s="26"/>
      <c r="AB54" s="26"/>
      <c r="AC54" s="26"/>
      <c r="AD54" s="31"/>
    </row>
    <row r="55" ht="13.5" customHeight="1">
      <c r="A55" s="98"/>
      <c r="B55" s="109"/>
      <c r="C55" s="110"/>
      <c r="D55" s="110"/>
      <c r="E55" s="110"/>
      <c r="F55" s="110"/>
      <c r="G55" s="110"/>
      <c r="H55" s="110"/>
      <c r="I55" s="111"/>
      <c r="J55" s="131" t="s">
        <v>176</v>
      </c>
      <c r="K55" s="34"/>
      <c r="L55" s="34"/>
      <c r="M55" s="34"/>
      <c r="N55" s="34"/>
      <c r="O55" s="34"/>
      <c r="P55" s="34"/>
      <c r="Q55" s="34"/>
      <c r="R55" s="34"/>
      <c r="S55" s="34"/>
      <c r="T55" s="34"/>
      <c r="U55" s="34"/>
      <c r="V55" s="34"/>
      <c r="W55" s="34"/>
      <c r="X55" s="34"/>
      <c r="Y55" s="34"/>
      <c r="Z55" s="34"/>
      <c r="AA55" s="34"/>
      <c r="AB55" s="34"/>
      <c r="AC55" s="34"/>
      <c r="AD55" s="39"/>
    </row>
    <row r="56" ht="13.5" customHeight="1">
      <c r="A56" s="98"/>
      <c r="B56" s="128" t="s">
        <v>177</v>
      </c>
      <c r="C56" s="104"/>
      <c r="D56" s="104"/>
      <c r="E56" s="104"/>
      <c r="F56" s="104"/>
      <c r="G56" s="104"/>
      <c r="H56" s="104"/>
      <c r="I56" s="105"/>
      <c r="J56" s="129" t="s">
        <v>178</v>
      </c>
      <c r="K56" s="19"/>
      <c r="L56" s="19"/>
      <c r="M56" s="19"/>
      <c r="N56" s="19"/>
      <c r="O56" s="19"/>
      <c r="P56" s="19"/>
      <c r="Q56" s="19"/>
      <c r="R56" s="19"/>
      <c r="S56" s="19"/>
      <c r="T56" s="19"/>
      <c r="U56" s="19"/>
      <c r="V56" s="19"/>
      <c r="W56" s="19"/>
      <c r="X56" s="19"/>
      <c r="Y56" s="19"/>
      <c r="Z56" s="19"/>
      <c r="AA56" s="19"/>
      <c r="AB56" s="19"/>
      <c r="AC56" s="19"/>
      <c r="AD56" s="23"/>
    </row>
    <row r="57" ht="13.5" customHeight="1">
      <c r="A57" s="98"/>
      <c r="B57" s="107"/>
      <c r="I57" s="86"/>
      <c r="J57" s="130" t="s">
        <v>179</v>
      </c>
      <c r="K57" s="26"/>
      <c r="L57" s="26"/>
      <c r="M57" s="26"/>
      <c r="N57" s="26"/>
      <c r="O57" s="26"/>
      <c r="P57" s="26"/>
      <c r="Q57" s="26"/>
      <c r="R57" s="26"/>
      <c r="S57" s="26"/>
      <c r="T57" s="26"/>
      <c r="U57" s="26"/>
      <c r="V57" s="26"/>
      <c r="W57" s="26"/>
      <c r="X57" s="26"/>
      <c r="Y57" s="26"/>
      <c r="Z57" s="26"/>
      <c r="AA57" s="26"/>
      <c r="AB57" s="26"/>
      <c r="AC57" s="26"/>
      <c r="AD57" s="31"/>
    </row>
    <row r="58" ht="13.5" customHeight="1">
      <c r="A58" s="98"/>
      <c r="B58" s="116"/>
      <c r="C58" s="117"/>
      <c r="D58" s="117"/>
      <c r="E58" s="117"/>
      <c r="F58" s="117"/>
      <c r="G58" s="117"/>
      <c r="H58" s="117"/>
      <c r="I58" s="92"/>
      <c r="J58" s="131" t="s">
        <v>180</v>
      </c>
      <c r="K58" s="34"/>
      <c r="L58" s="34"/>
      <c r="M58" s="34"/>
      <c r="N58" s="34"/>
      <c r="O58" s="34"/>
      <c r="P58" s="34"/>
      <c r="Q58" s="34"/>
      <c r="R58" s="34"/>
      <c r="S58" s="34"/>
      <c r="T58" s="34"/>
      <c r="U58" s="34"/>
      <c r="V58" s="34"/>
      <c r="W58" s="34"/>
      <c r="X58" s="34"/>
      <c r="Y58" s="34"/>
      <c r="Z58" s="34"/>
      <c r="AA58" s="34"/>
      <c r="AB58" s="34"/>
      <c r="AC58" s="34"/>
      <c r="AD58" s="39"/>
    </row>
    <row r="59" ht="13.5" customHeight="1">
      <c r="A59" s="98"/>
      <c r="B59" s="119" t="s">
        <v>181</v>
      </c>
      <c r="I59" s="86"/>
      <c r="J59" s="114" t="s">
        <v>182</v>
      </c>
      <c r="K59" s="19"/>
      <c r="L59" s="19"/>
      <c r="M59" s="19"/>
      <c r="N59" s="19"/>
      <c r="O59" s="19"/>
      <c r="P59" s="19"/>
      <c r="Q59" s="19"/>
      <c r="R59" s="19"/>
      <c r="S59" s="19"/>
      <c r="T59" s="19"/>
      <c r="U59" s="19"/>
      <c r="V59" s="19"/>
      <c r="W59" s="19"/>
      <c r="X59" s="19"/>
      <c r="Y59" s="19"/>
      <c r="Z59" s="19"/>
      <c r="AA59" s="19"/>
      <c r="AB59" s="19"/>
      <c r="AC59" s="19"/>
      <c r="AD59" s="23"/>
    </row>
    <row r="60" ht="13.5" customHeight="1">
      <c r="A60" s="98"/>
      <c r="B60" s="107"/>
      <c r="I60" s="86"/>
      <c r="J60" s="115" t="s">
        <v>183</v>
      </c>
      <c r="K60" s="26"/>
      <c r="L60" s="26"/>
      <c r="M60" s="26"/>
      <c r="N60" s="26"/>
      <c r="O60" s="26"/>
      <c r="P60" s="26"/>
      <c r="Q60" s="26"/>
      <c r="R60" s="26"/>
      <c r="S60" s="26"/>
      <c r="T60" s="26"/>
      <c r="U60" s="26"/>
      <c r="V60" s="26"/>
      <c r="W60" s="26"/>
      <c r="X60" s="26"/>
      <c r="Y60" s="26"/>
      <c r="Z60" s="26"/>
      <c r="AA60" s="26"/>
      <c r="AB60" s="26"/>
      <c r="AC60" s="26"/>
      <c r="AD60" s="31"/>
    </row>
    <row r="61" ht="13.5" customHeight="1">
      <c r="A61" s="98"/>
      <c r="B61" s="116"/>
      <c r="C61" s="117"/>
      <c r="D61" s="117"/>
      <c r="E61" s="117"/>
      <c r="F61" s="117"/>
      <c r="G61" s="117"/>
      <c r="H61" s="117"/>
      <c r="I61" s="92"/>
      <c r="J61" s="118" t="s">
        <v>184</v>
      </c>
      <c r="K61" s="34"/>
      <c r="L61" s="34"/>
      <c r="M61" s="34"/>
      <c r="N61" s="34"/>
      <c r="O61" s="34"/>
      <c r="P61" s="34"/>
      <c r="Q61" s="34"/>
      <c r="R61" s="34"/>
      <c r="S61" s="34"/>
      <c r="T61" s="34"/>
      <c r="U61" s="34"/>
      <c r="V61" s="34"/>
      <c r="W61" s="34"/>
      <c r="X61" s="34"/>
      <c r="Y61" s="34"/>
      <c r="Z61" s="34"/>
      <c r="AA61" s="34"/>
      <c r="AB61" s="34"/>
      <c r="AC61" s="34"/>
      <c r="AD61" s="39"/>
    </row>
    <row r="62" ht="13.5" customHeight="1">
      <c r="A62" s="98"/>
      <c r="B62" s="132" t="s">
        <v>185</v>
      </c>
      <c r="C62" s="133"/>
      <c r="D62" s="133"/>
      <c r="E62" s="133"/>
      <c r="F62" s="133"/>
      <c r="G62" s="133"/>
      <c r="H62" s="133"/>
      <c r="I62" s="133"/>
      <c r="J62" s="133"/>
      <c r="K62" s="133"/>
      <c r="L62" s="133"/>
      <c r="M62" s="133"/>
      <c r="N62" s="133"/>
      <c r="O62" s="133"/>
      <c r="P62" s="133"/>
      <c r="Q62" s="133"/>
      <c r="R62" s="133"/>
      <c r="S62" s="133"/>
      <c r="T62" s="133"/>
      <c r="U62" s="133"/>
      <c r="V62" s="133"/>
      <c r="W62" s="133"/>
      <c r="X62" s="133"/>
      <c r="Y62" s="133"/>
      <c r="Z62" s="133"/>
      <c r="AA62" s="133"/>
      <c r="AB62" s="133"/>
      <c r="AC62" s="133"/>
      <c r="AD62" s="134"/>
    </row>
    <row r="63" ht="13.5" customHeight="1">
      <c r="A63" s="98"/>
      <c r="B63" s="113" t="s">
        <v>186</v>
      </c>
      <c r="C63" s="104"/>
      <c r="D63" s="104"/>
      <c r="E63" s="104"/>
      <c r="F63" s="104"/>
      <c r="G63" s="104"/>
      <c r="H63" s="104"/>
      <c r="I63" s="105"/>
      <c r="J63" s="114" t="s">
        <v>187</v>
      </c>
      <c r="K63" s="19"/>
      <c r="L63" s="19"/>
      <c r="M63" s="19"/>
      <c r="N63" s="19"/>
      <c r="O63" s="19"/>
      <c r="P63" s="19"/>
      <c r="Q63" s="19"/>
      <c r="R63" s="19"/>
      <c r="S63" s="19"/>
      <c r="T63" s="19"/>
      <c r="U63" s="19"/>
      <c r="V63" s="19"/>
      <c r="W63" s="19"/>
      <c r="X63" s="19"/>
      <c r="Y63" s="19"/>
      <c r="Z63" s="19"/>
      <c r="AA63" s="19"/>
      <c r="AB63" s="19"/>
      <c r="AC63" s="19"/>
      <c r="AD63" s="23"/>
    </row>
    <row r="64" ht="13.5" customHeight="1">
      <c r="A64" s="98"/>
      <c r="B64" s="116"/>
      <c r="C64" s="117"/>
      <c r="D64" s="117"/>
      <c r="E64" s="117"/>
      <c r="F64" s="117"/>
      <c r="G64" s="117"/>
      <c r="H64" s="117"/>
      <c r="I64" s="92"/>
      <c r="J64" s="118" t="s">
        <v>188</v>
      </c>
      <c r="K64" s="34"/>
      <c r="L64" s="34"/>
      <c r="M64" s="34"/>
      <c r="N64" s="34"/>
      <c r="O64" s="34"/>
      <c r="P64" s="34"/>
      <c r="Q64" s="34"/>
      <c r="R64" s="34"/>
      <c r="S64" s="34"/>
      <c r="T64" s="34"/>
      <c r="U64" s="34"/>
      <c r="V64" s="34"/>
      <c r="W64" s="34"/>
      <c r="X64" s="34"/>
      <c r="Y64" s="34"/>
      <c r="Z64" s="34"/>
      <c r="AA64" s="34"/>
      <c r="AB64" s="34"/>
      <c r="AC64" s="34"/>
      <c r="AD64" s="39"/>
    </row>
    <row r="65" ht="13.5" customHeight="1">
      <c r="A65" s="98"/>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c r="AA65" s="125"/>
      <c r="AB65" s="125"/>
      <c r="AC65" s="125"/>
      <c r="AD65" s="125"/>
    </row>
    <row r="66" ht="13.5" customHeight="1">
      <c r="A66" s="5" t="s">
        <v>189</v>
      </c>
    </row>
    <row r="67" ht="15.75" customHeight="1">
      <c r="A67" s="135"/>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c r="AA67" s="135"/>
      <c r="AB67" s="135"/>
      <c r="AC67" s="135"/>
      <c r="AD67" s="135"/>
    </row>
    <row r="68" ht="15.75" customHeight="1">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c r="AA68" s="135"/>
      <c r="AB68" s="135"/>
      <c r="AC68" s="135"/>
      <c r="AD68" s="135"/>
    </row>
    <row r="69" ht="15.75" customHeight="1">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c r="AA69" s="135"/>
      <c r="AB69" s="135"/>
      <c r="AC69" s="135"/>
      <c r="AD69" s="135"/>
    </row>
    <row r="70" ht="15.75" customHeight="1">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c r="AA70" s="135"/>
      <c r="AB70" s="135"/>
      <c r="AC70" s="135"/>
      <c r="AD70" s="135"/>
    </row>
    <row r="71" ht="15.75" customHeight="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c r="AA71" s="135"/>
      <c r="AB71" s="135"/>
      <c r="AC71" s="135"/>
      <c r="AD71" s="135"/>
    </row>
    <row r="72" ht="15.75" customHeight="1">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c r="AA72" s="135"/>
      <c r="AB72" s="135"/>
      <c r="AC72" s="135"/>
      <c r="AD72" s="135"/>
    </row>
    <row r="73" ht="15.75" customHeight="1">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c r="AA73" s="135"/>
      <c r="AB73" s="135"/>
      <c r="AC73" s="135"/>
      <c r="AD73" s="135"/>
    </row>
    <row r="74" ht="15.75" customHeight="1">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c r="AA74" s="135"/>
      <c r="AB74" s="135"/>
      <c r="AC74" s="135"/>
      <c r="AD74" s="135"/>
    </row>
    <row r="75" ht="15.75" customHeight="1">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c r="AA75" s="135"/>
      <c r="AB75" s="135"/>
      <c r="AC75" s="135"/>
      <c r="AD75" s="135"/>
    </row>
    <row r="76" ht="15.75" customHeight="1">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c r="AA76" s="135"/>
      <c r="AB76" s="135"/>
      <c r="AC76" s="135"/>
      <c r="AD76" s="135"/>
    </row>
    <row r="77" ht="15.75" customHeight="1">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c r="AA77" s="135"/>
      <c r="AB77" s="135"/>
      <c r="AC77" s="135"/>
      <c r="AD77" s="135"/>
    </row>
    <row r="78" ht="15.75" customHeight="1">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c r="AA78" s="135"/>
      <c r="AB78" s="135"/>
      <c r="AC78" s="135"/>
      <c r="AD78" s="135"/>
    </row>
    <row r="79" ht="15.75" customHeight="1">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c r="AA79" s="135"/>
      <c r="AB79" s="135"/>
      <c r="AC79" s="135"/>
      <c r="AD79" s="135"/>
    </row>
    <row r="80" ht="15.75" customHeight="1">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c r="AA80" s="135"/>
      <c r="AB80" s="135"/>
      <c r="AC80" s="135"/>
      <c r="AD80" s="135"/>
    </row>
    <row r="81" ht="15.75" customHeight="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c r="AA81" s="135"/>
      <c r="AB81" s="135"/>
      <c r="AC81" s="135"/>
      <c r="AD81" s="135"/>
    </row>
    <row r="82" ht="15.75" customHeight="1">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c r="AA82" s="135"/>
      <c r="AB82" s="135"/>
      <c r="AC82" s="135"/>
      <c r="AD82" s="135"/>
    </row>
    <row r="83" ht="15.75" customHeight="1">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c r="AA83" s="135"/>
      <c r="AB83" s="135"/>
      <c r="AC83" s="135"/>
      <c r="AD83" s="135"/>
    </row>
    <row r="84" ht="15.75" customHeight="1">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c r="AA84" s="135"/>
      <c r="AB84" s="135"/>
      <c r="AC84" s="135"/>
      <c r="AD84" s="135"/>
    </row>
    <row r="85" ht="15.75" customHeight="1">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c r="AA85" s="135"/>
      <c r="AB85" s="135"/>
      <c r="AC85" s="135"/>
      <c r="AD85" s="135"/>
    </row>
    <row r="86" ht="15.75" customHeight="1">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c r="AA86" s="135"/>
      <c r="AB86" s="135"/>
      <c r="AC86" s="135"/>
      <c r="AD86" s="135"/>
    </row>
    <row r="87" ht="15.75" customHeight="1">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c r="AA87" s="135"/>
      <c r="AB87" s="135"/>
      <c r="AC87" s="135"/>
      <c r="AD87" s="135"/>
    </row>
    <row r="88" ht="15.75" customHeight="1">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c r="AA88" s="135"/>
      <c r="AB88" s="135"/>
      <c r="AC88" s="135"/>
      <c r="AD88" s="135"/>
    </row>
    <row r="89" ht="15.75" customHeight="1">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c r="AA89" s="135"/>
      <c r="AB89" s="135"/>
      <c r="AC89" s="135"/>
      <c r="AD89" s="135"/>
    </row>
    <row r="90" ht="15.75" customHeight="1">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c r="AA90" s="135"/>
      <c r="AB90" s="135"/>
      <c r="AC90" s="135"/>
      <c r="AD90" s="135"/>
    </row>
    <row r="91" ht="15.75" customHeight="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c r="AA91" s="135"/>
      <c r="AB91" s="135"/>
      <c r="AC91" s="135"/>
      <c r="AD91" s="135"/>
    </row>
    <row r="92" ht="15.75" customHeight="1">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c r="AA92" s="135"/>
      <c r="AB92" s="135"/>
      <c r="AC92" s="135"/>
      <c r="AD92" s="135"/>
    </row>
    <row r="93" ht="15.75" customHeight="1">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c r="AA93" s="135"/>
      <c r="AB93" s="135"/>
      <c r="AC93" s="135"/>
      <c r="AD93" s="135"/>
    </row>
    <row r="94" ht="15.75" customHeight="1">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c r="AA94" s="135"/>
      <c r="AB94" s="135"/>
      <c r="AC94" s="135"/>
      <c r="AD94" s="135"/>
    </row>
    <row r="95" ht="15.75" customHeight="1">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c r="AA95" s="135"/>
      <c r="AB95" s="135"/>
      <c r="AC95" s="135"/>
      <c r="AD95" s="135"/>
    </row>
    <row r="96" ht="15.75" customHeight="1">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c r="AA96" s="135"/>
      <c r="AB96" s="135"/>
      <c r="AC96" s="135"/>
      <c r="AD96" s="135"/>
    </row>
    <row r="97" ht="15.75" customHeight="1">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c r="AA97" s="135"/>
      <c r="AB97" s="135"/>
      <c r="AC97" s="135"/>
      <c r="AD97" s="135"/>
    </row>
    <row r="98" ht="15.75" customHeight="1">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c r="AA98" s="135"/>
      <c r="AB98" s="135"/>
      <c r="AC98" s="135"/>
      <c r="AD98" s="135"/>
    </row>
    <row r="99" ht="15.75" customHeight="1">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c r="AA99" s="135"/>
      <c r="AB99" s="135"/>
      <c r="AC99" s="135"/>
      <c r="AD99" s="135"/>
    </row>
    <row r="100" ht="15.75" customHeight="1">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c r="AA100" s="135"/>
      <c r="AB100" s="135"/>
      <c r="AC100" s="135"/>
      <c r="AD100" s="135"/>
    </row>
    <row r="101" ht="15.75" customHeight="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c r="AA101" s="135"/>
      <c r="AB101" s="135"/>
      <c r="AC101" s="135"/>
      <c r="AD101" s="135"/>
    </row>
    <row r="102" ht="15.75" customHeight="1">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c r="AA102" s="135"/>
      <c r="AB102" s="135"/>
      <c r="AC102" s="135"/>
      <c r="AD102" s="135"/>
    </row>
    <row r="103" ht="15.75" customHeight="1">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c r="AA103" s="135"/>
      <c r="AB103" s="135"/>
      <c r="AC103" s="135"/>
      <c r="AD103" s="135"/>
    </row>
    <row r="104" ht="15.75" customHeight="1">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c r="AA104" s="135"/>
      <c r="AB104" s="135"/>
      <c r="AC104" s="135"/>
      <c r="AD104" s="135"/>
    </row>
    <row r="105" ht="15.75" customHeight="1">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c r="AA105" s="135"/>
      <c r="AB105" s="135"/>
      <c r="AC105" s="135"/>
      <c r="AD105" s="135"/>
    </row>
    <row r="106" ht="15.75" customHeight="1">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c r="AA106" s="135"/>
      <c r="AB106" s="135"/>
      <c r="AC106" s="135"/>
      <c r="AD106" s="135"/>
    </row>
    <row r="107" ht="15.75" customHeight="1">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c r="AA107" s="135"/>
      <c r="AB107" s="135"/>
      <c r="AC107" s="135"/>
      <c r="AD107" s="135"/>
    </row>
    <row r="108" ht="15.75" customHeight="1">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c r="AA108" s="135"/>
      <c r="AB108" s="135"/>
      <c r="AC108" s="135"/>
      <c r="AD108" s="135"/>
    </row>
    <row r="109" ht="15.75" customHeight="1">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c r="AA109" s="135"/>
      <c r="AB109" s="135"/>
      <c r="AC109" s="135"/>
      <c r="AD109" s="135"/>
    </row>
    <row r="110" ht="15.75" customHeight="1">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c r="AA110" s="135"/>
      <c r="AB110" s="135"/>
      <c r="AC110" s="135"/>
      <c r="AD110" s="135"/>
    </row>
    <row r="111" ht="15.75" customHeight="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c r="AA111" s="135"/>
      <c r="AB111" s="135"/>
      <c r="AC111" s="135"/>
      <c r="AD111" s="135"/>
    </row>
    <row r="112" ht="15.75" customHeight="1">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c r="AA112" s="135"/>
      <c r="AB112" s="135"/>
      <c r="AC112" s="135"/>
      <c r="AD112" s="135"/>
    </row>
    <row r="113" ht="15.75" customHeight="1">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c r="AA113" s="135"/>
      <c r="AB113" s="135"/>
      <c r="AC113" s="135"/>
      <c r="AD113" s="135"/>
    </row>
    <row r="114" ht="15.75" customHeight="1">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c r="AA114" s="135"/>
      <c r="AB114" s="135"/>
      <c r="AC114" s="135"/>
      <c r="AD114" s="135"/>
    </row>
    <row r="115" ht="15.75" customHeight="1">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c r="AA115" s="135"/>
      <c r="AB115" s="135"/>
      <c r="AC115" s="135"/>
      <c r="AD115" s="135"/>
    </row>
    <row r="116" ht="15.75" customHeight="1">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c r="AA116" s="135"/>
      <c r="AB116" s="135"/>
      <c r="AC116" s="135"/>
      <c r="AD116" s="135"/>
    </row>
    <row r="117" ht="15.75" customHeight="1">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c r="AA117" s="135"/>
      <c r="AB117" s="135"/>
      <c r="AC117" s="135"/>
      <c r="AD117" s="135"/>
    </row>
    <row r="118" ht="15.75" customHeight="1">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c r="AA118" s="135"/>
      <c r="AB118" s="135"/>
      <c r="AC118" s="135"/>
      <c r="AD118" s="135"/>
    </row>
    <row r="119" ht="15.75" customHeight="1">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c r="AA119" s="135"/>
      <c r="AB119" s="135"/>
      <c r="AC119" s="135"/>
      <c r="AD119" s="135"/>
    </row>
    <row r="120" ht="15.75" customHeight="1">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c r="AA120" s="135"/>
      <c r="AB120" s="135"/>
      <c r="AC120" s="135"/>
      <c r="AD120" s="135"/>
    </row>
    <row r="121" ht="15.75" customHeight="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c r="AA121" s="135"/>
      <c r="AB121" s="135"/>
      <c r="AC121" s="135"/>
      <c r="AD121" s="135"/>
    </row>
    <row r="122" ht="15.75" customHeight="1">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c r="AA122" s="135"/>
      <c r="AB122" s="135"/>
      <c r="AC122" s="135"/>
      <c r="AD122" s="135"/>
    </row>
    <row r="123" ht="15.75" customHeight="1">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c r="AA123" s="135"/>
      <c r="AB123" s="135"/>
      <c r="AC123" s="135"/>
      <c r="AD123" s="135"/>
    </row>
    <row r="124" ht="15.75" customHeight="1">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c r="AA124" s="135"/>
      <c r="AB124" s="135"/>
      <c r="AC124" s="135"/>
      <c r="AD124" s="135"/>
    </row>
    <row r="125" ht="15.75" customHeight="1">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c r="AA125" s="135"/>
      <c r="AB125" s="135"/>
      <c r="AC125" s="135"/>
      <c r="AD125" s="135"/>
    </row>
    <row r="126" ht="15.75" customHeight="1">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c r="AA126" s="135"/>
      <c r="AB126" s="135"/>
      <c r="AC126" s="135"/>
      <c r="AD126" s="135"/>
    </row>
    <row r="127" ht="15.75" customHeight="1">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c r="AA127" s="135"/>
      <c r="AB127" s="135"/>
      <c r="AC127" s="135"/>
      <c r="AD127" s="135"/>
    </row>
    <row r="128" ht="15.75" customHeight="1">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c r="AA128" s="135"/>
      <c r="AB128" s="135"/>
      <c r="AC128" s="135"/>
      <c r="AD128" s="135"/>
    </row>
    <row r="129" ht="15.75" customHeight="1">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c r="AA129" s="135"/>
      <c r="AB129" s="135"/>
      <c r="AC129" s="135"/>
      <c r="AD129" s="135"/>
    </row>
    <row r="130" ht="15.75" customHeight="1">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c r="AA130" s="135"/>
      <c r="AB130" s="135"/>
      <c r="AC130" s="135"/>
      <c r="AD130" s="135"/>
    </row>
    <row r="131" ht="15.75" customHeight="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c r="AA131" s="135"/>
      <c r="AB131" s="135"/>
      <c r="AC131" s="135"/>
      <c r="AD131" s="135"/>
    </row>
    <row r="132" ht="15.75" customHeight="1">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c r="AA132" s="135"/>
      <c r="AB132" s="135"/>
      <c r="AC132" s="135"/>
      <c r="AD132" s="135"/>
    </row>
    <row r="133" ht="15.75" customHeight="1">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c r="AA133" s="135"/>
      <c r="AB133" s="135"/>
      <c r="AC133" s="135"/>
      <c r="AD133" s="135"/>
    </row>
    <row r="134" ht="15.75" customHeight="1">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c r="AA134" s="135"/>
      <c r="AB134" s="135"/>
      <c r="AC134" s="135"/>
      <c r="AD134" s="135"/>
    </row>
    <row r="135" ht="15.75" customHeight="1">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c r="AA135" s="135"/>
      <c r="AB135" s="135"/>
      <c r="AC135" s="135"/>
      <c r="AD135" s="135"/>
    </row>
    <row r="136" ht="15.75" customHeight="1">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c r="AA136" s="135"/>
      <c r="AB136" s="135"/>
      <c r="AC136" s="135"/>
      <c r="AD136" s="135"/>
    </row>
    <row r="137" ht="15.75" customHeight="1">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c r="AA137" s="135"/>
      <c r="AB137" s="135"/>
      <c r="AC137" s="135"/>
      <c r="AD137" s="135"/>
    </row>
    <row r="138" ht="15.75" customHeight="1">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c r="AA138" s="135"/>
      <c r="AB138" s="135"/>
      <c r="AC138" s="135"/>
      <c r="AD138" s="135"/>
    </row>
    <row r="139" ht="15.75" customHeight="1">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c r="AA139" s="135"/>
      <c r="AB139" s="135"/>
      <c r="AC139" s="135"/>
      <c r="AD139" s="135"/>
    </row>
    <row r="140" ht="15.75" customHeight="1">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c r="AA140" s="135"/>
      <c r="AB140" s="135"/>
      <c r="AC140" s="135"/>
      <c r="AD140" s="135"/>
    </row>
    <row r="141" ht="15.75" customHeight="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c r="AA141" s="135"/>
      <c r="AB141" s="135"/>
      <c r="AC141" s="135"/>
      <c r="AD141" s="135"/>
    </row>
    <row r="142" ht="15.75" customHeight="1">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c r="AA142" s="135"/>
      <c r="AB142" s="135"/>
      <c r="AC142" s="135"/>
      <c r="AD142" s="135"/>
    </row>
    <row r="143" ht="15.75" customHeight="1">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c r="AA143" s="135"/>
      <c r="AB143" s="135"/>
      <c r="AC143" s="135"/>
      <c r="AD143" s="135"/>
    </row>
    <row r="144" ht="15.75" customHeight="1">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c r="AA144" s="135"/>
      <c r="AB144" s="135"/>
      <c r="AC144" s="135"/>
      <c r="AD144" s="135"/>
    </row>
    <row r="145" ht="15.75" customHeight="1">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c r="AA145" s="135"/>
      <c r="AB145" s="135"/>
      <c r="AC145" s="135"/>
      <c r="AD145" s="135"/>
    </row>
    <row r="146" ht="15.75" customHeight="1">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c r="AA146" s="135"/>
      <c r="AB146" s="135"/>
      <c r="AC146" s="135"/>
      <c r="AD146" s="135"/>
    </row>
    <row r="147" ht="15.75" customHeight="1">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c r="AA147" s="135"/>
      <c r="AB147" s="135"/>
      <c r="AC147" s="135"/>
      <c r="AD147" s="135"/>
    </row>
    <row r="148" ht="15.75" customHeight="1">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c r="AA148" s="135"/>
      <c r="AB148" s="135"/>
      <c r="AC148" s="135"/>
      <c r="AD148" s="135"/>
    </row>
    <row r="149" ht="15.75" customHeight="1">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c r="AA149" s="135"/>
      <c r="AB149" s="135"/>
      <c r="AC149" s="135"/>
      <c r="AD149" s="135"/>
    </row>
    <row r="150" ht="15.75" customHeight="1">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c r="AA150" s="135"/>
      <c r="AB150" s="135"/>
      <c r="AC150" s="135"/>
      <c r="AD150" s="135"/>
    </row>
    <row r="151" ht="15.75" customHeight="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c r="AA151" s="135"/>
      <c r="AB151" s="135"/>
      <c r="AC151" s="135"/>
      <c r="AD151" s="135"/>
    </row>
    <row r="152" ht="15.75" customHeight="1">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c r="AA152" s="135"/>
      <c r="AB152" s="135"/>
      <c r="AC152" s="135"/>
      <c r="AD152" s="135"/>
    </row>
    <row r="153" ht="15.75" customHeight="1">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c r="AA153" s="135"/>
      <c r="AB153" s="135"/>
      <c r="AC153" s="135"/>
      <c r="AD153" s="135"/>
    </row>
    <row r="154" ht="15.75" customHeight="1">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c r="AA154" s="135"/>
      <c r="AB154" s="135"/>
      <c r="AC154" s="135"/>
      <c r="AD154" s="135"/>
    </row>
    <row r="155" ht="15.75" customHeight="1">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c r="AA155" s="135"/>
      <c r="AB155" s="135"/>
      <c r="AC155" s="135"/>
      <c r="AD155" s="135"/>
    </row>
    <row r="156" ht="15.75" customHeight="1">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c r="AA156" s="135"/>
      <c r="AB156" s="135"/>
      <c r="AC156" s="135"/>
      <c r="AD156" s="135"/>
    </row>
    <row r="157" ht="15.75" customHeight="1">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c r="AA157" s="135"/>
      <c r="AB157" s="135"/>
      <c r="AC157" s="135"/>
      <c r="AD157" s="135"/>
    </row>
    <row r="158" ht="15.75" customHeight="1">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c r="AA158" s="135"/>
      <c r="AB158" s="135"/>
      <c r="AC158" s="135"/>
      <c r="AD158" s="135"/>
    </row>
    <row r="159" ht="15.75" customHeight="1">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c r="AA159" s="135"/>
      <c r="AB159" s="135"/>
      <c r="AC159" s="135"/>
      <c r="AD159" s="135"/>
    </row>
    <row r="160" ht="15.75" customHeight="1">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c r="AA160" s="135"/>
      <c r="AB160" s="135"/>
      <c r="AC160" s="135"/>
      <c r="AD160" s="135"/>
    </row>
    <row r="161" ht="15.75" customHeight="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c r="AA161" s="135"/>
      <c r="AB161" s="135"/>
      <c r="AC161" s="135"/>
      <c r="AD161" s="135"/>
    </row>
    <row r="162" ht="15.75" customHeight="1">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c r="AA162" s="135"/>
      <c r="AB162" s="135"/>
      <c r="AC162" s="135"/>
      <c r="AD162" s="135"/>
    </row>
    <row r="163" ht="15.75" customHeight="1">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c r="AA163" s="135"/>
      <c r="AB163" s="135"/>
      <c r="AC163" s="135"/>
      <c r="AD163" s="135"/>
    </row>
    <row r="164" ht="15.75" customHeight="1">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c r="AA164" s="135"/>
      <c r="AB164" s="135"/>
      <c r="AC164" s="135"/>
      <c r="AD164" s="135"/>
    </row>
    <row r="165" ht="15.75" customHeight="1">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c r="AA165" s="135"/>
      <c r="AB165" s="135"/>
      <c r="AC165" s="135"/>
      <c r="AD165" s="135"/>
    </row>
    <row r="166" ht="15.75" customHeight="1">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c r="AA166" s="135"/>
      <c r="AB166" s="135"/>
      <c r="AC166" s="135"/>
      <c r="AD166" s="135"/>
    </row>
    <row r="167" ht="15.75" customHeight="1">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c r="AA167" s="135"/>
      <c r="AB167" s="135"/>
      <c r="AC167" s="135"/>
      <c r="AD167" s="135"/>
    </row>
    <row r="168" ht="15.75" customHeight="1">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c r="AA168" s="135"/>
      <c r="AB168" s="135"/>
      <c r="AC168" s="135"/>
      <c r="AD168" s="135"/>
    </row>
    <row r="169" ht="15.75" customHeight="1">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c r="AA169" s="135"/>
      <c r="AB169" s="135"/>
      <c r="AC169" s="135"/>
      <c r="AD169" s="135"/>
    </row>
    <row r="170" ht="15.75" customHeight="1">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c r="AA170" s="135"/>
      <c r="AB170" s="135"/>
      <c r="AC170" s="135"/>
      <c r="AD170" s="135"/>
    </row>
    <row r="171" ht="15.75" customHeight="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c r="AA171" s="135"/>
      <c r="AB171" s="135"/>
      <c r="AC171" s="135"/>
      <c r="AD171" s="135"/>
    </row>
    <row r="172" ht="15.75" customHeight="1">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c r="AA172" s="135"/>
      <c r="AB172" s="135"/>
      <c r="AC172" s="135"/>
      <c r="AD172" s="135"/>
    </row>
    <row r="173" ht="15.75" customHeight="1">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c r="AA173" s="135"/>
      <c r="AB173" s="135"/>
      <c r="AC173" s="135"/>
      <c r="AD173" s="135"/>
    </row>
    <row r="174" ht="15.75" customHeight="1">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c r="AA174" s="135"/>
      <c r="AB174" s="135"/>
      <c r="AC174" s="135"/>
      <c r="AD174" s="135"/>
    </row>
    <row r="175" ht="15.75" customHeight="1">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c r="AA175" s="135"/>
      <c r="AB175" s="135"/>
      <c r="AC175" s="135"/>
      <c r="AD175" s="135"/>
    </row>
    <row r="176" ht="15.75" customHeight="1">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c r="AA176" s="135"/>
      <c r="AB176" s="135"/>
      <c r="AC176" s="135"/>
      <c r="AD176" s="135"/>
    </row>
    <row r="177" ht="15.75" customHeight="1">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c r="AA177" s="135"/>
      <c r="AB177" s="135"/>
      <c r="AC177" s="135"/>
      <c r="AD177" s="135"/>
    </row>
    <row r="178" ht="15.75" customHeight="1">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c r="AA178" s="135"/>
      <c r="AB178" s="135"/>
      <c r="AC178" s="135"/>
      <c r="AD178" s="135"/>
    </row>
    <row r="179" ht="15.75" customHeight="1">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c r="AA179" s="135"/>
      <c r="AB179" s="135"/>
      <c r="AC179" s="135"/>
      <c r="AD179" s="135"/>
    </row>
    <row r="180" ht="15.75" customHeight="1">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c r="AA180" s="135"/>
      <c r="AB180" s="135"/>
      <c r="AC180" s="135"/>
      <c r="AD180" s="135"/>
    </row>
    <row r="181" ht="15.75" customHeight="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c r="AA181" s="135"/>
      <c r="AB181" s="135"/>
      <c r="AC181" s="135"/>
      <c r="AD181" s="135"/>
    </row>
    <row r="182" ht="15.75" customHeight="1">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c r="AA182" s="135"/>
      <c r="AB182" s="135"/>
      <c r="AC182" s="135"/>
      <c r="AD182" s="135"/>
    </row>
    <row r="183" ht="15.75" customHeight="1">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c r="AA183" s="135"/>
      <c r="AB183" s="135"/>
      <c r="AC183" s="135"/>
      <c r="AD183" s="135"/>
    </row>
    <row r="184" ht="15.75" customHeight="1">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c r="AA184" s="135"/>
      <c r="AB184" s="135"/>
      <c r="AC184" s="135"/>
      <c r="AD184" s="135"/>
    </row>
    <row r="185" ht="15.75" customHeight="1">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c r="AA185" s="135"/>
      <c r="AB185" s="135"/>
      <c r="AC185" s="135"/>
      <c r="AD185" s="135"/>
    </row>
    <row r="186" ht="15.75" customHeight="1">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c r="AA186" s="135"/>
      <c r="AB186" s="135"/>
      <c r="AC186" s="135"/>
      <c r="AD186" s="135"/>
    </row>
    <row r="187" ht="15.75" customHeight="1">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c r="AA187" s="135"/>
      <c r="AB187" s="135"/>
      <c r="AC187" s="135"/>
      <c r="AD187" s="135"/>
    </row>
    <row r="188" ht="15.75" customHeight="1">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c r="AA188" s="135"/>
      <c r="AB188" s="135"/>
      <c r="AC188" s="135"/>
      <c r="AD188" s="135"/>
    </row>
    <row r="189" ht="15.75" customHeight="1">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c r="AA189" s="135"/>
      <c r="AB189" s="135"/>
      <c r="AC189" s="135"/>
      <c r="AD189" s="135"/>
    </row>
    <row r="190" ht="15.75" customHeight="1">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c r="AA190" s="135"/>
      <c r="AB190" s="135"/>
      <c r="AC190" s="135"/>
      <c r="AD190" s="135"/>
    </row>
    <row r="191" ht="15.75" customHeight="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c r="AA191" s="135"/>
      <c r="AB191" s="135"/>
      <c r="AC191" s="135"/>
      <c r="AD191" s="135"/>
    </row>
    <row r="192" ht="15.75" customHeight="1">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c r="AA192" s="135"/>
      <c r="AB192" s="135"/>
      <c r="AC192" s="135"/>
      <c r="AD192" s="135"/>
    </row>
    <row r="193" ht="15.75" customHeight="1">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c r="AA193" s="135"/>
      <c r="AB193" s="135"/>
      <c r="AC193" s="135"/>
      <c r="AD193" s="135"/>
    </row>
    <row r="194" ht="15.75" customHeight="1">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c r="AA194" s="135"/>
      <c r="AB194" s="135"/>
      <c r="AC194" s="135"/>
      <c r="AD194" s="135"/>
    </row>
    <row r="195" ht="15.75" customHeight="1">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c r="AA195" s="135"/>
      <c r="AB195" s="135"/>
      <c r="AC195" s="135"/>
      <c r="AD195" s="135"/>
    </row>
    <row r="196" ht="15.75" customHeight="1">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c r="AA196" s="135"/>
      <c r="AB196" s="135"/>
      <c r="AC196" s="135"/>
      <c r="AD196" s="135"/>
    </row>
    <row r="197" ht="15.75" customHeight="1">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c r="AA197" s="135"/>
      <c r="AB197" s="135"/>
      <c r="AC197" s="135"/>
      <c r="AD197" s="135"/>
    </row>
    <row r="198" ht="15.75" customHeight="1">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c r="AA198" s="135"/>
      <c r="AB198" s="135"/>
      <c r="AC198" s="135"/>
      <c r="AD198" s="135"/>
    </row>
    <row r="199" ht="15.75" customHeight="1">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c r="AA199" s="135"/>
      <c r="AB199" s="135"/>
      <c r="AC199" s="135"/>
      <c r="AD199" s="135"/>
    </row>
    <row r="200" ht="15.75" customHeight="1">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c r="AA200" s="135"/>
      <c r="AB200" s="135"/>
      <c r="AC200" s="135"/>
      <c r="AD200" s="135"/>
    </row>
    <row r="201" ht="15.75" customHeight="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c r="AA201" s="135"/>
      <c r="AB201" s="135"/>
      <c r="AC201" s="135"/>
      <c r="AD201" s="135"/>
    </row>
    <row r="202" ht="15.75" customHeight="1">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c r="AA202" s="135"/>
      <c r="AB202" s="135"/>
      <c r="AC202" s="135"/>
      <c r="AD202" s="135"/>
    </row>
    <row r="203" ht="15.75" customHeight="1">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c r="AA203" s="135"/>
      <c r="AB203" s="135"/>
      <c r="AC203" s="135"/>
      <c r="AD203" s="135"/>
    </row>
    <row r="204" ht="15.75" customHeight="1">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c r="AA204" s="135"/>
      <c r="AB204" s="135"/>
      <c r="AC204" s="135"/>
      <c r="AD204" s="135"/>
    </row>
    <row r="205" ht="15.75" customHeight="1">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c r="AA205" s="135"/>
      <c r="AB205" s="135"/>
      <c r="AC205" s="135"/>
      <c r="AD205" s="135"/>
    </row>
    <row r="206" ht="15.75" customHeight="1">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c r="AA206" s="135"/>
      <c r="AB206" s="135"/>
      <c r="AC206" s="135"/>
      <c r="AD206" s="135"/>
    </row>
    <row r="207" ht="15.75" customHeight="1">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c r="AA207" s="135"/>
      <c r="AB207" s="135"/>
      <c r="AC207" s="135"/>
      <c r="AD207" s="135"/>
    </row>
    <row r="208" ht="15.75" customHeight="1">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c r="AA208" s="135"/>
      <c r="AB208" s="135"/>
      <c r="AC208" s="135"/>
      <c r="AD208" s="135"/>
    </row>
    <row r="209" ht="15.75" customHeight="1">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c r="AA209" s="135"/>
      <c r="AB209" s="135"/>
      <c r="AC209" s="135"/>
      <c r="AD209" s="135"/>
    </row>
    <row r="210" ht="15.75" customHeight="1">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c r="AA210" s="135"/>
      <c r="AB210" s="135"/>
      <c r="AC210" s="135"/>
      <c r="AD210" s="135"/>
    </row>
    <row r="211" ht="15.75" customHeight="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c r="AA211" s="135"/>
      <c r="AB211" s="135"/>
      <c r="AC211" s="135"/>
      <c r="AD211" s="135"/>
    </row>
    <row r="212" ht="15.75" customHeight="1">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c r="AA212" s="135"/>
      <c r="AB212" s="135"/>
      <c r="AC212" s="135"/>
      <c r="AD212" s="135"/>
    </row>
    <row r="213" ht="15.75" customHeight="1">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c r="AA213" s="135"/>
      <c r="AB213" s="135"/>
      <c r="AC213" s="135"/>
      <c r="AD213" s="135"/>
    </row>
    <row r="214" ht="15.75" customHeight="1">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c r="AA214" s="135"/>
      <c r="AB214" s="135"/>
      <c r="AC214" s="135"/>
      <c r="AD214" s="135"/>
    </row>
    <row r="215" ht="15.75" customHeight="1">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c r="AA215" s="135"/>
      <c r="AB215" s="135"/>
      <c r="AC215" s="135"/>
      <c r="AD215" s="135"/>
    </row>
    <row r="216" ht="15.75" customHeight="1">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c r="AA216" s="135"/>
      <c r="AB216" s="135"/>
      <c r="AC216" s="135"/>
      <c r="AD216" s="135"/>
    </row>
    <row r="217" ht="15.75" customHeight="1">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c r="AA217" s="135"/>
      <c r="AB217" s="135"/>
      <c r="AC217" s="135"/>
      <c r="AD217" s="135"/>
    </row>
    <row r="218" ht="15.75" customHeight="1">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c r="AA218" s="135"/>
      <c r="AB218" s="135"/>
      <c r="AC218" s="135"/>
      <c r="AD218" s="135"/>
    </row>
    <row r="219" ht="15.75" customHeight="1">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c r="AA219" s="135"/>
      <c r="AB219" s="135"/>
      <c r="AC219" s="135"/>
      <c r="AD219" s="135"/>
    </row>
    <row r="220" ht="15.75" customHeight="1">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c r="AA220" s="135"/>
      <c r="AB220" s="135"/>
      <c r="AC220" s="135"/>
      <c r="AD220" s="135"/>
    </row>
    <row r="221" ht="15.75" customHeight="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c r="AA221" s="135"/>
      <c r="AB221" s="135"/>
      <c r="AC221" s="135"/>
      <c r="AD221" s="135"/>
    </row>
    <row r="222" ht="15.75" customHeight="1">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c r="AA222" s="135"/>
      <c r="AB222" s="135"/>
      <c r="AC222" s="135"/>
      <c r="AD222" s="135"/>
    </row>
    <row r="223" ht="15.75" customHeight="1">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c r="AA223" s="135"/>
      <c r="AB223" s="135"/>
      <c r="AC223" s="135"/>
      <c r="AD223" s="135"/>
    </row>
    <row r="224" ht="15.75" customHeight="1">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c r="AA224" s="135"/>
      <c r="AB224" s="135"/>
      <c r="AC224" s="135"/>
      <c r="AD224" s="135"/>
    </row>
    <row r="225" ht="15.75" customHeight="1">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c r="AA225" s="135"/>
      <c r="AB225" s="135"/>
      <c r="AC225" s="135"/>
      <c r="AD225" s="135"/>
    </row>
    <row r="226" ht="15.75" customHeight="1">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c r="AA226" s="135"/>
      <c r="AB226" s="135"/>
      <c r="AC226" s="135"/>
      <c r="AD226" s="135"/>
    </row>
    <row r="227" ht="15.75" customHeight="1">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c r="AA227" s="135"/>
      <c r="AB227" s="135"/>
      <c r="AC227" s="135"/>
      <c r="AD227" s="135"/>
    </row>
    <row r="228" ht="15.75" customHeight="1">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c r="AA228" s="135"/>
      <c r="AB228" s="135"/>
      <c r="AC228" s="135"/>
      <c r="AD228" s="135"/>
    </row>
    <row r="229" ht="15.75" customHeight="1">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c r="AA229" s="135"/>
      <c r="AB229" s="135"/>
      <c r="AC229" s="135"/>
      <c r="AD229" s="135"/>
    </row>
    <row r="230" ht="15.75" customHeight="1">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c r="AA230" s="135"/>
      <c r="AB230" s="135"/>
      <c r="AC230" s="135"/>
      <c r="AD230" s="135"/>
    </row>
    <row r="231" ht="15.75" customHeight="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c r="AA231" s="135"/>
      <c r="AB231" s="135"/>
      <c r="AC231" s="135"/>
      <c r="AD231" s="135"/>
    </row>
    <row r="232" ht="15.75" customHeight="1">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c r="AA232" s="135"/>
      <c r="AB232" s="135"/>
      <c r="AC232" s="135"/>
      <c r="AD232" s="135"/>
    </row>
    <row r="233" ht="15.75" customHeight="1">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c r="AA233" s="135"/>
      <c r="AB233" s="135"/>
      <c r="AC233" s="135"/>
      <c r="AD233" s="135"/>
    </row>
    <row r="234" ht="15.75" customHeight="1">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c r="AA234" s="135"/>
      <c r="AB234" s="135"/>
      <c r="AC234" s="135"/>
      <c r="AD234" s="135"/>
    </row>
    <row r="235" ht="15.75" customHeight="1">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c r="AA235" s="135"/>
      <c r="AB235" s="135"/>
      <c r="AC235" s="135"/>
      <c r="AD235" s="135"/>
    </row>
    <row r="236" ht="15.75" customHeight="1">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c r="AA236" s="135"/>
      <c r="AB236" s="135"/>
      <c r="AC236" s="135"/>
      <c r="AD236" s="135"/>
    </row>
    <row r="237" ht="15.75" customHeight="1">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c r="AA237" s="135"/>
      <c r="AB237" s="135"/>
      <c r="AC237" s="135"/>
      <c r="AD237" s="135"/>
    </row>
    <row r="238" ht="15.75" customHeight="1">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c r="AA238" s="135"/>
      <c r="AB238" s="135"/>
      <c r="AC238" s="135"/>
      <c r="AD238" s="135"/>
    </row>
    <row r="239" ht="15.75" customHeight="1">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c r="AA239" s="135"/>
      <c r="AB239" s="135"/>
      <c r="AC239" s="135"/>
      <c r="AD239" s="135"/>
    </row>
    <row r="240" ht="15.75" customHeight="1">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c r="AA240" s="135"/>
      <c r="AB240" s="135"/>
      <c r="AC240" s="135"/>
      <c r="AD240" s="135"/>
    </row>
    <row r="241" ht="15.75" customHeight="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c r="AA241" s="135"/>
      <c r="AB241" s="135"/>
      <c r="AC241" s="135"/>
      <c r="AD241" s="135"/>
    </row>
    <row r="242" ht="15.75" customHeight="1">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c r="AA242" s="135"/>
      <c r="AB242" s="135"/>
      <c r="AC242" s="135"/>
      <c r="AD242" s="135"/>
    </row>
    <row r="243" ht="15.75" customHeight="1">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c r="AA243" s="135"/>
      <c r="AB243" s="135"/>
      <c r="AC243" s="135"/>
      <c r="AD243" s="135"/>
    </row>
    <row r="244" ht="15.75" customHeight="1">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c r="AA244" s="135"/>
      <c r="AB244" s="135"/>
      <c r="AC244" s="135"/>
      <c r="AD244" s="135"/>
    </row>
    <row r="245" ht="15.75" customHeight="1">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c r="AA245" s="135"/>
      <c r="AB245" s="135"/>
      <c r="AC245" s="135"/>
      <c r="AD245" s="135"/>
    </row>
    <row r="246" ht="15.75" customHeight="1">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c r="AA246" s="135"/>
      <c r="AB246" s="135"/>
      <c r="AC246" s="135"/>
      <c r="AD246" s="135"/>
    </row>
    <row r="247" ht="15.75" customHeight="1">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c r="AA247" s="135"/>
      <c r="AB247" s="135"/>
      <c r="AC247" s="135"/>
      <c r="AD247" s="135"/>
    </row>
    <row r="248" ht="15.75" customHeight="1">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c r="AA248" s="135"/>
      <c r="AB248" s="135"/>
      <c r="AC248" s="135"/>
      <c r="AD248" s="135"/>
    </row>
    <row r="249" ht="15.75" customHeight="1">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c r="AA249" s="135"/>
      <c r="AB249" s="135"/>
      <c r="AC249" s="135"/>
      <c r="AD249" s="135"/>
    </row>
    <row r="250" ht="15.75" customHeight="1">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c r="AA250" s="135"/>
      <c r="AB250" s="135"/>
      <c r="AC250" s="135"/>
      <c r="AD250" s="135"/>
    </row>
    <row r="251" ht="15.75" customHeight="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c r="AA251" s="135"/>
      <c r="AB251" s="135"/>
      <c r="AC251" s="135"/>
      <c r="AD251" s="135"/>
    </row>
    <row r="252" ht="15.75" customHeight="1">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c r="AA252" s="135"/>
      <c r="AB252" s="135"/>
      <c r="AC252" s="135"/>
      <c r="AD252" s="135"/>
    </row>
    <row r="253" ht="15.75" customHeight="1">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c r="AA253" s="135"/>
      <c r="AB253" s="135"/>
      <c r="AC253" s="135"/>
      <c r="AD253" s="135"/>
    </row>
    <row r="254" ht="15.75" customHeight="1">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c r="AA254" s="135"/>
      <c r="AB254" s="135"/>
      <c r="AC254" s="135"/>
      <c r="AD254" s="135"/>
    </row>
    <row r="255" ht="15.75" customHeight="1">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c r="AA255" s="135"/>
      <c r="AB255" s="135"/>
      <c r="AC255" s="135"/>
      <c r="AD255" s="135"/>
    </row>
    <row r="256" ht="15.75" customHeight="1">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c r="AA256" s="135"/>
      <c r="AB256" s="135"/>
      <c r="AC256" s="135"/>
      <c r="AD256" s="135"/>
    </row>
    <row r="257" ht="15.75" customHeight="1">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c r="AA257" s="135"/>
      <c r="AB257" s="135"/>
      <c r="AC257" s="135"/>
      <c r="AD257" s="135"/>
    </row>
    <row r="258" ht="15.75" customHeight="1">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c r="AA258" s="135"/>
      <c r="AB258" s="135"/>
      <c r="AC258" s="135"/>
      <c r="AD258" s="135"/>
    </row>
    <row r="259" ht="15.75" customHeight="1">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c r="AA259" s="135"/>
      <c r="AB259" s="135"/>
      <c r="AC259" s="135"/>
      <c r="AD259" s="135"/>
    </row>
    <row r="260" ht="15.75" customHeight="1">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c r="AA260" s="135"/>
      <c r="AB260" s="135"/>
      <c r="AC260" s="135"/>
      <c r="AD260" s="135"/>
    </row>
    <row r="261" ht="15.75" customHeight="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c r="AA261" s="135"/>
      <c r="AB261" s="135"/>
      <c r="AC261" s="135"/>
      <c r="AD261" s="135"/>
    </row>
    <row r="262" ht="15.75" customHeight="1">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c r="AA262" s="135"/>
      <c r="AB262" s="135"/>
      <c r="AC262" s="135"/>
      <c r="AD262" s="135"/>
    </row>
    <row r="263" ht="15.75" customHeight="1">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c r="AA263" s="135"/>
      <c r="AB263" s="135"/>
      <c r="AC263" s="135"/>
      <c r="AD263" s="135"/>
    </row>
    <row r="264" ht="15.75" customHeight="1">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c r="AA264" s="135"/>
      <c r="AB264" s="135"/>
      <c r="AC264" s="135"/>
      <c r="AD264" s="135"/>
    </row>
    <row r="265" ht="15.75" customHeight="1">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c r="AA265" s="135"/>
      <c r="AB265" s="135"/>
      <c r="AC265" s="135"/>
      <c r="AD265" s="135"/>
    </row>
    <row r="266" ht="15.75" customHeight="1">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c r="AA266" s="135"/>
      <c r="AB266" s="135"/>
      <c r="AC266" s="135"/>
      <c r="AD266" s="135"/>
    </row>
    <row r="267" ht="15.75" customHeight="1">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c r="AA267" s="135"/>
      <c r="AB267" s="135"/>
      <c r="AC267" s="135"/>
      <c r="AD267" s="135"/>
    </row>
    <row r="268" ht="15.75" customHeight="1">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c r="AA268" s="135"/>
      <c r="AB268" s="135"/>
      <c r="AC268" s="135"/>
      <c r="AD268" s="135"/>
    </row>
    <row r="269" ht="15.75" customHeight="1">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c r="AA269" s="135"/>
      <c r="AB269" s="135"/>
      <c r="AC269" s="135"/>
      <c r="AD269" s="135"/>
    </row>
    <row r="270" ht="15.75" customHeight="1">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c r="AA270" s="135"/>
      <c r="AB270" s="135"/>
      <c r="AC270" s="135"/>
      <c r="AD270" s="135"/>
    </row>
    <row r="271" ht="15.75" customHeight="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c r="AA271" s="135"/>
      <c r="AB271" s="135"/>
      <c r="AC271" s="135"/>
      <c r="AD271" s="135"/>
    </row>
    <row r="272" ht="15.75" customHeight="1">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c r="AA272" s="135"/>
      <c r="AB272" s="135"/>
      <c r="AC272" s="135"/>
      <c r="AD272" s="135"/>
    </row>
    <row r="273" ht="15.75" customHeight="1">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c r="AA273" s="135"/>
      <c r="AB273" s="135"/>
      <c r="AC273" s="135"/>
      <c r="AD273" s="135"/>
    </row>
    <row r="274" ht="15.75" customHeight="1">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c r="AA274" s="135"/>
      <c r="AB274" s="135"/>
      <c r="AC274" s="135"/>
      <c r="AD274" s="135"/>
    </row>
    <row r="275" ht="15.75" customHeight="1">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c r="AA275" s="135"/>
      <c r="AB275" s="135"/>
      <c r="AC275" s="135"/>
      <c r="AD275" s="135"/>
    </row>
    <row r="276" ht="15.75" customHeight="1">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c r="AA276" s="135"/>
      <c r="AB276" s="135"/>
      <c r="AC276" s="135"/>
      <c r="AD276" s="135"/>
    </row>
    <row r="277" ht="15.75" customHeight="1">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c r="AA277" s="135"/>
      <c r="AB277" s="135"/>
      <c r="AC277" s="135"/>
      <c r="AD277" s="135"/>
    </row>
    <row r="278" ht="15.75" customHeight="1">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c r="AA278" s="135"/>
      <c r="AB278" s="135"/>
      <c r="AC278" s="135"/>
      <c r="AD278" s="135"/>
    </row>
    <row r="279" ht="15.75" customHeight="1">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c r="AA279" s="135"/>
      <c r="AB279" s="135"/>
      <c r="AC279" s="135"/>
      <c r="AD279" s="135"/>
    </row>
    <row r="280" ht="15.75" customHeight="1">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c r="AA280" s="135"/>
      <c r="AB280" s="135"/>
      <c r="AC280" s="135"/>
      <c r="AD280" s="135"/>
    </row>
    <row r="281" ht="15.75" customHeight="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row>
    <row r="282" ht="15.75" customHeight="1">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c r="AA282" s="135"/>
      <c r="AB282" s="135"/>
      <c r="AC282" s="135"/>
      <c r="AD282" s="135"/>
    </row>
    <row r="283" ht="15.75" customHeight="1">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c r="AA283" s="135"/>
      <c r="AB283" s="135"/>
      <c r="AC283" s="135"/>
      <c r="AD283" s="135"/>
    </row>
    <row r="284" ht="15.75" customHeight="1">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c r="AA284" s="135"/>
      <c r="AB284" s="135"/>
      <c r="AC284" s="135"/>
      <c r="AD284" s="135"/>
    </row>
    <row r="285" ht="15.75" customHeight="1">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c r="AA285" s="135"/>
      <c r="AB285" s="135"/>
      <c r="AC285" s="135"/>
      <c r="AD285" s="135"/>
    </row>
    <row r="286" ht="15.75" customHeight="1">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c r="AA286" s="135"/>
      <c r="AB286" s="135"/>
      <c r="AC286" s="135"/>
      <c r="AD286" s="135"/>
    </row>
    <row r="287" ht="15.75" customHeight="1">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c r="AA287" s="135"/>
      <c r="AB287" s="135"/>
      <c r="AC287" s="135"/>
      <c r="AD287" s="135"/>
    </row>
    <row r="288" ht="15.75" customHeight="1">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c r="AA288" s="135"/>
      <c r="AB288" s="135"/>
      <c r="AC288" s="135"/>
      <c r="AD288" s="135"/>
    </row>
    <row r="289" ht="15.75" customHeight="1">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c r="AA289" s="135"/>
      <c r="AB289" s="135"/>
      <c r="AC289" s="135"/>
      <c r="AD289" s="135"/>
    </row>
    <row r="290" ht="15.75" customHeight="1">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c r="AA290" s="135"/>
      <c r="AB290" s="135"/>
      <c r="AC290" s="135"/>
      <c r="AD290" s="135"/>
    </row>
    <row r="291" ht="15.75" customHeight="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c r="AA291" s="135"/>
      <c r="AB291" s="135"/>
      <c r="AC291" s="135"/>
      <c r="AD291" s="135"/>
    </row>
    <row r="292" ht="15.75" customHeight="1">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c r="AA292" s="135"/>
      <c r="AB292" s="135"/>
      <c r="AC292" s="135"/>
      <c r="AD292" s="135"/>
    </row>
    <row r="293" ht="15.75" customHeight="1">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c r="AA293" s="135"/>
      <c r="AB293" s="135"/>
      <c r="AC293" s="135"/>
      <c r="AD293" s="135"/>
    </row>
    <row r="294" ht="15.75" customHeight="1">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c r="AA294" s="135"/>
      <c r="AB294" s="135"/>
      <c r="AC294" s="135"/>
      <c r="AD294" s="135"/>
    </row>
    <row r="295" ht="15.75" customHeight="1">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c r="AA295" s="135"/>
      <c r="AB295" s="135"/>
      <c r="AC295" s="135"/>
      <c r="AD295" s="135"/>
    </row>
    <row r="296" ht="15.75" customHeight="1">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c r="AA296" s="135"/>
      <c r="AB296" s="135"/>
      <c r="AC296" s="135"/>
      <c r="AD296" s="135"/>
    </row>
    <row r="297" ht="15.75" customHeight="1">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c r="AA297" s="135"/>
      <c r="AB297" s="135"/>
      <c r="AC297" s="135"/>
      <c r="AD297" s="135"/>
    </row>
    <row r="298" ht="15.75" customHeight="1">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c r="AA298" s="135"/>
      <c r="AB298" s="135"/>
      <c r="AC298" s="135"/>
      <c r="AD298" s="135"/>
    </row>
    <row r="299" ht="15.75" customHeight="1">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c r="AA299" s="135"/>
      <c r="AB299" s="135"/>
      <c r="AC299" s="135"/>
      <c r="AD299" s="135"/>
    </row>
    <row r="300" ht="15.75" customHeight="1">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c r="AA300" s="135"/>
      <c r="AB300" s="135"/>
      <c r="AC300" s="135"/>
      <c r="AD300" s="135"/>
    </row>
    <row r="301" ht="15.75" customHeight="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c r="AA301" s="135"/>
      <c r="AB301" s="135"/>
      <c r="AC301" s="135"/>
      <c r="AD301" s="135"/>
    </row>
    <row r="302" ht="15.75" customHeight="1">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c r="AA302" s="135"/>
      <c r="AB302" s="135"/>
      <c r="AC302" s="135"/>
      <c r="AD302" s="135"/>
    </row>
    <row r="303" ht="15.75" customHeight="1">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c r="AA303" s="135"/>
      <c r="AB303" s="135"/>
      <c r="AC303" s="135"/>
      <c r="AD303" s="135"/>
    </row>
    <row r="304" ht="15.75" customHeight="1">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c r="AA304" s="135"/>
      <c r="AB304" s="135"/>
      <c r="AC304" s="135"/>
      <c r="AD304" s="135"/>
    </row>
    <row r="305" ht="15.75" customHeight="1">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c r="AA305" s="135"/>
      <c r="AB305" s="135"/>
      <c r="AC305" s="135"/>
      <c r="AD305" s="135"/>
    </row>
    <row r="306" ht="15.75" customHeight="1">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c r="AA306" s="135"/>
      <c r="AB306" s="135"/>
      <c r="AC306" s="135"/>
      <c r="AD306" s="135"/>
    </row>
    <row r="307" ht="15.75" customHeight="1">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c r="AA307" s="135"/>
      <c r="AB307" s="135"/>
      <c r="AC307" s="135"/>
      <c r="AD307" s="135"/>
    </row>
    <row r="308" ht="15.75" customHeight="1">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c r="AA308" s="135"/>
      <c r="AB308" s="135"/>
      <c r="AC308" s="135"/>
      <c r="AD308" s="135"/>
    </row>
    <row r="309" ht="15.75" customHeight="1">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c r="AA309" s="135"/>
      <c r="AB309" s="135"/>
      <c r="AC309" s="135"/>
      <c r="AD309" s="135"/>
    </row>
    <row r="310" ht="15.75" customHeight="1">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c r="AA310" s="135"/>
      <c r="AB310" s="135"/>
      <c r="AC310" s="135"/>
      <c r="AD310" s="135"/>
    </row>
    <row r="311" ht="15.75" customHeight="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c r="AA311" s="135"/>
      <c r="AB311" s="135"/>
      <c r="AC311" s="135"/>
      <c r="AD311" s="135"/>
    </row>
    <row r="312" ht="15.75" customHeight="1">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c r="AA312" s="135"/>
      <c r="AB312" s="135"/>
      <c r="AC312" s="135"/>
      <c r="AD312" s="135"/>
    </row>
    <row r="313" ht="15.75" customHeight="1">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c r="AA313" s="135"/>
      <c r="AB313" s="135"/>
      <c r="AC313" s="135"/>
      <c r="AD313" s="135"/>
    </row>
    <row r="314" ht="15.75" customHeight="1">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c r="AA314" s="135"/>
      <c r="AB314" s="135"/>
      <c r="AC314" s="135"/>
      <c r="AD314" s="135"/>
    </row>
    <row r="315" ht="15.75" customHeight="1">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c r="AA315" s="135"/>
      <c r="AB315" s="135"/>
      <c r="AC315" s="135"/>
      <c r="AD315" s="135"/>
    </row>
    <row r="316" ht="15.75" customHeight="1">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c r="AA316" s="135"/>
      <c r="AB316" s="135"/>
      <c r="AC316" s="135"/>
      <c r="AD316" s="135"/>
    </row>
    <row r="317" ht="15.75" customHeight="1">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c r="AA317" s="135"/>
      <c r="AB317" s="135"/>
      <c r="AC317" s="135"/>
      <c r="AD317" s="135"/>
    </row>
    <row r="318" ht="15.75" customHeight="1">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c r="AA318" s="135"/>
      <c r="AB318" s="135"/>
      <c r="AC318" s="135"/>
      <c r="AD318" s="135"/>
    </row>
    <row r="319" ht="15.75" customHeight="1">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c r="AA319" s="135"/>
      <c r="AB319" s="135"/>
      <c r="AC319" s="135"/>
      <c r="AD319" s="135"/>
    </row>
    <row r="320" ht="15.75" customHeight="1">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c r="AA320" s="135"/>
      <c r="AB320" s="135"/>
      <c r="AC320" s="135"/>
      <c r="AD320" s="135"/>
    </row>
    <row r="321" ht="15.75" customHeight="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c r="AA321" s="135"/>
      <c r="AB321" s="135"/>
      <c r="AC321" s="135"/>
      <c r="AD321" s="135"/>
    </row>
    <row r="322" ht="15.75" customHeight="1">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c r="AA322" s="135"/>
      <c r="AB322" s="135"/>
      <c r="AC322" s="135"/>
      <c r="AD322" s="135"/>
    </row>
    <row r="323" ht="15.75" customHeight="1">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c r="AA323" s="135"/>
      <c r="AB323" s="135"/>
      <c r="AC323" s="135"/>
      <c r="AD323" s="135"/>
    </row>
    <row r="324" ht="15.75" customHeight="1">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c r="AA324" s="135"/>
      <c r="AB324" s="135"/>
      <c r="AC324" s="135"/>
      <c r="AD324" s="135"/>
    </row>
    <row r="325" ht="15.75" customHeight="1">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c r="AA325" s="135"/>
      <c r="AB325" s="135"/>
      <c r="AC325" s="135"/>
      <c r="AD325" s="135"/>
    </row>
    <row r="326" ht="15.75" customHeight="1">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c r="AA326" s="135"/>
      <c r="AB326" s="135"/>
      <c r="AC326" s="135"/>
      <c r="AD326" s="135"/>
    </row>
    <row r="327" ht="15.75" customHeight="1">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c r="AA327" s="135"/>
      <c r="AB327" s="135"/>
      <c r="AC327" s="135"/>
      <c r="AD327" s="135"/>
    </row>
    <row r="328" ht="15.75" customHeight="1">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c r="AA328" s="135"/>
      <c r="AB328" s="135"/>
      <c r="AC328" s="135"/>
      <c r="AD328" s="135"/>
    </row>
    <row r="329" ht="15.75" customHeight="1">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c r="AA329" s="135"/>
      <c r="AB329" s="135"/>
      <c r="AC329" s="135"/>
      <c r="AD329" s="135"/>
    </row>
    <row r="330" ht="15.75" customHeight="1">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c r="AA330" s="135"/>
      <c r="AB330" s="135"/>
      <c r="AC330" s="135"/>
      <c r="AD330" s="135"/>
    </row>
    <row r="331" ht="15.75" customHeight="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c r="AA331" s="135"/>
      <c r="AB331" s="135"/>
      <c r="AC331" s="135"/>
      <c r="AD331" s="135"/>
    </row>
    <row r="332" ht="15.75" customHeight="1">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c r="AA332" s="135"/>
      <c r="AB332" s="135"/>
      <c r="AC332" s="135"/>
      <c r="AD332" s="135"/>
    </row>
    <row r="333" ht="15.75" customHeight="1">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c r="AA333" s="135"/>
      <c r="AB333" s="135"/>
      <c r="AC333" s="135"/>
      <c r="AD333" s="135"/>
    </row>
    <row r="334" ht="15.75" customHeight="1">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c r="AA334" s="135"/>
      <c r="AB334" s="135"/>
      <c r="AC334" s="135"/>
      <c r="AD334" s="135"/>
    </row>
    <row r="335" ht="15.75" customHeight="1">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c r="AA335" s="135"/>
      <c r="AB335" s="135"/>
      <c r="AC335" s="135"/>
      <c r="AD335" s="135"/>
    </row>
    <row r="336" ht="15.75" customHeight="1">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c r="AA336" s="135"/>
      <c r="AB336" s="135"/>
      <c r="AC336" s="135"/>
      <c r="AD336" s="135"/>
    </row>
    <row r="337" ht="15.75" customHeight="1">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c r="AA337" s="135"/>
      <c r="AB337" s="135"/>
      <c r="AC337" s="135"/>
      <c r="AD337" s="135"/>
    </row>
    <row r="338" ht="15.75" customHeight="1">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c r="AA338" s="135"/>
      <c r="AB338" s="135"/>
      <c r="AC338" s="135"/>
      <c r="AD338" s="135"/>
    </row>
    <row r="339" ht="15.75" customHeight="1">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c r="AA339" s="135"/>
      <c r="AB339" s="135"/>
      <c r="AC339" s="135"/>
      <c r="AD339" s="135"/>
    </row>
    <row r="340" ht="15.75" customHeight="1">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c r="AA340" s="135"/>
      <c r="AB340" s="135"/>
      <c r="AC340" s="135"/>
      <c r="AD340" s="135"/>
    </row>
    <row r="341" ht="15.75" customHeight="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c r="AA341" s="135"/>
      <c r="AB341" s="135"/>
      <c r="AC341" s="135"/>
      <c r="AD341" s="135"/>
    </row>
    <row r="342" ht="15.75" customHeight="1">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c r="AA342" s="135"/>
      <c r="AB342" s="135"/>
      <c r="AC342" s="135"/>
      <c r="AD342" s="135"/>
    </row>
    <row r="343" ht="15.75" customHeight="1">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c r="AA343" s="135"/>
      <c r="AB343" s="135"/>
      <c r="AC343" s="135"/>
      <c r="AD343" s="135"/>
    </row>
    <row r="344" ht="15.75" customHeight="1">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c r="AA344" s="135"/>
      <c r="AB344" s="135"/>
      <c r="AC344" s="135"/>
      <c r="AD344" s="135"/>
    </row>
    <row r="345" ht="15.75" customHeight="1">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c r="AA345" s="135"/>
      <c r="AB345" s="135"/>
      <c r="AC345" s="135"/>
      <c r="AD345" s="135"/>
    </row>
    <row r="346" ht="15.75" customHeight="1">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c r="AA346" s="135"/>
      <c r="AB346" s="135"/>
      <c r="AC346" s="135"/>
      <c r="AD346" s="135"/>
    </row>
    <row r="347" ht="15.75" customHeight="1">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c r="AA347" s="135"/>
      <c r="AB347" s="135"/>
      <c r="AC347" s="135"/>
      <c r="AD347" s="135"/>
    </row>
    <row r="348" ht="15.75" customHeight="1">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c r="AA348" s="135"/>
      <c r="AB348" s="135"/>
      <c r="AC348" s="135"/>
      <c r="AD348" s="135"/>
    </row>
    <row r="349" ht="15.75" customHeight="1">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c r="AA349" s="135"/>
      <c r="AB349" s="135"/>
      <c r="AC349" s="135"/>
      <c r="AD349" s="135"/>
    </row>
    <row r="350" ht="15.75" customHeight="1">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c r="AA350" s="135"/>
      <c r="AB350" s="135"/>
      <c r="AC350" s="135"/>
      <c r="AD350" s="135"/>
    </row>
    <row r="351" ht="15.75" customHeight="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c r="AA351" s="135"/>
      <c r="AB351" s="135"/>
      <c r="AC351" s="135"/>
      <c r="AD351" s="135"/>
    </row>
    <row r="352" ht="15.75" customHeight="1">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c r="AA352" s="135"/>
      <c r="AB352" s="135"/>
      <c r="AC352" s="135"/>
      <c r="AD352" s="135"/>
    </row>
    <row r="353" ht="15.75" customHeight="1">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c r="AA353" s="135"/>
      <c r="AB353" s="135"/>
      <c r="AC353" s="135"/>
      <c r="AD353" s="135"/>
    </row>
    <row r="354" ht="15.75" customHeight="1">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c r="AA354" s="135"/>
      <c r="AB354" s="135"/>
      <c r="AC354" s="135"/>
      <c r="AD354" s="135"/>
    </row>
    <row r="355" ht="15.75" customHeight="1">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c r="AA355" s="135"/>
      <c r="AB355" s="135"/>
      <c r="AC355" s="135"/>
      <c r="AD355" s="135"/>
    </row>
    <row r="356" ht="15.75" customHeight="1">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c r="AA356" s="135"/>
      <c r="AB356" s="135"/>
      <c r="AC356" s="135"/>
      <c r="AD356" s="135"/>
    </row>
    <row r="357" ht="15.75" customHeight="1">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c r="AA357" s="135"/>
      <c r="AB357" s="135"/>
      <c r="AC357" s="135"/>
      <c r="AD357" s="135"/>
    </row>
    <row r="358" ht="15.75" customHeight="1">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c r="AA358" s="135"/>
      <c r="AB358" s="135"/>
      <c r="AC358" s="135"/>
      <c r="AD358" s="135"/>
    </row>
    <row r="359" ht="15.75" customHeight="1">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c r="AA359" s="135"/>
      <c r="AB359" s="135"/>
      <c r="AC359" s="135"/>
      <c r="AD359" s="135"/>
    </row>
    <row r="360" ht="15.75" customHeight="1">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c r="AA360" s="135"/>
      <c r="AB360" s="135"/>
      <c r="AC360" s="135"/>
      <c r="AD360" s="135"/>
    </row>
    <row r="361" ht="15.75" customHeight="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c r="AA361" s="135"/>
      <c r="AB361" s="135"/>
      <c r="AC361" s="135"/>
      <c r="AD361" s="135"/>
    </row>
    <row r="362" ht="15.75" customHeight="1">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c r="AA362" s="135"/>
      <c r="AB362" s="135"/>
      <c r="AC362" s="135"/>
      <c r="AD362" s="135"/>
    </row>
    <row r="363" ht="15.75" customHeight="1">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c r="AA363" s="135"/>
      <c r="AB363" s="135"/>
      <c r="AC363" s="135"/>
      <c r="AD363" s="135"/>
    </row>
    <row r="364" ht="15.75" customHeight="1">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c r="AA364" s="135"/>
      <c r="AB364" s="135"/>
      <c r="AC364" s="135"/>
      <c r="AD364" s="135"/>
    </row>
    <row r="365" ht="15.75" customHeight="1">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c r="AA365" s="135"/>
      <c r="AB365" s="135"/>
      <c r="AC365" s="135"/>
      <c r="AD365" s="135"/>
    </row>
    <row r="366" ht="15.75" customHeight="1">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c r="AA366" s="135"/>
      <c r="AB366" s="135"/>
      <c r="AC366" s="135"/>
      <c r="AD366" s="135"/>
    </row>
    <row r="367" ht="15.75" customHeight="1">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c r="AA367" s="135"/>
      <c r="AB367" s="135"/>
      <c r="AC367" s="135"/>
      <c r="AD367" s="135"/>
    </row>
    <row r="368" ht="15.75" customHeight="1">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c r="AA368" s="135"/>
      <c r="AB368" s="135"/>
      <c r="AC368" s="135"/>
      <c r="AD368" s="135"/>
    </row>
    <row r="369" ht="15.75" customHeight="1">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c r="AA369" s="135"/>
      <c r="AB369" s="135"/>
      <c r="AC369" s="135"/>
      <c r="AD369" s="135"/>
    </row>
    <row r="370" ht="15.75" customHeight="1">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c r="AA370" s="135"/>
      <c r="AB370" s="135"/>
      <c r="AC370" s="135"/>
      <c r="AD370" s="135"/>
    </row>
    <row r="371" ht="15.75" customHeight="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c r="AA371" s="135"/>
      <c r="AB371" s="135"/>
      <c r="AC371" s="135"/>
      <c r="AD371" s="135"/>
    </row>
    <row r="372" ht="15.75" customHeight="1">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c r="AA372" s="135"/>
      <c r="AB372" s="135"/>
      <c r="AC372" s="135"/>
      <c r="AD372" s="135"/>
    </row>
    <row r="373" ht="15.75" customHeight="1">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c r="AA373" s="135"/>
      <c r="AB373" s="135"/>
      <c r="AC373" s="135"/>
      <c r="AD373" s="135"/>
    </row>
    <row r="374" ht="15.75" customHeight="1">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c r="AA374" s="135"/>
      <c r="AB374" s="135"/>
      <c r="AC374" s="135"/>
      <c r="AD374" s="135"/>
    </row>
    <row r="375" ht="15.75" customHeight="1">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c r="AA375" s="135"/>
      <c r="AB375" s="135"/>
      <c r="AC375" s="135"/>
      <c r="AD375" s="135"/>
    </row>
    <row r="376" ht="15.75" customHeight="1">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c r="AA376" s="135"/>
      <c r="AB376" s="135"/>
      <c r="AC376" s="135"/>
      <c r="AD376" s="135"/>
    </row>
    <row r="377" ht="15.75" customHeight="1">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c r="AA377" s="135"/>
      <c r="AB377" s="135"/>
      <c r="AC377" s="135"/>
      <c r="AD377" s="135"/>
    </row>
    <row r="378" ht="15.75" customHeight="1">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c r="AA378" s="135"/>
      <c r="AB378" s="135"/>
      <c r="AC378" s="135"/>
      <c r="AD378" s="135"/>
    </row>
    <row r="379" ht="15.75" customHeight="1">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c r="AA379" s="135"/>
      <c r="AB379" s="135"/>
      <c r="AC379" s="135"/>
      <c r="AD379" s="135"/>
    </row>
    <row r="380" ht="15.75" customHeight="1">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c r="AA380" s="135"/>
      <c r="AB380" s="135"/>
      <c r="AC380" s="135"/>
      <c r="AD380" s="135"/>
    </row>
    <row r="381" ht="15.75" customHeight="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c r="AA381" s="135"/>
      <c r="AB381" s="135"/>
      <c r="AC381" s="135"/>
      <c r="AD381" s="135"/>
    </row>
    <row r="382" ht="15.75" customHeight="1">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c r="AA382" s="135"/>
      <c r="AB382" s="135"/>
      <c r="AC382" s="135"/>
      <c r="AD382" s="135"/>
    </row>
    <row r="383" ht="15.75" customHeight="1">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c r="AA383" s="135"/>
      <c r="AB383" s="135"/>
      <c r="AC383" s="135"/>
      <c r="AD383" s="135"/>
    </row>
    <row r="384" ht="15.75" customHeight="1">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c r="AA384" s="135"/>
      <c r="AB384" s="135"/>
      <c r="AC384" s="135"/>
      <c r="AD384" s="135"/>
    </row>
    <row r="385" ht="15.75" customHeight="1">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c r="AA385" s="135"/>
      <c r="AB385" s="135"/>
      <c r="AC385" s="135"/>
      <c r="AD385" s="135"/>
    </row>
    <row r="386" ht="15.75" customHeight="1">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c r="AA386" s="135"/>
      <c r="AB386" s="135"/>
      <c r="AC386" s="135"/>
      <c r="AD386" s="135"/>
    </row>
    <row r="387" ht="15.75" customHeight="1">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c r="AA387" s="135"/>
      <c r="AB387" s="135"/>
      <c r="AC387" s="135"/>
      <c r="AD387" s="135"/>
    </row>
    <row r="388" ht="15.75" customHeight="1">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c r="AA388" s="135"/>
      <c r="AB388" s="135"/>
      <c r="AC388" s="135"/>
      <c r="AD388" s="135"/>
    </row>
    <row r="389" ht="15.75" customHeight="1">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c r="AA389" s="135"/>
      <c r="AB389" s="135"/>
      <c r="AC389" s="135"/>
      <c r="AD389" s="135"/>
    </row>
    <row r="390" ht="15.75" customHeight="1">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c r="AA390" s="135"/>
      <c r="AB390" s="135"/>
      <c r="AC390" s="135"/>
      <c r="AD390" s="135"/>
    </row>
    <row r="391" ht="15.75" customHeight="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c r="AA391" s="135"/>
      <c r="AB391" s="135"/>
      <c r="AC391" s="135"/>
      <c r="AD391" s="135"/>
    </row>
    <row r="392" ht="15.75" customHeight="1">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c r="AA392" s="135"/>
      <c r="AB392" s="135"/>
      <c r="AC392" s="135"/>
      <c r="AD392" s="135"/>
    </row>
    <row r="393" ht="15.75" customHeight="1">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c r="AA393" s="135"/>
      <c r="AB393" s="135"/>
      <c r="AC393" s="135"/>
      <c r="AD393" s="135"/>
    </row>
    <row r="394" ht="15.75" customHeight="1">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c r="AA394" s="135"/>
      <c r="AB394" s="135"/>
      <c r="AC394" s="135"/>
      <c r="AD394" s="135"/>
    </row>
    <row r="395" ht="15.75" customHeight="1">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c r="AA395" s="135"/>
      <c r="AB395" s="135"/>
      <c r="AC395" s="135"/>
      <c r="AD395" s="135"/>
    </row>
    <row r="396" ht="15.75" customHeight="1">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c r="AA396" s="135"/>
      <c r="AB396" s="135"/>
      <c r="AC396" s="135"/>
      <c r="AD396" s="135"/>
    </row>
    <row r="397" ht="15.75" customHeight="1">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c r="AA397" s="135"/>
      <c r="AB397" s="135"/>
      <c r="AC397" s="135"/>
      <c r="AD397" s="135"/>
    </row>
    <row r="398" ht="15.75" customHeight="1">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c r="AA398" s="135"/>
      <c r="AB398" s="135"/>
      <c r="AC398" s="135"/>
      <c r="AD398" s="135"/>
    </row>
    <row r="399" ht="15.75" customHeight="1">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c r="AA399" s="135"/>
      <c r="AB399" s="135"/>
      <c r="AC399" s="135"/>
      <c r="AD399" s="135"/>
    </row>
    <row r="400" ht="15.75" customHeight="1">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c r="AA400" s="135"/>
      <c r="AB400" s="135"/>
      <c r="AC400" s="135"/>
      <c r="AD400" s="135"/>
    </row>
    <row r="401" ht="15.75" customHeight="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c r="AA401" s="135"/>
      <c r="AB401" s="135"/>
      <c r="AC401" s="135"/>
      <c r="AD401" s="135"/>
    </row>
    <row r="402" ht="15.75" customHeight="1">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c r="AA402" s="135"/>
      <c r="AB402" s="135"/>
      <c r="AC402" s="135"/>
      <c r="AD402" s="135"/>
    </row>
    <row r="403" ht="15.75" customHeight="1">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c r="AA403" s="135"/>
      <c r="AB403" s="135"/>
      <c r="AC403" s="135"/>
      <c r="AD403" s="135"/>
    </row>
    <row r="404" ht="15.75" customHeight="1">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c r="AA404" s="135"/>
      <c r="AB404" s="135"/>
      <c r="AC404" s="135"/>
      <c r="AD404" s="135"/>
    </row>
    <row r="405" ht="15.75" customHeight="1">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c r="AA405" s="135"/>
      <c r="AB405" s="135"/>
      <c r="AC405" s="135"/>
      <c r="AD405" s="135"/>
    </row>
    <row r="406" ht="15.75" customHeight="1">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c r="AA406" s="135"/>
      <c r="AB406" s="135"/>
      <c r="AC406" s="135"/>
      <c r="AD406" s="135"/>
    </row>
    <row r="407" ht="15.75" customHeight="1">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c r="AA407" s="135"/>
      <c r="AB407" s="135"/>
      <c r="AC407" s="135"/>
      <c r="AD407" s="135"/>
    </row>
    <row r="408" ht="15.75" customHeight="1">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c r="AA408" s="135"/>
      <c r="AB408" s="135"/>
      <c r="AC408" s="135"/>
      <c r="AD408" s="135"/>
    </row>
    <row r="409" ht="15.75" customHeight="1">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c r="AA409" s="135"/>
      <c r="AB409" s="135"/>
      <c r="AC409" s="135"/>
      <c r="AD409" s="135"/>
    </row>
    <row r="410" ht="15.75" customHeight="1">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c r="AA410" s="135"/>
      <c r="AB410" s="135"/>
      <c r="AC410" s="135"/>
      <c r="AD410" s="135"/>
    </row>
    <row r="411" ht="15.75" customHeight="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c r="AA411" s="135"/>
      <c r="AB411" s="135"/>
      <c r="AC411" s="135"/>
      <c r="AD411" s="135"/>
    </row>
    <row r="412" ht="15.75" customHeight="1">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c r="AA412" s="135"/>
      <c r="AB412" s="135"/>
      <c r="AC412" s="135"/>
      <c r="AD412" s="135"/>
    </row>
    <row r="413" ht="15.75" customHeight="1">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c r="AA413" s="135"/>
      <c r="AB413" s="135"/>
      <c r="AC413" s="135"/>
      <c r="AD413" s="135"/>
    </row>
    <row r="414" ht="15.75" customHeight="1">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c r="AA414" s="135"/>
      <c r="AB414" s="135"/>
      <c r="AC414" s="135"/>
      <c r="AD414" s="135"/>
    </row>
    <row r="415" ht="15.75" customHeight="1">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c r="AA415" s="135"/>
      <c r="AB415" s="135"/>
      <c r="AC415" s="135"/>
      <c r="AD415" s="135"/>
    </row>
    <row r="416" ht="15.75" customHeight="1">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c r="AA416" s="135"/>
      <c r="AB416" s="135"/>
      <c r="AC416" s="135"/>
      <c r="AD416" s="135"/>
    </row>
    <row r="417" ht="15.75" customHeight="1">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c r="AA417" s="135"/>
      <c r="AB417" s="135"/>
      <c r="AC417" s="135"/>
      <c r="AD417" s="135"/>
    </row>
    <row r="418" ht="15.75" customHeight="1">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c r="AA418" s="135"/>
      <c r="AB418" s="135"/>
      <c r="AC418" s="135"/>
      <c r="AD418" s="135"/>
    </row>
    <row r="419" ht="15.75" customHeight="1">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c r="AA419" s="135"/>
      <c r="AB419" s="135"/>
      <c r="AC419" s="135"/>
      <c r="AD419" s="135"/>
    </row>
    <row r="420" ht="15.75" customHeight="1">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c r="AA420" s="135"/>
      <c r="AB420" s="135"/>
      <c r="AC420" s="135"/>
      <c r="AD420" s="135"/>
    </row>
    <row r="421" ht="15.75" customHeight="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c r="AA421" s="135"/>
      <c r="AB421" s="135"/>
      <c r="AC421" s="135"/>
      <c r="AD421" s="135"/>
    </row>
    <row r="422" ht="15.75" customHeight="1">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c r="AA422" s="135"/>
      <c r="AB422" s="135"/>
      <c r="AC422" s="135"/>
      <c r="AD422" s="135"/>
    </row>
    <row r="423" ht="15.75" customHeight="1">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c r="AA423" s="135"/>
      <c r="AB423" s="135"/>
      <c r="AC423" s="135"/>
      <c r="AD423" s="135"/>
    </row>
    <row r="424" ht="15.75" customHeight="1">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c r="AA424" s="135"/>
      <c r="AB424" s="135"/>
      <c r="AC424" s="135"/>
      <c r="AD424" s="135"/>
    </row>
    <row r="425" ht="15.75" customHeight="1">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c r="AA425" s="135"/>
      <c r="AB425" s="135"/>
      <c r="AC425" s="135"/>
      <c r="AD425" s="135"/>
    </row>
    <row r="426" ht="15.75" customHeight="1">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c r="AA426" s="135"/>
      <c r="AB426" s="135"/>
      <c r="AC426" s="135"/>
      <c r="AD426" s="135"/>
    </row>
    <row r="427" ht="15.75" customHeight="1">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c r="AA427" s="135"/>
      <c r="AB427" s="135"/>
      <c r="AC427" s="135"/>
      <c r="AD427" s="135"/>
    </row>
    <row r="428" ht="15.75" customHeight="1">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c r="AA428" s="135"/>
      <c r="AB428" s="135"/>
      <c r="AC428" s="135"/>
      <c r="AD428" s="135"/>
    </row>
    <row r="429" ht="15.75" customHeight="1">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c r="AA429" s="135"/>
      <c r="AB429" s="135"/>
      <c r="AC429" s="135"/>
      <c r="AD429" s="135"/>
    </row>
    <row r="430" ht="15.75" customHeight="1">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c r="AA430" s="135"/>
      <c r="AB430" s="135"/>
      <c r="AC430" s="135"/>
      <c r="AD430" s="135"/>
    </row>
    <row r="431" ht="15.75" customHeight="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c r="AA431" s="135"/>
      <c r="AB431" s="135"/>
      <c r="AC431" s="135"/>
      <c r="AD431" s="135"/>
    </row>
    <row r="432" ht="15.75" customHeight="1">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c r="AA432" s="135"/>
      <c r="AB432" s="135"/>
      <c r="AC432" s="135"/>
      <c r="AD432" s="135"/>
    </row>
    <row r="433" ht="15.75" customHeight="1">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c r="AA433" s="135"/>
      <c r="AB433" s="135"/>
      <c r="AC433" s="135"/>
      <c r="AD433" s="135"/>
    </row>
    <row r="434" ht="15.75" customHeight="1">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c r="AA434" s="135"/>
      <c r="AB434" s="135"/>
      <c r="AC434" s="135"/>
      <c r="AD434" s="135"/>
    </row>
    <row r="435" ht="15.75" customHeight="1">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c r="AA435" s="135"/>
      <c r="AB435" s="135"/>
      <c r="AC435" s="135"/>
      <c r="AD435" s="135"/>
    </row>
    <row r="436" ht="15.75" customHeight="1">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c r="AA436" s="135"/>
      <c r="AB436" s="135"/>
      <c r="AC436" s="135"/>
      <c r="AD436" s="135"/>
    </row>
    <row r="437" ht="15.75" customHeight="1">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c r="AA437" s="135"/>
      <c r="AB437" s="135"/>
      <c r="AC437" s="135"/>
      <c r="AD437" s="135"/>
    </row>
    <row r="438" ht="15.75" customHeight="1">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c r="AA438" s="135"/>
      <c r="AB438" s="135"/>
      <c r="AC438" s="135"/>
      <c r="AD438" s="135"/>
    </row>
    <row r="439" ht="15.75" customHeight="1">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c r="AA439" s="135"/>
      <c r="AB439" s="135"/>
      <c r="AC439" s="135"/>
      <c r="AD439" s="135"/>
    </row>
    <row r="440" ht="15.75" customHeight="1">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c r="AA440" s="135"/>
      <c r="AB440" s="135"/>
      <c r="AC440" s="135"/>
      <c r="AD440" s="135"/>
    </row>
    <row r="441" ht="15.75" customHeight="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c r="AA441" s="135"/>
      <c r="AB441" s="135"/>
      <c r="AC441" s="135"/>
      <c r="AD441" s="135"/>
    </row>
    <row r="442" ht="15.75" customHeight="1">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c r="AA442" s="135"/>
      <c r="AB442" s="135"/>
      <c r="AC442" s="135"/>
      <c r="AD442" s="135"/>
    </row>
    <row r="443" ht="15.75" customHeight="1">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c r="AA443" s="135"/>
      <c r="AB443" s="135"/>
      <c r="AC443" s="135"/>
      <c r="AD443" s="135"/>
    </row>
    <row r="444" ht="15.75" customHeight="1">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c r="AA444" s="135"/>
      <c r="AB444" s="135"/>
      <c r="AC444" s="135"/>
      <c r="AD444" s="135"/>
    </row>
    <row r="445" ht="15.75" customHeight="1">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c r="AA445" s="135"/>
      <c r="AB445" s="135"/>
      <c r="AC445" s="135"/>
      <c r="AD445" s="135"/>
    </row>
    <row r="446" ht="15.75" customHeight="1">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c r="AA446" s="135"/>
      <c r="AB446" s="135"/>
      <c r="AC446" s="135"/>
      <c r="AD446" s="135"/>
    </row>
    <row r="447" ht="15.75" customHeight="1">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c r="AA447" s="135"/>
      <c r="AB447" s="135"/>
      <c r="AC447" s="135"/>
      <c r="AD447" s="135"/>
    </row>
    <row r="448" ht="15.75" customHeight="1">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c r="AA448" s="135"/>
      <c r="AB448" s="135"/>
      <c r="AC448" s="135"/>
      <c r="AD448" s="135"/>
    </row>
    <row r="449" ht="15.75" customHeight="1">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c r="AA449" s="135"/>
      <c r="AB449" s="135"/>
      <c r="AC449" s="135"/>
      <c r="AD449" s="135"/>
    </row>
    <row r="450" ht="15.75" customHeight="1">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c r="AA450" s="135"/>
      <c r="AB450" s="135"/>
      <c r="AC450" s="135"/>
      <c r="AD450" s="135"/>
    </row>
    <row r="451" ht="15.75" customHeight="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c r="AA451" s="135"/>
      <c r="AB451" s="135"/>
      <c r="AC451" s="135"/>
      <c r="AD451" s="135"/>
    </row>
    <row r="452" ht="15.75" customHeight="1">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c r="AA452" s="135"/>
      <c r="AB452" s="135"/>
      <c r="AC452" s="135"/>
      <c r="AD452" s="135"/>
    </row>
    <row r="453" ht="15.75" customHeight="1">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c r="AA453" s="135"/>
      <c r="AB453" s="135"/>
      <c r="AC453" s="135"/>
      <c r="AD453" s="135"/>
    </row>
    <row r="454" ht="15.75" customHeight="1">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c r="AA454" s="135"/>
      <c r="AB454" s="135"/>
      <c r="AC454" s="135"/>
      <c r="AD454" s="135"/>
    </row>
    <row r="455" ht="15.75" customHeight="1">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c r="AA455" s="135"/>
      <c r="AB455" s="135"/>
      <c r="AC455" s="135"/>
      <c r="AD455" s="135"/>
    </row>
    <row r="456" ht="15.75" customHeight="1">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c r="AA456" s="135"/>
      <c r="AB456" s="135"/>
      <c r="AC456" s="135"/>
      <c r="AD456" s="135"/>
    </row>
    <row r="457" ht="15.75" customHeight="1">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c r="AA457" s="135"/>
      <c r="AB457" s="135"/>
      <c r="AC457" s="135"/>
      <c r="AD457" s="135"/>
    </row>
    <row r="458" ht="15.75" customHeight="1">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c r="AA458" s="135"/>
      <c r="AB458" s="135"/>
      <c r="AC458" s="135"/>
      <c r="AD458" s="135"/>
    </row>
    <row r="459" ht="15.75" customHeight="1">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c r="AA459" s="135"/>
      <c r="AB459" s="135"/>
      <c r="AC459" s="135"/>
      <c r="AD459" s="135"/>
    </row>
    <row r="460" ht="15.75" customHeight="1">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c r="AA460" s="135"/>
      <c r="AB460" s="135"/>
      <c r="AC460" s="135"/>
      <c r="AD460" s="135"/>
    </row>
    <row r="461" ht="15.75" customHeight="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c r="AA461" s="135"/>
      <c r="AB461" s="135"/>
      <c r="AC461" s="135"/>
      <c r="AD461" s="135"/>
    </row>
    <row r="462" ht="15.75" customHeight="1">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c r="AA462" s="135"/>
      <c r="AB462" s="135"/>
      <c r="AC462" s="135"/>
      <c r="AD462" s="135"/>
    </row>
    <row r="463" ht="15.75" customHeight="1">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c r="AA463" s="135"/>
      <c r="AB463" s="135"/>
      <c r="AC463" s="135"/>
      <c r="AD463" s="135"/>
    </row>
    <row r="464" ht="15.75" customHeight="1">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c r="AA464" s="135"/>
      <c r="AB464" s="135"/>
      <c r="AC464" s="135"/>
      <c r="AD464" s="135"/>
    </row>
    <row r="465" ht="15.75" customHeight="1">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c r="AA465" s="135"/>
      <c r="AB465" s="135"/>
      <c r="AC465" s="135"/>
      <c r="AD465" s="135"/>
    </row>
    <row r="466" ht="15.75" customHeight="1">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c r="AA466" s="135"/>
      <c r="AB466" s="135"/>
      <c r="AC466" s="135"/>
      <c r="AD466" s="135"/>
    </row>
    <row r="467" ht="15.75" customHeight="1">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c r="AA467" s="135"/>
      <c r="AB467" s="135"/>
      <c r="AC467" s="135"/>
      <c r="AD467" s="135"/>
    </row>
    <row r="468" ht="15.75" customHeight="1">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c r="AA468" s="135"/>
      <c r="AB468" s="135"/>
      <c r="AC468" s="135"/>
      <c r="AD468" s="135"/>
    </row>
    <row r="469" ht="15.75" customHeight="1">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c r="AA469" s="135"/>
      <c r="AB469" s="135"/>
      <c r="AC469" s="135"/>
      <c r="AD469" s="135"/>
    </row>
    <row r="470" ht="15.75" customHeight="1">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c r="AA470" s="135"/>
      <c r="AB470" s="135"/>
      <c r="AC470" s="135"/>
      <c r="AD470" s="135"/>
    </row>
    <row r="471" ht="15.75" customHeight="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c r="AA471" s="135"/>
      <c r="AB471" s="135"/>
      <c r="AC471" s="135"/>
      <c r="AD471" s="135"/>
    </row>
    <row r="472" ht="15.75" customHeight="1">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c r="AA472" s="135"/>
      <c r="AB472" s="135"/>
      <c r="AC472" s="135"/>
      <c r="AD472" s="135"/>
    </row>
    <row r="473" ht="15.75" customHeight="1">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c r="AA473" s="135"/>
      <c r="AB473" s="135"/>
      <c r="AC473" s="135"/>
      <c r="AD473" s="135"/>
    </row>
    <row r="474" ht="15.75" customHeight="1">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c r="AA474" s="135"/>
      <c r="AB474" s="135"/>
      <c r="AC474" s="135"/>
      <c r="AD474" s="135"/>
    </row>
    <row r="475" ht="15.75" customHeight="1">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c r="AA475" s="135"/>
      <c r="AB475" s="135"/>
      <c r="AC475" s="135"/>
      <c r="AD475" s="135"/>
    </row>
    <row r="476" ht="15.75" customHeight="1">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c r="AA476" s="135"/>
      <c r="AB476" s="135"/>
      <c r="AC476" s="135"/>
      <c r="AD476" s="135"/>
    </row>
    <row r="477" ht="15.75" customHeight="1">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c r="AA477" s="135"/>
      <c r="AB477" s="135"/>
      <c r="AC477" s="135"/>
      <c r="AD477" s="135"/>
    </row>
    <row r="478" ht="15.75" customHeight="1">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c r="AA478" s="135"/>
      <c r="AB478" s="135"/>
      <c r="AC478" s="135"/>
      <c r="AD478" s="135"/>
    </row>
    <row r="479" ht="15.75" customHeight="1">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c r="AA479" s="135"/>
      <c r="AB479" s="135"/>
      <c r="AC479" s="135"/>
      <c r="AD479" s="135"/>
    </row>
    <row r="480" ht="15.75" customHeight="1">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c r="AA480" s="135"/>
      <c r="AB480" s="135"/>
      <c r="AC480" s="135"/>
      <c r="AD480" s="135"/>
    </row>
    <row r="481" ht="15.75" customHeight="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c r="AA481" s="135"/>
      <c r="AB481" s="135"/>
      <c r="AC481" s="135"/>
      <c r="AD481" s="135"/>
    </row>
    <row r="482" ht="15.75" customHeight="1">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c r="AA482" s="135"/>
      <c r="AB482" s="135"/>
      <c r="AC482" s="135"/>
      <c r="AD482" s="135"/>
    </row>
    <row r="483" ht="15.75" customHeight="1">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c r="AA483" s="135"/>
      <c r="AB483" s="135"/>
      <c r="AC483" s="135"/>
      <c r="AD483" s="135"/>
    </row>
    <row r="484" ht="15.75" customHeight="1">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c r="AA484" s="135"/>
      <c r="AB484" s="135"/>
      <c r="AC484" s="135"/>
      <c r="AD484" s="135"/>
    </row>
    <row r="485" ht="15.75" customHeight="1">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c r="AA485" s="135"/>
      <c r="AB485" s="135"/>
      <c r="AC485" s="135"/>
      <c r="AD485" s="135"/>
    </row>
    <row r="486" ht="15.75" customHeight="1">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c r="AA486" s="135"/>
      <c r="AB486" s="135"/>
      <c r="AC486" s="135"/>
      <c r="AD486" s="135"/>
    </row>
    <row r="487" ht="15.75" customHeight="1">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c r="AA487" s="135"/>
      <c r="AB487" s="135"/>
      <c r="AC487" s="135"/>
      <c r="AD487" s="135"/>
    </row>
    <row r="488" ht="15.75" customHeight="1">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c r="AA488" s="135"/>
      <c r="AB488" s="135"/>
      <c r="AC488" s="135"/>
      <c r="AD488" s="135"/>
    </row>
    <row r="489" ht="15.75" customHeight="1">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c r="AA489" s="135"/>
      <c r="AB489" s="135"/>
      <c r="AC489" s="135"/>
      <c r="AD489" s="135"/>
    </row>
    <row r="490" ht="15.75" customHeight="1">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c r="AA490" s="135"/>
      <c r="AB490" s="135"/>
      <c r="AC490" s="135"/>
      <c r="AD490" s="135"/>
    </row>
    <row r="491" ht="15.75" customHeight="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c r="AA491" s="135"/>
      <c r="AB491" s="135"/>
      <c r="AC491" s="135"/>
      <c r="AD491" s="135"/>
    </row>
    <row r="492" ht="15.75" customHeight="1">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c r="AA492" s="135"/>
      <c r="AB492" s="135"/>
      <c r="AC492" s="135"/>
      <c r="AD492" s="135"/>
    </row>
    <row r="493" ht="15.75" customHeight="1">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c r="AA493" s="135"/>
      <c r="AB493" s="135"/>
      <c r="AC493" s="135"/>
      <c r="AD493" s="135"/>
    </row>
    <row r="494" ht="15.75" customHeight="1">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c r="AA494" s="135"/>
      <c r="AB494" s="135"/>
      <c r="AC494" s="135"/>
      <c r="AD494" s="135"/>
    </row>
    <row r="495" ht="15.75" customHeight="1">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c r="AA495" s="135"/>
      <c r="AB495" s="135"/>
      <c r="AC495" s="135"/>
      <c r="AD495" s="135"/>
    </row>
    <row r="496" ht="15.75" customHeight="1">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c r="AA496" s="135"/>
      <c r="AB496" s="135"/>
      <c r="AC496" s="135"/>
      <c r="AD496" s="135"/>
    </row>
    <row r="497" ht="15.75" customHeight="1">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c r="AA497" s="135"/>
      <c r="AB497" s="135"/>
      <c r="AC497" s="135"/>
      <c r="AD497" s="135"/>
    </row>
    <row r="498" ht="15.75" customHeight="1">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c r="AA498" s="135"/>
      <c r="AB498" s="135"/>
      <c r="AC498" s="135"/>
      <c r="AD498" s="135"/>
    </row>
    <row r="499" ht="15.75" customHeight="1">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c r="AA499" s="135"/>
      <c r="AB499" s="135"/>
      <c r="AC499" s="135"/>
      <c r="AD499" s="135"/>
    </row>
    <row r="500" ht="15.75" customHeight="1">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c r="AA500" s="135"/>
      <c r="AB500" s="135"/>
      <c r="AC500" s="135"/>
      <c r="AD500" s="135"/>
    </row>
    <row r="501" ht="15.75" customHeight="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c r="AA501" s="135"/>
      <c r="AB501" s="135"/>
      <c r="AC501" s="135"/>
      <c r="AD501" s="135"/>
    </row>
    <row r="502" ht="15.75" customHeight="1">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c r="AA502" s="135"/>
      <c r="AB502" s="135"/>
      <c r="AC502" s="135"/>
      <c r="AD502" s="135"/>
    </row>
    <row r="503" ht="15.75" customHeight="1">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c r="AA503" s="135"/>
      <c r="AB503" s="135"/>
      <c r="AC503" s="135"/>
      <c r="AD503" s="135"/>
    </row>
    <row r="504" ht="15.75" customHeight="1">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c r="AA504" s="135"/>
      <c r="AB504" s="135"/>
      <c r="AC504" s="135"/>
      <c r="AD504" s="135"/>
    </row>
    <row r="505" ht="15.75" customHeight="1">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c r="AA505" s="135"/>
      <c r="AB505" s="135"/>
      <c r="AC505" s="135"/>
      <c r="AD505" s="135"/>
    </row>
    <row r="506" ht="15.75" customHeight="1">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c r="AA506" s="135"/>
      <c r="AB506" s="135"/>
      <c r="AC506" s="135"/>
      <c r="AD506" s="135"/>
    </row>
    <row r="507" ht="15.75" customHeight="1">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c r="AA507" s="135"/>
      <c r="AB507" s="135"/>
      <c r="AC507" s="135"/>
      <c r="AD507" s="135"/>
    </row>
    <row r="508" ht="15.75" customHeight="1">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c r="AA508" s="135"/>
      <c r="AB508" s="135"/>
      <c r="AC508" s="135"/>
      <c r="AD508" s="135"/>
    </row>
    <row r="509" ht="15.75" customHeight="1">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c r="AA509" s="135"/>
      <c r="AB509" s="135"/>
      <c r="AC509" s="135"/>
      <c r="AD509" s="135"/>
    </row>
    <row r="510" ht="15.75" customHeight="1">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c r="AA510" s="135"/>
      <c r="AB510" s="135"/>
      <c r="AC510" s="135"/>
      <c r="AD510" s="135"/>
    </row>
    <row r="511" ht="15.75" customHeight="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c r="AA511" s="135"/>
      <c r="AB511" s="135"/>
      <c r="AC511" s="135"/>
      <c r="AD511" s="135"/>
    </row>
    <row r="512" ht="15.75" customHeight="1">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c r="AA512" s="135"/>
      <c r="AB512" s="135"/>
      <c r="AC512" s="135"/>
      <c r="AD512" s="135"/>
    </row>
    <row r="513" ht="15.75" customHeight="1">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c r="AA513" s="135"/>
      <c r="AB513" s="135"/>
      <c r="AC513" s="135"/>
      <c r="AD513" s="135"/>
    </row>
    <row r="514" ht="15.75" customHeight="1">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c r="AA514" s="135"/>
      <c r="AB514" s="135"/>
      <c r="AC514" s="135"/>
      <c r="AD514" s="135"/>
    </row>
    <row r="515" ht="15.75" customHeight="1">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c r="AA515" s="135"/>
      <c r="AB515" s="135"/>
      <c r="AC515" s="135"/>
      <c r="AD515" s="135"/>
    </row>
    <row r="516" ht="15.75" customHeight="1">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c r="AA516" s="135"/>
      <c r="AB516" s="135"/>
      <c r="AC516" s="135"/>
      <c r="AD516" s="135"/>
    </row>
    <row r="517" ht="15.75" customHeight="1">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c r="AA517" s="135"/>
      <c r="AB517" s="135"/>
      <c r="AC517" s="135"/>
      <c r="AD517" s="135"/>
    </row>
    <row r="518" ht="15.75" customHeight="1">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c r="AA518" s="135"/>
      <c r="AB518" s="135"/>
      <c r="AC518" s="135"/>
      <c r="AD518" s="135"/>
    </row>
    <row r="519" ht="15.75" customHeight="1">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c r="AA519" s="135"/>
      <c r="AB519" s="135"/>
      <c r="AC519" s="135"/>
      <c r="AD519" s="135"/>
    </row>
    <row r="520" ht="15.75" customHeight="1">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c r="AA520" s="135"/>
      <c r="AB520" s="135"/>
      <c r="AC520" s="135"/>
      <c r="AD520" s="135"/>
    </row>
    <row r="521" ht="15.75" customHeight="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c r="AA521" s="135"/>
      <c r="AB521" s="135"/>
      <c r="AC521" s="135"/>
      <c r="AD521" s="135"/>
    </row>
    <row r="522" ht="15.75" customHeight="1">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c r="AA522" s="135"/>
      <c r="AB522" s="135"/>
      <c r="AC522" s="135"/>
      <c r="AD522" s="135"/>
    </row>
    <row r="523" ht="15.75" customHeight="1">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c r="AA523" s="135"/>
      <c r="AB523" s="135"/>
      <c r="AC523" s="135"/>
      <c r="AD523" s="135"/>
    </row>
    <row r="524" ht="15.75" customHeight="1">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c r="AA524" s="135"/>
      <c r="AB524" s="135"/>
      <c r="AC524" s="135"/>
      <c r="AD524" s="135"/>
    </row>
    <row r="525" ht="15.75" customHeight="1">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c r="AA525" s="135"/>
      <c r="AB525" s="135"/>
      <c r="AC525" s="135"/>
      <c r="AD525" s="135"/>
    </row>
    <row r="526" ht="15.75" customHeight="1">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c r="AA526" s="135"/>
      <c r="AB526" s="135"/>
      <c r="AC526" s="135"/>
      <c r="AD526" s="135"/>
    </row>
    <row r="527" ht="15.75" customHeight="1">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c r="AA527" s="135"/>
      <c r="AB527" s="135"/>
      <c r="AC527" s="135"/>
      <c r="AD527" s="135"/>
    </row>
    <row r="528" ht="15.75" customHeight="1">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c r="AA528" s="135"/>
      <c r="AB528" s="135"/>
      <c r="AC528" s="135"/>
      <c r="AD528" s="135"/>
    </row>
    <row r="529" ht="15.75" customHeight="1">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c r="AA529" s="135"/>
      <c r="AB529" s="135"/>
      <c r="AC529" s="135"/>
      <c r="AD529" s="135"/>
    </row>
    <row r="530" ht="15.75" customHeight="1">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c r="AA530" s="135"/>
      <c r="AB530" s="135"/>
      <c r="AC530" s="135"/>
      <c r="AD530" s="135"/>
    </row>
    <row r="531" ht="15.75" customHeight="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c r="AA531" s="135"/>
      <c r="AB531" s="135"/>
      <c r="AC531" s="135"/>
      <c r="AD531" s="135"/>
    </row>
    <row r="532" ht="15.75" customHeight="1">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c r="AA532" s="135"/>
      <c r="AB532" s="135"/>
      <c r="AC532" s="135"/>
      <c r="AD532" s="135"/>
    </row>
    <row r="533" ht="15.75" customHeight="1">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c r="AA533" s="135"/>
      <c r="AB533" s="135"/>
      <c r="AC533" s="135"/>
      <c r="AD533" s="135"/>
    </row>
    <row r="534" ht="15.75" customHeight="1">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c r="AA534" s="135"/>
      <c r="AB534" s="135"/>
      <c r="AC534" s="135"/>
      <c r="AD534" s="135"/>
    </row>
    <row r="535" ht="15.75" customHeight="1">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c r="AA535" s="135"/>
      <c r="AB535" s="135"/>
      <c r="AC535" s="135"/>
      <c r="AD535" s="135"/>
    </row>
    <row r="536" ht="15.75" customHeight="1">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c r="AA536" s="135"/>
      <c r="AB536" s="135"/>
      <c r="AC536" s="135"/>
      <c r="AD536" s="135"/>
    </row>
    <row r="537" ht="15.75" customHeight="1">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c r="AA537" s="135"/>
      <c r="AB537" s="135"/>
      <c r="AC537" s="135"/>
      <c r="AD537" s="135"/>
    </row>
    <row r="538" ht="15.75" customHeight="1">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c r="AA538" s="135"/>
      <c r="AB538" s="135"/>
      <c r="AC538" s="135"/>
      <c r="AD538" s="135"/>
    </row>
    <row r="539" ht="15.75" customHeight="1">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c r="AA539" s="135"/>
      <c r="AB539" s="135"/>
      <c r="AC539" s="135"/>
      <c r="AD539" s="135"/>
    </row>
    <row r="540" ht="15.75" customHeight="1">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c r="AA540" s="135"/>
      <c r="AB540" s="135"/>
      <c r="AC540" s="135"/>
      <c r="AD540" s="135"/>
    </row>
    <row r="541" ht="15.75" customHeight="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c r="AA541" s="135"/>
      <c r="AB541" s="135"/>
      <c r="AC541" s="135"/>
      <c r="AD541" s="135"/>
    </row>
    <row r="542" ht="15.75" customHeight="1">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c r="AA542" s="135"/>
      <c r="AB542" s="135"/>
      <c r="AC542" s="135"/>
      <c r="AD542" s="135"/>
    </row>
    <row r="543" ht="15.75" customHeight="1">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c r="AA543" s="135"/>
      <c r="AB543" s="135"/>
      <c r="AC543" s="135"/>
      <c r="AD543" s="135"/>
    </row>
    <row r="544" ht="15.75" customHeight="1">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c r="AA544" s="135"/>
      <c r="AB544" s="135"/>
      <c r="AC544" s="135"/>
      <c r="AD544" s="135"/>
    </row>
    <row r="545" ht="15.75" customHeight="1">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c r="AA545" s="135"/>
      <c r="AB545" s="135"/>
      <c r="AC545" s="135"/>
      <c r="AD545" s="135"/>
    </row>
    <row r="546" ht="15.75" customHeight="1">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c r="AA546" s="135"/>
      <c r="AB546" s="135"/>
      <c r="AC546" s="135"/>
      <c r="AD546" s="135"/>
    </row>
    <row r="547" ht="15.75" customHeight="1">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c r="AA547" s="135"/>
      <c r="AB547" s="135"/>
      <c r="AC547" s="135"/>
      <c r="AD547" s="135"/>
    </row>
    <row r="548" ht="15.75" customHeight="1">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c r="AA548" s="135"/>
      <c r="AB548" s="135"/>
      <c r="AC548" s="135"/>
      <c r="AD548" s="135"/>
    </row>
    <row r="549" ht="15.75" customHeight="1">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c r="AA549" s="135"/>
      <c r="AB549" s="135"/>
      <c r="AC549" s="135"/>
      <c r="AD549" s="135"/>
    </row>
    <row r="550" ht="15.75" customHeight="1">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c r="AA550" s="135"/>
      <c r="AB550" s="135"/>
      <c r="AC550" s="135"/>
      <c r="AD550" s="135"/>
    </row>
    <row r="551" ht="15.75" customHeight="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c r="AA551" s="135"/>
      <c r="AB551" s="135"/>
      <c r="AC551" s="135"/>
      <c r="AD551" s="135"/>
    </row>
    <row r="552" ht="15.75" customHeight="1">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c r="AA552" s="135"/>
      <c r="AB552" s="135"/>
      <c r="AC552" s="135"/>
      <c r="AD552" s="135"/>
    </row>
    <row r="553" ht="15.75" customHeight="1">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c r="AA553" s="135"/>
      <c r="AB553" s="135"/>
      <c r="AC553" s="135"/>
      <c r="AD553" s="135"/>
    </row>
    <row r="554" ht="15.75" customHeight="1">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c r="AA554" s="135"/>
      <c r="AB554" s="135"/>
      <c r="AC554" s="135"/>
      <c r="AD554" s="135"/>
    </row>
    <row r="555" ht="15.75" customHeight="1">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c r="AA555" s="135"/>
      <c r="AB555" s="135"/>
      <c r="AC555" s="135"/>
      <c r="AD555" s="135"/>
    </row>
    <row r="556" ht="15.75" customHeight="1">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c r="AA556" s="135"/>
      <c r="AB556" s="135"/>
      <c r="AC556" s="135"/>
      <c r="AD556" s="135"/>
    </row>
    <row r="557" ht="15.75" customHeight="1">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c r="AA557" s="135"/>
      <c r="AB557" s="135"/>
      <c r="AC557" s="135"/>
      <c r="AD557" s="135"/>
    </row>
    <row r="558" ht="15.75" customHeight="1">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c r="AA558" s="135"/>
      <c r="AB558" s="135"/>
      <c r="AC558" s="135"/>
      <c r="AD558" s="135"/>
    </row>
    <row r="559" ht="15.75" customHeight="1">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c r="AA559" s="135"/>
      <c r="AB559" s="135"/>
      <c r="AC559" s="135"/>
      <c r="AD559" s="135"/>
    </row>
    <row r="560" ht="15.75" customHeight="1">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c r="AA560" s="135"/>
      <c r="AB560" s="135"/>
      <c r="AC560" s="135"/>
      <c r="AD560" s="135"/>
    </row>
    <row r="561" ht="15.75" customHeight="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c r="AA561" s="135"/>
      <c r="AB561" s="135"/>
      <c r="AC561" s="135"/>
      <c r="AD561" s="135"/>
    </row>
    <row r="562" ht="15.75" customHeight="1">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c r="AA562" s="135"/>
      <c r="AB562" s="135"/>
      <c r="AC562" s="135"/>
      <c r="AD562" s="135"/>
    </row>
    <row r="563" ht="15.75" customHeight="1">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c r="AA563" s="135"/>
      <c r="AB563" s="135"/>
      <c r="AC563" s="135"/>
      <c r="AD563" s="135"/>
    </row>
    <row r="564" ht="15.75" customHeight="1">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c r="AA564" s="135"/>
      <c r="AB564" s="135"/>
      <c r="AC564" s="135"/>
      <c r="AD564" s="135"/>
    </row>
    <row r="565" ht="15.75" customHeight="1">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c r="AA565" s="135"/>
      <c r="AB565" s="135"/>
      <c r="AC565" s="135"/>
      <c r="AD565" s="135"/>
    </row>
    <row r="566" ht="15.75" customHeight="1">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c r="AA566" s="135"/>
      <c r="AB566" s="135"/>
      <c r="AC566" s="135"/>
      <c r="AD566" s="135"/>
    </row>
    <row r="567" ht="15.75" customHeight="1">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c r="AA567" s="135"/>
      <c r="AB567" s="135"/>
      <c r="AC567" s="135"/>
      <c r="AD567" s="135"/>
    </row>
    <row r="568" ht="15.75" customHeight="1">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c r="AA568" s="135"/>
      <c r="AB568" s="135"/>
      <c r="AC568" s="135"/>
      <c r="AD568" s="135"/>
    </row>
    <row r="569" ht="15.75" customHeight="1">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c r="AA569" s="135"/>
      <c r="AB569" s="135"/>
      <c r="AC569" s="135"/>
      <c r="AD569" s="135"/>
    </row>
    <row r="570" ht="15.75" customHeight="1">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c r="AA570" s="135"/>
      <c r="AB570" s="135"/>
      <c r="AC570" s="135"/>
      <c r="AD570" s="135"/>
    </row>
    <row r="571" ht="15.75" customHeight="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c r="AA571" s="135"/>
      <c r="AB571" s="135"/>
      <c r="AC571" s="135"/>
      <c r="AD571" s="135"/>
    </row>
    <row r="572" ht="15.75" customHeight="1">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c r="AA572" s="135"/>
      <c r="AB572" s="135"/>
      <c r="AC572" s="135"/>
      <c r="AD572" s="135"/>
    </row>
    <row r="573" ht="15.75" customHeight="1">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c r="AA573" s="135"/>
      <c r="AB573" s="135"/>
      <c r="AC573" s="135"/>
      <c r="AD573" s="135"/>
    </row>
    <row r="574" ht="15.75" customHeight="1">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c r="AA574" s="135"/>
      <c r="AB574" s="135"/>
      <c r="AC574" s="135"/>
      <c r="AD574" s="135"/>
    </row>
    <row r="575" ht="15.75" customHeight="1">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c r="AA575" s="135"/>
      <c r="AB575" s="135"/>
      <c r="AC575" s="135"/>
      <c r="AD575" s="135"/>
    </row>
    <row r="576" ht="15.75" customHeight="1">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c r="AA576" s="135"/>
      <c r="AB576" s="135"/>
      <c r="AC576" s="135"/>
      <c r="AD576" s="135"/>
    </row>
    <row r="577" ht="15.75" customHeight="1">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c r="AA577" s="135"/>
      <c r="AB577" s="135"/>
      <c r="AC577" s="135"/>
      <c r="AD577" s="135"/>
    </row>
    <row r="578" ht="15.75" customHeight="1">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c r="AA578" s="135"/>
      <c r="AB578" s="135"/>
      <c r="AC578" s="135"/>
      <c r="AD578" s="135"/>
    </row>
    <row r="579" ht="15.75" customHeight="1">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c r="AA579" s="135"/>
      <c r="AB579" s="135"/>
      <c r="AC579" s="135"/>
      <c r="AD579" s="135"/>
    </row>
    <row r="580" ht="15.75" customHeight="1">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c r="AA580" s="135"/>
      <c r="AB580" s="135"/>
      <c r="AC580" s="135"/>
      <c r="AD580" s="135"/>
    </row>
    <row r="581" ht="15.75" customHeight="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c r="AA581" s="135"/>
      <c r="AB581" s="135"/>
      <c r="AC581" s="135"/>
      <c r="AD581" s="135"/>
    </row>
    <row r="582" ht="15.75" customHeight="1">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c r="AA582" s="135"/>
      <c r="AB582" s="135"/>
      <c r="AC582" s="135"/>
      <c r="AD582" s="135"/>
    </row>
    <row r="583" ht="15.75" customHeight="1">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c r="AA583" s="135"/>
      <c r="AB583" s="135"/>
      <c r="AC583" s="135"/>
      <c r="AD583" s="135"/>
    </row>
    <row r="584" ht="15.75" customHeight="1">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c r="AA584" s="135"/>
      <c r="AB584" s="135"/>
      <c r="AC584" s="135"/>
      <c r="AD584" s="135"/>
    </row>
    <row r="585" ht="15.75" customHeight="1">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c r="AA585" s="135"/>
      <c r="AB585" s="135"/>
      <c r="AC585" s="135"/>
      <c r="AD585" s="135"/>
    </row>
    <row r="586" ht="15.75" customHeight="1">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c r="AA586" s="135"/>
      <c r="AB586" s="135"/>
      <c r="AC586" s="135"/>
      <c r="AD586" s="135"/>
    </row>
    <row r="587" ht="15.75" customHeight="1">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c r="AA587" s="135"/>
      <c r="AB587" s="135"/>
      <c r="AC587" s="135"/>
      <c r="AD587" s="135"/>
    </row>
    <row r="588" ht="15.75" customHeight="1">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c r="AA588" s="135"/>
      <c r="AB588" s="135"/>
      <c r="AC588" s="135"/>
      <c r="AD588" s="135"/>
    </row>
    <row r="589" ht="15.75" customHeight="1">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c r="AA589" s="135"/>
      <c r="AB589" s="135"/>
      <c r="AC589" s="135"/>
      <c r="AD589" s="135"/>
    </row>
    <row r="590" ht="15.75" customHeight="1">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c r="AA590" s="135"/>
      <c r="AB590" s="135"/>
      <c r="AC590" s="135"/>
      <c r="AD590" s="135"/>
    </row>
    <row r="591" ht="15.75" customHeight="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c r="AA591" s="135"/>
      <c r="AB591" s="135"/>
      <c r="AC591" s="135"/>
      <c r="AD591" s="135"/>
    </row>
    <row r="592" ht="15.75" customHeight="1">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c r="AA592" s="135"/>
      <c r="AB592" s="135"/>
      <c r="AC592" s="135"/>
      <c r="AD592" s="135"/>
    </row>
    <row r="593" ht="15.75" customHeight="1">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c r="AA593" s="135"/>
      <c r="AB593" s="135"/>
      <c r="AC593" s="135"/>
      <c r="AD593" s="135"/>
    </row>
    <row r="594" ht="15.75" customHeight="1">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c r="AA594" s="135"/>
      <c r="AB594" s="135"/>
      <c r="AC594" s="135"/>
      <c r="AD594" s="135"/>
    </row>
    <row r="595" ht="15.75" customHeight="1">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c r="AA595" s="135"/>
      <c r="AB595" s="135"/>
      <c r="AC595" s="135"/>
      <c r="AD595" s="135"/>
    </row>
    <row r="596" ht="15.75" customHeight="1">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c r="AA596" s="135"/>
      <c r="AB596" s="135"/>
      <c r="AC596" s="135"/>
      <c r="AD596" s="135"/>
    </row>
    <row r="597" ht="15.75" customHeight="1">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c r="AA597" s="135"/>
      <c r="AB597" s="135"/>
      <c r="AC597" s="135"/>
      <c r="AD597" s="135"/>
    </row>
    <row r="598" ht="15.75" customHeight="1">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c r="AA598" s="135"/>
      <c r="AB598" s="135"/>
      <c r="AC598" s="135"/>
      <c r="AD598" s="135"/>
    </row>
    <row r="599" ht="15.75" customHeight="1">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c r="AA599" s="135"/>
      <c r="AB599" s="135"/>
      <c r="AC599" s="135"/>
      <c r="AD599" s="135"/>
    </row>
    <row r="600" ht="15.75" customHeight="1">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c r="AA600" s="135"/>
      <c r="AB600" s="135"/>
      <c r="AC600" s="135"/>
      <c r="AD600" s="135"/>
    </row>
    <row r="601" ht="15.75" customHeight="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c r="AA601" s="135"/>
      <c r="AB601" s="135"/>
      <c r="AC601" s="135"/>
      <c r="AD601" s="135"/>
    </row>
    <row r="602" ht="15.75" customHeight="1">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c r="AA602" s="135"/>
      <c r="AB602" s="135"/>
      <c r="AC602" s="135"/>
      <c r="AD602" s="135"/>
    </row>
    <row r="603" ht="15.75" customHeight="1">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c r="AA603" s="135"/>
      <c r="AB603" s="135"/>
      <c r="AC603" s="135"/>
      <c r="AD603" s="135"/>
    </row>
    <row r="604" ht="15.75" customHeight="1">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c r="AA604" s="135"/>
      <c r="AB604" s="135"/>
      <c r="AC604" s="135"/>
      <c r="AD604" s="135"/>
    </row>
    <row r="605" ht="15.75" customHeight="1">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c r="AA605" s="135"/>
      <c r="AB605" s="135"/>
      <c r="AC605" s="135"/>
      <c r="AD605" s="135"/>
    </row>
    <row r="606" ht="15.75" customHeight="1">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c r="AA606" s="135"/>
      <c r="AB606" s="135"/>
      <c r="AC606" s="135"/>
      <c r="AD606" s="135"/>
    </row>
    <row r="607" ht="15.75" customHeight="1">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c r="AA607" s="135"/>
      <c r="AB607" s="135"/>
      <c r="AC607" s="135"/>
      <c r="AD607" s="135"/>
    </row>
    <row r="608" ht="15.75" customHeight="1">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c r="AA608" s="135"/>
      <c r="AB608" s="135"/>
      <c r="AC608" s="135"/>
      <c r="AD608" s="135"/>
    </row>
    <row r="609" ht="15.75" customHeight="1">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c r="AA609" s="135"/>
      <c r="AB609" s="135"/>
      <c r="AC609" s="135"/>
      <c r="AD609" s="135"/>
    </row>
    <row r="610" ht="15.75" customHeight="1">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c r="AA610" s="135"/>
      <c r="AB610" s="135"/>
      <c r="AC610" s="135"/>
      <c r="AD610" s="135"/>
    </row>
    <row r="611" ht="15.75" customHeight="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c r="AA611" s="135"/>
      <c r="AB611" s="135"/>
      <c r="AC611" s="135"/>
      <c r="AD611" s="135"/>
    </row>
    <row r="612" ht="15.75" customHeight="1">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c r="AA612" s="135"/>
      <c r="AB612" s="135"/>
      <c r="AC612" s="135"/>
      <c r="AD612" s="135"/>
    </row>
    <row r="613" ht="15.75" customHeight="1">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c r="AA613" s="135"/>
      <c r="AB613" s="135"/>
      <c r="AC613" s="135"/>
      <c r="AD613" s="135"/>
    </row>
    <row r="614" ht="15.75" customHeight="1">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c r="AA614" s="135"/>
      <c r="AB614" s="135"/>
      <c r="AC614" s="135"/>
      <c r="AD614" s="135"/>
    </row>
    <row r="615" ht="15.75" customHeight="1">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c r="AA615" s="135"/>
      <c r="AB615" s="135"/>
      <c r="AC615" s="135"/>
      <c r="AD615" s="135"/>
    </row>
    <row r="616" ht="15.75" customHeight="1">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c r="AA616" s="135"/>
      <c r="AB616" s="135"/>
      <c r="AC616" s="135"/>
      <c r="AD616" s="135"/>
    </row>
    <row r="617" ht="15.75" customHeight="1">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c r="AA617" s="135"/>
      <c r="AB617" s="135"/>
      <c r="AC617" s="135"/>
      <c r="AD617" s="135"/>
    </row>
    <row r="618" ht="15.75" customHeight="1">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c r="AA618" s="135"/>
      <c r="AB618" s="135"/>
      <c r="AC618" s="135"/>
      <c r="AD618" s="135"/>
    </row>
    <row r="619" ht="15.75" customHeight="1">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c r="AA619" s="135"/>
      <c r="AB619" s="135"/>
      <c r="AC619" s="135"/>
      <c r="AD619" s="135"/>
    </row>
    <row r="620" ht="15.75" customHeight="1">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c r="AA620" s="135"/>
      <c r="AB620" s="135"/>
      <c r="AC620" s="135"/>
      <c r="AD620" s="135"/>
    </row>
    <row r="621" ht="15.75" customHeight="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c r="AA621" s="135"/>
      <c r="AB621" s="135"/>
      <c r="AC621" s="135"/>
      <c r="AD621" s="135"/>
    </row>
    <row r="622" ht="15.75" customHeight="1">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c r="AA622" s="135"/>
      <c r="AB622" s="135"/>
      <c r="AC622" s="135"/>
      <c r="AD622" s="135"/>
    </row>
    <row r="623" ht="15.75" customHeight="1">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c r="AA623" s="135"/>
      <c r="AB623" s="135"/>
      <c r="AC623" s="135"/>
      <c r="AD623" s="135"/>
    </row>
    <row r="624" ht="15.75" customHeight="1">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c r="AA624" s="135"/>
      <c r="AB624" s="135"/>
      <c r="AC624" s="135"/>
      <c r="AD624" s="135"/>
    </row>
    <row r="625" ht="15.75" customHeight="1">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c r="AA625" s="135"/>
      <c r="AB625" s="135"/>
      <c r="AC625" s="135"/>
      <c r="AD625" s="135"/>
    </row>
    <row r="626" ht="15.75" customHeight="1">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c r="AA626" s="135"/>
      <c r="AB626" s="135"/>
      <c r="AC626" s="135"/>
      <c r="AD626" s="135"/>
    </row>
    <row r="627" ht="15.75" customHeight="1">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c r="AA627" s="135"/>
      <c r="AB627" s="135"/>
      <c r="AC627" s="135"/>
      <c r="AD627" s="135"/>
    </row>
    <row r="628" ht="15.75" customHeight="1">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c r="AA628" s="135"/>
      <c r="AB628" s="135"/>
      <c r="AC628" s="135"/>
      <c r="AD628" s="135"/>
    </row>
    <row r="629" ht="15.75" customHeight="1">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c r="AA629" s="135"/>
      <c r="AB629" s="135"/>
      <c r="AC629" s="135"/>
      <c r="AD629" s="135"/>
    </row>
    <row r="630" ht="15.75" customHeight="1">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c r="AA630" s="135"/>
      <c r="AB630" s="135"/>
      <c r="AC630" s="135"/>
      <c r="AD630" s="135"/>
    </row>
    <row r="631" ht="15.75" customHeight="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c r="AA631" s="135"/>
      <c r="AB631" s="135"/>
      <c r="AC631" s="135"/>
      <c r="AD631" s="135"/>
    </row>
    <row r="632" ht="15.75" customHeight="1">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c r="AA632" s="135"/>
      <c r="AB632" s="135"/>
      <c r="AC632" s="135"/>
      <c r="AD632" s="135"/>
    </row>
    <row r="633" ht="15.75" customHeight="1">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c r="AA633" s="135"/>
      <c r="AB633" s="135"/>
      <c r="AC633" s="135"/>
      <c r="AD633" s="135"/>
    </row>
    <row r="634" ht="15.75" customHeight="1">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c r="AA634" s="135"/>
      <c r="AB634" s="135"/>
      <c r="AC634" s="135"/>
      <c r="AD634" s="135"/>
    </row>
    <row r="635" ht="15.75" customHeight="1">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c r="AA635" s="135"/>
      <c r="AB635" s="135"/>
      <c r="AC635" s="135"/>
      <c r="AD635" s="135"/>
    </row>
    <row r="636" ht="15.75" customHeight="1">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c r="AA636" s="135"/>
      <c r="AB636" s="135"/>
      <c r="AC636" s="135"/>
      <c r="AD636" s="135"/>
    </row>
    <row r="637" ht="15.75" customHeight="1">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c r="AA637" s="135"/>
      <c r="AB637" s="135"/>
      <c r="AC637" s="135"/>
      <c r="AD637" s="135"/>
    </row>
    <row r="638" ht="15.75" customHeight="1">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c r="AA638" s="135"/>
      <c r="AB638" s="135"/>
      <c r="AC638" s="135"/>
      <c r="AD638" s="135"/>
    </row>
    <row r="639" ht="15.75" customHeight="1">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c r="AA639" s="135"/>
      <c r="AB639" s="135"/>
      <c r="AC639" s="135"/>
      <c r="AD639" s="135"/>
    </row>
    <row r="640" ht="15.75" customHeight="1">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c r="AA640" s="135"/>
      <c r="AB640" s="135"/>
      <c r="AC640" s="135"/>
      <c r="AD640" s="135"/>
    </row>
    <row r="641" ht="15.75" customHeight="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c r="AA641" s="135"/>
      <c r="AB641" s="135"/>
      <c r="AC641" s="135"/>
      <c r="AD641" s="135"/>
    </row>
    <row r="642" ht="15.75" customHeight="1">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c r="AA642" s="135"/>
      <c r="AB642" s="135"/>
      <c r="AC642" s="135"/>
      <c r="AD642" s="135"/>
    </row>
    <row r="643" ht="15.75" customHeight="1">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c r="AA643" s="135"/>
      <c r="AB643" s="135"/>
      <c r="AC643" s="135"/>
      <c r="AD643" s="135"/>
    </row>
    <row r="644" ht="15.75" customHeight="1">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c r="AA644" s="135"/>
      <c r="AB644" s="135"/>
      <c r="AC644" s="135"/>
      <c r="AD644" s="135"/>
    </row>
    <row r="645" ht="15.75" customHeight="1">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c r="AA645" s="135"/>
      <c r="AB645" s="135"/>
      <c r="AC645" s="135"/>
      <c r="AD645" s="135"/>
    </row>
    <row r="646" ht="15.75" customHeight="1">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c r="AA646" s="135"/>
      <c r="AB646" s="135"/>
      <c r="AC646" s="135"/>
      <c r="AD646" s="135"/>
    </row>
    <row r="647" ht="15.75" customHeight="1">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c r="AA647" s="135"/>
      <c r="AB647" s="135"/>
      <c r="AC647" s="135"/>
      <c r="AD647" s="135"/>
    </row>
    <row r="648" ht="15.75" customHeight="1">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c r="AA648" s="135"/>
      <c r="AB648" s="135"/>
      <c r="AC648" s="135"/>
      <c r="AD648" s="135"/>
    </row>
    <row r="649" ht="15.75" customHeight="1">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c r="AA649" s="135"/>
      <c r="AB649" s="135"/>
      <c r="AC649" s="135"/>
      <c r="AD649" s="135"/>
    </row>
    <row r="650" ht="15.75" customHeight="1">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c r="AA650" s="135"/>
      <c r="AB650" s="135"/>
      <c r="AC650" s="135"/>
      <c r="AD650" s="135"/>
    </row>
    <row r="651" ht="15.75" customHeight="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c r="AA651" s="135"/>
      <c r="AB651" s="135"/>
      <c r="AC651" s="135"/>
      <c r="AD651" s="135"/>
    </row>
    <row r="652" ht="15.75" customHeight="1">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c r="AA652" s="135"/>
      <c r="AB652" s="135"/>
      <c r="AC652" s="135"/>
      <c r="AD652" s="135"/>
    </row>
    <row r="653" ht="15.75" customHeight="1">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c r="AA653" s="135"/>
      <c r="AB653" s="135"/>
      <c r="AC653" s="135"/>
      <c r="AD653" s="135"/>
    </row>
    <row r="654" ht="15.75" customHeight="1">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c r="AA654" s="135"/>
      <c r="AB654" s="135"/>
      <c r="AC654" s="135"/>
      <c r="AD654" s="135"/>
    </row>
    <row r="655" ht="15.75" customHeight="1">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c r="AA655" s="135"/>
      <c r="AB655" s="135"/>
      <c r="AC655" s="135"/>
      <c r="AD655" s="135"/>
    </row>
    <row r="656" ht="15.75" customHeight="1">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c r="AA656" s="135"/>
      <c r="AB656" s="135"/>
      <c r="AC656" s="135"/>
      <c r="AD656" s="135"/>
    </row>
    <row r="657" ht="15.75" customHeight="1">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c r="AA657" s="135"/>
      <c r="AB657" s="135"/>
      <c r="AC657" s="135"/>
      <c r="AD657" s="135"/>
    </row>
    <row r="658" ht="15.75" customHeight="1">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c r="AA658" s="135"/>
      <c r="AB658" s="135"/>
      <c r="AC658" s="135"/>
      <c r="AD658" s="135"/>
    </row>
    <row r="659" ht="15.75" customHeight="1">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c r="AA659" s="135"/>
      <c r="AB659" s="135"/>
      <c r="AC659" s="135"/>
      <c r="AD659" s="135"/>
    </row>
    <row r="660" ht="15.75" customHeight="1">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c r="AA660" s="135"/>
      <c r="AB660" s="135"/>
      <c r="AC660" s="135"/>
      <c r="AD660" s="135"/>
    </row>
    <row r="661" ht="15.75" customHeight="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c r="AA661" s="135"/>
      <c r="AB661" s="135"/>
      <c r="AC661" s="135"/>
      <c r="AD661" s="135"/>
    </row>
    <row r="662" ht="15.75" customHeight="1">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c r="AA662" s="135"/>
      <c r="AB662" s="135"/>
      <c r="AC662" s="135"/>
      <c r="AD662" s="135"/>
    </row>
    <row r="663" ht="15.75" customHeight="1">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c r="AA663" s="135"/>
      <c r="AB663" s="135"/>
      <c r="AC663" s="135"/>
      <c r="AD663" s="135"/>
    </row>
    <row r="664" ht="15.75" customHeight="1">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c r="AA664" s="135"/>
      <c r="AB664" s="135"/>
      <c r="AC664" s="135"/>
      <c r="AD664" s="135"/>
    </row>
    <row r="665" ht="15.75" customHeight="1">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c r="AA665" s="135"/>
      <c r="AB665" s="135"/>
      <c r="AC665" s="135"/>
      <c r="AD665" s="135"/>
    </row>
    <row r="666" ht="15.75" customHeight="1">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c r="AA666" s="135"/>
      <c r="AB666" s="135"/>
      <c r="AC666" s="135"/>
      <c r="AD666" s="135"/>
    </row>
    <row r="667" ht="15.75" customHeight="1">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c r="AA667" s="135"/>
      <c r="AB667" s="135"/>
      <c r="AC667" s="135"/>
      <c r="AD667" s="135"/>
    </row>
    <row r="668" ht="15.75" customHeight="1">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c r="AA668" s="135"/>
      <c r="AB668" s="135"/>
      <c r="AC668" s="135"/>
      <c r="AD668" s="135"/>
    </row>
    <row r="669" ht="15.75" customHeight="1">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c r="AA669" s="135"/>
      <c r="AB669" s="135"/>
      <c r="AC669" s="135"/>
      <c r="AD669" s="135"/>
    </row>
    <row r="670" ht="15.75" customHeight="1">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c r="AA670" s="135"/>
      <c r="AB670" s="135"/>
      <c r="AC670" s="135"/>
      <c r="AD670" s="135"/>
    </row>
    <row r="671" ht="15.75" customHeight="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c r="AA671" s="135"/>
      <c r="AB671" s="135"/>
      <c r="AC671" s="135"/>
      <c r="AD671" s="135"/>
    </row>
    <row r="672" ht="15.75" customHeight="1">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c r="AA672" s="135"/>
      <c r="AB672" s="135"/>
      <c r="AC672" s="135"/>
      <c r="AD672" s="135"/>
    </row>
    <row r="673" ht="15.75" customHeight="1">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c r="AA673" s="135"/>
      <c r="AB673" s="135"/>
      <c r="AC673" s="135"/>
      <c r="AD673" s="135"/>
    </row>
    <row r="674" ht="15.75" customHeight="1">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c r="AA674" s="135"/>
      <c r="AB674" s="135"/>
      <c r="AC674" s="135"/>
      <c r="AD674" s="135"/>
    </row>
    <row r="675" ht="15.75" customHeight="1">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c r="AA675" s="135"/>
      <c r="AB675" s="135"/>
      <c r="AC675" s="135"/>
      <c r="AD675" s="135"/>
    </row>
    <row r="676" ht="15.75" customHeight="1">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c r="AA676" s="135"/>
      <c r="AB676" s="135"/>
      <c r="AC676" s="135"/>
      <c r="AD676" s="135"/>
    </row>
    <row r="677" ht="15.75" customHeight="1">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c r="AA677" s="135"/>
      <c r="AB677" s="135"/>
      <c r="AC677" s="135"/>
      <c r="AD677" s="135"/>
    </row>
    <row r="678" ht="15.75" customHeight="1">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c r="AA678" s="135"/>
      <c r="AB678" s="135"/>
      <c r="AC678" s="135"/>
      <c r="AD678" s="135"/>
    </row>
    <row r="679" ht="15.75" customHeight="1">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c r="AA679" s="135"/>
      <c r="AB679" s="135"/>
      <c r="AC679" s="135"/>
      <c r="AD679" s="135"/>
    </row>
    <row r="680" ht="15.75" customHeight="1">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c r="AA680" s="135"/>
      <c r="AB680" s="135"/>
      <c r="AC680" s="135"/>
      <c r="AD680" s="135"/>
    </row>
    <row r="681" ht="15.75" customHeight="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c r="AA681" s="135"/>
      <c r="AB681" s="135"/>
      <c r="AC681" s="135"/>
      <c r="AD681" s="135"/>
    </row>
    <row r="682" ht="15.75" customHeight="1">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c r="AA682" s="135"/>
      <c r="AB682" s="135"/>
      <c r="AC682" s="135"/>
      <c r="AD682" s="135"/>
    </row>
    <row r="683" ht="15.75" customHeight="1">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c r="AA683" s="135"/>
      <c r="AB683" s="135"/>
      <c r="AC683" s="135"/>
      <c r="AD683" s="135"/>
    </row>
    <row r="684" ht="15.75" customHeight="1">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c r="AA684" s="135"/>
      <c r="AB684" s="135"/>
      <c r="AC684" s="135"/>
      <c r="AD684" s="135"/>
    </row>
    <row r="685" ht="15.75" customHeight="1">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c r="AA685" s="135"/>
      <c r="AB685" s="135"/>
      <c r="AC685" s="135"/>
      <c r="AD685" s="135"/>
    </row>
    <row r="686" ht="15.75" customHeight="1">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c r="AA686" s="135"/>
      <c r="AB686" s="135"/>
      <c r="AC686" s="135"/>
      <c r="AD686" s="135"/>
    </row>
    <row r="687" ht="15.75" customHeight="1">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c r="AA687" s="135"/>
      <c r="AB687" s="135"/>
      <c r="AC687" s="135"/>
      <c r="AD687" s="135"/>
    </row>
    <row r="688" ht="15.75" customHeight="1">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c r="AA688" s="135"/>
      <c r="AB688" s="135"/>
      <c r="AC688" s="135"/>
      <c r="AD688" s="135"/>
    </row>
    <row r="689" ht="15.75" customHeight="1">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c r="AA689" s="135"/>
      <c r="AB689" s="135"/>
      <c r="AC689" s="135"/>
      <c r="AD689" s="135"/>
    </row>
    <row r="690" ht="15.75" customHeight="1">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c r="AA690" s="135"/>
      <c r="AB690" s="135"/>
      <c r="AC690" s="135"/>
      <c r="AD690" s="135"/>
    </row>
    <row r="691" ht="15.75" customHeight="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c r="AA691" s="135"/>
      <c r="AB691" s="135"/>
      <c r="AC691" s="135"/>
      <c r="AD691" s="135"/>
    </row>
    <row r="692" ht="15.75" customHeight="1">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c r="AA692" s="135"/>
      <c r="AB692" s="135"/>
      <c r="AC692" s="135"/>
      <c r="AD692" s="135"/>
    </row>
    <row r="693" ht="15.75" customHeight="1">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c r="AA693" s="135"/>
      <c r="AB693" s="135"/>
      <c r="AC693" s="135"/>
      <c r="AD693" s="135"/>
    </row>
    <row r="694" ht="15.75" customHeight="1">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c r="AA694" s="135"/>
      <c r="AB694" s="135"/>
      <c r="AC694" s="135"/>
      <c r="AD694" s="135"/>
    </row>
    <row r="695" ht="15.75" customHeight="1">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c r="AA695" s="135"/>
      <c r="AB695" s="135"/>
      <c r="AC695" s="135"/>
      <c r="AD695" s="135"/>
    </row>
    <row r="696" ht="15.75" customHeight="1">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c r="AA696" s="135"/>
      <c r="AB696" s="135"/>
      <c r="AC696" s="135"/>
      <c r="AD696" s="135"/>
    </row>
    <row r="697" ht="15.75" customHeight="1">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c r="AA697" s="135"/>
      <c r="AB697" s="135"/>
      <c r="AC697" s="135"/>
      <c r="AD697" s="135"/>
    </row>
    <row r="698" ht="15.75" customHeight="1">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c r="AA698" s="135"/>
      <c r="AB698" s="135"/>
      <c r="AC698" s="135"/>
      <c r="AD698" s="135"/>
    </row>
    <row r="699" ht="15.75" customHeight="1">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c r="AA699" s="135"/>
      <c r="AB699" s="135"/>
      <c r="AC699" s="135"/>
      <c r="AD699" s="135"/>
    </row>
    <row r="700" ht="15.75" customHeight="1">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c r="AA700" s="135"/>
      <c r="AB700" s="135"/>
      <c r="AC700" s="135"/>
      <c r="AD700" s="135"/>
    </row>
    <row r="701" ht="15.75" customHeight="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c r="AA701" s="135"/>
      <c r="AB701" s="135"/>
      <c r="AC701" s="135"/>
      <c r="AD701" s="135"/>
    </row>
    <row r="702" ht="15.75" customHeight="1">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c r="AA702" s="135"/>
      <c r="AB702" s="135"/>
      <c r="AC702" s="135"/>
      <c r="AD702" s="135"/>
    </row>
    <row r="703" ht="15.75" customHeight="1">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c r="AA703" s="135"/>
      <c r="AB703" s="135"/>
      <c r="AC703" s="135"/>
      <c r="AD703" s="135"/>
    </row>
    <row r="704" ht="15.75" customHeight="1">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c r="AA704" s="135"/>
      <c r="AB704" s="135"/>
      <c r="AC704" s="135"/>
      <c r="AD704" s="135"/>
    </row>
    <row r="705" ht="15.75" customHeight="1">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c r="AA705" s="135"/>
      <c r="AB705" s="135"/>
      <c r="AC705" s="135"/>
      <c r="AD705" s="135"/>
    </row>
    <row r="706" ht="15.75" customHeight="1">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c r="AA706" s="135"/>
      <c r="AB706" s="135"/>
      <c r="AC706" s="135"/>
      <c r="AD706" s="135"/>
    </row>
    <row r="707" ht="15.75" customHeight="1">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c r="AA707" s="135"/>
      <c r="AB707" s="135"/>
      <c r="AC707" s="135"/>
      <c r="AD707" s="135"/>
    </row>
    <row r="708" ht="15.75" customHeight="1">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c r="AA708" s="135"/>
      <c r="AB708" s="135"/>
      <c r="AC708" s="135"/>
      <c r="AD708" s="135"/>
    </row>
    <row r="709" ht="15.75" customHeight="1">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c r="AA709" s="135"/>
      <c r="AB709" s="135"/>
      <c r="AC709" s="135"/>
      <c r="AD709" s="135"/>
    </row>
    <row r="710" ht="15.75" customHeight="1">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c r="AA710" s="135"/>
      <c r="AB710" s="135"/>
      <c r="AC710" s="135"/>
      <c r="AD710" s="135"/>
    </row>
    <row r="711" ht="15.75" customHeight="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c r="AA711" s="135"/>
      <c r="AB711" s="135"/>
      <c r="AC711" s="135"/>
      <c r="AD711" s="135"/>
    </row>
    <row r="712" ht="15.75" customHeight="1">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c r="AA712" s="135"/>
      <c r="AB712" s="135"/>
      <c r="AC712" s="135"/>
      <c r="AD712" s="135"/>
    </row>
    <row r="713" ht="15.75" customHeight="1">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c r="AA713" s="135"/>
      <c r="AB713" s="135"/>
      <c r="AC713" s="135"/>
      <c r="AD713" s="135"/>
    </row>
    <row r="714" ht="15.75" customHeight="1">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c r="AA714" s="135"/>
      <c r="AB714" s="135"/>
      <c r="AC714" s="135"/>
      <c r="AD714" s="135"/>
    </row>
    <row r="715" ht="15.75" customHeight="1">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c r="AA715" s="135"/>
      <c r="AB715" s="135"/>
      <c r="AC715" s="135"/>
      <c r="AD715" s="135"/>
    </row>
    <row r="716" ht="15.75" customHeight="1">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c r="AA716" s="135"/>
      <c r="AB716" s="135"/>
      <c r="AC716" s="135"/>
      <c r="AD716" s="135"/>
    </row>
    <row r="717" ht="15.75" customHeight="1">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c r="AA717" s="135"/>
      <c r="AB717" s="135"/>
      <c r="AC717" s="135"/>
      <c r="AD717" s="135"/>
    </row>
    <row r="718" ht="15.75" customHeight="1">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c r="AA718" s="135"/>
      <c r="AB718" s="135"/>
      <c r="AC718" s="135"/>
      <c r="AD718" s="135"/>
    </row>
    <row r="719" ht="15.75" customHeight="1">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c r="AA719" s="135"/>
      <c r="AB719" s="135"/>
      <c r="AC719" s="135"/>
      <c r="AD719" s="135"/>
    </row>
    <row r="720" ht="15.75" customHeight="1">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c r="AA720" s="135"/>
      <c r="AB720" s="135"/>
      <c r="AC720" s="135"/>
      <c r="AD720" s="135"/>
    </row>
    <row r="721" ht="15.75" customHeight="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c r="AA721" s="135"/>
      <c r="AB721" s="135"/>
      <c r="AC721" s="135"/>
      <c r="AD721" s="135"/>
    </row>
    <row r="722" ht="15.75" customHeight="1">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c r="AA722" s="135"/>
      <c r="AB722" s="135"/>
      <c r="AC722" s="135"/>
      <c r="AD722" s="135"/>
    </row>
    <row r="723" ht="15.75" customHeight="1">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c r="AA723" s="135"/>
      <c r="AB723" s="135"/>
      <c r="AC723" s="135"/>
      <c r="AD723" s="135"/>
    </row>
    <row r="724" ht="15.75" customHeight="1">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c r="AA724" s="135"/>
      <c r="AB724" s="135"/>
      <c r="AC724" s="135"/>
      <c r="AD724" s="135"/>
    </row>
    <row r="725" ht="15.75" customHeight="1">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c r="AA725" s="135"/>
      <c r="AB725" s="135"/>
      <c r="AC725" s="135"/>
      <c r="AD725" s="135"/>
    </row>
    <row r="726" ht="15.75" customHeight="1">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c r="AA726" s="135"/>
      <c r="AB726" s="135"/>
      <c r="AC726" s="135"/>
      <c r="AD726" s="135"/>
    </row>
    <row r="727" ht="15.75" customHeight="1">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c r="AA727" s="135"/>
      <c r="AB727" s="135"/>
      <c r="AC727" s="135"/>
      <c r="AD727" s="135"/>
    </row>
    <row r="728" ht="15.75" customHeight="1">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c r="AA728" s="135"/>
      <c r="AB728" s="135"/>
      <c r="AC728" s="135"/>
      <c r="AD728" s="135"/>
    </row>
    <row r="729" ht="15.75" customHeight="1">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c r="AA729" s="135"/>
      <c r="AB729" s="135"/>
      <c r="AC729" s="135"/>
      <c r="AD729" s="135"/>
    </row>
    <row r="730" ht="15.75" customHeight="1">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c r="AA730" s="135"/>
      <c r="AB730" s="135"/>
      <c r="AC730" s="135"/>
      <c r="AD730" s="135"/>
    </row>
    <row r="731" ht="15.75" customHeight="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c r="AA731" s="135"/>
      <c r="AB731" s="135"/>
      <c r="AC731" s="135"/>
      <c r="AD731" s="135"/>
    </row>
    <row r="732" ht="15.75" customHeight="1">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c r="AA732" s="135"/>
      <c r="AB732" s="135"/>
      <c r="AC732" s="135"/>
      <c r="AD732" s="135"/>
    </row>
    <row r="733" ht="15.75" customHeight="1">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c r="AA733" s="135"/>
      <c r="AB733" s="135"/>
      <c r="AC733" s="135"/>
      <c r="AD733" s="135"/>
    </row>
    <row r="734" ht="15.75" customHeight="1">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c r="AA734" s="135"/>
      <c r="AB734" s="135"/>
      <c r="AC734" s="135"/>
      <c r="AD734" s="135"/>
    </row>
    <row r="735" ht="15.75" customHeight="1">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c r="AA735" s="135"/>
      <c r="AB735" s="135"/>
      <c r="AC735" s="135"/>
      <c r="AD735" s="135"/>
    </row>
    <row r="736" ht="15.75" customHeight="1">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c r="AA736" s="135"/>
      <c r="AB736" s="135"/>
      <c r="AC736" s="135"/>
      <c r="AD736" s="135"/>
    </row>
    <row r="737" ht="15.75" customHeight="1">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c r="AA737" s="135"/>
      <c r="AB737" s="135"/>
      <c r="AC737" s="135"/>
      <c r="AD737" s="135"/>
    </row>
    <row r="738" ht="15.75" customHeight="1">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c r="AA738" s="135"/>
      <c r="AB738" s="135"/>
      <c r="AC738" s="135"/>
      <c r="AD738" s="135"/>
    </row>
    <row r="739" ht="15.75" customHeight="1">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c r="AA739" s="135"/>
      <c r="AB739" s="135"/>
      <c r="AC739" s="135"/>
      <c r="AD739" s="135"/>
    </row>
    <row r="740" ht="15.75" customHeight="1">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c r="AA740" s="135"/>
      <c r="AB740" s="135"/>
      <c r="AC740" s="135"/>
      <c r="AD740" s="135"/>
    </row>
    <row r="741" ht="15.75" customHeight="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c r="AA741" s="135"/>
      <c r="AB741" s="135"/>
      <c r="AC741" s="135"/>
      <c r="AD741" s="135"/>
    </row>
    <row r="742" ht="15.75" customHeight="1">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c r="AA742" s="135"/>
      <c r="AB742" s="135"/>
      <c r="AC742" s="135"/>
      <c r="AD742" s="135"/>
    </row>
    <row r="743" ht="15.75" customHeight="1">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c r="AA743" s="135"/>
      <c r="AB743" s="135"/>
      <c r="AC743" s="135"/>
      <c r="AD743" s="135"/>
    </row>
    <row r="744" ht="15.75" customHeight="1">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c r="AA744" s="135"/>
      <c r="AB744" s="135"/>
      <c r="AC744" s="135"/>
      <c r="AD744" s="135"/>
    </row>
    <row r="745" ht="15.75" customHeight="1">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c r="AA745" s="135"/>
      <c r="AB745" s="135"/>
      <c r="AC745" s="135"/>
      <c r="AD745" s="135"/>
    </row>
    <row r="746" ht="15.75" customHeight="1">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c r="AA746" s="135"/>
      <c r="AB746" s="135"/>
      <c r="AC746" s="135"/>
      <c r="AD746" s="135"/>
    </row>
    <row r="747" ht="15.75" customHeight="1">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c r="AA747" s="135"/>
      <c r="AB747" s="135"/>
      <c r="AC747" s="135"/>
      <c r="AD747" s="135"/>
    </row>
    <row r="748" ht="15.75" customHeight="1">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c r="AA748" s="135"/>
      <c r="AB748" s="135"/>
      <c r="AC748" s="135"/>
      <c r="AD748" s="135"/>
    </row>
    <row r="749" ht="15.75" customHeight="1">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c r="AA749" s="135"/>
      <c r="AB749" s="135"/>
      <c r="AC749" s="135"/>
      <c r="AD749" s="135"/>
    </row>
    <row r="750" ht="15.75" customHeight="1">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c r="AA750" s="135"/>
      <c r="AB750" s="135"/>
      <c r="AC750" s="135"/>
      <c r="AD750" s="135"/>
    </row>
    <row r="751" ht="15.75" customHeight="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c r="AA751" s="135"/>
      <c r="AB751" s="135"/>
      <c r="AC751" s="135"/>
      <c r="AD751" s="135"/>
    </row>
    <row r="752" ht="15.75" customHeight="1">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c r="AA752" s="135"/>
      <c r="AB752" s="135"/>
      <c r="AC752" s="135"/>
      <c r="AD752" s="135"/>
    </row>
    <row r="753" ht="15.75" customHeight="1">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c r="AA753" s="135"/>
      <c r="AB753" s="135"/>
      <c r="AC753" s="135"/>
      <c r="AD753" s="135"/>
    </row>
    <row r="754" ht="15.75" customHeight="1">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c r="AA754" s="135"/>
      <c r="AB754" s="135"/>
      <c r="AC754" s="135"/>
      <c r="AD754" s="135"/>
    </row>
    <row r="755" ht="15.75" customHeight="1">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c r="AA755" s="135"/>
      <c r="AB755" s="135"/>
      <c r="AC755" s="135"/>
      <c r="AD755" s="135"/>
    </row>
    <row r="756" ht="15.75" customHeight="1">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c r="AA756" s="135"/>
      <c r="AB756" s="135"/>
      <c r="AC756" s="135"/>
      <c r="AD756" s="135"/>
    </row>
    <row r="757" ht="15.75" customHeight="1">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c r="AA757" s="135"/>
      <c r="AB757" s="135"/>
      <c r="AC757" s="135"/>
      <c r="AD757" s="135"/>
    </row>
    <row r="758" ht="15.75" customHeight="1">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c r="AA758" s="135"/>
      <c r="AB758" s="135"/>
      <c r="AC758" s="135"/>
      <c r="AD758" s="135"/>
    </row>
    <row r="759" ht="15.75" customHeight="1">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c r="AA759" s="135"/>
      <c r="AB759" s="135"/>
      <c r="AC759" s="135"/>
      <c r="AD759" s="135"/>
    </row>
    <row r="760" ht="15.75" customHeight="1">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c r="AA760" s="135"/>
      <c r="AB760" s="135"/>
      <c r="AC760" s="135"/>
      <c r="AD760" s="135"/>
    </row>
    <row r="761" ht="15.75" customHeight="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c r="AA761" s="135"/>
      <c r="AB761" s="135"/>
      <c r="AC761" s="135"/>
      <c r="AD761" s="135"/>
    </row>
    <row r="762" ht="15.75" customHeight="1">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c r="AA762" s="135"/>
      <c r="AB762" s="135"/>
      <c r="AC762" s="135"/>
      <c r="AD762" s="135"/>
    </row>
    <row r="763" ht="15.75" customHeight="1">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c r="AA763" s="135"/>
      <c r="AB763" s="135"/>
      <c r="AC763" s="135"/>
      <c r="AD763" s="135"/>
    </row>
    <row r="764" ht="15.75" customHeight="1">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c r="AA764" s="135"/>
      <c r="AB764" s="135"/>
      <c r="AC764" s="135"/>
      <c r="AD764" s="135"/>
    </row>
    <row r="765" ht="15.75" customHeight="1">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c r="AA765" s="135"/>
      <c r="AB765" s="135"/>
      <c r="AC765" s="135"/>
      <c r="AD765" s="135"/>
    </row>
    <row r="766" ht="15.75" customHeight="1">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c r="AA766" s="135"/>
      <c r="AB766" s="135"/>
      <c r="AC766" s="135"/>
      <c r="AD766" s="135"/>
    </row>
    <row r="767" ht="15.75" customHeight="1">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c r="AA767" s="135"/>
      <c r="AB767" s="135"/>
      <c r="AC767" s="135"/>
      <c r="AD767" s="135"/>
    </row>
    <row r="768" ht="15.75" customHeight="1">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c r="AA768" s="135"/>
      <c r="AB768" s="135"/>
      <c r="AC768" s="135"/>
      <c r="AD768" s="135"/>
    </row>
    <row r="769" ht="15.75" customHeight="1">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c r="AA769" s="135"/>
      <c r="AB769" s="135"/>
      <c r="AC769" s="135"/>
      <c r="AD769" s="135"/>
    </row>
    <row r="770" ht="15.75" customHeight="1">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c r="AA770" s="135"/>
      <c r="AB770" s="135"/>
      <c r="AC770" s="135"/>
      <c r="AD770" s="135"/>
    </row>
    <row r="771" ht="15.75" customHeight="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c r="AA771" s="135"/>
      <c r="AB771" s="135"/>
      <c r="AC771" s="135"/>
      <c r="AD771" s="135"/>
    </row>
    <row r="772" ht="15.75" customHeight="1">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c r="AA772" s="135"/>
      <c r="AB772" s="135"/>
      <c r="AC772" s="135"/>
      <c r="AD772" s="135"/>
    </row>
    <row r="773" ht="15.75" customHeight="1">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c r="AA773" s="135"/>
      <c r="AB773" s="135"/>
      <c r="AC773" s="135"/>
      <c r="AD773" s="135"/>
    </row>
    <row r="774" ht="15.75" customHeight="1">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c r="AA774" s="135"/>
      <c r="AB774" s="135"/>
      <c r="AC774" s="135"/>
      <c r="AD774" s="135"/>
    </row>
    <row r="775" ht="15.75" customHeight="1">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c r="AA775" s="135"/>
      <c r="AB775" s="135"/>
      <c r="AC775" s="135"/>
      <c r="AD775" s="135"/>
    </row>
    <row r="776" ht="15.75" customHeight="1">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c r="AA776" s="135"/>
      <c r="AB776" s="135"/>
      <c r="AC776" s="135"/>
      <c r="AD776" s="135"/>
    </row>
    <row r="777" ht="15.75" customHeight="1">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c r="AA777" s="135"/>
      <c r="AB777" s="135"/>
      <c r="AC777" s="135"/>
      <c r="AD777" s="135"/>
    </row>
    <row r="778" ht="15.75" customHeight="1">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c r="AA778" s="135"/>
      <c r="AB778" s="135"/>
      <c r="AC778" s="135"/>
      <c r="AD778" s="135"/>
    </row>
    <row r="779" ht="15.75" customHeight="1">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c r="AA779" s="135"/>
      <c r="AB779" s="135"/>
      <c r="AC779" s="135"/>
      <c r="AD779" s="135"/>
    </row>
    <row r="780" ht="15.75" customHeight="1">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c r="AA780" s="135"/>
      <c r="AB780" s="135"/>
      <c r="AC780" s="135"/>
      <c r="AD780" s="135"/>
    </row>
    <row r="781" ht="15.75" customHeight="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c r="AA781" s="135"/>
      <c r="AB781" s="135"/>
      <c r="AC781" s="135"/>
      <c r="AD781" s="135"/>
    </row>
    <row r="782" ht="15.75" customHeight="1">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c r="AA782" s="135"/>
      <c r="AB782" s="135"/>
      <c r="AC782" s="135"/>
      <c r="AD782" s="135"/>
    </row>
    <row r="783" ht="15.75" customHeight="1">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c r="AA783" s="135"/>
      <c r="AB783" s="135"/>
      <c r="AC783" s="135"/>
      <c r="AD783" s="135"/>
    </row>
    <row r="784" ht="15.75" customHeight="1">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c r="AA784" s="135"/>
      <c r="AB784" s="135"/>
      <c r="AC784" s="135"/>
      <c r="AD784" s="135"/>
    </row>
    <row r="785" ht="15.75" customHeight="1">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c r="AA785" s="135"/>
      <c r="AB785" s="135"/>
      <c r="AC785" s="135"/>
      <c r="AD785" s="135"/>
    </row>
    <row r="786" ht="15.75" customHeight="1">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c r="AA786" s="135"/>
      <c r="AB786" s="135"/>
      <c r="AC786" s="135"/>
      <c r="AD786" s="135"/>
    </row>
    <row r="787" ht="15.75" customHeight="1">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c r="AA787" s="135"/>
      <c r="AB787" s="135"/>
      <c r="AC787" s="135"/>
      <c r="AD787" s="135"/>
    </row>
    <row r="788" ht="15.75" customHeight="1">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c r="AA788" s="135"/>
      <c r="AB788" s="135"/>
      <c r="AC788" s="135"/>
      <c r="AD788" s="135"/>
    </row>
    <row r="789" ht="15.75" customHeight="1">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c r="AA789" s="135"/>
      <c r="AB789" s="135"/>
      <c r="AC789" s="135"/>
      <c r="AD789" s="135"/>
    </row>
    <row r="790" ht="15.75" customHeight="1">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c r="AA790" s="135"/>
      <c r="AB790" s="135"/>
      <c r="AC790" s="135"/>
      <c r="AD790" s="135"/>
    </row>
    <row r="791" ht="15.75" customHeight="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c r="AA791" s="135"/>
      <c r="AB791" s="135"/>
      <c r="AC791" s="135"/>
      <c r="AD791" s="135"/>
    </row>
    <row r="792" ht="15.75" customHeight="1">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c r="AA792" s="135"/>
      <c r="AB792" s="135"/>
      <c r="AC792" s="135"/>
      <c r="AD792" s="135"/>
    </row>
    <row r="793" ht="15.75" customHeight="1">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c r="AA793" s="135"/>
      <c r="AB793" s="135"/>
      <c r="AC793" s="135"/>
      <c r="AD793" s="135"/>
    </row>
    <row r="794" ht="15.75" customHeight="1">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c r="AA794" s="135"/>
      <c r="AB794" s="135"/>
      <c r="AC794" s="135"/>
      <c r="AD794" s="135"/>
    </row>
    <row r="795" ht="15.75" customHeight="1">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c r="AA795" s="135"/>
      <c r="AB795" s="135"/>
      <c r="AC795" s="135"/>
      <c r="AD795" s="135"/>
    </row>
    <row r="796" ht="15.75" customHeight="1">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c r="AA796" s="135"/>
      <c r="AB796" s="135"/>
      <c r="AC796" s="135"/>
      <c r="AD796" s="135"/>
    </row>
    <row r="797" ht="15.75" customHeight="1">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c r="AA797" s="135"/>
      <c r="AB797" s="135"/>
      <c r="AC797" s="135"/>
      <c r="AD797" s="135"/>
    </row>
    <row r="798" ht="15.75" customHeight="1">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c r="AA798" s="135"/>
      <c r="AB798" s="135"/>
      <c r="AC798" s="135"/>
      <c r="AD798" s="135"/>
    </row>
    <row r="799" ht="15.75" customHeight="1">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c r="AA799" s="135"/>
      <c r="AB799" s="135"/>
      <c r="AC799" s="135"/>
      <c r="AD799" s="135"/>
    </row>
    <row r="800" ht="15.75" customHeight="1">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c r="AA800" s="135"/>
      <c r="AB800" s="135"/>
      <c r="AC800" s="135"/>
      <c r="AD800" s="135"/>
    </row>
    <row r="801" ht="15.75" customHeight="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c r="AA801" s="135"/>
      <c r="AB801" s="135"/>
      <c r="AC801" s="135"/>
      <c r="AD801" s="135"/>
    </row>
    <row r="802" ht="15.75" customHeight="1">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c r="AA802" s="135"/>
      <c r="AB802" s="135"/>
      <c r="AC802" s="135"/>
      <c r="AD802" s="135"/>
    </row>
    <row r="803" ht="15.75" customHeight="1">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c r="AA803" s="135"/>
      <c r="AB803" s="135"/>
      <c r="AC803" s="135"/>
      <c r="AD803" s="135"/>
    </row>
    <row r="804" ht="15.75" customHeight="1">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c r="AA804" s="135"/>
      <c r="AB804" s="135"/>
      <c r="AC804" s="135"/>
      <c r="AD804" s="135"/>
    </row>
    <row r="805" ht="15.75" customHeight="1">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c r="AA805" s="135"/>
      <c r="AB805" s="135"/>
      <c r="AC805" s="135"/>
      <c r="AD805" s="135"/>
    </row>
    <row r="806" ht="15.75" customHeight="1">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c r="AA806" s="135"/>
      <c r="AB806" s="135"/>
      <c r="AC806" s="135"/>
      <c r="AD806" s="135"/>
    </row>
    <row r="807" ht="15.75" customHeight="1">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c r="AA807" s="135"/>
      <c r="AB807" s="135"/>
      <c r="AC807" s="135"/>
      <c r="AD807" s="135"/>
    </row>
    <row r="808" ht="15.75" customHeight="1">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c r="AA808" s="135"/>
      <c r="AB808" s="135"/>
      <c r="AC808" s="135"/>
      <c r="AD808" s="135"/>
    </row>
    <row r="809" ht="15.75" customHeight="1">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c r="AA809" s="135"/>
      <c r="AB809" s="135"/>
      <c r="AC809" s="135"/>
      <c r="AD809" s="135"/>
    </row>
    <row r="810" ht="15.75" customHeight="1">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c r="AA810" s="135"/>
      <c r="AB810" s="135"/>
      <c r="AC810" s="135"/>
      <c r="AD810" s="135"/>
    </row>
    <row r="811" ht="15.75" customHeight="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c r="AA811" s="135"/>
      <c r="AB811" s="135"/>
      <c r="AC811" s="135"/>
      <c r="AD811" s="135"/>
    </row>
    <row r="812" ht="15.75" customHeight="1">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c r="AA812" s="135"/>
      <c r="AB812" s="135"/>
      <c r="AC812" s="135"/>
      <c r="AD812" s="135"/>
    </row>
    <row r="813" ht="15.75" customHeight="1">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c r="AA813" s="135"/>
      <c r="AB813" s="135"/>
      <c r="AC813" s="135"/>
      <c r="AD813" s="135"/>
    </row>
    <row r="814" ht="15.75" customHeight="1">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c r="AA814" s="135"/>
      <c r="AB814" s="135"/>
      <c r="AC814" s="135"/>
      <c r="AD814" s="135"/>
    </row>
    <row r="815" ht="15.75" customHeight="1">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c r="AA815" s="135"/>
      <c r="AB815" s="135"/>
      <c r="AC815" s="135"/>
      <c r="AD815" s="135"/>
    </row>
    <row r="816" ht="15.75" customHeight="1">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c r="AA816" s="135"/>
      <c r="AB816" s="135"/>
      <c r="AC816" s="135"/>
      <c r="AD816" s="135"/>
    </row>
    <row r="817" ht="15.75" customHeight="1">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c r="AA817" s="135"/>
      <c r="AB817" s="135"/>
      <c r="AC817" s="135"/>
      <c r="AD817" s="135"/>
    </row>
    <row r="818" ht="15.75" customHeight="1">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c r="AA818" s="135"/>
      <c r="AB818" s="135"/>
      <c r="AC818" s="135"/>
      <c r="AD818" s="135"/>
    </row>
    <row r="819" ht="15.75" customHeight="1">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c r="AA819" s="135"/>
      <c r="AB819" s="135"/>
      <c r="AC819" s="135"/>
      <c r="AD819" s="135"/>
    </row>
    <row r="820" ht="15.75" customHeight="1">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c r="AA820" s="135"/>
      <c r="AB820" s="135"/>
      <c r="AC820" s="135"/>
      <c r="AD820" s="135"/>
    </row>
    <row r="821" ht="15.75" customHeight="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c r="AA821" s="135"/>
      <c r="AB821" s="135"/>
      <c r="AC821" s="135"/>
      <c r="AD821" s="135"/>
    </row>
    <row r="822" ht="15.75" customHeight="1">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c r="AA822" s="135"/>
      <c r="AB822" s="135"/>
      <c r="AC822" s="135"/>
      <c r="AD822" s="135"/>
    </row>
    <row r="823" ht="15.75" customHeight="1">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c r="AA823" s="135"/>
      <c r="AB823" s="135"/>
      <c r="AC823" s="135"/>
      <c r="AD823" s="135"/>
    </row>
    <row r="824" ht="15.75" customHeight="1">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c r="AA824" s="135"/>
      <c r="AB824" s="135"/>
      <c r="AC824" s="135"/>
      <c r="AD824" s="135"/>
    </row>
    <row r="825" ht="15.75" customHeight="1">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c r="AA825" s="135"/>
      <c r="AB825" s="135"/>
      <c r="AC825" s="135"/>
      <c r="AD825" s="135"/>
    </row>
    <row r="826" ht="15.75" customHeight="1">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c r="AA826" s="135"/>
      <c r="AB826" s="135"/>
      <c r="AC826" s="135"/>
      <c r="AD826" s="135"/>
    </row>
    <row r="827" ht="15.75" customHeight="1">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c r="AA827" s="135"/>
      <c r="AB827" s="135"/>
      <c r="AC827" s="135"/>
      <c r="AD827" s="135"/>
    </row>
    <row r="828" ht="15.75" customHeight="1">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c r="AA828" s="135"/>
      <c r="AB828" s="135"/>
      <c r="AC828" s="135"/>
      <c r="AD828" s="135"/>
    </row>
    <row r="829" ht="15.75" customHeight="1">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c r="AA829" s="135"/>
      <c r="AB829" s="135"/>
      <c r="AC829" s="135"/>
      <c r="AD829" s="135"/>
    </row>
    <row r="830" ht="15.75" customHeight="1">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c r="AA830" s="135"/>
      <c r="AB830" s="135"/>
      <c r="AC830" s="135"/>
      <c r="AD830" s="135"/>
    </row>
    <row r="831" ht="15.75" customHeight="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c r="AA831" s="135"/>
      <c r="AB831" s="135"/>
      <c r="AC831" s="135"/>
      <c r="AD831" s="135"/>
    </row>
    <row r="832" ht="15.75" customHeight="1">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c r="AA832" s="135"/>
      <c r="AB832" s="135"/>
      <c r="AC832" s="135"/>
      <c r="AD832" s="135"/>
    </row>
    <row r="833" ht="15.75" customHeight="1">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c r="AA833" s="135"/>
      <c r="AB833" s="135"/>
      <c r="AC833" s="135"/>
      <c r="AD833" s="135"/>
    </row>
    <row r="834" ht="15.75" customHeight="1">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c r="AA834" s="135"/>
      <c r="AB834" s="135"/>
      <c r="AC834" s="135"/>
      <c r="AD834" s="135"/>
    </row>
    <row r="835" ht="15.75" customHeight="1">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c r="AA835" s="135"/>
      <c r="AB835" s="135"/>
      <c r="AC835" s="135"/>
      <c r="AD835" s="135"/>
    </row>
    <row r="836" ht="15.75" customHeight="1">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c r="AA836" s="135"/>
      <c r="AB836" s="135"/>
      <c r="AC836" s="135"/>
      <c r="AD836" s="135"/>
    </row>
    <row r="837" ht="15.75" customHeight="1">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c r="AA837" s="135"/>
      <c r="AB837" s="135"/>
      <c r="AC837" s="135"/>
      <c r="AD837" s="135"/>
    </row>
    <row r="838" ht="15.75" customHeight="1">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c r="AA838" s="135"/>
      <c r="AB838" s="135"/>
      <c r="AC838" s="135"/>
      <c r="AD838" s="135"/>
    </row>
    <row r="839" ht="15.75" customHeight="1">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c r="AA839" s="135"/>
      <c r="AB839" s="135"/>
      <c r="AC839" s="135"/>
      <c r="AD839" s="135"/>
    </row>
    <row r="840" ht="15.75" customHeight="1">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c r="AA840" s="135"/>
      <c r="AB840" s="135"/>
      <c r="AC840" s="135"/>
      <c r="AD840" s="135"/>
    </row>
    <row r="841" ht="15.75" customHeight="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c r="AA841" s="135"/>
      <c r="AB841" s="135"/>
      <c r="AC841" s="135"/>
      <c r="AD841" s="135"/>
    </row>
    <row r="842" ht="15.75" customHeight="1">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c r="AA842" s="135"/>
      <c r="AB842" s="135"/>
      <c r="AC842" s="135"/>
      <c r="AD842" s="135"/>
    </row>
    <row r="843" ht="15.75" customHeight="1">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c r="AA843" s="135"/>
      <c r="AB843" s="135"/>
      <c r="AC843" s="135"/>
      <c r="AD843" s="135"/>
    </row>
    <row r="844" ht="15.75" customHeight="1">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c r="AA844" s="135"/>
      <c r="AB844" s="135"/>
      <c r="AC844" s="135"/>
      <c r="AD844" s="135"/>
    </row>
    <row r="845" ht="15.75" customHeight="1">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c r="AA845" s="135"/>
      <c r="AB845" s="135"/>
      <c r="AC845" s="135"/>
      <c r="AD845" s="135"/>
    </row>
    <row r="846" ht="15.75" customHeight="1">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c r="AA846" s="135"/>
      <c r="AB846" s="135"/>
      <c r="AC846" s="135"/>
      <c r="AD846" s="135"/>
    </row>
    <row r="847" ht="15.75" customHeight="1">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c r="AA847" s="135"/>
      <c r="AB847" s="135"/>
      <c r="AC847" s="135"/>
      <c r="AD847" s="135"/>
    </row>
    <row r="848" ht="15.75" customHeight="1">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c r="AA848" s="135"/>
      <c r="AB848" s="135"/>
      <c r="AC848" s="135"/>
      <c r="AD848" s="135"/>
    </row>
    <row r="849" ht="15.75" customHeight="1">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c r="AA849" s="135"/>
      <c r="AB849" s="135"/>
      <c r="AC849" s="135"/>
      <c r="AD849" s="135"/>
    </row>
    <row r="850" ht="15.75" customHeight="1">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c r="AA850" s="135"/>
      <c r="AB850" s="135"/>
      <c r="AC850" s="135"/>
      <c r="AD850" s="135"/>
    </row>
    <row r="851" ht="15.75" customHeight="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c r="AA851" s="135"/>
      <c r="AB851" s="135"/>
      <c r="AC851" s="135"/>
      <c r="AD851" s="135"/>
    </row>
    <row r="852" ht="15.75" customHeight="1">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c r="AA852" s="135"/>
      <c r="AB852" s="135"/>
      <c r="AC852" s="135"/>
      <c r="AD852" s="135"/>
    </row>
    <row r="853" ht="15.75" customHeight="1">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c r="AA853" s="135"/>
      <c r="AB853" s="135"/>
      <c r="AC853" s="135"/>
      <c r="AD853" s="135"/>
    </row>
    <row r="854" ht="15.75" customHeight="1">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c r="AA854" s="135"/>
      <c r="AB854" s="135"/>
      <c r="AC854" s="135"/>
      <c r="AD854" s="135"/>
    </row>
    <row r="855" ht="15.75" customHeight="1">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c r="AA855" s="135"/>
      <c r="AB855" s="135"/>
      <c r="AC855" s="135"/>
      <c r="AD855" s="135"/>
    </row>
    <row r="856" ht="15.75" customHeight="1">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c r="AA856" s="135"/>
      <c r="AB856" s="135"/>
      <c r="AC856" s="135"/>
      <c r="AD856" s="135"/>
    </row>
    <row r="857" ht="15.75" customHeight="1">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c r="AA857" s="135"/>
      <c r="AB857" s="135"/>
      <c r="AC857" s="135"/>
      <c r="AD857" s="135"/>
    </row>
    <row r="858" ht="15.75" customHeight="1">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c r="AA858" s="135"/>
      <c r="AB858" s="135"/>
      <c r="AC858" s="135"/>
      <c r="AD858" s="135"/>
    </row>
    <row r="859" ht="15.75" customHeight="1">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c r="AA859" s="135"/>
      <c r="AB859" s="135"/>
      <c r="AC859" s="135"/>
      <c r="AD859" s="135"/>
    </row>
    <row r="860" ht="15.75" customHeight="1">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c r="AA860" s="135"/>
      <c r="AB860" s="135"/>
      <c r="AC860" s="135"/>
      <c r="AD860" s="135"/>
    </row>
    <row r="861" ht="15.75" customHeight="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c r="AA861" s="135"/>
      <c r="AB861" s="135"/>
      <c r="AC861" s="135"/>
      <c r="AD861" s="135"/>
    </row>
    <row r="862" ht="15.75" customHeight="1">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c r="AA862" s="135"/>
      <c r="AB862" s="135"/>
      <c r="AC862" s="135"/>
      <c r="AD862" s="135"/>
    </row>
    <row r="863" ht="15.75" customHeight="1">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c r="AA863" s="135"/>
      <c r="AB863" s="135"/>
      <c r="AC863" s="135"/>
      <c r="AD863" s="135"/>
    </row>
    <row r="864" ht="15.75" customHeight="1">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c r="AA864" s="135"/>
      <c r="AB864" s="135"/>
      <c r="AC864" s="135"/>
      <c r="AD864" s="135"/>
    </row>
    <row r="865" ht="15.75" customHeight="1">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c r="AA865" s="135"/>
      <c r="AB865" s="135"/>
      <c r="AC865" s="135"/>
      <c r="AD865" s="135"/>
    </row>
    <row r="866" ht="15.75" customHeight="1">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c r="AA866" s="135"/>
      <c r="AB866" s="135"/>
      <c r="AC866" s="135"/>
      <c r="AD866" s="135"/>
    </row>
    <row r="867" ht="15.75" customHeight="1">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c r="AA867" s="135"/>
      <c r="AB867" s="135"/>
      <c r="AC867" s="135"/>
      <c r="AD867" s="135"/>
    </row>
    <row r="868" ht="15.75" customHeight="1">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c r="AA868" s="135"/>
      <c r="AB868" s="135"/>
      <c r="AC868" s="135"/>
      <c r="AD868" s="135"/>
    </row>
    <row r="869" ht="15.75" customHeight="1">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c r="AA869" s="135"/>
      <c r="AB869" s="135"/>
      <c r="AC869" s="135"/>
      <c r="AD869" s="135"/>
    </row>
    <row r="870" ht="15.75" customHeight="1">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c r="AA870" s="135"/>
      <c r="AB870" s="135"/>
      <c r="AC870" s="135"/>
      <c r="AD870" s="135"/>
    </row>
    <row r="871" ht="15.75" customHeight="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c r="AA871" s="135"/>
      <c r="AB871" s="135"/>
      <c r="AC871" s="135"/>
      <c r="AD871" s="135"/>
    </row>
    <row r="872" ht="15.75" customHeight="1">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c r="AA872" s="135"/>
      <c r="AB872" s="135"/>
      <c r="AC872" s="135"/>
      <c r="AD872" s="135"/>
    </row>
    <row r="873" ht="15.75" customHeight="1">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c r="AA873" s="135"/>
      <c r="AB873" s="135"/>
      <c r="AC873" s="135"/>
      <c r="AD873" s="135"/>
    </row>
    <row r="874" ht="15.75" customHeight="1">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c r="AA874" s="135"/>
      <c r="AB874" s="135"/>
      <c r="AC874" s="135"/>
      <c r="AD874" s="135"/>
    </row>
    <row r="875" ht="15.75" customHeight="1">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c r="AA875" s="135"/>
      <c r="AB875" s="135"/>
      <c r="AC875" s="135"/>
      <c r="AD875" s="135"/>
    </row>
    <row r="876" ht="15.75" customHeight="1">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c r="AA876" s="135"/>
      <c r="AB876" s="135"/>
      <c r="AC876" s="135"/>
      <c r="AD876" s="135"/>
    </row>
    <row r="877" ht="15.75" customHeight="1">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c r="AA877" s="135"/>
      <c r="AB877" s="135"/>
      <c r="AC877" s="135"/>
      <c r="AD877" s="135"/>
    </row>
    <row r="878" ht="15.75" customHeight="1">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c r="AA878" s="135"/>
      <c r="AB878" s="135"/>
      <c r="AC878" s="135"/>
      <c r="AD878" s="135"/>
    </row>
    <row r="879" ht="15.75" customHeight="1">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c r="AA879" s="135"/>
      <c r="AB879" s="135"/>
      <c r="AC879" s="135"/>
      <c r="AD879" s="135"/>
    </row>
    <row r="880" ht="15.75" customHeight="1">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c r="AA880" s="135"/>
      <c r="AB880" s="135"/>
      <c r="AC880" s="135"/>
      <c r="AD880" s="135"/>
    </row>
    <row r="881" ht="15.75" customHeight="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c r="AA881" s="135"/>
      <c r="AB881" s="135"/>
      <c r="AC881" s="135"/>
      <c r="AD881" s="135"/>
    </row>
    <row r="882" ht="15.75" customHeight="1">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c r="AA882" s="135"/>
      <c r="AB882" s="135"/>
      <c r="AC882" s="135"/>
      <c r="AD882" s="135"/>
    </row>
    <row r="883" ht="15.75" customHeight="1">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c r="AA883" s="135"/>
      <c r="AB883" s="135"/>
      <c r="AC883" s="135"/>
      <c r="AD883" s="135"/>
    </row>
    <row r="884" ht="15.75" customHeight="1">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c r="AA884" s="135"/>
      <c r="AB884" s="135"/>
      <c r="AC884" s="135"/>
      <c r="AD884" s="135"/>
    </row>
    <row r="885" ht="15.75" customHeight="1">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c r="AA885" s="135"/>
      <c r="AB885" s="135"/>
      <c r="AC885" s="135"/>
      <c r="AD885" s="135"/>
    </row>
    <row r="886" ht="15.75" customHeight="1">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c r="AA886" s="135"/>
      <c r="AB886" s="135"/>
      <c r="AC886" s="135"/>
      <c r="AD886" s="135"/>
    </row>
    <row r="887" ht="15.75" customHeight="1">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c r="AA887" s="135"/>
      <c r="AB887" s="135"/>
      <c r="AC887" s="135"/>
      <c r="AD887" s="135"/>
    </row>
    <row r="888" ht="15.75" customHeight="1">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c r="AA888" s="135"/>
      <c r="AB888" s="135"/>
      <c r="AC888" s="135"/>
      <c r="AD888" s="135"/>
    </row>
    <row r="889" ht="15.75" customHeight="1">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c r="AA889" s="135"/>
      <c r="AB889" s="135"/>
      <c r="AC889" s="135"/>
      <c r="AD889" s="135"/>
    </row>
    <row r="890" ht="15.75" customHeight="1">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c r="AA890" s="135"/>
      <c r="AB890" s="135"/>
      <c r="AC890" s="135"/>
      <c r="AD890" s="135"/>
    </row>
    <row r="891" ht="15.75" customHeight="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c r="AA891" s="135"/>
      <c r="AB891" s="135"/>
      <c r="AC891" s="135"/>
      <c r="AD891" s="135"/>
    </row>
    <row r="892" ht="15.75" customHeight="1">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c r="AA892" s="135"/>
      <c r="AB892" s="135"/>
      <c r="AC892" s="135"/>
      <c r="AD892" s="135"/>
    </row>
    <row r="893" ht="15.75" customHeight="1">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c r="AA893" s="135"/>
      <c r="AB893" s="135"/>
      <c r="AC893" s="135"/>
      <c r="AD893" s="135"/>
    </row>
    <row r="894" ht="15.75" customHeight="1">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c r="AA894" s="135"/>
      <c r="AB894" s="135"/>
      <c r="AC894" s="135"/>
      <c r="AD894" s="135"/>
    </row>
    <row r="895" ht="15.75" customHeight="1">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c r="AA895" s="135"/>
      <c r="AB895" s="135"/>
      <c r="AC895" s="135"/>
      <c r="AD895" s="135"/>
    </row>
    <row r="896" ht="15.75" customHeight="1">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c r="AA896" s="135"/>
      <c r="AB896" s="135"/>
      <c r="AC896" s="135"/>
      <c r="AD896" s="135"/>
    </row>
    <row r="897" ht="15.75" customHeight="1">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c r="AA897" s="135"/>
      <c r="AB897" s="135"/>
      <c r="AC897" s="135"/>
      <c r="AD897" s="135"/>
    </row>
    <row r="898" ht="15.75" customHeight="1">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c r="AA898" s="135"/>
      <c r="AB898" s="135"/>
      <c r="AC898" s="135"/>
      <c r="AD898" s="135"/>
    </row>
    <row r="899" ht="15.75" customHeight="1">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c r="AA899" s="135"/>
      <c r="AB899" s="135"/>
      <c r="AC899" s="135"/>
      <c r="AD899" s="135"/>
    </row>
    <row r="900" ht="15.75" customHeight="1">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c r="AA900" s="135"/>
      <c r="AB900" s="135"/>
      <c r="AC900" s="135"/>
      <c r="AD900" s="135"/>
    </row>
    <row r="901" ht="15.75" customHeight="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c r="AA901" s="135"/>
      <c r="AB901" s="135"/>
      <c r="AC901" s="135"/>
      <c r="AD901" s="135"/>
    </row>
    <row r="902" ht="15.75" customHeight="1">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c r="AA902" s="135"/>
      <c r="AB902" s="135"/>
      <c r="AC902" s="135"/>
      <c r="AD902" s="135"/>
    </row>
    <row r="903" ht="15.75" customHeight="1">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c r="AA903" s="135"/>
      <c r="AB903" s="135"/>
      <c r="AC903" s="135"/>
      <c r="AD903" s="135"/>
    </row>
    <row r="904" ht="15.75" customHeight="1">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c r="AA904" s="135"/>
      <c r="AB904" s="135"/>
      <c r="AC904" s="135"/>
      <c r="AD904" s="135"/>
    </row>
    <row r="905" ht="15.75" customHeight="1">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c r="AA905" s="135"/>
      <c r="AB905" s="135"/>
      <c r="AC905" s="135"/>
      <c r="AD905" s="135"/>
    </row>
    <row r="906" ht="15.75" customHeight="1">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c r="AA906" s="135"/>
      <c r="AB906" s="135"/>
      <c r="AC906" s="135"/>
      <c r="AD906" s="135"/>
    </row>
    <row r="907" ht="15.75" customHeight="1">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c r="AA907" s="135"/>
      <c r="AB907" s="135"/>
      <c r="AC907" s="135"/>
      <c r="AD907" s="135"/>
    </row>
    <row r="908" ht="15.75" customHeight="1">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c r="AA908" s="135"/>
      <c r="AB908" s="135"/>
      <c r="AC908" s="135"/>
      <c r="AD908" s="135"/>
    </row>
    <row r="909" ht="15.75" customHeight="1">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c r="AA909" s="135"/>
      <c r="AB909" s="135"/>
      <c r="AC909" s="135"/>
      <c r="AD909" s="135"/>
    </row>
    <row r="910" ht="15.75" customHeight="1">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c r="AA910" s="135"/>
      <c r="AB910" s="135"/>
      <c r="AC910" s="135"/>
      <c r="AD910" s="135"/>
    </row>
    <row r="911" ht="15.75" customHeight="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c r="AA911" s="135"/>
      <c r="AB911" s="135"/>
      <c r="AC911" s="135"/>
      <c r="AD911" s="135"/>
    </row>
    <row r="912" ht="15.75" customHeight="1">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c r="AA912" s="135"/>
      <c r="AB912" s="135"/>
      <c r="AC912" s="135"/>
      <c r="AD912" s="135"/>
    </row>
    <row r="913" ht="15.75" customHeight="1">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c r="AA913" s="135"/>
      <c r="AB913" s="135"/>
      <c r="AC913" s="135"/>
      <c r="AD913" s="135"/>
    </row>
    <row r="914" ht="15.75" customHeight="1">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c r="AA914" s="135"/>
      <c r="AB914" s="135"/>
      <c r="AC914" s="135"/>
      <c r="AD914" s="135"/>
    </row>
    <row r="915" ht="15.75" customHeight="1">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c r="AA915" s="135"/>
      <c r="AB915" s="135"/>
      <c r="AC915" s="135"/>
      <c r="AD915" s="135"/>
    </row>
    <row r="916" ht="15.75" customHeight="1">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c r="AA916" s="135"/>
      <c r="AB916" s="135"/>
      <c r="AC916" s="135"/>
      <c r="AD916" s="135"/>
    </row>
    <row r="917" ht="15.75" customHeight="1">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c r="AA917" s="135"/>
      <c r="AB917" s="135"/>
      <c r="AC917" s="135"/>
      <c r="AD917" s="135"/>
    </row>
    <row r="918" ht="15.75" customHeight="1">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c r="AA918" s="135"/>
      <c r="AB918" s="135"/>
      <c r="AC918" s="135"/>
      <c r="AD918" s="135"/>
    </row>
    <row r="919" ht="15.75" customHeight="1">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c r="AA919" s="135"/>
      <c r="AB919" s="135"/>
      <c r="AC919" s="135"/>
      <c r="AD919" s="135"/>
    </row>
    <row r="920" ht="15.75" customHeight="1">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c r="AA920" s="135"/>
      <c r="AB920" s="135"/>
      <c r="AC920" s="135"/>
      <c r="AD920" s="135"/>
    </row>
    <row r="921" ht="15.75" customHeight="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c r="AA921" s="135"/>
      <c r="AB921" s="135"/>
      <c r="AC921" s="135"/>
      <c r="AD921" s="135"/>
    </row>
    <row r="922" ht="15.75" customHeight="1">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c r="AA922" s="135"/>
      <c r="AB922" s="135"/>
      <c r="AC922" s="135"/>
      <c r="AD922" s="135"/>
    </row>
    <row r="923" ht="15.75" customHeight="1">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c r="AA923" s="135"/>
      <c r="AB923" s="135"/>
      <c r="AC923" s="135"/>
      <c r="AD923" s="135"/>
    </row>
    <row r="924" ht="15.75" customHeight="1">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c r="AA924" s="135"/>
      <c r="AB924" s="135"/>
      <c r="AC924" s="135"/>
      <c r="AD924" s="135"/>
    </row>
    <row r="925" ht="15.75" customHeight="1">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c r="AA925" s="135"/>
      <c r="AB925" s="135"/>
      <c r="AC925" s="135"/>
      <c r="AD925" s="135"/>
    </row>
    <row r="926" ht="15.75" customHeight="1">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c r="AA926" s="135"/>
      <c r="AB926" s="135"/>
      <c r="AC926" s="135"/>
      <c r="AD926" s="135"/>
    </row>
    <row r="927" ht="15.75" customHeight="1">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c r="AA927" s="135"/>
      <c r="AB927" s="135"/>
      <c r="AC927" s="135"/>
      <c r="AD927" s="135"/>
    </row>
    <row r="928" ht="15.75" customHeight="1">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c r="AA928" s="135"/>
      <c r="AB928" s="135"/>
      <c r="AC928" s="135"/>
      <c r="AD928" s="135"/>
    </row>
    <row r="929" ht="15.75" customHeight="1">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c r="AA929" s="135"/>
      <c r="AB929" s="135"/>
      <c r="AC929" s="135"/>
      <c r="AD929" s="135"/>
    </row>
    <row r="930" ht="15.75" customHeight="1">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c r="AA930" s="135"/>
      <c r="AB930" s="135"/>
      <c r="AC930" s="135"/>
      <c r="AD930" s="135"/>
    </row>
    <row r="931" ht="15.75" customHeight="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c r="AA931" s="135"/>
      <c r="AB931" s="135"/>
      <c r="AC931" s="135"/>
      <c r="AD931" s="135"/>
    </row>
    <row r="932" ht="15.75" customHeight="1">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c r="AA932" s="135"/>
      <c r="AB932" s="135"/>
      <c r="AC932" s="135"/>
      <c r="AD932" s="135"/>
    </row>
    <row r="933" ht="15.75" customHeight="1">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c r="AA933" s="135"/>
      <c r="AB933" s="135"/>
      <c r="AC933" s="135"/>
      <c r="AD933" s="135"/>
    </row>
    <row r="934" ht="15.75" customHeight="1">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c r="AA934" s="135"/>
      <c r="AB934" s="135"/>
      <c r="AC934" s="135"/>
      <c r="AD934" s="135"/>
    </row>
    <row r="935" ht="15.75" customHeight="1">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c r="AA935" s="135"/>
      <c r="AB935" s="135"/>
      <c r="AC935" s="135"/>
      <c r="AD935" s="135"/>
    </row>
    <row r="936" ht="15.75" customHeight="1">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c r="AA936" s="135"/>
      <c r="AB936" s="135"/>
      <c r="AC936" s="135"/>
      <c r="AD936" s="135"/>
    </row>
    <row r="937" ht="15.75" customHeight="1">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c r="AA937" s="135"/>
      <c r="AB937" s="135"/>
      <c r="AC937" s="135"/>
      <c r="AD937" s="135"/>
    </row>
    <row r="938" ht="15.75" customHeight="1">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c r="AA938" s="135"/>
      <c r="AB938" s="135"/>
      <c r="AC938" s="135"/>
      <c r="AD938" s="135"/>
    </row>
    <row r="939" ht="15.75" customHeight="1">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c r="AA939" s="135"/>
      <c r="AB939" s="135"/>
      <c r="AC939" s="135"/>
      <c r="AD939" s="135"/>
    </row>
    <row r="940" ht="15.75" customHeight="1">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c r="AA940" s="135"/>
      <c r="AB940" s="135"/>
      <c r="AC940" s="135"/>
      <c r="AD940" s="135"/>
    </row>
    <row r="941" ht="15.75" customHeight="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c r="AA941" s="135"/>
      <c r="AB941" s="135"/>
      <c r="AC941" s="135"/>
      <c r="AD941" s="135"/>
    </row>
    <row r="942" ht="15.75" customHeight="1">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c r="AA942" s="135"/>
      <c r="AB942" s="135"/>
      <c r="AC942" s="135"/>
      <c r="AD942" s="135"/>
    </row>
    <row r="943" ht="15.75" customHeight="1">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c r="AA943" s="135"/>
      <c r="AB943" s="135"/>
      <c r="AC943" s="135"/>
      <c r="AD943" s="135"/>
    </row>
    <row r="944" ht="15.75" customHeight="1">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c r="AA944" s="135"/>
      <c r="AB944" s="135"/>
      <c r="AC944" s="135"/>
      <c r="AD944" s="135"/>
    </row>
    <row r="945" ht="15.75" customHeight="1">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c r="AA945" s="135"/>
      <c r="AB945" s="135"/>
      <c r="AC945" s="135"/>
      <c r="AD945" s="135"/>
    </row>
    <row r="946" ht="15.75" customHeight="1">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c r="AA946" s="135"/>
      <c r="AB946" s="135"/>
      <c r="AC946" s="135"/>
      <c r="AD946" s="135"/>
    </row>
    <row r="947" ht="15.75" customHeight="1">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c r="AA947" s="135"/>
      <c r="AB947" s="135"/>
      <c r="AC947" s="135"/>
      <c r="AD947" s="135"/>
    </row>
    <row r="948" ht="15.75" customHeight="1">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c r="AA948" s="135"/>
      <c r="AB948" s="135"/>
      <c r="AC948" s="135"/>
      <c r="AD948" s="135"/>
    </row>
    <row r="949" ht="15.75" customHeight="1">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c r="AA949" s="135"/>
      <c r="AB949" s="135"/>
      <c r="AC949" s="135"/>
      <c r="AD949" s="135"/>
    </row>
    <row r="950" ht="15.75" customHeight="1">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c r="AA950" s="135"/>
      <c r="AB950" s="135"/>
      <c r="AC950" s="135"/>
      <c r="AD950" s="135"/>
    </row>
    <row r="951" ht="15.75" customHeight="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c r="AA951" s="135"/>
      <c r="AB951" s="135"/>
      <c r="AC951" s="135"/>
      <c r="AD951" s="135"/>
    </row>
    <row r="952" ht="15.75" customHeight="1">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c r="AA952" s="135"/>
      <c r="AB952" s="135"/>
      <c r="AC952" s="135"/>
      <c r="AD952" s="135"/>
    </row>
    <row r="953" ht="15.75" customHeight="1">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c r="AA953" s="135"/>
      <c r="AB953" s="135"/>
      <c r="AC953" s="135"/>
      <c r="AD953" s="135"/>
    </row>
    <row r="954" ht="15.75" customHeight="1">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c r="AA954" s="135"/>
      <c r="AB954" s="135"/>
      <c r="AC954" s="135"/>
      <c r="AD954" s="135"/>
    </row>
    <row r="955" ht="15.75" customHeight="1">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c r="AA955" s="135"/>
      <c r="AB955" s="135"/>
      <c r="AC955" s="135"/>
      <c r="AD955" s="135"/>
    </row>
    <row r="956" ht="15.75" customHeight="1">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c r="AA956" s="135"/>
      <c r="AB956" s="135"/>
      <c r="AC956" s="135"/>
      <c r="AD956" s="135"/>
    </row>
    <row r="957" ht="15.75" customHeight="1">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c r="AA957" s="135"/>
      <c r="AB957" s="135"/>
      <c r="AC957" s="135"/>
      <c r="AD957" s="135"/>
    </row>
    <row r="958" ht="15.75" customHeight="1">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c r="AA958" s="135"/>
      <c r="AB958" s="135"/>
      <c r="AC958" s="135"/>
      <c r="AD958" s="135"/>
    </row>
    <row r="959" ht="15.75" customHeight="1">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c r="AA959" s="135"/>
      <c r="AB959" s="135"/>
      <c r="AC959" s="135"/>
      <c r="AD959" s="135"/>
    </row>
    <row r="960" ht="15.75" customHeight="1">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c r="AA960" s="135"/>
      <c r="AB960" s="135"/>
      <c r="AC960" s="135"/>
      <c r="AD960" s="135"/>
    </row>
    <row r="961" ht="15.75" customHeight="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c r="AA961" s="135"/>
      <c r="AB961" s="135"/>
      <c r="AC961" s="135"/>
      <c r="AD961" s="135"/>
    </row>
    <row r="962" ht="15.75" customHeight="1">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c r="AA962" s="135"/>
      <c r="AB962" s="135"/>
      <c r="AC962" s="135"/>
      <c r="AD962" s="135"/>
    </row>
    <row r="963" ht="15.75" customHeight="1">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c r="AA963" s="135"/>
      <c r="AB963" s="135"/>
      <c r="AC963" s="135"/>
      <c r="AD963" s="135"/>
    </row>
    <row r="964" ht="15.75" customHeight="1">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c r="AA964" s="135"/>
      <c r="AB964" s="135"/>
      <c r="AC964" s="135"/>
      <c r="AD964" s="135"/>
    </row>
    <row r="965" ht="15.75" customHeight="1">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c r="AA965" s="135"/>
      <c r="AB965" s="135"/>
      <c r="AC965" s="135"/>
      <c r="AD965" s="135"/>
    </row>
    <row r="966" ht="15.75" customHeight="1">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c r="AA966" s="135"/>
      <c r="AB966" s="135"/>
      <c r="AC966" s="135"/>
      <c r="AD966" s="135"/>
    </row>
    <row r="967" ht="15.75" customHeight="1">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c r="AA967" s="135"/>
      <c r="AB967" s="135"/>
      <c r="AC967" s="135"/>
      <c r="AD967" s="135"/>
    </row>
    <row r="968" ht="15.75" customHeight="1">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c r="AA968" s="135"/>
      <c r="AB968" s="135"/>
      <c r="AC968" s="135"/>
      <c r="AD968" s="135"/>
    </row>
    <row r="969" ht="15.75" customHeight="1">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c r="AA969" s="135"/>
      <c r="AB969" s="135"/>
      <c r="AC969" s="135"/>
      <c r="AD969" s="135"/>
    </row>
    <row r="970" ht="15.75" customHeight="1">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c r="AA970" s="135"/>
      <c r="AB970" s="135"/>
      <c r="AC970" s="135"/>
      <c r="AD970" s="135"/>
    </row>
    <row r="971" ht="15.75" customHeight="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c r="AA971" s="135"/>
      <c r="AB971" s="135"/>
      <c r="AC971" s="135"/>
      <c r="AD971" s="135"/>
    </row>
    <row r="972" ht="15.75" customHeight="1">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c r="AA972" s="135"/>
      <c r="AB972" s="135"/>
      <c r="AC972" s="135"/>
      <c r="AD972" s="135"/>
    </row>
    <row r="973" ht="15.75" customHeight="1">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c r="AA973" s="135"/>
      <c r="AB973" s="135"/>
      <c r="AC973" s="135"/>
      <c r="AD973" s="135"/>
    </row>
    <row r="974" ht="15.75" customHeight="1">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c r="AA974" s="135"/>
      <c r="AB974" s="135"/>
      <c r="AC974" s="135"/>
      <c r="AD974" s="135"/>
    </row>
    <row r="975" ht="15.75" customHeight="1">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c r="AA975" s="135"/>
      <c r="AB975" s="135"/>
      <c r="AC975" s="135"/>
      <c r="AD975" s="135"/>
    </row>
    <row r="976" ht="15.75" customHeight="1">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c r="AA976" s="135"/>
      <c r="AB976" s="135"/>
      <c r="AC976" s="135"/>
      <c r="AD976" s="135"/>
    </row>
    <row r="977" ht="15.75" customHeight="1">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c r="AA977" s="135"/>
      <c r="AB977" s="135"/>
      <c r="AC977" s="135"/>
      <c r="AD977" s="135"/>
    </row>
    <row r="978" ht="15.75" customHeight="1">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c r="AA978" s="135"/>
      <c r="AB978" s="135"/>
      <c r="AC978" s="135"/>
      <c r="AD978" s="135"/>
    </row>
    <row r="979" ht="15.75" customHeight="1">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c r="AA979" s="135"/>
      <c r="AB979" s="135"/>
      <c r="AC979" s="135"/>
      <c r="AD979" s="135"/>
    </row>
    <row r="980" ht="15.75" customHeight="1">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c r="AA980" s="135"/>
      <c r="AB980" s="135"/>
      <c r="AC980" s="135"/>
      <c r="AD980" s="135"/>
    </row>
    <row r="981" ht="15.75" customHeight="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c r="AA981" s="135"/>
      <c r="AB981" s="135"/>
      <c r="AC981" s="135"/>
      <c r="AD981" s="135"/>
    </row>
    <row r="982" ht="15.75" customHeight="1">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c r="AA982" s="135"/>
      <c r="AB982" s="135"/>
      <c r="AC982" s="135"/>
      <c r="AD982" s="135"/>
    </row>
    <row r="983" ht="15.75" customHeight="1">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c r="AA983" s="135"/>
      <c r="AB983" s="135"/>
      <c r="AC983" s="135"/>
      <c r="AD983" s="135"/>
    </row>
    <row r="984" ht="15.75" customHeight="1">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c r="AA984" s="135"/>
      <c r="AB984" s="135"/>
      <c r="AC984" s="135"/>
      <c r="AD984" s="135"/>
    </row>
    <row r="985" ht="15.75" customHeight="1">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c r="AA985" s="135"/>
      <c r="AB985" s="135"/>
      <c r="AC985" s="135"/>
      <c r="AD985" s="135"/>
    </row>
    <row r="986" ht="15.75" customHeight="1">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c r="AA986" s="135"/>
      <c r="AB986" s="135"/>
      <c r="AC986" s="135"/>
      <c r="AD986" s="135"/>
    </row>
    <row r="987" ht="15.75" customHeight="1">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c r="AA987" s="135"/>
      <c r="AB987" s="135"/>
      <c r="AC987" s="135"/>
      <c r="AD987" s="135"/>
    </row>
    <row r="988" ht="15.75" customHeight="1">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c r="AA988" s="135"/>
      <c r="AB988" s="135"/>
      <c r="AC988" s="135"/>
      <c r="AD988" s="135"/>
    </row>
    <row r="989" ht="15.75" customHeight="1">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c r="AA989" s="135"/>
      <c r="AB989" s="135"/>
      <c r="AC989" s="135"/>
      <c r="AD989" s="135"/>
    </row>
    <row r="990" ht="15.75" customHeight="1">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c r="AA990" s="135"/>
      <c r="AB990" s="135"/>
      <c r="AC990" s="135"/>
      <c r="AD990" s="135"/>
    </row>
    <row r="991" ht="15.75" customHeight="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c r="AA991" s="135"/>
      <c r="AB991" s="135"/>
      <c r="AC991" s="135"/>
      <c r="AD991" s="135"/>
    </row>
    <row r="992" ht="15.75" customHeight="1">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c r="AA992" s="135"/>
      <c r="AB992" s="135"/>
      <c r="AC992" s="135"/>
      <c r="AD992" s="135"/>
    </row>
    <row r="993" ht="15.75" customHeight="1">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c r="AA993" s="135"/>
      <c r="AB993" s="135"/>
      <c r="AC993" s="135"/>
      <c r="AD993" s="135"/>
    </row>
    <row r="994" ht="15.75" customHeight="1">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c r="AA994" s="135"/>
      <c r="AB994" s="135"/>
      <c r="AC994" s="135"/>
      <c r="AD994" s="135"/>
    </row>
    <row r="995" ht="15.75" customHeight="1">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c r="AA995" s="135"/>
      <c r="AB995" s="135"/>
      <c r="AC995" s="135"/>
      <c r="AD995" s="135"/>
    </row>
    <row r="996" ht="15.75" customHeight="1">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c r="AA996" s="135"/>
      <c r="AB996" s="135"/>
      <c r="AC996" s="135"/>
      <c r="AD996" s="135"/>
    </row>
    <row r="997" ht="15.75" customHeight="1">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c r="AA997" s="135"/>
      <c r="AB997" s="135"/>
      <c r="AC997" s="135"/>
      <c r="AD997" s="135"/>
    </row>
    <row r="998" ht="15.75" customHeight="1">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c r="AA998" s="135"/>
      <c r="AB998" s="135"/>
      <c r="AC998" s="135"/>
      <c r="AD998" s="135"/>
    </row>
    <row r="999" ht="15.75" customHeight="1">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c r="AA999" s="135"/>
      <c r="AB999" s="135"/>
      <c r="AC999" s="135"/>
      <c r="AD999" s="135"/>
    </row>
    <row r="1000" ht="15.75" customHeight="1">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c r="AA1000" s="135"/>
      <c r="AB1000" s="135"/>
      <c r="AC1000" s="135"/>
      <c r="AD1000" s="135"/>
    </row>
  </sheetData>
  <mergeCells count="84">
    <mergeCell ref="J38:AD38"/>
    <mergeCell ref="J39:AD39"/>
    <mergeCell ref="J31:AD31"/>
    <mergeCell ref="J32:AD32"/>
    <mergeCell ref="J33:AD33"/>
    <mergeCell ref="J34:AD34"/>
    <mergeCell ref="J35:AD35"/>
    <mergeCell ref="J36:AD36"/>
    <mergeCell ref="J37:AD37"/>
    <mergeCell ref="J47:AD47"/>
    <mergeCell ref="J48:AD48"/>
    <mergeCell ref="J40:AD40"/>
    <mergeCell ref="J41:AD41"/>
    <mergeCell ref="J42:AD42"/>
    <mergeCell ref="J43:AD43"/>
    <mergeCell ref="J44:AD44"/>
    <mergeCell ref="J45:AD45"/>
    <mergeCell ref="J46:AD46"/>
    <mergeCell ref="B40:I50"/>
    <mergeCell ref="B52:I52"/>
    <mergeCell ref="B53:I55"/>
    <mergeCell ref="B56:I58"/>
    <mergeCell ref="B59:I61"/>
    <mergeCell ref="B63:I64"/>
    <mergeCell ref="B19:I19"/>
    <mergeCell ref="B21:I21"/>
    <mergeCell ref="B22:I24"/>
    <mergeCell ref="B25:I27"/>
    <mergeCell ref="B28:I30"/>
    <mergeCell ref="B31:I33"/>
    <mergeCell ref="B34:I39"/>
    <mergeCell ref="J64:AD64"/>
    <mergeCell ref="A66:AD66"/>
    <mergeCell ref="J57:AD57"/>
    <mergeCell ref="J58:AD58"/>
    <mergeCell ref="J59:AD59"/>
    <mergeCell ref="J60:AD60"/>
    <mergeCell ref="J61:AD61"/>
    <mergeCell ref="B62:AD62"/>
    <mergeCell ref="J63:AD63"/>
    <mergeCell ref="J6:AD6"/>
    <mergeCell ref="J7:AD7"/>
    <mergeCell ref="B2:I2"/>
    <mergeCell ref="J2:AD2"/>
    <mergeCell ref="B3:I5"/>
    <mergeCell ref="J3:AD3"/>
    <mergeCell ref="J4:AD4"/>
    <mergeCell ref="J5:AD5"/>
    <mergeCell ref="J8:AD8"/>
    <mergeCell ref="J9:AD9"/>
    <mergeCell ref="J10:AD10"/>
    <mergeCell ref="J11:AD11"/>
    <mergeCell ref="J12:AD12"/>
    <mergeCell ref="J13:AD13"/>
    <mergeCell ref="J14:AD14"/>
    <mergeCell ref="J15:AD15"/>
    <mergeCell ref="B6:I8"/>
    <mergeCell ref="B9:I9"/>
    <mergeCell ref="B10:I12"/>
    <mergeCell ref="B13:I13"/>
    <mergeCell ref="B14:I16"/>
    <mergeCell ref="B17:I17"/>
    <mergeCell ref="B18:I18"/>
    <mergeCell ref="J16:AD16"/>
    <mergeCell ref="J17:AD17"/>
    <mergeCell ref="J18:AD18"/>
    <mergeCell ref="J19:AD19"/>
    <mergeCell ref="J21:AD21"/>
    <mergeCell ref="J22:AD22"/>
    <mergeCell ref="J23:AD23"/>
    <mergeCell ref="J24:AD24"/>
    <mergeCell ref="J25:AD25"/>
    <mergeCell ref="J26:AD26"/>
    <mergeCell ref="J27:AD27"/>
    <mergeCell ref="J28:AD28"/>
    <mergeCell ref="J29:AD29"/>
    <mergeCell ref="J30:AD30"/>
    <mergeCell ref="J49:AD49"/>
    <mergeCell ref="J50:AD50"/>
    <mergeCell ref="J52:AD52"/>
    <mergeCell ref="J53:AD53"/>
    <mergeCell ref="J54:AD54"/>
    <mergeCell ref="J55:AD55"/>
    <mergeCell ref="J56:AD56"/>
  </mergeCells>
  <printOptions horizontalCentered="1" verticalCentered="1"/>
  <pageMargins bottom="0.0" footer="0.0" header="0.0" left="0.0" right="0.0" top="0.0"/>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showGridLines="0" workbookViewId="0"/>
  </sheetViews>
  <sheetFormatPr customHeight="1" defaultColWidth="12.63" defaultRowHeight="15.0"/>
  <cols>
    <col customWidth="1" min="1" max="34" width="6.0"/>
    <col customWidth="1" min="35" max="35" width="6.25"/>
    <col customWidth="1" min="36" max="38" width="10.75"/>
    <col customWidth="1" min="39" max="48" width="11.13"/>
    <col customWidth="1" min="49" max="52" width="5.38"/>
  </cols>
  <sheetData>
    <row r="1" ht="31.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2"/>
      <c r="AF1" s="1"/>
      <c r="AG1" s="1"/>
      <c r="AH1" s="2"/>
      <c r="AI1" s="2"/>
      <c r="AJ1" s="136"/>
      <c r="AK1" s="137"/>
      <c r="AL1" s="137"/>
      <c r="AM1" s="137"/>
      <c r="AN1" s="137"/>
      <c r="AO1" s="137"/>
      <c r="AP1" s="137"/>
      <c r="AQ1" s="137"/>
      <c r="AR1" s="137"/>
      <c r="AS1" s="137"/>
      <c r="AT1" s="137"/>
      <c r="AU1" s="137"/>
      <c r="AV1" s="137"/>
      <c r="AW1" s="137"/>
      <c r="AX1" s="1"/>
      <c r="AY1" s="1"/>
      <c r="AZ1" s="1"/>
    </row>
    <row r="2" ht="31.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2"/>
      <c r="AF2" s="1"/>
      <c r="AG2" s="1"/>
      <c r="AH2" s="2"/>
      <c r="AI2" s="2"/>
      <c r="AJ2" s="136"/>
      <c r="AK2" s="137"/>
      <c r="AL2" s="137"/>
      <c r="AM2" s="137"/>
      <c r="AN2" s="137"/>
      <c r="AO2" s="137"/>
      <c r="AP2" s="137"/>
      <c r="AQ2" s="137"/>
      <c r="AR2" s="137"/>
      <c r="AS2" s="137"/>
      <c r="AT2" s="137"/>
      <c r="AU2" s="137"/>
      <c r="AV2" s="137"/>
      <c r="AW2" s="137"/>
      <c r="AX2" s="1"/>
      <c r="AY2" s="1"/>
      <c r="AZ2" s="1"/>
    </row>
    <row r="3" ht="31.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2"/>
      <c r="AF3" s="1"/>
      <c r="AG3" s="1"/>
      <c r="AH3" s="2"/>
      <c r="AI3" s="2"/>
      <c r="AJ3" s="136"/>
      <c r="AK3" s="137"/>
      <c r="AL3" s="137"/>
      <c r="AM3" s="137"/>
      <c r="AN3" s="137"/>
      <c r="AO3" s="137"/>
      <c r="AP3" s="137"/>
      <c r="AQ3" s="137"/>
      <c r="AR3" s="137"/>
      <c r="AS3" s="137"/>
      <c r="AT3" s="137"/>
      <c r="AU3" s="137"/>
      <c r="AV3" s="137"/>
      <c r="AW3" s="137"/>
      <c r="AX3" s="1"/>
      <c r="AY3" s="1"/>
      <c r="AZ3" s="1"/>
    </row>
    <row r="4" ht="31.5" customHeight="1">
      <c r="A4" s="1"/>
      <c r="B4" s="138"/>
      <c r="C4" s="139"/>
      <c r="D4" s="139"/>
      <c r="E4" s="139"/>
      <c r="F4" s="139"/>
      <c r="G4" s="139"/>
      <c r="H4" s="139"/>
      <c r="I4" s="139"/>
      <c r="J4" s="139"/>
      <c r="K4" s="139"/>
      <c r="L4" s="139"/>
      <c r="M4" s="140"/>
      <c r="N4" s="1"/>
      <c r="O4" s="1"/>
      <c r="P4" s="1"/>
      <c r="Q4" s="1"/>
      <c r="R4" s="1"/>
      <c r="S4" s="1"/>
      <c r="T4" s="1"/>
      <c r="U4" s="1"/>
      <c r="V4" s="1"/>
      <c r="W4" s="1"/>
      <c r="X4" s="1"/>
      <c r="Y4" s="1"/>
      <c r="Z4" s="1"/>
      <c r="AA4" s="1"/>
      <c r="AB4" s="1"/>
      <c r="AC4" s="1"/>
      <c r="AD4" s="1"/>
      <c r="AE4" s="2"/>
      <c r="AF4" s="1"/>
      <c r="AG4" s="1"/>
      <c r="AH4" s="2"/>
      <c r="AI4" s="2"/>
      <c r="AJ4" s="136"/>
      <c r="AK4" s="137"/>
      <c r="AL4" s="137"/>
      <c r="AM4" s="137"/>
      <c r="AN4" s="137"/>
      <c r="AO4" s="137"/>
      <c r="AP4" s="137"/>
      <c r="AQ4" s="137"/>
      <c r="AR4" s="137"/>
      <c r="AS4" s="137"/>
      <c r="AT4" s="137"/>
      <c r="AU4" s="137"/>
      <c r="AV4" s="137"/>
      <c r="AW4" s="137"/>
      <c r="AX4" s="1"/>
      <c r="AY4" s="1"/>
      <c r="AZ4" s="1"/>
    </row>
    <row r="5" ht="31.5" customHeight="1">
      <c r="A5" s="1"/>
      <c r="B5" s="141"/>
      <c r="C5" s="2"/>
      <c r="D5" s="2" t="s">
        <v>190</v>
      </c>
      <c r="E5" s="2"/>
      <c r="F5" s="2"/>
      <c r="G5" s="2"/>
      <c r="H5" s="2"/>
      <c r="I5" s="2"/>
      <c r="J5" s="2"/>
      <c r="K5" s="2"/>
      <c r="L5" s="2"/>
      <c r="M5" s="142"/>
      <c r="N5" s="1"/>
      <c r="O5" s="1"/>
      <c r="P5" s="2" t="s">
        <v>191</v>
      </c>
      <c r="Q5" s="2"/>
      <c r="R5" s="2"/>
      <c r="S5" s="2"/>
      <c r="T5" s="1"/>
      <c r="U5" s="1"/>
      <c r="V5" s="2"/>
      <c r="W5" s="2"/>
      <c r="X5" s="2"/>
      <c r="Y5" s="1"/>
      <c r="Z5" s="1"/>
      <c r="AA5" s="1"/>
      <c r="AB5" s="1"/>
      <c r="AC5" s="1"/>
      <c r="AD5" s="1"/>
      <c r="AE5" s="2"/>
      <c r="AF5" s="1"/>
      <c r="AG5" s="1"/>
      <c r="AH5" s="2"/>
      <c r="AI5" s="2"/>
      <c r="AJ5" s="136"/>
      <c r="AK5" s="137"/>
      <c r="AL5" s="137"/>
      <c r="AM5" s="137"/>
      <c r="AN5" s="2"/>
      <c r="AO5" s="2"/>
      <c r="AP5" s="2"/>
      <c r="AQ5" s="2"/>
      <c r="AR5" s="2"/>
      <c r="AS5" s="2"/>
      <c r="AT5" s="2"/>
      <c r="AU5" s="2"/>
      <c r="AV5" s="2"/>
      <c r="AW5" s="2"/>
      <c r="AX5" s="2"/>
      <c r="AY5" s="2"/>
      <c r="AZ5" s="2"/>
    </row>
    <row r="6" ht="31.5" customHeight="1">
      <c r="A6" s="1"/>
      <c r="B6" s="141"/>
      <c r="C6" s="2"/>
      <c r="D6" s="2" t="s">
        <v>192</v>
      </c>
      <c r="E6" s="2"/>
      <c r="F6" s="2"/>
      <c r="G6" s="2"/>
      <c r="H6" s="2"/>
      <c r="I6" s="2"/>
      <c r="J6" s="2"/>
      <c r="K6" s="2"/>
      <c r="L6" s="2"/>
      <c r="M6" s="142"/>
      <c r="N6" s="1"/>
      <c r="O6" s="1"/>
      <c r="P6" s="4" t="s">
        <v>193</v>
      </c>
      <c r="S6" s="143" t="str">
        <f>VLOOKUP($AK$74,'今回DT'!$B:$C,2,0)</f>
        <v>#REF!</v>
      </c>
      <c r="AG6" s="1"/>
      <c r="AH6" s="2"/>
      <c r="AI6" s="2"/>
      <c r="AJ6" s="136"/>
      <c r="AK6" s="137"/>
      <c r="AL6" s="137"/>
      <c r="AM6" s="137"/>
      <c r="AN6" s="137"/>
      <c r="AO6" s="137"/>
      <c r="AP6" s="137"/>
      <c r="AQ6" s="137"/>
      <c r="AR6" s="137"/>
      <c r="AS6" s="137"/>
      <c r="AT6" s="137"/>
      <c r="AU6" s="137"/>
      <c r="AV6" s="137"/>
      <c r="AW6" s="137"/>
      <c r="AX6" s="1"/>
      <c r="AY6" s="1"/>
      <c r="AZ6" s="1"/>
    </row>
    <row r="7" ht="31.5" customHeight="1">
      <c r="A7" s="1"/>
      <c r="B7" s="141"/>
      <c r="C7" s="2"/>
      <c r="D7" s="144" t="str">
        <f>VLOOKUP($AO$73,'今回DT'!$B:$V,'今回DT'!$C$1,1)</f>
        <v>#REF!</v>
      </c>
      <c r="E7" s="117"/>
      <c r="F7" s="117"/>
      <c r="G7" s="117"/>
      <c r="H7" s="117"/>
      <c r="I7" s="117"/>
      <c r="J7" s="117"/>
      <c r="K7" s="117"/>
      <c r="L7" s="2"/>
      <c r="M7" s="142"/>
      <c r="N7" s="1"/>
      <c r="O7" s="1"/>
      <c r="P7" s="117"/>
      <c r="Q7" s="117"/>
      <c r="R7" s="117"/>
      <c r="S7" s="117"/>
      <c r="T7" s="117"/>
      <c r="U7" s="117"/>
      <c r="V7" s="117"/>
      <c r="W7" s="117"/>
      <c r="X7" s="117"/>
      <c r="Y7" s="117"/>
      <c r="Z7" s="117"/>
      <c r="AA7" s="117"/>
      <c r="AB7" s="117"/>
      <c r="AC7" s="117"/>
      <c r="AD7" s="117"/>
      <c r="AE7" s="117"/>
      <c r="AF7" s="117"/>
      <c r="AG7" s="1"/>
      <c r="AH7" s="2"/>
      <c r="AI7" s="2"/>
      <c r="AJ7" s="136"/>
      <c r="AK7" s="137"/>
      <c r="AL7" s="137"/>
      <c r="AM7" s="137"/>
      <c r="AN7" s="137"/>
      <c r="AO7" s="137"/>
      <c r="AP7" s="137"/>
      <c r="AQ7" s="137"/>
      <c r="AR7" s="137"/>
      <c r="AS7" s="137"/>
      <c r="AT7" s="137"/>
      <c r="AU7" s="137"/>
      <c r="AV7" s="137"/>
      <c r="AW7" s="137"/>
      <c r="AX7" s="1"/>
      <c r="AY7" s="1"/>
      <c r="AZ7" s="1"/>
    </row>
    <row r="8" ht="31.5" customHeight="1">
      <c r="A8" s="1"/>
      <c r="B8" s="141"/>
      <c r="C8" s="2"/>
      <c r="D8" s="2" t="s">
        <v>194</v>
      </c>
      <c r="E8" s="2"/>
      <c r="F8" s="2"/>
      <c r="G8" s="2"/>
      <c r="H8" s="2"/>
      <c r="I8" s="2"/>
      <c r="J8" s="2"/>
      <c r="K8" s="2"/>
      <c r="L8" s="2"/>
      <c r="M8" s="142"/>
      <c r="N8" s="1"/>
      <c r="O8" s="1"/>
      <c r="P8" s="145" t="s">
        <v>195</v>
      </c>
      <c r="Q8" s="104"/>
      <c r="R8" s="104"/>
      <c r="S8" s="143" t="str">
        <f>VLOOKUP($AK$74,'前回DT'!$B:$C,2,0)</f>
        <v>#REF!</v>
      </c>
      <c r="AG8" s="1"/>
      <c r="AH8" s="2"/>
      <c r="AI8" s="2"/>
      <c r="AJ8" s="136"/>
      <c r="AK8" s="137"/>
      <c r="AL8" s="137"/>
      <c r="AM8" s="137"/>
      <c r="AN8" s="137"/>
      <c r="AO8" s="137"/>
      <c r="AP8" s="137"/>
      <c r="AQ8" s="137"/>
      <c r="AR8" s="137"/>
      <c r="AS8" s="137"/>
      <c r="AT8" s="137"/>
      <c r="AU8" s="137"/>
      <c r="AV8" s="137"/>
      <c r="AW8" s="137"/>
      <c r="AX8" s="1"/>
      <c r="AY8" s="1"/>
      <c r="AZ8" s="1"/>
    </row>
    <row r="9" ht="31.5" customHeight="1">
      <c r="A9" s="1"/>
      <c r="B9" s="141"/>
      <c r="C9" s="2"/>
      <c r="D9" s="144" t="str">
        <f>'1表紙'!G35</f>
        <v>[登録した受検開始日～受検終了日]</v>
      </c>
      <c r="E9" s="117"/>
      <c r="F9" s="117"/>
      <c r="G9" s="117"/>
      <c r="H9" s="117"/>
      <c r="I9" s="117"/>
      <c r="J9" s="117"/>
      <c r="K9" s="117"/>
      <c r="L9" s="2"/>
      <c r="M9" s="142"/>
      <c r="N9" s="1"/>
      <c r="O9" s="1"/>
      <c r="P9" s="117"/>
      <c r="Q9" s="117"/>
      <c r="R9" s="117"/>
      <c r="S9" s="117"/>
      <c r="T9" s="117"/>
      <c r="U9" s="117"/>
      <c r="V9" s="117"/>
      <c r="W9" s="117"/>
      <c r="X9" s="117"/>
      <c r="Y9" s="117"/>
      <c r="Z9" s="117"/>
      <c r="AA9" s="117"/>
      <c r="AB9" s="117"/>
      <c r="AC9" s="117"/>
      <c r="AD9" s="117"/>
      <c r="AE9" s="117"/>
      <c r="AF9" s="117"/>
      <c r="AG9" s="1"/>
      <c r="AH9" s="2"/>
      <c r="AI9" s="2"/>
      <c r="AJ9" s="136"/>
      <c r="AK9" s="137"/>
      <c r="AL9" s="137"/>
      <c r="AM9" s="137"/>
      <c r="AN9" s="137"/>
      <c r="AO9" s="137"/>
      <c r="AP9" s="137"/>
      <c r="AQ9" s="137"/>
      <c r="AR9" s="137"/>
      <c r="AS9" s="137"/>
      <c r="AT9" s="137"/>
      <c r="AU9" s="137"/>
      <c r="AV9" s="137"/>
      <c r="AW9" s="137"/>
      <c r="AX9" s="1"/>
      <c r="AY9" s="1"/>
      <c r="AZ9" s="1"/>
    </row>
    <row r="10" ht="31.5" customHeight="1">
      <c r="A10" s="1"/>
      <c r="B10" s="141"/>
      <c r="C10" s="2"/>
      <c r="D10" s="2"/>
      <c r="E10" s="2"/>
      <c r="F10" s="2"/>
      <c r="G10" s="2"/>
      <c r="H10" s="2"/>
      <c r="I10" s="2"/>
      <c r="J10" s="2"/>
      <c r="K10" s="2"/>
      <c r="L10" s="2"/>
      <c r="M10" s="142"/>
      <c r="N10" s="1"/>
      <c r="O10" s="1"/>
      <c r="P10" s="145" t="s">
        <v>196</v>
      </c>
      <c r="Q10" s="104"/>
      <c r="R10" s="104"/>
      <c r="S10" s="143" t="str">
        <f>VLOOKUP($AK$74,'前々回DT'!$B:$C,2,0)</f>
        <v>#REF!</v>
      </c>
      <c r="AG10" s="1"/>
      <c r="AH10" s="2"/>
      <c r="AI10" s="2"/>
      <c r="AJ10" s="136"/>
      <c r="AK10" s="137"/>
      <c r="AL10" s="137"/>
      <c r="AM10" s="137"/>
      <c r="AN10" s="137"/>
      <c r="AO10" s="137"/>
      <c r="AP10" s="137"/>
      <c r="AQ10" s="137"/>
      <c r="AR10" s="137"/>
      <c r="AS10" s="137"/>
      <c r="AT10" s="137"/>
      <c r="AU10" s="137"/>
      <c r="AV10" s="137"/>
      <c r="AW10" s="137"/>
      <c r="AX10" s="1"/>
      <c r="AY10" s="1"/>
      <c r="AZ10" s="1"/>
    </row>
    <row r="11" ht="31.5" customHeight="1">
      <c r="A11" s="1"/>
      <c r="B11" s="146"/>
      <c r="C11" s="147"/>
      <c r="D11" s="147"/>
      <c r="E11" s="147"/>
      <c r="F11" s="147"/>
      <c r="G11" s="147"/>
      <c r="H11" s="147"/>
      <c r="I11" s="147"/>
      <c r="J11" s="147"/>
      <c r="K11" s="147"/>
      <c r="L11" s="147"/>
      <c r="M11" s="148"/>
      <c r="N11" s="1"/>
      <c r="O11" s="1"/>
      <c r="P11" s="117"/>
      <c r="Q11" s="117"/>
      <c r="R11" s="117"/>
      <c r="S11" s="117"/>
      <c r="T11" s="117"/>
      <c r="U11" s="117"/>
      <c r="V11" s="117"/>
      <c r="W11" s="117"/>
      <c r="X11" s="117"/>
      <c r="Y11" s="117"/>
      <c r="Z11" s="117"/>
      <c r="AA11" s="117"/>
      <c r="AB11" s="117"/>
      <c r="AC11" s="117"/>
      <c r="AD11" s="117"/>
      <c r="AE11" s="117"/>
      <c r="AF11" s="117"/>
      <c r="AG11" s="1"/>
      <c r="AH11" s="2"/>
      <c r="AI11" s="2"/>
      <c r="AJ11" s="136"/>
      <c r="AK11" s="137"/>
      <c r="AL11" s="137"/>
      <c r="AM11" s="137"/>
      <c r="AN11" s="137"/>
      <c r="AO11" s="137"/>
      <c r="AP11" s="137"/>
      <c r="AQ11" s="137"/>
      <c r="AR11" s="137"/>
      <c r="AS11" s="137"/>
      <c r="AT11" s="137"/>
      <c r="AU11" s="137"/>
      <c r="AV11" s="137"/>
      <c r="AW11" s="137"/>
      <c r="AX11" s="1"/>
      <c r="AY11" s="1"/>
      <c r="AZ11" s="1"/>
    </row>
    <row r="12" ht="31.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2"/>
      <c r="AF12" s="1"/>
      <c r="AG12" s="1"/>
      <c r="AH12" s="2"/>
      <c r="AI12" s="2"/>
      <c r="AJ12" s="136"/>
      <c r="AK12" s="137"/>
      <c r="AL12" s="137"/>
      <c r="AM12" s="137"/>
      <c r="AN12" s="137"/>
      <c r="AO12" s="137"/>
      <c r="AP12" s="137"/>
      <c r="AQ12" s="137"/>
      <c r="AR12" s="137"/>
      <c r="AS12" s="137"/>
      <c r="AT12" s="137"/>
      <c r="AU12" s="137"/>
      <c r="AV12" s="137"/>
      <c r="AW12" s="137"/>
      <c r="AX12" s="1"/>
      <c r="AY12" s="1"/>
      <c r="AZ12" s="1"/>
    </row>
    <row r="13" ht="33.75" customHeight="1">
      <c r="A13" s="1"/>
      <c r="B13" s="149"/>
      <c r="C13" s="150"/>
      <c r="D13" s="150"/>
      <c r="E13" s="150"/>
      <c r="F13" s="150"/>
      <c r="G13" s="150"/>
      <c r="H13" s="150"/>
      <c r="I13" s="150"/>
      <c r="J13" s="150"/>
      <c r="K13" s="3" t="s">
        <v>197</v>
      </c>
      <c r="X13" s="150"/>
      <c r="Y13" s="150"/>
      <c r="Z13" s="150"/>
      <c r="AA13" s="150"/>
      <c r="AB13" s="150"/>
      <c r="AC13" s="150"/>
      <c r="AD13" s="150"/>
      <c r="AE13" s="150"/>
      <c r="AF13" s="150"/>
      <c r="AG13" s="1"/>
      <c r="AH13" s="2"/>
      <c r="AI13" s="2"/>
      <c r="AJ13" s="136"/>
      <c r="AK13" s="137"/>
      <c r="AL13" s="137"/>
      <c r="AM13" s="137"/>
      <c r="AN13" s="137"/>
      <c r="AO13" s="137"/>
      <c r="AP13" s="137"/>
      <c r="AQ13" s="137"/>
      <c r="AR13" s="137"/>
      <c r="AS13" s="137"/>
      <c r="AT13" s="137"/>
      <c r="AU13" s="137"/>
      <c r="AV13" s="137"/>
      <c r="AW13" s="137"/>
      <c r="AX13" s="1"/>
      <c r="AY13" s="1"/>
      <c r="AZ13" s="1"/>
    </row>
    <row r="14" ht="33.0" customHeight="1">
      <c r="A14" s="1"/>
      <c r="B14" s="151"/>
      <c r="C14" s="152"/>
      <c r="D14" s="152"/>
      <c r="E14" s="152"/>
      <c r="F14" s="152"/>
      <c r="G14" s="152"/>
      <c r="H14" s="152"/>
      <c r="I14" s="152"/>
      <c r="J14" s="152"/>
      <c r="X14" s="152"/>
      <c r="Y14" s="152"/>
      <c r="Z14" s="152"/>
      <c r="AA14" s="152"/>
      <c r="AB14" s="152"/>
      <c r="AC14" s="152"/>
      <c r="AD14" s="152"/>
      <c r="AE14" s="152"/>
      <c r="AF14" s="153"/>
      <c r="AG14" s="1"/>
      <c r="AH14" s="2"/>
      <c r="AI14" s="2"/>
      <c r="AJ14" s="136"/>
      <c r="AK14" s="137"/>
      <c r="AL14" s="137"/>
      <c r="AM14" s="137"/>
      <c r="AN14" s="137"/>
      <c r="AO14" s="137"/>
      <c r="AP14" s="137"/>
      <c r="AQ14" s="137"/>
      <c r="AR14" s="137"/>
      <c r="AS14" s="137"/>
      <c r="AT14" s="137"/>
      <c r="AU14" s="137"/>
      <c r="AV14" s="137"/>
      <c r="AW14" s="137"/>
      <c r="AX14" s="1"/>
      <c r="AY14" s="1"/>
      <c r="AZ14" s="1"/>
    </row>
    <row r="15" ht="31.5" customHeight="1">
      <c r="A15" s="1"/>
      <c r="B15" s="141"/>
      <c r="C15" s="154" t="s">
        <v>198</v>
      </c>
      <c r="AE15" s="2"/>
      <c r="AF15" s="142"/>
      <c r="AG15" s="1"/>
      <c r="AH15" s="2"/>
      <c r="AI15" s="2"/>
      <c r="AJ15" s="136"/>
      <c r="AK15" s="137"/>
      <c r="AL15" s="137"/>
      <c r="AM15" s="137"/>
      <c r="AN15" s="137"/>
      <c r="AO15" s="137"/>
      <c r="AP15" s="137"/>
      <c r="AQ15" s="137"/>
      <c r="AR15" s="137"/>
      <c r="AS15" s="137"/>
      <c r="AT15" s="137"/>
      <c r="AU15" s="137"/>
      <c r="AV15" s="137"/>
      <c r="AW15" s="137"/>
      <c r="AX15" s="1"/>
      <c r="AY15" s="1"/>
      <c r="AZ15" s="1"/>
    </row>
    <row r="16" ht="31.5" customHeight="1">
      <c r="A16" s="1"/>
      <c r="B16" s="141"/>
      <c r="C16" s="155" t="s">
        <v>199</v>
      </c>
      <c r="AF16" s="142"/>
      <c r="AG16" s="1"/>
      <c r="AH16" s="2"/>
      <c r="AI16" s="2"/>
      <c r="AJ16" s="136"/>
      <c r="AK16" s="137"/>
      <c r="AL16" s="137"/>
      <c r="AM16" s="137"/>
      <c r="AN16" s="137"/>
      <c r="AO16" s="137"/>
      <c r="AP16" s="137"/>
      <c r="AQ16" s="137"/>
      <c r="AR16" s="137"/>
      <c r="AS16" s="137"/>
      <c r="AT16" s="137"/>
      <c r="AU16" s="137"/>
      <c r="AV16" s="137"/>
      <c r="AW16" s="137"/>
      <c r="AX16" s="1"/>
      <c r="AY16" s="1"/>
      <c r="AZ16" s="1"/>
    </row>
    <row r="17" ht="31.5" customHeight="1">
      <c r="A17" s="1"/>
      <c r="B17" s="141"/>
      <c r="AF17" s="142"/>
      <c r="AG17" s="1"/>
      <c r="AH17" s="2"/>
      <c r="AI17" s="2"/>
      <c r="AJ17" s="136"/>
      <c r="AK17" s="137"/>
      <c r="AL17" s="137"/>
      <c r="AM17" s="137"/>
      <c r="AN17" s="137"/>
      <c r="AO17" s="137"/>
      <c r="AP17" s="137"/>
      <c r="AQ17" s="137"/>
      <c r="AR17" s="137"/>
      <c r="AS17" s="137"/>
      <c r="AT17" s="137"/>
      <c r="AU17" s="137"/>
      <c r="AV17" s="137"/>
      <c r="AW17" s="137"/>
      <c r="AX17" s="1"/>
      <c r="AY17" s="1"/>
      <c r="AZ17" s="1"/>
    </row>
    <row r="18" ht="31.5" customHeight="1">
      <c r="A18" s="1"/>
      <c r="B18" s="141"/>
      <c r="AF18" s="142"/>
      <c r="AG18" s="1"/>
      <c r="AH18" s="2"/>
      <c r="AI18" s="2"/>
      <c r="AJ18" s="136"/>
      <c r="AK18" s="137"/>
      <c r="AL18" s="137"/>
      <c r="AM18" s="137"/>
      <c r="AN18" s="137"/>
      <c r="AO18" s="137"/>
      <c r="AP18" s="137"/>
      <c r="AQ18" s="137"/>
      <c r="AR18" s="137"/>
      <c r="AS18" s="137"/>
      <c r="AT18" s="137"/>
      <c r="AU18" s="137"/>
      <c r="AV18" s="137"/>
      <c r="AW18" s="137"/>
      <c r="AX18" s="1"/>
      <c r="AY18" s="1"/>
      <c r="AZ18" s="1"/>
    </row>
    <row r="19" ht="31.5" customHeight="1">
      <c r="A19" s="1"/>
      <c r="B19" s="141"/>
      <c r="AF19" s="142"/>
      <c r="AG19" s="1"/>
      <c r="AH19" s="2"/>
      <c r="AI19" s="2"/>
      <c r="AJ19" s="136"/>
      <c r="AK19" s="137"/>
      <c r="AL19" s="137"/>
      <c r="AM19" s="137"/>
      <c r="AN19" s="137"/>
      <c r="AO19" s="137"/>
      <c r="AP19" s="137"/>
      <c r="AQ19" s="137"/>
      <c r="AR19" s="137"/>
      <c r="AS19" s="137"/>
      <c r="AT19" s="137"/>
      <c r="AU19" s="137"/>
      <c r="AV19" s="137"/>
      <c r="AW19" s="137"/>
      <c r="AX19" s="1"/>
      <c r="AY19" s="1"/>
      <c r="AZ19" s="1"/>
    </row>
    <row r="20" ht="31.5" customHeight="1">
      <c r="A20" s="1"/>
      <c r="B20" s="141"/>
      <c r="AF20" s="142"/>
      <c r="AG20" s="1"/>
      <c r="AH20" s="2"/>
      <c r="AI20" s="2"/>
      <c r="AJ20" s="136"/>
      <c r="AK20" s="137"/>
      <c r="AL20" s="137"/>
      <c r="AM20" s="137"/>
      <c r="AN20" s="137"/>
      <c r="AO20" s="137"/>
      <c r="AP20" s="137"/>
      <c r="AQ20" s="137"/>
      <c r="AR20" s="137"/>
      <c r="AS20" s="137"/>
      <c r="AT20" s="137"/>
      <c r="AU20" s="137"/>
      <c r="AV20" s="137"/>
      <c r="AW20" s="137"/>
      <c r="AX20" s="1"/>
      <c r="AY20" s="1"/>
      <c r="AZ20" s="1"/>
    </row>
    <row r="21" ht="31.5" customHeight="1">
      <c r="A21" s="1"/>
      <c r="B21" s="141"/>
      <c r="AF21" s="142"/>
      <c r="AG21" s="1"/>
      <c r="AH21" s="2"/>
      <c r="AI21" s="2"/>
      <c r="AJ21" s="136"/>
      <c r="AK21" s="137"/>
      <c r="AL21" s="137"/>
      <c r="AM21" s="137"/>
      <c r="AN21" s="137"/>
      <c r="AO21" s="137"/>
      <c r="AP21" s="137"/>
      <c r="AQ21" s="137"/>
      <c r="AR21" s="137"/>
      <c r="AS21" s="137"/>
      <c r="AT21" s="137"/>
      <c r="AU21" s="137"/>
      <c r="AV21" s="137"/>
      <c r="AW21" s="137"/>
      <c r="AX21" s="1"/>
      <c r="AY21" s="1"/>
      <c r="AZ21" s="1"/>
    </row>
    <row r="22" ht="31.5" customHeight="1">
      <c r="A22" s="1"/>
      <c r="B22" s="141"/>
      <c r="AF22" s="142"/>
      <c r="AG22" s="1"/>
      <c r="AH22" s="2"/>
      <c r="AI22" s="2"/>
      <c r="AJ22" s="136"/>
      <c r="AK22" s="137"/>
      <c r="AL22" s="137"/>
      <c r="AM22" s="137"/>
      <c r="AN22" s="137"/>
      <c r="AO22" s="137"/>
      <c r="AP22" s="137"/>
      <c r="AQ22" s="137"/>
      <c r="AR22" s="137"/>
      <c r="AS22" s="137"/>
      <c r="AT22" s="137"/>
      <c r="AU22" s="137"/>
      <c r="AV22" s="137"/>
      <c r="AW22" s="137"/>
      <c r="AX22" s="1"/>
      <c r="AY22" s="1"/>
      <c r="AZ22" s="1"/>
    </row>
    <row r="23" ht="33.75" customHeight="1">
      <c r="A23" s="1"/>
      <c r="B23" s="141"/>
      <c r="C23" s="156"/>
      <c r="D23" s="156"/>
      <c r="E23" s="150"/>
      <c r="F23" s="156"/>
      <c r="G23" s="156"/>
      <c r="H23" s="156"/>
      <c r="I23" s="156"/>
      <c r="J23" s="156"/>
      <c r="K23" s="156"/>
      <c r="L23" s="156"/>
      <c r="M23" s="156"/>
      <c r="N23" s="156"/>
      <c r="O23" s="156"/>
      <c r="P23" s="156"/>
      <c r="Q23" s="156"/>
      <c r="R23" s="156"/>
      <c r="S23" s="156"/>
      <c r="T23" s="156"/>
      <c r="U23" s="156"/>
      <c r="V23" s="156"/>
      <c r="W23" s="156"/>
      <c r="X23" s="156"/>
      <c r="Y23" s="156"/>
      <c r="Z23" s="156"/>
      <c r="AA23" s="156"/>
      <c r="AB23" s="2"/>
      <c r="AC23" s="150"/>
      <c r="AD23" s="150"/>
      <c r="AE23" s="2"/>
      <c r="AF23" s="142"/>
      <c r="AG23" s="1"/>
      <c r="AH23" s="2"/>
      <c r="AI23" s="2"/>
      <c r="AJ23" s="136"/>
      <c r="AK23" s="137"/>
      <c r="AL23" s="137"/>
      <c r="AM23" s="137"/>
      <c r="AN23" s="137"/>
      <c r="AO23" s="137"/>
      <c r="AP23" s="137"/>
      <c r="AQ23" s="137"/>
      <c r="AR23" s="137"/>
      <c r="AS23" s="137"/>
      <c r="AT23" s="137"/>
      <c r="AU23" s="137"/>
      <c r="AV23" s="137"/>
      <c r="AW23" s="137"/>
      <c r="AX23" s="1"/>
      <c r="AY23" s="1"/>
      <c r="AZ23" s="1"/>
    </row>
    <row r="24" ht="33.0" customHeight="1">
      <c r="A24" s="1"/>
      <c r="B24" s="141"/>
      <c r="C24" s="156"/>
      <c r="D24" s="156"/>
      <c r="E24" s="156"/>
      <c r="F24" s="156"/>
      <c r="G24" s="156"/>
      <c r="H24" s="156"/>
      <c r="I24" s="156"/>
      <c r="J24" s="156"/>
      <c r="K24" s="156"/>
      <c r="L24" s="156"/>
      <c r="M24" s="156"/>
      <c r="N24" s="156"/>
      <c r="O24" s="156"/>
      <c r="P24" s="156"/>
      <c r="Q24" s="156"/>
      <c r="R24" s="156"/>
      <c r="S24" s="156"/>
      <c r="T24" s="156"/>
      <c r="U24" s="156"/>
      <c r="V24" s="156"/>
      <c r="W24" s="156"/>
      <c r="X24" s="156"/>
      <c r="Y24" s="156"/>
      <c r="Z24" s="156"/>
      <c r="AA24" s="156"/>
      <c r="AB24" s="2"/>
      <c r="AC24" s="150"/>
      <c r="AD24" s="150"/>
      <c r="AE24" s="2"/>
      <c r="AF24" s="142"/>
      <c r="AG24" s="1"/>
      <c r="AH24" s="2"/>
      <c r="AI24" s="2"/>
      <c r="AJ24" s="136"/>
      <c r="AK24" s="137"/>
      <c r="AL24" s="137"/>
      <c r="AM24" s="137"/>
      <c r="AN24" s="137"/>
      <c r="AO24" s="137"/>
      <c r="AP24" s="137"/>
      <c r="AQ24" s="137"/>
      <c r="AR24" s="137"/>
      <c r="AS24" s="137"/>
      <c r="AT24" s="137"/>
      <c r="AU24" s="137"/>
      <c r="AV24" s="137"/>
      <c r="AW24" s="137"/>
      <c r="AX24" s="1"/>
      <c r="AY24" s="1"/>
      <c r="AZ24" s="1"/>
    </row>
    <row r="25" ht="31.5" customHeight="1">
      <c r="A25" s="1"/>
      <c r="B25" s="141"/>
      <c r="C25" s="157"/>
      <c r="D25" s="156"/>
      <c r="E25" s="156"/>
      <c r="F25" s="156"/>
      <c r="G25" s="156"/>
      <c r="H25" s="156"/>
      <c r="I25" s="156"/>
      <c r="J25" s="156"/>
      <c r="K25" s="156"/>
      <c r="L25" s="156"/>
      <c r="M25" s="156"/>
      <c r="N25" s="156"/>
      <c r="O25" s="156"/>
      <c r="P25" s="156"/>
      <c r="Q25" s="156"/>
      <c r="R25" s="156"/>
      <c r="S25" s="156"/>
      <c r="T25" s="156"/>
      <c r="U25" s="156"/>
      <c r="V25" s="156"/>
      <c r="W25" s="156"/>
      <c r="X25" s="156"/>
      <c r="Y25" s="156"/>
      <c r="Z25" s="156"/>
      <c r="AA25" s="156"/>
      <c r="AB25" s="2"/>
      <c r="AC25" s="150"/>
      <c r="AD25" s="150"/>
      <c r="AE25" s="2"/>
      <c r="AF25" s="142"/>
      <c r="AG25" s="1"/>
      <c r="AH25" s="2"/>
      <c r="AI25" s="2"/>
      <c r="AJ25" s="136"/>
      <c r="AK25" s="137"/>
      <c r="AL25" s="137"/>
      <c r="AM25" s="137"/>
      <c r="AN25" s="137"/>
      <c r="AO25" s="137"/>
      <c r="AP25" s="137"/>
      <c r="AQ25" s="137"/>
      <c r="AR25" s="137"/>
      <c r="AS25" s="137"/>
      <c r="AT25" s="137"/>
      <c r="AU25" s="137"/>
      <c r="AV25" s="137"/>
      <c r="AW25" s="137"/>
      <c r="AX25" s="1"/>
      <c r="AY25" s="1"/>
      <c r="AZ25" s="1"/>
    </row>
    <row r="26" ht="33.0" customHeight="1">
      <c r="A26" s="1"/>
      <c r="B26" s="141"/>
      <c r="C26" s="157"/>
      <c r="D26" s="150"/>
      <c r="E26" s="150"/>
      <c r="F26" s="150"/>
      <c r="G26" s="150"/>
      <c r="H26" s="150"/>
      <c r="I26" s="150"/>
      <c r="J26" s="150"/>
      <c r="K26" s="150"/>
      <c r="L26" s="150"/>
      <c r="M26" s="150"/>
      <c r="N26" s="150"/>
      <c r="O26" s="156"/>
      <c r="P26" s="156"/>
      <c r="Q26" s="157"/>
      <c r="R26" s="150"/>
      <c r="S26" s="157"/>
      <c r="T26" s="157"/>
      <c r="U26" s="157"/>
      <c r="V26" s="157"/>
      <c r="W26" s="157"/>
      <c r="X26" s="157"/>
      <c r="Y26" s="157"/>
      <c r="Z26" s="150"/>
      <c r="AA26" s="150"/>
      <c r="AB26" s="2"/>
      <c r="AC26" s="150"/>
      <c r="AD26" s="150"/>
      <c r="AE26" s="2"/>
      <c r="AF26" s="142"/>
      <c r="AG26" s="1"/>
      <c r="AH26" s="2"/>
      <c r="AI26" s="2"/>
      <c r="AJ26" s="136"/>
      <c r="AK26" s="137"/>
      <c r="AL26" s="137"/>
      <c r="AM26" s="137"/>
      <c r="AN26" s="137"/>
      <c r="AO26" s="137"/>
      <c r="AP26" s="137"/>
      <c r="AQ26" s="137"/>
      <c r="AR26" s="137"/>
      <c r="AS26" s="137"/>
      <c r="AT26" s="137"/>
      <c r="AU26" s="137"/>
      <c r="AV26" s="137"/>
      <c r="AW26" s="137"/>
      <c r="AX26" s="1"/>
      <c r="AY26" s="1"/>
      <c r="AZ26" s="1"/>
    </row>
    <row r="27" ht="31.5" customHeight="1">
      <c r="A27" s="1"/>
      <c r="B27" s="141"/>
      <c r="C27" s="157"/>
      <c r="D27" s="150"/>
      <c r="E27" s="156"/>
      <c r="F27" s="156"/>
      <c r="G27" s="156"/>
      <c r="H27" s="156"/>
      <c r="I27" s="156"/>
      <c r="J27" s="156"/>
      <c r="K27" s="156"/>
      <c r="L27" s="156"/>
      <c r="M27" s="156"/>
      <c r="N27" s="2"/>
      <c r="O27" s="156"/>
      <c r="P27" s="158"/>
      <c r="R27" s="159"/>
      <c r="T27" s="158"/>
      <c r="V27" s="158"/>
      <c r="X27" s="155"/>
      <c r="Z27" s="160"/>
      <c r="AA27" s="159"/>
      <c r="AC27" s="150"/>
      <c r="AD27" s="150"/>
      <c r="AE27" s="2"/>
      <c r="AF27" s="142"/>
      <c r="AG27" s="1"/>
      <c r="AH27" s="2"/>
      <c r="AI27" s="2"/>
      <c r="AJ27" s="136"/>
      <c r="AK27" s="137"/>
      <c r="AL27" s="137"/>
      <c r="AM27" s="137"/>
      <c r="AN27" s="137"/>
      <c r="AO27" s="137"/>
      <c r="AP27" s="137"/>
      <c r="AQ27" s="137"/>
      <c r="AR27" s="137"/>
      <c r="AS27" s="137"/>
      <c r="AT27" s="137"/>
      <c r="AU27" s="137"/>
      <c r="AV27" s="137"/>
      <c r="AW27" s="137"/>
      <c r="AX27" s="1"/>
      <c r="AY27" s="1"/>
      <c r="AZ27" s="1"/>
    </row>
    <row r="28" ht="31.5" customHeight="1">
      <c r="A28" s="1"/>
      <c r="B28" s="141"/>
      <c r="C28" s="150"/>
      <c r="D28" s="150"/>
      <c r="E28" s="156"/>
      <c r="F28" s="156"/>
      <c r="G28" s="156"/>
      <c r="H28" s="156"/>
      <c r="I28" s="156"/>
      <c r="J28" s="156"/>
      <c r="K28" s="156"/>
      <c r="L28" s="156"/>
      <c r="M28" s="156"/>
      <c r="N28" s="2"/>
      <c r="O28" s="156"/>
      <c r="P28" s="156"/>
      <c r="Q28" s="157"/>
      <c r="R28" s="150"/>
      <c r="S28" s="150"/>
      <c r="T28" s="150"/>
      <c r="U28" s="150"/>
      <c r="V28" s="150"/>
      <c r="W28" s="150"/>
      <c r="X28" s="150"/>
      <c r="Y28" s="150"/>
      <c r="Z28" s="150"/>
      <c r="AA28" s="150"/>
      <c r="AB28" s="2"/>
      <c r="AC28" s="150"/>
      <c r="AD28" s="150"/>
      <c r="AE28" s="2"/>
      <c r="AF28" s="142"/>
      <c r="AG28" s="1"/>
      <c r="AH28" s="2"/>
      <c r="AI28" s="2"/>
      <c r="AJ28" s="136"/>
      <c r="AK28" s="137"/>
      <c r="AL28" s="137"/>
      <c r="AM28" s="137"/>
      <c r="AN28" s="137"/>
      <c r="AO28" s="137"/>
      <c r="AP28" s="137"/>
      <c r="AQ28" s="137"/>
      <c r="AR28" s="137"/>
      <c r="AS28" s="137"/>
      <c r="AT28" s="137"/>
      <c r="AU28" s="137"/>
      <c r="AV28" s="137"/>
      <c r="AW28" s="137"/>
      <c r="AX28" s="1"/>
      <c r="AY28" s="1"/>
      <c r="AZ28" s="1"/>
    </row>
    <row r="29" ht="31.5" customHeight="1">
      <c r="A29" s="1"/>
      <c r="B29" s="141"/>
      <c r="C29" s="150"/>
      <c r="D29" s="150"/>
      <c r="E29" s="156"/>
      <c r="F29" s="156"/>
      <c r="G29" s="156"/>
      <c r="H29" s="156"/>
      <c r="I29" s="156"/>
      <c r="J29" s="156"/>
      <c r="K29" s="156"/>
      <c r="L29" s="156"/>
      <c r="M29" s="156"/>
      <c r="N29" s="2"/>
      <c r="O29" s="156"/>
      <c r="P29" s="156"/>
      <c r="Q29" s="157"/>
      <c r="R29" s="150"/>
      <c r="S29" s="150"/>
      <c r="T29" s="150"/>
      <c r="U29" s="150"/>
      <c r="V29" s="150"/>
      <c r="W29" s="150"/>
      <c r="X29" s="150"/>
      <c r="Y29" s="150"/>
      <c r="Z29" s="150"/>
      <c r="AA29" s="150"/>
      <c r="AB29" s="2"/>
      <c r="AC29" s="150"/>
      <c r="AD29" s="150"/>
      <c r="AE29" s="2"/>
      <c r="AF29" s="142"/>
      <c r="AG29" s="1"/>
      <c r="AH29" s="2"/>
      <c r="AI29" s="2"/>
      <c r="AJ29" s="136"/>
      <c r="AK29" s="137"/>
      <c r="AL29" s="137"/>
      <c r="AM29" s="137"/>
      <c r="AN29" s="137"/>
      <c r="AO29" s="137"/>
      <c r="AP29" s="137"/>
      <c r="AQ29" s="137"/>
      <c r="AR29" s="137"/>
      <c r="AS29" s="137"/>
      <c r="AT29" s="137"/>
      <c r="AU29" s="137"/>
      <c r="AV29" s="137"/>
      <c r="AW29" s="137"/>
      <c r="AX29" s="1"/>
      <c r="AY29" s="1"/>
      <c r="AZ29" s="1"/>
    </row>
    <row r="30" ht="31.5" customHeight="1">
      <c r="A30" s="1"/>
      <c r="B30" s="141"/>
      <c r="C30" s="150"/>
      <c r="D30" s="150"/>
      <c r="E30" s="150"/>
      <c r="F30" s="150"/>
      <c r="G30" s="150"/>
      <c r="H30" s="150"/>
      <c r="I30" s="150"/>
      <c r="J30" s="150"/>
      <c r="K30" s="150"/>
      <c r="L30" s="150"/>
      <c r="M30" s="150"/>
      <c r="N30" s="150"/>
      <c r="O30" s="150"/>
      <c r="P30" s="150"/>
      <c r="Q30" s="150"/>
      <c r="R30" s="150"/>
      <c r="S30" s="150"/>
      <c r="T30" s="150"/>
      <c r="U30" s="150"/>
      <c r="V30" s="150"/>
      <c r="W30" s="150"/>
      <c r="X30" s="150"/>
      <c r="Y30" s="150"/>
      <c r="Z30" s="150"/>
      <c r="AA30" s="150"/>
      <c r="AB30" s="2"/>
      <c r="AC30" s="150"/>
      <c r="AD30" s="150"/>
      <c r="AE30" s="2"/>
      <c r="AF30" s="142"/>
      <c r="AG30" s="1"/>
      <c r="AH30" s="2"/>
      <c r="AI30" s="2"/>
      <c r="AJ30" s="136"/>
      <c r="AK30" s="137"/>
      <c r="AL30" s="137"/>
      <c r="AM30" s="137"/>
      <c r="AN30" s="137"/>
      <c r="AO30" s="137"/>
      <c r="AP30" s="137"/>
      <c r="AQ30" s="137"/>
      <c r="AR30" s="137"/>
      <c r="AS30" s="137"/>
      <c r="AT30" s="137"/>
      <c r="AU30" s="137"/>
      <c r="AV30" s="137"/>
      <c r="AW30" s="137"/>
      <c r="AX30" s="1"/>
      <c r="AY30" s="1"/>
      <c r="AZ30" s="1"/>
    </row>
    <row r="31" ht="31.5" customHeight="1">
      <c r="A31" s="1"/>
      <c r="B31" s="141"/>
      <c r="C31" s="150"/>
      <c r="D31" s="150"/>
      <c r="E31" s="156"/>
      <c r="F31" s="156"/>
      <c r="G31" s="156"/>
      <c r="H31" s="156"/>
      <c r="I31" s="156"/>
      <c r="J31" s="156"/>
      <c r="K31" s="156"/>
      <c r="L31" s="156"/>
      <c r="M31" s="156"/>
      <c r="N31" s="156"/>
      <c r="O31" s="156"/>
      <c r="P31" s="156"/>
      <c r="Q31" s="156"/>
      <c r="R31" s="156"/>
      <c r="S31" s="156"/>
      <c r="T31" s="156"/>
      <c r="U31" s="156"/>
      <c r="V31" s="156"/>
      <c r="W31" s="156"/>
      <c r="X31" s="156"/>
      <c r="Y31" s="156"/>
      <c r="Z31" s="156"/>
      <c r="AA31" s="156"/>
      <c r="AB31" s="2"/>
      <c r="AC31" s="150"/>
      <c r="AD31" s="150"/>
      <c r="AE31" s="2"/>
      <c r="AF31" s="161"/>
      <c r="AG31" s="1"/>
      <c r="AH31" s="2"/>
      <c r="AI31" s="2"/>
      <c r="AJ31" s="136"/>
      <c r="AK31" s="137"/>
      <c r="AL31" s="137"/>
      <c r="AM31" s="137"/>
      <c r="AN31" s="137"/>
      <c r="AO31" s="137"/>
      <c r="AP31" s="137"/>
      <c r="AQ31" s="137"/>
      <c r="AR31" s="137"/>
      <c r="AS31" s="137"/>
      <c r="AT31" s="137"/>
      <c r="AU31" s="137"/>
      <c r="AV31" s="137"/>
      <c r="AW31" s="137"/>
      <c r="AX31" s="1"/>
      <c r="AY31" s="1"/>
      <c r="AZ31" s="1"/>
    </row>
    <row r="32" ht="31.5" customHeight="1">
      <c r="A32" s="1"/>
      <c r="B32" s="141"/>
      <c r="C32" s="150"/>
      <c r="D32" s="150"/>
      <c r="E32" s="150"/>
      <c r="F32" s="156"/>
      <c r="G32" s="150"/>
      <c r="H32" s="150"/>
      <c r="I32" s="150"/>
      <c r="J32" s="150"/>
      <c r="K32" s="150"/>
      <c r="L32" s="156"/>
      <c r="M32" s="156"/>
      <c r="N32" s="156"/>
      <c r="O32" s="156"/>
      <c r="P32" s="156"/>
      <c r="Q32" s="156"/>
      <c r="R32" s="156"/>
      <c r="S32" s="156"/>
      <c r="T32" s="156"/>
      <c r="U32" s="156"/>
      <c r="V32" s="156"/>
      <c r="W32" s="156"/>
      <c r="X32" s="156"/>
      <c r="Y32" s="156"/>
      <c r="Z32" s="156"/>
      <c r="AA32" s="156"/>
      <c r="AB32" s="2"/>
      <c r="AC32" s="150"/>
      <c r="AD32" s="150"/>
      <c r="AE32" s="2"/>
      <c r="AF32" s="161"/>
      <c r="AG32" s="1"/>
      <c r="AH32" s="2"/>
      <c r="AI32" s="2"/>
      <c r="AJ32" s="136"/>
      <c r="AK32" s="137"/>
      <c r="AL32" s="137"/>
      <c r="AM32" s="137"/>
      <c r="AN32" s="137"/>
      <c r="AO32" s="137"/>
      <c r="AP32" s="137"/>
      <c r="AQ32" s="137"/>
      <c r="AR32" s="137"/>
      <c r="AS32" s="137"/>
      <c r="AT32" s="137"/>
      <c r="AU32" s="137"/>
      <c r="AV32" s="137"/>
      <c r="AW32" s="137"/>
      <c r="AX32" s="1"/>
      <c r="AY32" s="1"/>
      <c r="AZ32" s="1"/>
    </row>
    <row r="33" ht="31.5" customHeight="1">
      <c r="A33" s="1"/>
      <c r="B33" s="141"/>
      <c r="C33" s="150"/>
      <c r="D33" s="150"/>
      <c r="E33" s="150"/>
      <c r="F33" s="150"/>
      <c r="G33" s="150"/>
      <c r="H33" s="150"/>
      <c r="I33" s="150"/>
      <c r="J33" s="150"/>
      <c r="K33" s="150"/>
      <c r="L33" s="150"/>
      <c r="M33" s="150"/>
      <c r="N33" s="150"/>
      <c r="O33" s="150"/>
      <c r="P33" s="150"/>
      <c r="Q33" s="157"/>
      <c r="R33" s="157"/>
      <c r="S33" s="157"/>
      <c r="T33" s="157"/>
      <c r="U33" s="157"/>
      <c r="V33" s="157"/>
      <c r="W33" s="157"/>
      <c r="X33" s="157"/>
      <c r="Y33" s="157"/>
      <c r="Z33" s="157"/>
      <c r="AA33" s="157"/>
      <c r="AB33" s="157"/>
      <c r="AC33" s="150"/>
      <c r="AD33" s="150"/>
      <c r="AE33" s="2"/>
      <c r="AF33" s="161"/>
      <c r="AG33" s="1"/>
      <c r="AH33" s="2"/>
      <c r="AI33" s="2"/>
      <c r="AJ33" s="136"/>
      <c r="AK33" s="137"/>
      <c r="AL33" s="137"/>
      <c r="AM33" s="137"/>
      <c r="AN33" s="137"/>
      <c r="AO33" s="137"/>
      <c r="AP33" s="137"/>
      <c r="AQ33" s="137"/>
      <c r="AR33" s="137"/>
      <c r="AS33" s="137"/>
      <c r="AT33" s="137"/>
      <c r="AU33" s="137"/>
      <c r="AV33" s="137"/>
      <c r="AW33" s="137"/>
      <c r="AX33" s="1"/>
      <c r="AY33" s="1"/>
      <c r="AZ33" s="1"/>
    </row>
    <row r="34" ht="31.5" customHeight="1">
      <c r="A34" s="1"/>
      <c r="B34" s="141"/>
      <c r="C34" s="150"/>
      <c r="D34" s="150"/>
      <c r="E34" s="150"/>
      <c r="F34" s="150"/>
      <c r="G34" s="150"/>
      <c r="H34" s="150"/>
      <c r="I34" s="150"/>
      <c r="J34" s="150"/>
      <c r="K34" s="150"/>
      <c r="L34" s="150"/>
      <c r="M34" s="150"/>
      <c r="N34" s="150"/>
      <c r="O34" s="150"/>
      <c r="P34" s="150"/>
      <c r="Q34" s="157"/>
      <c r="R34" s="157"/>
      <c r="S34" s="157"/>
      <c r="T34" s="157"/>
      <c r="U34" s="157"/>
      <c r="V34" s="157"/>
      <c r="W34" s="157"/>
      <c r="X34" s="157"/>
      <c r="Y34" s="157"/>
      <c r="Z34" s="157"/>
      <c r="AA34" s="157"/>
      <c r="AB34" s="157"/>
      <c r="AC34" s="150"/>
      <c r="AD34" s="150"/>
      <c r="AE34" s="2"/>
      <c r="AF34" s="161"/>
      <c r="AG34" s="1"/>
      <c r="AH34" s="2"/>
      <c r="AI34" s="2"/>
      <c r="AJ34" s="136"/>
      <c r="AK34" s="137"/>
      <c r="AL34" s="137"/>
      <c r="AM34" s="137"/>
      <c r="AN34" s="137"/>
      <c r="AO34" s="137"/>
      <c r="AP34" s="137"/>
      <c r="AQ34" s="137"/>
      <c r="AR34" s="137"/>
      <c r="AS34" s="137"/>
      <c r="AT34" s="137"/>
      <c r="AU34" s="137"/>
      <c r="AV34" s="137"/>
      <c r="AW34" s="137"/>
      <c r="AX34" s="1"/>
      <c r="AY34" s="1"/>
      <c r="AZ34" s="1"/>
    </row>
    <row r="35" ht="31.5" customHeight="1">
      <c r="A35" s="1"/>
      <c r="B35" s="141"/>
      <c r="C35" s="150"/>
      <c r="D35" s="150"/>
      <c r="E35" s="156"/>
      <c r="F35" s="156"/>
      <c r="G35" s="156"/>
      <c r="H35" s="156"/>
      <c r="I35" s="156"/>
      <c r="J35" s="156"/>
      <c r="K35" s="156"/>
      <c r="L35" s="156"/>
      <c r="M35" s="156"/>
      <c r="N35" s="156"/>
      <c r="O35" s="156"/>
      <c r="P35" s="156"/>
      <c r="Q35" s="156"/>
      <c r="R35" s="156"/>
      <c r="S35" s="156"/>
      <c r="T35" s="156"/>
      <c r="U35" s="156"/>
      <c r="V35" s="156"/>
      <c r="W35" s="156"/>
      <c r="X35" s="156"/>
      <c r="Y35" s="156"/>
      <c r="Z35" s="156"/>
      <c r="AA35" s="156"/>
      <c r="AB35" s="156"/>
      <c r="AC35" s="156"/>
      <c r="AD35" s="150"/>
      <c r="AE35" s="2"/>
      <c r="AF35" s="161"/>
      <c r="AG35" s="1"/>
      <c r="AH35" s="2"/>
      <c r="AI35" s="2"/>
      <c r="AJ35" s="136"/>
      <c r="AK35" s="137"/>
      <c r="AL35" s="137"/>
      <c r="AM35" s="137"/>
      <c r="AN35" s="137"/>
      <c r="AO35" s="137"/>
      <c r="AP35" s="137"/>
      <c r="AQ35" s="137"/>
      <c r="AR35" s="137"/>
      <c r="AS35" s="137"/>
      <c r="AT35" s="137"/>
      <c r="AU35" s="137"/>
      <c r="AV35" s="137"/>
      <c r="AW35" s="137"/>
      <c r="AX35" s="1"/>
      <c r="AY35" s="1"/>
      <c r="AZ35" s="1"/>
    </row>
    <row r="36" ht="31.5" customHeight="1">
      <c r="A36" s="1"/>
      <c r="B36" s="141"/>
      <c r="C36" s="150"/>
      <c r="D36" s="150"/>
      <c r="E36" s="150"/>
      <c r="F36" s="156"/>
      <c r="G36" s="156"/>
      <c r="H36" s="156"/>
      <c r="I36" s="156"/>
      <c r="J36" s="156"/>
      <c r="K36" s="156"/>
      <c r="L36" s="156"/>
      <c r="M36" s="156"/>
      <c r="N36" s="156"/>
      <c r="O36" s="156"/>
      <c r="P36" s="156"/>
      <c r="Q36" s="156"/>
      <c r="R36" s="156"/>
      <c r="S36" s="156"/>
      <c r="T36" s="156"/>
      <c r="U36" s="156"/>
      <c r="V36" s="156"/>
      <c r="W36" s="156"/>
      <c r="X36" s="156"/>
      <c r="Y36" s="156"/>
      <c r="Z36" s="156"/>
      <c r="AA36" s="156"/>
      <c r="AB36" s="156"/>
      <c r="AC36" s="156"/>
      <c r="AD36" s="150"/>
      <c r="AE36" s="2"/>
      <c r="AF36" s="161"/>
      <c r="AG36" s="1"/>
      <c r="AH36" s="2"/>
      <c r="AI36" s="2"/>
      <c r="AJ36" s="136"/>
      <c r="AK36" s="137"/>
      <c r="AL36" s="137"/>
      <c r="AM36" s="137"/>
      <c r="AN36" s="137"/>
      <c r="AO36" s="137"/>
      <c r="AP36" s="137"/>
      <c r="AQ36" s="137"/>
      <c r="AR36" s="137"/>
      <c r="AS36" s="137"/>
      <c r="AT36" s="137"/>
      <c r="AU36" s="137"/>
      <c r="AV36" s="137"/>
      <c r="AW36" s="137"/>
      <c r="AX36" s="1"/>
      <c r="AY36" s="1"/>
      <c r="AZ36" s="1"/>
    </row>
    <row r="37" ht="31.5" customHeight="1">
      <c r="A37" s="1"/>
      <c r="B37" s="141"/>
      <c r="C37" s="150"/>
      <c r="D37" s="150"/>
      <c r="E37" s="150"/>
      <c r="F37" s="156"/>
      <c r="G37" s="156"/>
      <c r="H37" s="156"/>
      <c r="I37" s="156"/>
      <c r="J37" s="156"/>
      <c r="K37" s="156"/>
      <c r="L37" s="156"/>
      <c r="M37" s="156"/>
      <c r="N37" s="156"/>
      <c r="O37" s="156"/>
      <c r="P37" s="156"/>
      <c r="Q37" s="156"/>
      <c r="R37" s="156"/>
      <c r="S37" s="156"/>
      <c r="T37" s="156"/>
      <c r="U37" s="156"/>
      <c r="V37" s="156"/>
      <c r="W37" s="156"/>
      <c r="X37" s="156"/>
      <c r="Y37" s="156"/>
      <c r="Z37" s="156"/>
      <c r="AA37" s="156"/>
      <c r="AB37" s="156"/>
      <c r="AC37" s="150"/>
      <c r="AD37" s="150"/>
      <c r="AE37" s="2"/>
      <c r="AF37" s="161"/>
      <c r="AG37" s="1"/>
      <c r="AH37" s="2"/>
      <c r="AI37" s="2"/>
      <c r="AJ37" s="136"/>
      <c r="AK37" s="137"/>
      <c r="AL37" s="137"/>
      <c r="AM37" s="137"/>
      <c r="AN37" s="137"/>
      <c r="AO37" s="137"/>
      <c r="AP37" s="137"/>
      <c r="AQ37" s="137"/>
      <c r="AR37" s="137"/>
      <c r="AS37" s="137"/>
      <c r="AT37" s="137"/>
      <c r="AU37" s="137"/>
      <c r="AV37" s="137"/>
      <c r="AW37" s="137"/>
      <c r="AX37" s="1"/>
      <c r="AY37" s="1"/>
      <c r="AZ37" s="1"/>
    </row>
    <row r="38" ht="31.5" customHeight="1">
      <c r="A38" s="1"/>
      <c r="B38" s="141"/>
      <c r="C38" s="150"/>
      <c r="D38" s="150"/>
      <c r="E38" s="156"/>
      <c r="F38" s="156"/>
      <c r="G38" s="156"/>
      <c r="H38" s="156"/>
      <c r="I38" s="156"/>
      <c r="J38" s="156"/>
      <c r="K38" s="156"/>
      <c r="L38" s="156"/>
      <c r="M38" s="156"/>
      <c r="N38" s="156"/>
      <c r="O38" s="156"/>
      <c r="P38" s="156"/>
      <c r="Q38" s="156"/>
      <c r="R38" s="156"/>
      <c r="S38" s="156"/>
      <c r="T38" s="156"/>
      <c r="U38" s="156"/>
      <c r="V38" s="156"/>
      <c r="W38" s="156"/>
      <c r="X38" s="156"/>
      <c r="Y38" s="156"/>
      <c r="Z38" s="156"/>
      <c r="AA38" s="156"/>
      <c r="AB38" s="156"/>
      <c r="AC38" s="150"/>
      <c r="AD38" s="150"/>
      <c r="AE38" s="2"/>
      <c r="AF38" s="161"/>
      <c r="AG38" s="1"/>
      <c r="AH38" s="2"/>
      <c r="AI38" s="2"/>
      <c r="AJ38" s="136"/>
      <c r="AK38" s="137"/>
      <c r="AL38" s="137"/>
      <c r="AM38" s="137"/>
      <c r="AN38" s="137"/>
      <c r="AO38" s="137"/>
      <c r="AP38" s="137"/>
      <c r="AQ38" s="137"/>
      <c r="AR38" s="137"/>
      <c r="AS38" s="137"/>
      <c r="AT38" s="137"/>
      <c r="AU38" s="137"/>
      <c r="AV38" s="137"/>
      <c r="AW38" s="137"/>
      <c r="AX38" s="1"/>
      <c r="AY38" s="1"/>
      <c r="AZ38" s="1"/>
    </row>
    <row r="39" ht="31.5" customHeight="1">
      <c r="A39" s="1"/>
      <c r="B39" s="141"/>
      <c r="C39" s="150"/>
      <c r="D39" s="150"/>
      <c r="E39" s="156"/>
      <c r="F39" s="156"/>
      <c r="G39" s="156"/>
      <c r="H39" s="156"/>
      <c r="I39" s="156"/>
      <c r="J39" s="156"/>
      <c r="K39" s="156"/>
      <c r="L39" s="156"/>
      <c r="M39" s="156"/>
      <c r="N39" s="156"/>
      <c r="O39" s="156"/>
      <c r="P39" s="156"/>
      <c r="Q39" s="156"/>
      <c r="R39" s="156"/>
      <c r="S39" s="156"/>
      <c r="T39" s="156"/>
      <c r="U39" s="156"/>
      <c r="V39" s="156"/>
      <c r="W39" s="156"/>
      <c r="X39" s="156"/>
      <c r="Y39" s="156"/>
      <c r="Z39" s="156"/>
      <c r="AA39" s="156"/>
      <c r="AB39" s="156"/>
      <c r="AC39" s="156"/>
      <c r="AD39" s="156"/>
      <c r="AE39" s="2"/>
      <c r="AF39" s="161"/>
      <c r="AG39" s="1"/>
      <c r="AH39" s="2"/>
      <c r="AI39" s="2"/>
      <c r="AJ39" s="136"/>
      <c r="AK39" s="137"/>
      <c r="AL39" s="137"/>
      <c r="AM39" s="137"/>
      <c r="AN39" s="137"/>
      <c r="AO39" s="137"/>
      <c r="AP39" s="137"/>
      <c r="AQ39" s="137"/>
      <c r="AR39" s="137"/>
      <c r="AS39" s="137"/>
      <c r="AT39" s="137"/>
      <c r="AU39" s="137"/>
      <c r="AV39" s="137"/>
      <c r="AW39" s="137"/>
      <c r="AX39" s="1"/>
      <c r="AY39" s="1"/>
      <c r="AZ39" s="1"/>
    </row>
    <row r="40" ht="31.5" customHeight="1">
      <c r="A40" s="1"/>
      <c r="B40" s="141"/>
      <c r="C40" s="150"/>
      <c r="D40" s="150"/>
      <c r="E40" s="156"/>
      <c r="F40" s="156"/>
      <c r="G40" s="156"/>
      <c r="H40" s="156"/>
      <c r="I40" s="156"/>
      <c r="J40" s="156"/>
      <c r="K40" s="156"/>
      <c r="L40" s="156"/>
      <c r="M40" s="156"/>
      <c r="N40" s="156"/>
      <c r="O40" s="156"/>
      <c r="P40" s="156"/>
      <c r="Q40" s="156"/>
      <c r="R40" s="156"/>
      <c r="S40" s="156"/>
      <c r="T40" s="156"/>
      <c r="U40" s="156"/>
      <c r="V40" s="156"/>
      <c r="W40" s="156"/>
      <c r="X40" s="156"/>
      <c r="Y40" s="156"/>
      <c r="Z40" s="156"/>
      <c r="AA40" s="156"/>
      <c r="AB40" s="156"/>
      <c r="AC40" s="156"/>
      <c r="AD40" s="156"/>
      <c r="AE40" s="2"/>
      <c r="AF40" s="161"/>
      <c r="AG40" s="1"/>
      <c r="AH40" s="2"/>
      <c r="AI40" s="2"/>
      <c r="AJ40" s="136"/>
      <c r="AK40" s="137"/>
      <c r="AL40" s="137"/>
      <c r="AM40" s="137"/>
      <c r="AN40" s="137"/>
      <c r="AO40" s="137"/>
      <c r="AP40" s="137"/>
      <c r="AQ40" s="137"/>
      <c r="AR40" s="137"/>
      <c r="AS40" s="137"/>
      <c r="AT40" s="137"/>
      <c r="AU40" s="137"/>
      <c r="AV40" s="137"/>
      <c r="AW40" s="137"/>
      <c r="AX40" s="1"/>
      <c r="AY40" s="1"/>
      <c r="AZ40" s="1"/>
    </row>
    <row r="41" ht="31.5" customHeight="1">
      <c r="A41" s="1"/>
      <c r="B41" s="141"/>
      <c r="C41" s="150"/>
      <c r="D41" s="150"/>
      <c r="E41" s="156"/>
      <c r="F41" s="156"/>
      <c r="G41" s="156"/>
      <c r="H41" s="156"/>
      <c r="I41" s="156"/>
      <c r="J41" s="156"/>
      <c r="K41" s="156"/>
      <c r="L41" s="156"/>
      <c r="M41" s="156"/>
      <c r="N41" s="156"/>
      <c r="O41" s="156"/>
      <c r="P41" s="156"/>
      <c r="Q41" s="156"/>
      <c r="R41" s="156"/>
      <c r="S41" s="156"/>
      <c r="T41" s="156"/>
      <c r="U41" s="156"/>
      <c r="V41" s="156"/>
      <c r="W41" s="156"/>
      <c r="X41" s="156"/>
      <c r="Y41" s="156"/>
      <c r="Z41" s="156"/>
      <c r="AA41" s="156"/>
      <c r="AB41" s="156"/>
      <c r="AC41" s="156"/>
      <c r="AD41" s="156"/>
      <c r="AE41" s="2"/>
      <c r="AF41" s="161"/>
      <c r="AG41" s="1"/>
      <c r="AH41" s="2"/>
      <c r="AI41" s="2"/>
      <c r="AJ41" s="136"/>
      <c r="AK41" s="137"/>
      <c r="AL41" s="137"/>
      <c r="AM41" s="137"/>
      <c r="AN41" s="137"/>
      <c r="AO41" s="137"/>
      <c r="AP41" s="137"/>
      <c r="AQ41" s="137"/>
      <c r="AR41" s="137"/>
      <c r="AS41" s="137"/>
      <c r="AT41" s="137"/>
      <c r="AU41" s="137"/>
      <c r="AV41" s="137"/>
      <c r="AW41" s="137"/>
      <c r="AX41" s="1"/>
      <c r="AY41" s="1"/>
      <c r="AZ41" s="1"/>
    </row>
    <row r="42" ht="31.5" customHeight="1">
      <c r="A42" s="1"/>
      <c r="B42" s="141"/>
      <c r="C42" s="150"/>
      <c r="D42" s="150"/>
      <c r="E42" s="150"/>
      <c r="F42" s="150"/>
      <c r="G42" s="150"/>
      <c r="H42" s="150"/>
      <c r="I42" s="150"/>
      <c r="J42" s="150"/>
      <c r="K42" s="150"/>
      <c r="L42" s="150"/>
      <c r="M42" s="150"/>
      <c r="N42" s="150"/>
      <c r="O42" s="150"/>
      <c r="P42" s="150"/>
      <c r="Q42" s="150"/>
      <c r="R42" s="150"/>
      <c r="S42" s="150"/>
      <c r="T42" s="150"/>
      <c r="U42" s="150"/>
      <c r="V42" s="150"/>
      <c r="W42" s="150"/>
      <c r="X42" s="150"/>
      <c r="Y42" s="150"/>
      <c r="Z42" s="150"/>
      <c r="AA42" s="150"/>
      <c r="AB42" s="150"/>
      <c r="AC42" s="150"/>
      <c r="AD42" s="150"/>
      <c r="AE42" s="2"/>
      <c r="AF42" s="161"/>
      <c r="AG42" s="1"/>
      <c r="AH42" s="2"/>
      <c r="AI42" s="2"/>
      <c r="AJ42" s="136"/>
      <c r="AK42" s="137"/>
      <c r="AL42" s="137"/>
      <c r="AM42" s="137"/>
      <c r="AN42" s="137"/>
      <c r="AO42" s="137"/>
      <c r="AP42" s="137"/>
      <c r="AQ42" s="137"/>
      <c r="AR42" s="137"/>
      <c r="AS42" s="137"/>
      <c r="AT42" s="137"/>
      <c r="AU42" s="137"/>
      <c r="AV42" s="137"/>
      <c r="AW42" s="137"/>
      <c r="AX42" s="1"/>
      <c r="AY42" s="1"/>
      <c r="AZ42" s="1"/>
    </row>
    <row r="43" ht="31.5" customHeight="1">
      <c r="A43" s="1"/>
      <c r="B43" s="141"/>
      <c r="C43" s="156"/>
      <c r="D43" s="156"/>
      <c r="E43" s="156"/>
      <c r="F43" s="156"/>
      <c r="G43" s="156"/>
      <c r="H43" s="156"/>
      <c r="I43" s="156"/>
      <c r="J43" s="156"/>
      <c r="K43" s="156"/>
      <c r="L43" s="156"/>
      <c r="M43" s="156"/>
      <c r="N43" s="156"/>
      <c r="O43" s="156"/>
      <c r="P43" s="156"/>
      <c r="Q43" s="156"/>
      <c r="R43" s="156"/>
      <c r="S43" s="156"/>
      <c r="T43" s="156"/>
      <c r="U43" s="156"/>
      <c r="V43" s="156"/>
      <c r="W43" s="156"/>
      <c r="X43" s="156"/>
      <c r="Y43" s="156"/>
      <c r="Z43" s="156"/>
      <c r="AA43" s="156"/>
      <c r="AB43" s="156"/>
      <c r="AC43" s="156"/>
      <c r="AD43" s="156"/>
      <c r="AE43" s="2"/>
      <c r="AF43" s="161"/>
      <c r="AG43" s="1"/>
      <c r="AH43" s="2"/>
      <c r="AI43" s="2"/>
      <c r="AJ43" s="136"/>
      <c r="AK43" s="137"/>
      <c r="AL43" s="137"/>
      <c r="AM43" s="137"/>
      <c r="AN43" s="137"/>
      <c r="AO43" s="137"/>
      <c r="AP43" s="137"/>
      <c r="AQ43" s="137"/>
      <c r="AR43" s="137"/>
      <c r="AS43" s="137"/>
      <c r="AT43" s="137"/>
      <c r="AU43" s="137"/>
      <c r="AV43" s="137"/>
      <c r="AW43" s="137"/>
      <c r="AX43" s="1"/>
      <c r="AY43" s="1"/>
      <c r="AZ43" s="1"/>
    </row>
    <row r="44" ht="31.5" customHeight="1">
      <c r="A44" s="1"/>
      <c r="B44" s="14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2"/>
      <c r="AF44" s="161"/>
      <c r="AG44" s="1"/>
      <c r="AH44" s="2"/>
      <c r="AI44" s="2"/>
      <c r="AJ44" s="136"/>
      <c r="AK44" s="137"/>
      <c r="AL44" s="137"/>
      <c r="AM44" s="137"/>
      <c r="AN44" s="137"/>
      <c r="AO44" s="137"/>
      <c r="AP44" s="137"/>
      <c r="AQ44" s="137"/>
      <c r="AR44" s="137"/>
      <c r="AS44" s="137"/>
      <c r="AT44" s="137"/>
      <c r="AU44" s="137"/>
      <c r="AV44" s="137"/>
      <c r="AW44" s="137"/>
      <c r="AX44" s="1"/>
      <c r="AY44" s="1"/>
      <c r="AZ44" s="1"/>
    </row>
    <row r="45" ht="31.5" customHeight="1">
      <c r="A45" s="1"/>
      <c r="B45" s="14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2"/>
      <c r="AF45" s="161"/>
      <c r="AG45" s="1"/>
      <c r="AH45" s="2"/>
      <c r="AI45" s="2"/>
      <c r="AJ45" s="136"/>
      <c r="AK45" s="137"/>
      <c r="AL45" s="137"/>
      <c r="AM45" s="137"/>
      <c r="AN45" s="137"/>
      <c r="AO45" s="137"/>
      <c r="AP45" s="137"/>
      <c r="AQ45" s="137"/>
      <c r="AR45" s="137"/>
      <c r="AS45" s="137"/>
      <c r="AT45" s="137"/>
      <c r="AU45" s="137"/>
      <c r="AV45" s="137"/>
      <c r="AW45" s="137"/>
      <c r="AX45" s="1"/>
      <c r="AY45" s="1"/>
      <c r="AZ45" s="1"/>
    </row>
    <row r="46" ht="31.5" customHeight="1">
      <c r="A46" s="1"/>
      <c r="B46" s="14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2"/>
      <c r="AF46" s="161"/>
      <c r="AG46" s="1"/>
      <c r="AH46" s="2"/>
      <c r="AI46" s="2"/>
      <c r="AJ46" s="136"/>
      <c r="AK46" s="137"/>
      <c r="AL46" s="137"/>
      <c r="AM46" s="137"/>
      <c r="AN46" s="137"/>
      <c r="AO46" s="137"/>
      <c r="AP46" s="137"/>
      <c r="AQ46" s="137"/>
      <c r="AR46" s="137"/>
      <c r="AS46" s="137"/>
      <c r="AT46" s="137"/>
      <c r="AU46" s="137"/>
      <c r="AV46" s="137"/>
      <c r="AW46" s="137"/>
      <c r="AX46" s="1"/>
      <c r="AY46" s="1"/>
      <c r="AZ46" s="1"/>
    </row>
    <row r="47" ht="33.0" customHeight="1">
      <c r="A47" s="1"/>
      <c r="B47" s="141"/>
      <c r="C47" s="162" t="s">
        <v>200</v>
      </c>
      <c r="AF47" s="161"/>
      <c r="AG47" s="1"/>
      <c r="AH47" s="2"/>
      <c r="AI47" s="2"/>
      <c r="AJ47" s="136"/>
      <c r="AK47" s="137"/>
      <c r="AL47" s="137"/>
      <c r="AM47" s="137"/>
      <c r="AN47" s="137"/>
      <c r="AO47" s="137"/>
      <c r="AP47" s="137"/>
      <c r="AQ47" s="137"/>
      <c r="AR47" s="137"/>
      <c r="AS47" s="137"/>
      <c r="AT47" s="137"/>
      <c r="AU47" s="137"/>
      <c r="AV47" s="137"/>
      <c r="AW47" s="137"/>
      <c r="AX47" s="1"/>
      <c r="AY47" s="1"/>
      <c r="AZ47" s="1"/>
    </row>
    <row r="48" ht="31.5" customHeight="1">
      <c r="A48" s="1"/>
      <c r="B48" s="141"/>
      <c r="C48" s="155" t="s">
        <v>201</v>
      </c>
      <c r="AF48" s="161"/>
      <c r="AG48" s="1"/>
      <c r="AH48" s="2"/>
      <c r="AI48" s="2"/>
      <c r="AJ48" s="136"/>
      <c r="AK48" s="137"/>
      <c r="AL48" s="137"/>
      <c r="AM48" s="137"/>
      <c r="AN48" s="137"/>
      <c r="AO48" s="137"/>
      <c r="AP48" s="137"/>
      <c r="AQ48" s="137"/>
      <c r="AR48" s="137"/>
      <c r="AS48" s="137"/>
      <c r="AT48" s="137"/>
      <c r="AU48" s="137"/>
      <c r="AV48" s="137"/>
      <c r="AW48" s="137"/>
      <c r="AX48" s="1"/>
      <c r="AY48" s="1"/>
      <c r="AZ48" s="1"/>
    </row>
    <row r="49" ht="31.5" customHeight="1">
      <c r="A49" s="1"/>
      <c r="B49" s="141"/>
      <c r="AF49" s="161"/>
      <c r="AG49" s="1"/>
      <c r="AH49" s="2"/>
      <c r="AI49" s="2"/>
      <c r="AJ49" s="136"/>
      <c r="AK49" s="137"/>
      <c r="AL49" s="137"/>
      <c r="AM49" s="137"/>
      <c r="AN49" s="137"/>
      <c r="AO49" s="137"/>
      <c r="AP49" s="137"/>
      <c r="AQ49" s="137"/>
      <c r="AR49" s="137"/>
      <c r="AS49" s="137"/>
      <c r="AT49" s="137"/>
      <c r="AU49" s="137"/>
      <c r="AV49" s="137"/>
      <c r="AW49" s="137"/>
      <c r="AX49" s="1"/>
      <c r="AY49" s="1"/>
      <c r="AZ49" s="1"/>
    </row>
    <row r="50" ht="31.5" customHeight="1">
      <c r="A50" s="1"/>
      <c r="B50" s="141"/>
      <c r="AF50" s="161"/>
      <c r="AG50" s="1"/>
      <c r="AH50" s="2"/>
      <c r="AI50" s="2"/>
      <c r="AJ50" s="136"/>
      <c r="AK50" s="137"/>
      <c r="AL50" s="137"/>
      <c r="AM50" s="137"/>
      <c r="AN50" s="137"/>
      <c r="AO50" s="137"/>
      <c r="AP50" s="137"/>
      <c r="AQ50" s="137"/>
      <c r="AR50" s="137"/>
      <c r="AS50" s="137"/>
      <c r="AT50" s="137"/>
      <c r="AU50" s="137"/>
      <c r="AV50" s="137"/>
      <c r="AW50" s="137"/>
      <c r="AX50" s="1"/>
      <c r="AY50" s="1"/>
      <c r="AZ50" s="1"/>
    </row>
    <row r="51" ht="31.5" customHeight="1">
      <c r="A51" s="1"/>
      <c r="B51" s="141"/>
      <c r="AF51" s="161"/>
      <c r="AG51" s="1"/>
      <c r="AH51" s="2"/>
      <c r="AI51" s="2"/>
      <c r="AJ51" s="136"/>
      <c r="AK51" s="137"/>
      <c r="AL51" s="137"/>
      <c r="AM51" s="137"/>
      <c r="AN51" s="137"/>
      <c r="AO51" s="137"/>
      <c r="AP51" s="137"/>
      <c r="AQ51" s="137"/>
      <c r="AR51" s="137"/>
      <c r="AS51" s="137"/>
      <c r="AT51" s="137"/>
      <c r="AU51" s="137"/>
      <c r="AV51" s="137"/>
      <c r="AW51" s="137"/>
      <c r="AX51" s="1"/>
      <c r="AY51" s="1"/>
      <c r="AZ51" s="1"/>
    </row>
    <row r="52" ht="31.5" customHeight="1">
      <c r="A52" s="1"/>
      <c r="B52" s="141"/>
      <c r="AF52" s="161"/>
      <c r="AG52" s="1"/>
      <c r="AH52" s="2"/>
      <c r="AI52" s="2"/>
      <c r="AJ52" s="136"/>
      <c r="AK52" s="137"/>
      <c r="AL52" s="137"/>
      <c r="AM52" s="137"/>
      <c r="AN52" s="137"/>
      <c r="AO52" s="137"/>
      <c r="AP52" s="137"/>
      <c r="AQ52" s="137"/>
      <c r="AR52" s="137"/>
      <c r="AS52" s="137"/>
      <c r="AT52" s="137"/>
      <c r="AU52" s="137"/>
      <c r="AV52" s="137"/>
      <c r="AW52" s="137"/>
      <c r="AX52" s="1"/>
      <c r="AY52" s="1"/>
      <c r="AZ52" s="1"/>
    </row>
    <row r="53" ht="31.5" customHeight="1">
      <c r="A53" s="1"/>
      <c r="B53" s="141"/>
      <c r="AF53" s="161"/>
      <c r="AG53" s="1"/>
      <c r="AH53" s="2"/>
      <c r="AI53" s="2"/>
      <c r="AJ53" s="136"/>
      <c r="AK53" s="137"/>
      <c r="AL53" s="137"/>
      <c r="AM53" s="137"/>
      <c r="AN53" s="137"/>
      <c r="AO53" s="137"/>
      <c r="AP53" s="137"/>
      <c r="AQ53" s="137"/>
      <c r="AR53" s="137"/>
      <c r="AS53" s="137"/>
      <c r="AT53" s="137"/>
      <c r="AU53" s="137"/>
      <c r="AV53" s="137"/>
      <c r="AW53" s="137"/>
      <c r="AX53" s="1"/>
      <c r="AY53" s="1"/>
      <c r="AZ53" s="1"/>
    </row>
    <row r="54" ht="31.5" customHeight="1">
      <c r="A54" s="1"/>
      <c r="B54" s="141"/>
      <c r="AF54" s="161"/>
      <c r="AG54" s="1"/>
      <c r="AH54" s="2"/>
      <c r="AI54" s="2"/>
      <c r="AJ54" s="136"/>
      <c r="AK54" s="137"/>
      <c r="AL54" s="137"/>
      <c r="AM54" s="137"/>
      <c r="AN54" s="137"/>
      <c r="AO54" s="137"/>
      <c r="AP54" s="137"/>
      <c r="AQ54" s="137"/>
      <c r="AR54" s="137"/>
      <c r="AS54" s="137"/>
      <c r="AT54" s="137"/>
      <c r="AU54" s="137"/>
      <c r="AV54" s="137"/>
      <c r="AW54" s="137"/>
      <c r="AX54" s="1"/>
      <c r="AY54" s="1"/>
      <c r="AZ54" s="1"/>
    </row>
    <row r="55" ht="31.5" customHeight="1">
      <c r="A55" s="1"/>
      <c r="B55" s="141"/>
      <c r="AF55" s="161"/>
      <c r="AG55" s="1"/>
      <c r="AH55" s="2"/>
      <c r="AI55" s="2"/>
      <c r="AJ55" s="136"/>
      <c r="AK55" s="137"/>
      <c r="AL55" s="137"/>
      <c r="AM55" s="137"/>
      <c r="AN55" s="137"/>
      <c r="AO55" s="137"/>
      <c r="AP55" s="137"/>
      <c r="AQ55" s="137"/>
      <c r="AR55" s="137"/>
      <c r="AS55" s="137"/>
      <c r="AT55" s="137"/>
      <c r="AU55" s="137"/>
      <c r="AV55" s="137"/>
      <c r="AW55" s="137"/>
      <c r="AX55" s="1"/>
      <c r="AY55" s="1"/>
      <c r="AZ55" s="1"/>
    </row>
    <row r="56" ht="31.5" customHeight="1">
      <c r="A56" s="1"/>
      <c r="B56" s="141"/>
      <c r="C56" s="154" t="s">
        <v>202</v>
      </c>
      <c r="AE56" s="2"/>
      <c r="AF56" s="161"/>
      <c r="AG56" s="1"/>
      <c r="AH56" s="2"/>
      <c r="AI56" s="2"/>
      <c r="AJ56" s="136"/>
      <c r="AK56" s="137"/>
      <c r="AL56" s="137"/>
      <c r="AM56" s="137"/>
      <c r="AN56" s="137"/>
      <c r="AO56" s="137"/>
      <c r="AP56" s="137"/>
      <c r="AQ56" s="137"/>
      <c r="AR56" s="137"/>
      <c r="AS56" s="137"/>
      <c r="AT56" s="137"/>
      <c r="AU56" s="137"/>
      <c r="AV56" s="137"/>
      <c r="AW56" s="137"/>
      <c r="AX56" s="1"/>
      <c r="AY56" s="1"/>
      <c r="AZ56" s="1"/>
    </row>
    <row r="57" ht="33.0" customHeight="1">
      <c r="A57" s="1"/>
      <c r="B57" s="141"/>
      <c r="C57" s="155" t="s">
        <v>203</v>
      </c>
      <c r="AF57" s="161"/>
      <c r="AG57" s="1"/>
      <c r="AH57" s="2"/>
      <c r="AI57" s="2"/>
      <c r="AJ57" s="136"/>
      <c r="AK57" s="137"/>
      <c r="AL57" s="137"/>
      <c r="AM57" s="137"/>
      <c r="AN57" s="137"/>
      <c r="AO57" s="137"/>
      <c r="AP57" s="137"/>
      <c r="AQ57" s="137"/>
      <c r="AR57" s="137"/>
      <c r="AS57" s="137"/>
      <c r="AT57" s="137"/>
      <c r="AU57" s="137"/>
      <c r="AV57" s="137"/>
      <c r="AW57" s="137"/>
      <c r="AX57" s="1"/>
      <c r="AY57" s="1"/>
      <c r="AZ57" s="1"/>
    </row>
    <row r="58" ht="31.5" customHeight="1">
      <c r="A58" s="1"/>
      <c r="B58" s="141"/>
      <c r="AF58" s="161"/>
      <c r="AG58" s="1"/>
      <c r="AH58" s="2"/>
      <c r="AI58" s="2"/>
      <c r="AJ58" s="136"/>
      <c r="AK58" s="137"/>
      <c r="AL58" s="137"/>
      <c r="AM58" s="137"/>
      <c r="AN58" s="137"/>
      <c r="AO58" s="137"/>
      <c r="AP58" s="137"/>
      <c r="AQ58" s="137"/>
      <c r="AR58" s="137"/>
      <c r="AS58" s="137"/>
      <c r="AT58" s="137"/>
      <c r="AU58" s="137"/>
      <c r="AV58" s="137"/>
      <c r="AW58" s="137"/>
      <c r="AX58" s="1"/>
      <c r="AY58" s="1"/>
      <c r="AZ58" s="1"/>
    </row>
    <row r="59" ht="31.5" customHeight="1">
      <c r="A59" s="1"/>
      <c r="B59" s="141"/>
      <c r="AF59" s="161"/>
      <c r="AG59" s="1"/>
      <c r="AH59" s="2"/>
      <c r="AI59" s="2"/>
      <c r="AJ59" s="136"/>
      <c r="AK59" s="137"/>
      <c r="AL59" s="137"/>
      <c r="AM59" s="137"/>
      <c r="AN59" s="137"/>
      <c r="AO59" s="137"/>
      <c r="AP59" s="137"/>
      <c r="AQ59" s="137"/>
      <c r="AR59" s="137"/>
      <c r="AS59" s="137"/>
      <c r="AT59" s="137"/>
      <c r="AU59" s="137"/>
      <c r="AV59" s="137"/>
      <c r="AW59" s="137"/>
      <c r="AX59" s="1"/>
      <c r="AY59" s="1"/>
      <c r="AZ59" s="1"/>
    </row>
    <row r="60" ht="31.5" customHeight="1">
      <c r="A60" s="1"/>
      <c r="B60" s="141"/>
      <c r="C60" s="163"/>
      <c r="D60" s="163"/>
      <c r="E60" s="163"/>
      <c r="F60" s="163"/>
      <c r="G60" s="163"/>
      <c r="H60" s="163"/>
      <c r="I60" s="163"/>
      <c r="J60" s="163"/>
      <c r="K60" s="163"/>
      <c r="L60" s="163"/>
      <c r="M60" s="163"/>
      <c r="N60" s="163"/>
      <c r="O60" s="163"/>
      <c r="P60" s="163"/>
      <c r="Q60" s="163"/>
      <c r="R60" s="163"/>
      <c r="S60" s="163"/>
      <c r="T60" s="163"/>
      <c r="U60" s="163"/>
      <c r="V60" s="163"/>
      <c r="W60" s="163"/>
      <c r="X60" s="163"/>
      <c r="Y60" s="163"/>
      <c r="Z60" s="163"/>
      <c r="AA60" s="163"/>
      <c r="AB60" s="163"/>
      <c r="AC60" s="163"/>
      <c r="AD60" s="163"/>
      <c r="AE60" s="163"/>
      <c r="AF60" s="161"/>
      <c r="AG60" s="1"/>
      <c r="AH60" s="2"/>
      <c r="AI60" s="2"/>
      <c r="AJ60" s="136"/>
      <c r="AK60" s="137"/>
      <c r="AL60" s="137"/>
      <c r="AM60" s="137"/>
      <c r="AN60" s="137"/>
      <c r="AO60" s="137"/>
      <c r="AP60" s="137"/>
      <c r="AQ60" s="137"/>
      <c r="AR60" s="137"/>
      <c r="AS60" s="137"/>
      <c r="AT60" s="137"/>
      <c r="AU60" s="137"/>
      <c r="AV60" s="137"/>
      <c r="AW60" s="137"/>
      <c r="AX60" s="1"/>
      <c r="AY60" s="1"/>
      <c r="AZ60" s="1"/>
    </row>
    <row r="61" ht="31.5" customHeight="1">
      <c r="A61" s="1"/>
      <c r="B61" s="139"/>
      <c r="C61" s="164"/>
      <c r="D61" s="164"/>
      <c r="E61" s="164"/>
      <c r="F61" s="164"/>
      <c r="G61" s="164"/>
      <c r="H61" s="164"/>
      <c r="I61" s="164"/>
      <c r="J61" s="164"/>
      <c r="K61" s="164"/>
      <c r="L61" s="164"/>
      <c r="M61" s="164"/>
      <c r="N61" s="164"/>
      <c r="O61" s="164"/>
      <c r="P61" s="164"/>
      <c r="Q61" s="164"/>
      <c r="R61" s="164"/>
      <c r="S61" s="164"/>
      <c r="T61" s="164"/>
      <c r="U61" s="164"/>
      <c r="V61" s="164"/>
      <c r="W61" s="164"/>
      <c r="X61" s="164"/>
      <c r="Y61" s="164"/>
      <c r="Z61" s="164"/>
      <c r="AA61" s="164"/>
      <c r="AB61" s="164"/>
      <c r="AC61" s="164"/>
      <c r="AD61" s="164"/>
      <c r="AE61" s="164"/>
      <c r="AF61" s="165"/>
      <c r="AG61" s="1"/>
      <c r="AH61" s="2"/>
      <c r="AI61" s="2"/>
      <c r="AJ61" s="136"/>
      <c r="AK61" s="137"/>
      <c r="AL61" s="137"/>
      <c r="AM61" s="137"/>
      <c r="AN61" s="137"/>
      <c r="AO61" s="137"/>
      <c r="AP61" s="137"/>
      <c r="AQ61" s="137"/>
      <c r="AR61" s="137"/>
      <c r="AS61" s="137"/>
      <c r="AT61" s="137"/>
      <c r="AU61" s="137"/>
      <c r="AV61" s="137"/>
      <c r="AW61" s="137"/>
      <c r="AX61" s="1"/>
      <c r="AY61" s="1"/>
      <c r="AZ61" s="1"/>
    </row>
    <row r="62" ht="31.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2"/>
      <c r="AF62" s="1"/>
      <c r="AG62" s="1"/>
      <c r="AH62" s="2"/>
      <c r="AI62" s="2"/>
      <c r="AJ62" s="136"/>
      <c r="AK62" s="137"/>
      <c r="AL62" s="137"/>
      <c r="AM62" s="137"/>
      <c r="AN62" s="137"/>
      <c r="AO62" s="137"/>
      <c r="AP62" s="137"/>
      <c r="AQ62" s="137"/>
      <c r="AR62" s="137"/>
      <c r="AS62" s="137"/>
      <c r="AT62" s="137"/>
      <c r="AU62" s="137"/>
      <c r="AV62" s="137"/>
      <c r="AW62" s="137"/>
      <c r="AX62" s="1"/>
      <c r="AY62" s="1"/>
      <c r="AZ62" s="1"/>
    </row>
    <row r="63" ht="31.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2"/>
      <c r="AF63" s="1"/>
      <c r="AG63" s="1"/>
      <c r="AH63" s="2"/>
      <c r="AI63" s="2"/>
      <c r="AJ63" s="136"/>
      <c r="AK63" s="137"/>
      <c r="AL63" s="137"/>
      <c r="AM63" s="137"/>
      <c r="AN63" s="137"/>
      <c r="AO63" s="137"/>
      <c r="AP63" s="137"/>
      <c r="AQ63" s="137"/>
      <c r="AR63" s="137"/>
      <c r="AS63" s="137"/>
      <c r="AT63" s="137"/>
      <c r="AU63" s="137"/>
      <c r="AV63" s="137"/>
      <c r="AW63" s="137"/>
      <c r="AX63" s="1"/>
      <c r="AY63" s="1"/>
      <c r="AZ63" s="1"/>
    </row>
    <row r="64" ht="31.5" customHeight="1">
      <c r="A64" s="1"/>
      <c r="B64" s="4" t="s">
        <v>204</v>
      </c>
      <c r="AG64" s="1"/>
      <c r="AH64" s="2"/>
      <c r="AI64" s="2"/>
      <c r="AJ64" s="136"/>
      <c r="AK64" s="137"/>
      <c r="AL64" s="137"/>
      <c r="AM64" s="137"/>
      <c r="AN64" s="137"/>
      <c r="AO64" s="137"/>
      <c r="AP64" s="137"/>
      <c r="AQ64" s="137"/>
      <c r="AR64" s="137"/>
      <c r="AS64" s="137"/>
      <c r="AT64" s="137"/>
      <c r="AU64" s="137"/>
      <c r="AV64" s="137"/>
      <c r="AW64" s="137"/>
      <c r="AX64" s="1"/>
      <c r="AY64" s="1"/>
      <c r="AZ64" s="1"/>
    </row>
    <row r="65" ht="45.0" customHeight="1">
      <c r="A65" s="2"/>
      <c r="B65" s="2"/>
      <c r="C65" s="166" t="str">
        <f>"1．"&amp;S6&amp;"　集団分析結果"</f>
        <v>#REF!</v>
      </c>
      <c r="D65" s="2"/>
      <c r="E65" s="2"/>
      <c r="F65" s="2"/>
      <c r="G65" s="2"/>
      <c r="H65" s="4"/>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row>
    <row r="66" ht="45.0" customHeight="1">
      <c r="A66" s="2"/>
      <c r="B66" s="1"/>
      <c r="C66" s="2" t="s">
        <v>205</v>
      </c>
      <c r="D66" s="2"/>
      <c r="E66" s="2"/>
      <c r="F66" s="2"/>
      <c r="G66" s="2"/>
      <c r="H66" s="1"/>
      <c r="I66" s="2"/>
      <c r="J66" s="1"/>
      <c r="K66" s="1"/>
      <c r="L66" s="2"/>
      <c r="M66" s="2"/>
      <c r="N66" s="2"/>
      <c r="O66" s="2"/>
      <c r="P66" s="1"/>
      <c r="Q66" s="1"/>
      <c r="R66" s="1"/>
      <c r="S66" s="1"/>
      <c r="T66" s="1"/>
      <c r="U66" s="1"/>
      <c r="V66" s="1"/>
      <c r="W66" s="1"/>
      <c r="X66" s="1"/>
      <c r="Y66" s="1"/>
      <c r="Z66" s="1"/>
      <c r="AA66" s="1"/>
      <c r="AB66" s="1"/>
      <c r="AC66" s="1"/>
      <c r="AD66" s="167"/>
      <c r="AE66" s="1"/>
      <c r="AF66" s="1"/>
      <c r="AG66" s="1"/>
      <c r="AH66" s="2"/>
      <c r="AI66" s="1"/>
      <c r="AJ66" s="1"/>
      <c r="AK66" s="1"/>
      <c r="AL66" s="1"/>
      <c r="AM66" s="1"/>
      <c r="AN66" s="1"/>
      <c r="AO66" s="1"/>
      <c r="AP66" s="1"/>
      <c r="AQ66" s="1"/>
      <c r="AR66" s="1"/>
      <c r="AS66" s="1"/>
      <c r="AT66" s="1"/>
      <c r="AU66" s="1"/>
      <c r="AV66" s="1"/>
      <c r="AW66" s="1"/>
      <c r="AX66" s="1"/>
      <c r="AY66" s="1"/>
      <c r="AZ66" s="1"/>
    </row>
    <row r="67" ht="45.0" customHeight="1">
      <c r="A67" s="2"/>
      <c r="B67" s="2"/>
      <c r="C67" s="2" t="str">
        <f>"過去の結果や参考値（あさかストレスケアセンター実績 "&amp;VLOOKUP($AK$74,$AK$75:$AL$82,2,0)&amp;"）と比較することで現状の確認が可能です。"</f>
        <v>#REF!</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166"/>
      <c r="AI67" s="2"/>
      <c r="AJ67" s="168" t="s">
        <v>206</v>
      </c>
      <c r="AK67" s="51"/>
      <c r="AL67" s="2"/>
      <c r="AM67" s="2"/>
      <c r="AN67" s="2"/>
      <c r="AO67" s="2"/>
      <c r="AP67" s="2"/>
      <c r="AQ67" s="2"/>
      <c r="AR67" s="2"/>
      <c r="AS67" s="2"/>
      <c r="AT67" s="2"/>
      <c r="AU67" s="2"/>
      <c r="AV67" s="168" t="s">
        <v>207</v>
      </c>
      <c r="AW67" s="51"/>
      <c r="AX67" s="2"/>
      <c r="AY67" s="2"/>
      <c r="AZ67" s="2"/>
    </row>
    <row r="68" ht="45.0" customHeight="1">
      <c r="A68" s="2"/>
      <c r="B68" s="1"/>
      <c r="C68" s="169" t="s">
        <v>208</v>
      </c>
      <c r="D68" s="104"/>
      <c r="E68" s="104"/>
      <c r="F68" s="105"/>
      <c r="G68" s="170" t="s">
        <v>209</v>
      </c>
      <c r="H68" s="105"/>
      <c r="I68" s="170" t="s">
        <v>210</v>
      </c>
      <c r="J68" s="105"/>
      <c r="K68" s="170" t="s">
        <v>15</v>
      </c>
      <c r="L68" s="105"/>
      <c r="M68" s="170" t="s">
        <v>211</v>
      </c>
      <c r="N68" s="105"/>
      <c r="O68" s="170" t="s">
        <v>212</v>
      </c>
      <c r="P68" s="105"/>
      <c r="Q68" s="171" t="s">
        <v>213</v>
      </c>
      <c r="R68" s="49"/>
      <c r="S68" s="49"/>
      <c r="T68" s="49"/>
      <c r="U68" s="49"/>
      <c r="V68" s="49"/>
      <c r="W68" s="49"/>
      <c r="X68" s="51"/>
      <c r="Y68" s="171" t="s">
        <v>214</v>
      </c>
      <c r="Z68" s="49"/>
      <c r="AA68" s="49"/>
      <c r="AB68" s="49"/>
      <c r="AC68" s="49"/>
      <c r="AD68" s="51"/>
      <c r="AE68" s="2"/>
      <c r="AF68" s="2"/>
      <c r="AG68" s="1"/>
      <c r="AH68" s="2"/>
      <c r="AI68" s="2"/>
      <c r="AJ68" s="172">
        <f>SUMPRODUCT(ISERROR(_xlnm.Print_Area)*1)</f>
        <v>1</v>
      </c>
      <c r="AK68" s="105"/>
      <c r="AL68" s="137"/>
      <c r="AM68" s="137"/>
      <c r="AN68" s="137"/>
      <c r="AO68" s="137"/>
      <c r="AP68" s="137"/>
      <c r="AQ68" s="137"/>
      <c r="AR68" s="137"/>
      <c r="AS68" s="137"/>
      <c r="AT68" s="137"/>
      <c r="AU68" s="137"/>
      <c r="AV68" s="172">
        <f t="array" ref="AV68">SUMPRODUCT(ISERROR(A65:AS110)*1)</f>
        <v>61</v>
      </c>
      <c r="AW68" s="105"/>
      <c r="AX68" s="1"/>
      <c r="AY68" s="1"/>
      <c r="AZ68" s="1"/>
    </row>
    <row r="69" ht="45.0" customHeight="1">
      <c r="A69" s="2"/>
      <c r="B69" s="1"/>
      <c r="C69" s="107"/>
      <c r="F69" s="86"/>
      <c r="G69" s="107"/>
      <c r="H69" s="86"/>
      <c r="I69" s="107"/>
      <c r="J69" s="86"/>
      <c r="K69" s="107"/>
      <c r="L69" s="86"/>
      <c r="M69" s="107"/>
      <c r="N69" s="86"/>
      <c r="O69" s="107"/>
      <c r="P69" s="86"/>
      <c r="Q69" s="173" t="s">
        <v>215</v>
      </c>
      <c r="R69" s="105"/>
      <c r="S69" s="174" t="s">
        <v>216</v>
      </c>
      <c r="T69" s="105"/>
      <c r="U69" s="175" t="s">
        <v>217</v>
      </c>
      <c r="V69" s="105"/>
      <c r="W69" s="175" t="s">
        <v>218</v>
      </c>
      <c r="X69" s="105"/>
      <c r="Y69" s="173" t="s">
        <v>219</v>
      </c>
      <c r="Z69" s="105"/>
      <c r="AA69" s="175" t="s">
        <v>220</v>
      </c>
      <c r="AB69" s="105"/>
      <c r="AC69" s="176" t="s">
        <v>221</v>
      </c>
      <c r="AD69" s="105"/>
      <c r="AE69" s="2"/>
      <c r="AF69" s="2"/>
      <c r="AG69" s="1"/>
      <c r="AH69" s="2"/>
      <c r="AI69" s="2"/>
      <c r="AJ69" s="116"/>
      <c r="AK69" s="92"/>
      <c r="AL69" s="137"/>
      <c r="AM69" s="137"/>
      <c r="AN69" s="137"/>
      <c r="AO69" s="137"/>
      <c r="AP69" s="137"/>
      <c r="AQ69" s="137"/>
      <c r="AR69" s="137"/>
      <c r="AS69" s="137"/>
      <c r="AT69" s="137"/>
      <c r="AU69" s="137"/>
      <c r="AV69" s="116"/>
      <c r="AW69" s="92"/>
      <c r="AX69" s="1"/>
      <c r="AY69" s="1"/>
      <c r="AZ69" s="1"/>
    </row>
    <row r="70" ht="45.0" customHeight="1">
      <c r="A70" s="4"/>
      <c r="B70" s="1"/>
      <c r="C70" s="116"/>
      <c r="D70" s="117"/>
      <c r="E70" s="117"/>
      <c r="F70" s="92"/>
      <c r="G70" s="116"/>
      <c r="H70" s="92"/>
      <c r="I70" s="116"/>
      <c r="J70" s="92"/>
      <c r="K70" s="116"/>
      <c r="L70" s="92"/>
      <c r="M70" s="116"/>
      <c r="N70" s="92"/>
      <c r="O70" s="116"/>
      <c r="P70" s="92"/>
      <c r="Q70" s="116"/>
      <c r="R70" s="92"/>
      <c r="S70" s="116"/>
      <c r="T70" s="92"/>
      <c r="U70" s="116"/>
      <c r="V70" s="92"/>
      <c r="W70" s="116"/>
      <c r="X70" s="92"/>
      <c r="Y70" s="116"/>
      <c r="Z70" s="92"/>
      <c r="AA70" s="116"/>
      <c r="AB70" s="92"/>
      <c r="AC70" s="116"/>
      <c r="AD70" s="92"/>
      <c r="AE70" s="2"/>
      <c r="AF70" s="2"/>
      <c r="AG70" s="1"/>
      <c r="AH70" s="2"/>
      <c r="AI70" s="2"/>
      <c r="AJ70" s="136"/>
      <c r="AK70" s="137"/>
      <c r="AL70" s="137"/>
      <c r="AM70" s="137"/>
      <c r="AN70" s="137"/>
      <c r="AO70" s="137"/>
      <c r="AP70" s="137"/>
      <c r="AQ70" s="137"/>
      <c r="AR70" s="137"/>
      <c r="AS70" s="137"/>
      <c r="AT70" s="137"/>
      <c r="AU70" s="137"/>
      <c r="AV70" s="137"/>
      <c r="AW70" s="137"/>
      <c r="AX70" s="1"/>
      <c r="AY70" s="1"/>
      <c r="AZ70" s="1"/>
    </row>
    <row r="71" ht="45.0" customHeight="1">
      <c r="A71" s="4"/>
      <c r="B71" s="1"/>
      <c r="C71" s="177" t="s">
        <v>222</v>
      </c>
      <c r="D71" s="178" t="s">
        <v>21</v>
      </c>
      <c r="E71" s="19"/>
      <c r="F71" s="23"/>
      <c r="G71" s="179" t="str">
        <f>VLOOKUP($AO$73,'今回DT'!$B:$V,'今回DT'!D$1,0)</f>
        <v>#REF!</v>
      </c>
      <c r="H71" s="23"/>
      <c r="I71" s="179" t="str">
        <f>VLOOKUP($AO$73,'今回DT'!$B:$V,'今回DT'!E$1,0)</f>
        <v>#REF!</v>
      </c>
      <c r="J71" s="23"/>
      <c r="K71" s="180" t="str">
        <f>VLOOKUP($AO$73,'今回DT'!$B:$V,'今回DT'!F$1,0)</f>
        <v>#REF!</v>
      </c>
      <c r="L71" s="23"/>
      <c r="M71" s="179" t="str">
        <f>VLOOKUP($AO$73,'今回DT'!$B:$V,'今回DT'!G$1,0)</f>
        <v>#REF!</v>
      </c>
      <c r="N71" s="23"/>
      <c r="O71" s="179" t="str">
        <f>VLOOKUP($AO$73,'今回DT'!$B:$V,'今回DT'!H$1,0)</f>
        <v>#REF!</v>
      </c>
      <c r="P71" s="23"/>
      <c r="Q71" s="181" t="str">
        <f>VLOOKUP($AO$73,'今回DT'!$B:$V,'今回DT'!$P$1,0)</f>
        <v>#REF!</v>
      </c>
      <c r="R71" s="23"/>
      <c r="S71" s="181" t="str">
        <f>VLOOKUP($AO$73,'今回DT'!$B:$V,'今回DT'!$Q$1,0)</f>
        <v>#REF!</v>
      </c>
      <c r="T71" s="23"/>
      <c r="U71" s="182" t="str">
        <f>VLOOKUP($AO$73,'今回DT'!$B:$V,'今回DT'!$R$1,0)</f>
        <v>#REF!</v>
      </c>
      <c r="V71" s="23"/>
      <c r="W71" s="182" t="str">
        <f>VLOOKUP($AO$73,'今回DT'!$B:$V,'今回DT'!$S$1,0)</f>
        <v>#REF!</v>
      </c>
      <c r="X71" s="23"/>
      <c r="Y71" s="183" t="str">
        <f>VLOOKUP($AO$73,'今回DT'!$B:$V,'今回DT'!$T$1,0)</f>
        <v>#REF!</v>
      </c>
      <c r="Z71" s="23"/>
      <c r="AA71" s="184" t="str">
        <f>VLOOKUP($AO$73,'今回DT'!$B:$V,'今回DT'!$U$1,0)</f>
        <v>#REF!</v>
      </c>
      <c r="AB71" s="23"/>
      <c r="AC71" s="185" t="str">
        <f>VLOOKUP($AO$73,'今回DT'!$B:$V,'今回DT'!$V$1,0)</f>
        <v>#REF!</v>
      </c>
      <c r="AD71" s="23"/>
      <c r="AE71" s="2"/>
      <c r="AF71" s="2"/>
      <c r="AG71" s="1"/>
      <c r="AH71" s="2"/>
      <c r="AI71" s="2"/>
      <c r="AJ71" s="136"/>
      <c r="AK71" s="137"/>
      <c r="AL71" s="137"/>
      <c r="AM71" s="137"/>
      <c r="AN71" s="137"/>
      <c r="AO71" s="137"/>
      <c r="AP71" s="137"/>
      <c r="AQ71" s="137"/>
      <c r="AR71" s="137"/>
      <c r="AS71" s="137"/>
      <c r="AT71" s="137"/>
      <c r="AU71" s="137"/>
      <c r="AV71" s="137"/>
      <c r="AW71" s="137"/>
      <c r="AX71" s="1"/>
      <c r="AY71" s="1"/>
      <c r="AZ71" s="1"/>
    </row>
    <row r="72" ht="45.0" customHeight="1">
      <c r="A72" s="2"/>
      <c r="B72" s="1"/>
      <c r="C72" s="186" t="s">
        <v>223</v>
      </c>
      <c r="D72" s="187" t="s">
        <v>22</v>
      </c>
      <c r="E72" s="26"/>
      <c r="F72" s="31"/>
      <c r="G72" s="188" t="str">
        <f>VLOOKUP($AO$74,'前回DT'!$B:$V,'前回DT'!D$1,0)</f>
        <v>#REF!</v>
      </c>
      <c r="H72" s="31"/>
      <c r="I72" s="188" t="str">
        <f>VLOOKUP($AO$74,'前回DT'!$B:$V,'前回DT'!E$1,0)</f>
        <v>#REF!</v>
      </c>
      <c r="J72" s="31"/>
      <c r="K72" s="189" t="str">
        <f>VLOOKUP($AO$74,'前回DT'!$B:$V,'前回DT'!F$1,0)</f>
        <v>#REF!</v>
      </c>
      <c r="L72" s="31"/>
      <c r="M72" s="188" t="str">
        <f>VLOOKUP($AO$74,'前回DT'!$B:$V,'前回DT'!G$1,0)</f>
        <v>#REF!</v>
      </c>
      <c r="N72" s="31"/>
      <c r="O72" s="188" t="str">
        <f>VLOOKUP($AO$74,'前回DT'!$B:$V,'前回DT'!H$1,0)</f>
        <v>#REF!</v>
      </c>
      <c r="P72" s="31"/>
      <c r="Q72" s="190" t="str">
        <f>VLOOKUP($AO$74,'前回DT'!$B:$V,'前回DT'!$P$1,0)</f>
        <v>#REF!</v>
      </c>
      <c r="R72" s="31"/>
      <c r="S72" s="190" t="str">
        <f>VLOOKUP($AO$74,'前回DT'!$B:$V,'前回DT'!$Q$1,0)</f>
        <v>#REF!</v>
      </c>
      <c r="T72" s="31"/>
      <c r="U72" s="191" t="str">
        <f>VLOOKUP($AO$74,'前回DT'!$B:$V,'前回DT'!$R$1,0)</f>
        <v>#REF!</v>
      </c>
      <c r="V72" s="31"/>
      <c r="W72" s="191" t="str">
        <f>VLOOKUP($AO$74,'前回DT'!$B:$V,'前回DT'!$S$1,0)</f>
        <v>#REF!</v>
      </c>
      <c r="X72" s="31"/>
      <c r="Y72" s="192" t="str">
        <f>VLOOKUP($AO$74,'前回DT'!$B:$V,'前回DT'!$T$1,0)</f>
        <v>#REF!</v>
      </c>
      <c r="Z72" s="31"/>
      <c r="AA72" s="193" t="str">
        <f>VLOOKUP($AO$74,'前回DT'!$B:$V,'前回DT'!$U$1,0)</f>
        <v>#REF!</v>
      </c>
      <c r="AB72" s="31"/>
      <c r="AC72" s="194" t="str">
        <f>VLOOKUP($AO$74,'前回DT'!$B:$V,'前回DT'!$V$1,0)</f>
        <v>#REF!</v>
      </c>
      <c r="AD72" s="31"/>
      <c r="AE72" s="2"/>
      <c r="AF72" s="2"/>
      <c r="AG72" s="1"/>
      <c r="AH72" s="2"/>
      <c r="AI72" s="2"/>
      <c r="AJ72" s="138"/>
      <c r="AK72" s="139"/>
      <c r="AL72" s="139"/>
      <c r="AM72" s="139"/>
      <c r="AN72" s="139"/>
      <c r="AO72" s="139"/>
      <c r="AP72" s="139"/>
      <c r="AQ72" s="139"/>
      <c r="AR72" s="139"/>
      <c r="AS72" s="140"/>
      <c r="AT72" s="137"/>
      <c r="AU72" s="137"/>
      <c r="AV72" s="137"/>
      <c r="AW72" s="137"/>
      <c r="AX72" s="1"/>
      <c r="AY72" s="1"/>
      <c r="AZ72" s="1"/>
    </row>
    <row r="73" ht="45.0" customHeight="1">
      <c r="A73" s="1"/>
      <c r="B73" s="1"/>
      <c r="C73" s="186" t="s">
        <v>224</v>
      </c>
      <c r="D73" s="187" t="s">
        <v>23</v>
      </c>
      <c r="E73" s="26"/>
      <c r="F73" s="31"/>
      <c r="G73" s="188" t="str">
        <f>VLOOKUP($AO$75,'前々回DT'!$B:$V,'前々回DT'!D$1,0)</f>
        <v>#REF!</v>
      </c>
      <c r="H73" s="31"/>
      <c r="I73" s="188" t="str">
        <f>VLOOKUP($AO$75,'前々回DT'!$B:$V,'前々回DT'!E$1,0)</f>
        <v>#REF!</v>
      </c>
      <c r="J73" s="31"/>
      <c r="K73" s="189" t="str">
        <f>VLOOKUP($AO$75,'前々回DT'!$B:$V,'前々回DT'!F$1,0)</f>
        <v>#REF!</v>
      </c>
      <c r="L73" s="31"/>
      <c r="M73" s="188" t="str">
        <f>VLOOKUP($AO$75,'前々回DT'!$B:$V,'前々回DT'!G$1,0)</f>
        <v>#REF!</v>
      </c>
      <c r="N73" s="31"/>
      <c r="O73" s="188" t="str">
        <f>VLOOKUP($AO$75,'前々回DT'!$B:$V,'前々回DT'!H$1,0)</f>
        <v>#REF!</v>
      </c>
      <c r="P73" s="31"/>
      <c r="Q73" s="190" t="str">
        <f>VLOOKUP($AO$75,'前々回DT'!$B:$V,'前々回DT'!$P$1,0)</f>
        <v>#REF!</v>
      </c>
      <c r="R73" s="31"/>
      <c r="S73" s="190" t="str">
        <f>VLOOKUP($AO$75,'前々回DT'!$B:$V,'前々回DT'!$Q$1,0)</f>
        <v>#REF!</v>
      </c>
      <c r="T73" s="31"/>
      <c r="U73" s="191" t="str">
        <f>VLOOKUP($AO$75,'前々回DT'!$B:$V,'前々回DT'!$R$1,0)</f>
        <v>#REF!</v>
      </c>
      <c r="V73" s="31"/>
      <c r="W73" s="191" t="str">
        <f>VLOOKUP($AO$75,'前々回DT'!$B:$V,'前々回DT'!$S$1,0)</f>
        <v>#REF!</v>
      </c>
      <c r="X73" s="31"/>
      <c r="Y73" s="192" t="str">
        <f>VLOOKUP($AO$75,'前々回DT'!$B:$V,'前々回DT'!$T$1,0)</f>
        <v>#REF!</v>
      </c>
      <c r="Z73" s="31"/>
      <c r="AA73" s="193" t="str">
        <f>VLOOKUP($AO$75,'前々回DT'!$B:$V,'前々回DT'!$U$1,0)</f>
        <v>#REF!</v>
      </c>
      <c r="AB73" s="31"/>
      <c r="AC73" s="194" t="str">
        <f>VLOOKUP($AO$75,'前々回DT'!$B:$V,'前々回DT'!$V$1,0)</f>
        <v>#REF!</v>
      </c>
      <c r="AD73" s="31"/>
      <c r="AE73" s="2"/>
      <c r="AF73" s="2"/>
      <c r="AG73" s="1"/>
      <c r="AH73" s="2"/>
      <c r="AI73" s="2"/>
      <c r="AJ73" s="195"/>
      <c r="AK73" s="137"/>
      <c r="AL73" s="137"/>
      <c r="AM73" s="137"/>
      <c r="AN73" s="137"/>
      <c r="AO73" s="196">
        <v>0.0</v>
      </c>
      <c r="AP73" s="136" t="s">
        <v>225</v>
      </c>
      <c r="AQ73" s="137"/>
      <c r="AR73" s="137"/>
      <c r="AS73" s="197"/>
      <c r="AT73" s="137"/>
      <c r="AU73" s="137"/>
      <c r="AV73" s="137"/>
      <c r="AW73" s="137"/>
      <c r="AX73" s="1"/>
      <c r="AY73" s="1"/>
      <c r="AZ73" s="1"/>
    </row>
    <row r="74" ht="45.0" customHeight="1">
      <c r="A74" s="1"/>
      <c r="B74" s="1"/>
      <c r="C74" s="198" t="s">
        <v>226</v>
      </c>
      <c r="D74" s="199" t="s">
        <v>227</v>
      </c>
      <c r="E74" s="34"/>
      <c r="F74" s="39"/>
      <c r="G74" s="200"/>
      <c r="H74" s="39"/>
      <c r="I74" s="200"/>
      <c r="J74" s="39"/>
      <c r="K74" s="201"/>
      <c r="L74" s="39"/>
      <c r="M74" s="200"/>
      <c r="N74" s="39"/>
      <c r="O74" s="200"/>
      <c r="P74" s="39"/>
      <c r="Q74" s="202"/>
      <c r="R74" s="39"/>
      <c r="S74" s="202"/>
      <c r="T74" s="39"/>
      <c r="U74" s="203"/>
      <c r="V74" s="39"/>
      <c r="W74" s="203"/>
      <c r="X74" s="39"/>
      <c r="Y74" s="204"/>
      <c r="Z74" s="39"/>
      <c r="AA74" s="205"/>
      <c r="AB74" s="39"/>
      <c r="AC74" s="206"/>
      <c r="AD74" s="39"/>
      <c r="AE74" s="4"/>
      <c r="AF74" s="2"/>
      <c r="AG74" s="1"/>
      <c r="AH74" s="2"/>
      <c r="AI74" s="2"/>
      <c r="AJ74" s="195"/>
      <c r="AK74" s="196">
        <v>0.0</v>
      </c>
      <c r="AL74" s="136" t="s">
        <v>228</v>
      </c>
      <c r="AM74" s="137"/>
      <c r="AN74" s="137"/>
      <c r="AO74" s="196">
        <v>0.0</v>
      </c>
      <c r="AP74" s="136" t="s">
        <v>229</v>
      </c>
      <c r="AQ74" s="137"/>
      <c r="AR74" s="137"/>
      <c r="AS74" s="197"/>
      <c r="AT74" s="137"/>
      <c r="AU74" s="137"/>
      <c r="AV74" s="137"/>
      <c r="AW74" s="137"/>
      <c r="AX74" s="1"/>
      <c r="AY74" s="1"/>
      <c r="AZ74" s="1"/>
    </row>
    <row r="75" ht="45.0" customHeight="1">
      <c r="A75" s="1"/>
      <c r="B75" s="4"/>
      <c r="C75" s="207" t="s">
        <v>230</v>
      </c>
      <c r="D75" s="208" t="s">
        <v>231</v>
      </c>
      <c r="E75" s="49"/>
      <c r="F75" s="51"/>
      <c r="G75" s="209" t="str">
        <f>VLOOKUP($AK$74,'平均データ'!$A:$AW,'平均データ'!R1,0)</f>
        <v>#REF!</v>
      </c>
      <c r="H75" s="51"/>
      <c r="I75" s="209" t="str">
        <f>VLOOKUP($AK$74,'平均データ'!$A:$AW,'平均データ'!Q1,0)</f>
        <v>#REF!</v>
      </c>
      <c r="J75" s="51"/>
      <c r="K75" s="210" t="str">
        <f>1-(I75/G75)</f>
        <v>#REF!</v>
      </c>
      <c r="L75" s="51"/>
      <c r="M75" s="209" t="str">
        <f>VLOOKUP($AK$74,'平均データ'!$A:$AW,'平均データ'!P1,0)</f>
        <v>#REF!</v>
      </c>
      <c r="N75" s="51"/>
      <c r="O75" s="209" t="str">
        <f>VLOOKUP($AK$74,'平均データ'!$A:$AW,'平均データ'!S1,0)</f>
        <v>#REF!</v>
      </c>
      <c r="P75" s="51"/>
      <c r="Q75" s="211" t="str">
        <f>VLOOKUP($AK$74,'平均データ'!$A:$AW,'平均データ'!T1,0)</f>
        <v>#REF!</v>
      </c>
      <c r="R75" s="51"/>
      <c r="S75" s="211" t="str">
        <f>VLOOKUP($AK$74,'平均データ'!$A:$AW,'平均データ'!U1,0)</f>
        <v>#REF!</v>
      </c>
      <c r="T75" s="51"/>
      <c r="U75" s="212" t="str">
        <f>VLOOKUP($AK$74,'平均データ'!$A:$AW,'平均データ'!V1,0)</f>
        <v>#REF!</v>
      </c>
      <c r="V75" s="51"/>
      <c r="W75" s="212" t="str">
        <f>VLOOKUP($AK$74,'平均データ'!$A:$AW,'平均データ'!W1,0)</f>
        <v>#REF!</v>
      </c>
      <c r="X75" s="51"/>
      <c r="Y75" s="213" t="str">
        <f>VLOOKUP($AK$74,'平均データ'!$A:$AW,'平均データ'!X1,0)</f>
        <v>#REF!</v>
      </c>
      <c r="Z75" s="51"/>
      <c r="AA75" s="214" t="str">
        <f>VLOOKUP($AK$74,'平均データ'!$A:$AW,'平均データ'!Y1,0)</f>
        <v>#REF!</v>
      </c>
      <c r="AB75" s="51"/>
      <c r="AC75" s="215" t="str">
        <f>VLOOKUP($AK$74,'平均データ'!$A:$AW,'平均データ'!Z1,0)</f>
        <v>#REF!</v>
      </c>
      <c r="AD75" s="51"/>
      <c r="AE75" s="4"/>
      <c r="AF75" s="2"/>
      <c r="AG75" s="1"/>
      <c r="AH75" s="2"/>
      <c r="AI75" s="2"/>
      <c r="AJ75" s="195"/>
      <c r="AK75" s="136">
        <v>0.0</v>
      </c>
      <c r="AL75" s="216" t="str">
        <f t="shared" ref="AL75:AL82" si="1">'平均データ'!B3</f>
        <v>#REF!</v>
      </c>
      <c r="AM75" s="137"/>
      <c r="AN75" s="137"/>
      <c r="AO75" s="196">
        <v>0.0</v>
      </c>
      <c r="AP75" s="136" t="s">
        <v>232</v>
      </c>
      <c r="AQ75" s="137"/>
      <c r="AR75" s="137"/>
      <c r="AS75" s="197"/>
      <c r="AT75" s="137"/>
      <c r="AU75" s="137"/>
      <c r="AV75" s="137"/>
      <c r="AW75" s="137"/>
      <c r="AX75" s="1"/>
      <c r="AY75" s="1"/>
      <c r="AZ75" s="1"/>
    </row>
    <row r="76" ht="45.0" customHeight="1">
      <c r="A76" s="1"/>
      <c r="B76" s="157"/>
      <c r="C76" s="217" t="s">
        <v>233</v>
      </c>
      <c r="D76" s="104"/>
      <c r="E76" s="104"/>
      <c r="F76" s="104"/>
      <c r="G76" s="104"/>
      <c r="H76" s="104"/>
      <c r="I76" s="104"/>
      <c r="J76" s="104"/>
      <c r="K76" s="104"/>
      <c r="L76" s="104"/>
      <c r="M76" s="104"/>
      <c r="N76" s="104"/>
      <c r="O76" s="104"/>
      <c r="P76" s="104"/>
      <c r="Q76" s="104"/>
      <c r="R76" s="104"/>
      <c r="S76" s="104"/>
      <c r="T76" s="104"/>
      <c r="U76" s="104"/>
      <c r="V76" s="104"/>
      <c r="W76" s="104"/>
      <c r="X76" s="104"/>
      <c r="Y76" s="104"/>
      <c r="Z76" s="104"/>
      <c r="AA76" s="104"/>
      <c r="AB76" s="104"/>
      <c r="AC76" s="104"/>
      <c r="AD76" s="104"/>
      <c r="AE76" s="2"/>
      <c r="AF76" s="2"/>
      <c r="AG76" s="1"/>
      <c r="AH76" s="2"/>
      <c r="AI76" s="2"/>
      <c r="AJ76" s="195"/>
      <c r="AK76" s="136">
        <v>1.0</v>
      </c>
      <c r="AL76" s="216" t="str">
        <f t="shared" si="1"/>
        <v>#REF!</v>
      </c>
      <c r="AM76" s="137"/>
      <c r="AN76" s="137"/>
      <c r="AO76" s="137"/>
      <c r="AP76" s="137"/>
      <c r="AQ76" s="137"/>
      <c r="AR76" s="137"/>
      <c r="AS76" s="197"/>
      <c r="AT76" s="137"/>
      <c r="AU76" s="137"/>
      <c r="AV76" s="137"/>
      <c r="AW76" s="136"/>
      <c r="AX76" s="1"/>
      <c r="AY76" s="1"/>
      <c r="AZ76" s="1"/>
    </row>
    <row r="77" ht="45.0" customHeight="1">
      <c r="A77" s="1"/>
      <c r="B77" s="1"/>
      <c r="AE77" s="2"/>
      <c r="AF77" s="166"/>
      <c r="AG77" s="1"/>
      <c r="AH77" s="2"/>
      <c r="AI77" s="4"/>
      <c r="AJ77" s="195"/>
      <c r="AK77" s="136">
        <v>2.0</v>
      </c>
      <c r="AL77" s="216" t="str">
        <f t="shared" si="1"/>
        <v>#REF!</v>
      </c>
      <c r="AM77" s="137"/>
      <c r="AN77" s="137"/>
      <c r="AO77" s="137"/>
      <c r="AP77" s="137"/>
      <c r="AQ77" s="137"/>
      <c r="AR77" s="137"/>
      <c r="AS77" s="197"/>
      <c r="AT77" s="137"/>
      <c r="AU77" s="137"/>
      <c r="AV77" s="137"/>
      <c r="AW77" s="137"/>
      <c r="AX77" s="1"/>
      <c r="AY77" s="1"/>
      <c r="AZ77" s="1"/>
    </row>
    <row r="78" ht="45.0" customHeight="1">
      <c r="A78" s="2"/>
      <c r="B78" s="1"/>
      <c r="C78" s="143" t="s">
        <v>234</v>
      </c>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2"/>
      <c r="AI78" s="4"/>
      <c r="AJ78" s="195"/>
      <c r="AK78" s="136" t="s">
        <v>235</v>
      </c>
      <c r="AL78" s="216" t="str">
        <f t="shared" si="1"/>
        <v>#REF!</v>
      </c>
      <c r="AM78" s="137"/>
      <c r="AN78" s="137"/>
      <c r="AO78" s="137"/>
      <c r="AP78" s="137"/>
      <c r="AQ78" s="137"/>
      <c r="AR78" s="137"/>
      <c r="AS78" s="197"/>
      <c r="AT78" s="137"/>
      <c r="AU78" s="137"/>
      <c r="AV78" s="137"/>
      <c r="AW78" s="137"/>
      <c r="AX78" s="1"/>
      <c r="AY78" s="1"/>
      <c r="AZ78" s="1"/>
    </row>
    <row r="79" ht="45.0" customHeight="1">
      <c r="A79" s="2"/>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2"/>
      <c r="AI79" s="2"/>
      <c r="AJ79" s="195"/>
      <c r="AK79" s="136" t="s">
        <v>236</v>
      </c>
      <c r="AL79" s="216" t="str">
        <f t="shared" si="1"/>
        <v>#REF!</v>
      </c>
      <c r="AM79" s="137"/>
      <c r="AN79" s="137"/>
      <c r="AO79" s="137"/>
      <c r="AP79" s="137"/>
      <c r="AQ79" s="137"/>
      <c r="AR79" s="137"/>
      <c r="AS79" s="197"/>
      <c r="AT79" s="137"/>
      <c r="AU79" s="137"/>
      <c r="AV79" s="137"/>
      <c r="AW79" s="137"/>
      <c r="AX79" s="1"/>
      <c r="AY79" s="1"/>
      <c r="AZ79" s="1"/>
    </row>
    <row r="80" ht="45.0" customHeight="1">
      <c r="A80" s="2"/>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2"/>
      <c r="AI80" s="2"/>
      <c r="AJ80" s="195"/>
      <c r="AK80" s="136" t="s">
        <v>237</v>
      </c>
      <c r="AL80" s="216" t="str">
        <f t="shared" si="1"/>
        <v>#REF!</v>
      </c>
      <c r="AM80" s="137"/>
      <c r="AN80" s="137"/>
      <c r="AO80" s="137"/>
      <c r="AP80" s="137"/>
      <c r="AQ80" s="137"/>
      <c r="AR80" s="137"/>
      <c r="AS80" s="197"/>
      <c r="AT80" s="137"/>
      <c r="AU80" s="137"/>
      <c r="AV80" s="137"/>
      <c r="AW80" s="137"/>
      <c r="AX80" s="1"/>
      <c r="AY80" s="1"/>
      <c r="AZ80" s="1"/>
    </row>
    <row r="81" ht="45.0" customHeight="1">
      <c r="A81" s="2"/>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2"/>
      <c r="AI81" s="2"/>
      <c r="AJ81" s="218"/>
      <c r="AK81" s="136" t="s">
        <v>238</v>
      </c>
      <c r="AL81" s="216" t="str">
        <f t="shared" si="1"/>
        <v>#REF!</v>
      </c>
      <c r="AM81" s="137"/>
      <c r="AN81" s="137"/>
      <c r="AO81" s="137"/>
      <c r="AP81" s="137"/>
      <c r="AQ81" s="137"/>
      <c r="AR81" s="137"/>
      <c r="AS81" s="197"/>
      <c r="AT81" s="137"/>
      <c r="AU81" s="137"/>
      <c r="AV81" s="137"/>
      <c r="AW81" s="137"/>
      <c r="AX81" s="1"/>
      <c r="AY81" s="1"/>
      <c r="AZ81" s="1"/>
    </row>
    <row r="82" ht="45.0" customHeight="1">
      <c r="A82" s="2"/>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2"/>
      <c r="AI82" s="2"/>
      <c r="AJ82" s="219"/>
      <c r="AK82" s="220" t="s">
        <v>239</v>
      </c>
      <c r="AL82" s="221" t="str">
        <f t="shared" si="1"/>
        <v>#REF!</v>
      </c>
      <c r="AM82" s="220"/>
      <c r="AN82" s="220"/>
      <c r="AO82" s="220"/>
      <c r="AP82" s="220"/>
      <c r="AQ82" s="220"/>
      <c r="AR82" s="220"/>
      <c r="AS82" s="222"/>
      <c r="AT82" s="137"/>
      <c r="AU82" s="137"/>
      <c r="AV82" s="137"/>
      <c r="AW82" s="137"/>
      <c r="AX82" s="1"/>
      <c r="AY82" s="1"/>
      <c r="AZ82" s="1"/>
    </row>
    <row r="83" ht="45.0" customHeight="1">
      <c r="A83" s="1"/>
      <c r="B83" s="1"/>
      <c r="C83" s="1"/>
      <c r="D83" s="1"/>
      <c r="E83" s="1"/>
      <c r="F83" s="1"/>
      <c r="G83" s="1"/>
      <c r="H83" s="1"/>
      <c r="I83" s="1"/>
      <c r="J83" s="1"/>
      <c r="K83" s="1"/>
      <c r="L83" s="1"/>
      <c r="M83" s="1"/>
      <c r="N83" s="1"/>
      <c r="O83" s="1"/>
      <c r="P83" s="1"/>
      <c r="Q83" s="1"/>
      <c r="R83" s="1"/>
      <c r="S83" s="1"/>
      <c r="T83" s="1"/>
      <c r="U83" s="1"/>
      <c r="V83" s="1"/>
      <c r="W83" s="1"/>
      <c r="X83" s="223"/>
      <c r="Y83" s="223"/>
      <c r="Z83" s="223"/>
      <c r="AA83" s="224"/>
      <c r="AB83" s="224"/>
      <c r="AC83" s="224"/>
      <c r="AD83" s="224"/>
      <c r="AE83" s="224"/>
      <c r="AF83" s="224"/>
      <c r="AG83" s="1"/>
      <c r="AH83" s="2"/>
      <c r="AI83" s="2"/>
      <c r="AJ83" s="225"/>
      <c r="AK83" s="137"/>
      <c r="AL83" s="137"/>
      <c r="AM83" s="137"/>
      <c r="AN83" s="137"/>
      <c r="AO83" s="137"/>
      <c r="AP83" s="137"/>
      <c r="AQ83" s="137"/>
      <c r="AR83" s="137"/>
      <c r="AS83" s="137"/>
      <c r="AT83" s="137"/>
      <c r="AU83" s="137"/>
      <c r="AV83" s="137"/>
      <c r="AW83" s="137"/>
      <c r="AX83" s="1"/>
      <c r="AY83" s="1"/>
      <c r="AZ83" s="1"/>
    </row>
    <row r="84" ht="45.0" customHeight="1">
      <c r="A84" s="2"/>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2"/>
      <c r="AI84" s="1"/>
      <c r="AJ84" s="1"/>
      <c r="AK84" s="1"/>
      <c r="AL84" s="1"/>
      <c r="AM84" s="1"/>
      <c r="AN84" s="1"/>
      <c r="AO84" s="1"/>
      <c r="AP84" s="1"/>
      <c r="AQ84" s="1"/>
      <c r="AR84" s="1"/>
      <c r="AS84" s="1"/>
      <c r="AT84" s="1"/>
      <c r="AU84" s="1"/>
      <c r="AV84" s="1"/>
      <c r="AW84" s="1"/>
      <c r="AX84" s="1"/>
      <c r="AY84" s="1"/>
      <c r="AZ84" s="1"/>
    </row>
    <row r="85" ht="45.0" customHeight="1">
      <c r="A85" s="2"/>
      <c r="B85" s="166"/>
      <c r="C85" s="166"/>
      <c r="D85" s="166"/>
      <c r="E85" s="166"/>
      <c r="F85" s="166"/>
      <c r="G85" s="166"/>
      <c r="H85" s="166"/>
      <c r="I85" s="1"/>
      <c r="J85" s="1"/>
      <c r="K85" s="1"/>
      <c r="L85" s="1"/>
      <c r="M85" s="1"/>
      <c r="N85" s="1"/>
      <c r="O85" s="1"/>
      <c r="P85" s="1"/>
      <c r="Q85" s="1"/>
      <c r="R85" s="1"/>
      <c r="S85" s="1"/>
      <c r="T85" s="1"/>
      <c r="U85" s="1"/>
      <c r="V85" s="1"/>
      <c r="W85" s="1"/>
      <c r="X85" s="1"/>
      <c r="Y85" s="1"/>
      <c r="Z85" s="1"/>
      <c r="AA85" s="166"/>
      <c r="AB85" s="166"/>
      <c r="AC85" s="166"/>
      <c r="AD85" s="166"/>
      <c r="AE85" s="166"/>
      <c r="AF85" s="166"/>
      <c r="AG85" s="1"/>
      <c r="AH85" s="2"/>
      <c r="AI85" s="1"/>
      <c r="AJ85" s="1"/>
      <c r="AK85" s="1"/>
      <c r="AL85" s="1"/>
      <c r="AM85" s="1"/>
      <c r="AN85" s="1"/>
      <c r="AO85" s="1"/>
      <c r="AP85" s="1"/>
      <c r="AQ85" s="1"/>
      <c r="AR85" s="1"/>
      <c r="AS85" s="1"/>
      <c r="AT85" s="1"/>
      <c r="AU85" s="1"/>
      <c r="AV85" s="1"/>
      <c r="AW85" s="1"/>
      <c r="AX85" s="1"/>
      <c r="AY85" s="1"/>
      <c r="AZ85" s="1"/>
    </row>
    <row r="86" ht="45.0" customHeight="1">
      <c r="A86" s="2"/>
      <c r="B86" s="166"/>
      <c r="C86" s="166"/>
      <c r="D86" s="166"/>
      <c r="E86" s="166"/>
      <c r="F86" s="166"/>
      <c r="G86" s="166"/>
      <c r="H86" s="166"/>
      <c r="I86" s="1"/>
      <c r="J86" s="1"/>
      <c r="K86" s="1"/>
      <c r="L86" s="1"/>
      <c r="M86" s="1"/>
      <c r="N86" s="1"/>
      <c r="O86" s="1"/>
      <c r="P86" s="1"/>
      <c r="Q86" s="1"/>
      <c r="R86" s="1"/>
      <c r="S86" s="1"/>
      <c r="T86" s="1"/>
      <c r="U86" s="1"/>
      <c r="V86" s="1"/>
      <c r="W86" s="1"/>
      <c r="X86" s="1"/>
      <c r="Y86" s="1"/>
      <c r="Z86" s="1"/>
      <c r="AA86" s="166"/>
      <c r="AB86" s="166"/>
      <c r="AC86" s="166"/>
      <c r="AD86" s="166"/>
      <c r="AE86" s="166"/>
      <c r="AF86" s="166"/>
      <c r="AG86" s="1"/>
      <c r="AH86" s="2"/>
      <c r="AI86" s="1"/>
      <c r="AJ86" s="1"/>
      <c r="AK86" s="1"/>
      <c r="AL86" s="1"/>
      <c r="AM86" s="1"/>
      <c r="AN86" s="1"/>
      <c r="AO86" s="1"/>
      <c r="AP86" s="1"/>
      <c r="AQ86" s="1"/>
      <c r="AR86" s="1"/>
      <c r="AS86" s="1"/>
      <c r="AT86" s="1"/>
      <c r="AU86" s="1"/>
      <c r="AV86" s="1"/>
      <c r="AW86" s="1"/>
      <c r="AX86" s="1"/>
      <c r="AY86" s="1"/>
      <c r="AZ86" s="1"/>
    </row>
    <row r="87" ht="45.0" customHeight="1">
      <c r="A87" s="2"/>
      <c r="B87" s="2"/>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2"/>
      <c r="AI87" s="1"/>
      <c r="AJ87" s="1"/>
      <c r="AK87" s="1"/>
      <c r="AL87" s="1"/>
      <c r="AM87" s="1"/>
      <c r="AN87" s="1"/>
      <c r="AO87" s="1"/>
      <c r="AP87" s="1"/>
      <c r="AQ87" s="1"/>
      <c r="AR87" s="1"/>
      <c r="AS87" s="1"/>
      <c r="AT87" s="1"/>
      <c r="AU87" s="1"/>
      <c r="AV87" s="1"/>
      <c r="AW87" s="1"/>
      <c r="AX87" s="1"/>
      <c r="AY87" s="1"/>
      <c r="AZ87" s="1"/>
    </row>
    <row r="88" ht="45.0" customHeight="1">
      <c r="A88" s="2"/>
      <c r="B88" s="226"/>
      <c r="C88" s="1"/>
      <c r="D88" s="2"/>
      <c r="E88" s="2"/>
      <c r="F88" s="2"/>
      <c r="G88" s="2"/>
      <c r="H88" s="2"/>
      <c r="I88" s="2"/>
      <c r="J88" s="2"/>
      <c r="K88" s="2"/>
      <c r="L88" s="1"/>
      <c r="M88" s="1"/>
      <c r="N88" s="1"/>
      <c r="O88" s="1"/>
      <c r="P88" s="1"/>
      <c r="Q88" s="1"/>
      <c r="R88" s="1"/>
      <c r="S88" s="1"/>
      <c r="T88" s="1"/>
      <c r="U88" s="1"/>
      <c r="V88" s="1"/>
      <c r="W88" s="1"/>
      <c r="X88" s="1"/>
      <c r="Y88" s="1"/>
      <c r="Z88" s="1"/>
      <c r="AA88" s="226"/>
      <c r="AB88" s="226"/>
      <c r="AC88" s="226"/>
      <c r="AD88" s="226"/>
      <c r="AE88" s="226"/>
      <c r="AF88" s="226"/>
      <c r="AG88" s="1"/>
      <c r="AH88" s="2"/>
      <c r="AI88" s="1"/>
      <c r="AJ88" s="1"/>
      <c r="AK88" s="1"/>
      <c r="AL88" s="1"/>
      <c r="AM88" s="1"/>
      <c r="AN88" s="1"/>
      <c r="AO88" s="1"/>
      <c r="AP88" s="1"/>
      <c r="AQ88" s="1"/>
      <c r="AR88" s="1"/>
      <c r="AS88" s="1"/>
      <c r="AT88" s="1"/>
      <c r="AU88" s="1"/>
      <c r="AV88" s="1"/>
      <c r="AW88" s="1"/>
      <c r="AX88" s="1"/>
      <c r="AY88" s="1"/>
      <c r="AZ88" s="1"/>
    </row>
    <row r="89" ht="45.0" customHeight="1">
      <c r="A89" s="2"/>
      <c r="B89" s="2"/>
      <c r="C89" s="1"/>
      <c r="D89" s="2"/>
      <c r="E89" s="2"/>
      <c r="F89" s="2"/>
      <c r="G89" s="2"/>
      <c r="H89" s="2"/>
      <c r="I89" s="2"/>
      <c r="J89" s="2"/>
      <c r="K89" s="1"/>
      <c r="L89" s="1"/>
      <c r="M89" s="2"/>
      <c r="N89" s="2"/>
      <c r="O89" s="2"/>
      <c r="P89" s="2"/>
      <c r="Q89" s="1"/>
      <c r="R89" s="226"/>
      <c r="S89" s="226"/>
      <c r="T89" s="226"/>
      <c r="U89" s="226"/>
      <c r="V89" s="226"/>
      <c r="W89" s="1"/>
      <c r="X89" s="226"/>
      <c r="Y89" s="226"/>
      <c r="Z89" s="226"/>
      <c r="AA89" s="226"/>
      <c r="AB89" s="226"/>
      <c r="AC89" s="226"/>
      <c r="AD89" s="226"/>
      <c r="AE89" s="226"/>
      <c r="AF89" s="226"/>
      <c r="AG89" s="1"/>
      <c r="AH89" s="2"/>
      <c r="AI89" s="1"/>
      <c r="AJ89" s="1"/>
      <c r="AK89" s="1"/>
      <c r="AL89" s="1"/>
      <c r="AM89" s="1"/>
      <c r="AN89" s="1"/>
      <c r="AO89" s="1"/>
      <c r="AP89" s="1"/>
      <c r="AQ89" s="1"/>
      <c r="AR89" s="1"/>
      <c r="AS89" s="1"/>
      <c r="AT89" s="1"/>
      <c r="AU89" s="1"/>
      <c r="AV89" s="1"/>
      <c r="AW89" s="1"/>
      <c r="AX89" s="1"/>
      <c r="AY89" s="1"/>
      <c r="AZ89" s="1"/>
    </row>
    <row r="90" ht="45.0" customHeight="1">
      <c r="A90" s="2"/>
      <c r="B90" s="1"/>
      <c r="C90" s="1"/>
      <c r="D90" s="1"/>
      <c r="E90" s="1"/>
      <c r="F90" s="1"/>
      <c r="G90" s="1"/>
      <c r="H90" s="1"/>
      <c r="I90" s="1"/>
      <c r="J90" s="1"/>
      <c r="K90" s="1"/>
      <c r="L90" s="1"/>
      <c r="M90" s="1"/>
      <c r="N90" s="1"/>
      <c r="O90" s="1"/>
      <c r="P90" s="1"/>
      <c r="Q90" s="1"/>
      <c r="R90" s="1"/>
      <c r="S90" s="1"/>
      <c r="T90" s="1"/>
      <c r="U90" s="1"/>
      <c r="V90" s="2"/>
      <c r="W90" s="1"/>
      <c r="X90" s="2"/>
      <c r="Y90" s="2"/>
      <c r="Z90" s="2"/>
      <c r="AA90" s="1"/>
      <c r="AB90" s="1"/>
      <c r="AC90" s="1"/>
      <c r="AD90" s="2"/>
      <c r="AE90" s="2"/>
      <c r="AF90" s="2"/>
      <c r="AG90" s="1"/>
      <c r="AH90" s="2"/>
      <c r="AI90" s="1"/>
      <c r="AJ90" s="1"/>
      <c r="AK90" s="1"/>
      <c r="AL90" s="1"/>
      <c r="AM90" s="1"/>
      <c r="AN90" s="1"/>
      <c r="AO90" s="1"/>
      <c r="AP90" s="1"/>
      <c r="AQ90" s="1"/>
      <c r="AR90" s="1"/>
      <c r="AS90" s="1"/>
      <c r="AT90" s="1"/>
      <c r="AU90" s="1"/>
      <c r="AV90" s="1"/>
      <c r="AW90" s="1"/>
      <c r="AX90" s="1"/>
      <c r="AY90" s="1"/>
      <c r="AZ90" s="1"/>
    </row>
    <row r="91" ht="45.0" customHeight="1">
      <c r="A91" s="2"/>
      <c r="B91" s="1"/>
      <c r="C91" s="2"/>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2"/>
      <c r="AG91" s="1"/>
      <c r="AH91" s="2"/>
      <c r="AI91" s="1"/>
      <c r="AJ91" s="1"/>
      <c r="AK91" s="1"/>
      <c r="AL91" s="1"/>
      <c r="AM91" s="1"/>
      <c r="AN91" s="1"/>
      <c r="AO91" s="1"/>
      <c r="AP91" s="1"/>
      <c r="AQ91" s="1"/>
      <c r="AR91" s="1"/>
      <c r="AS91" s="1"/>
      <c r="AT91" s="1"/>
      <c r="AU91" s="1"/>
      <c r="AV91" s="1"/>
      <c r="AW91" s="1"/>
      <c r="AX91" s="1"/>
      <c r="AY91" s="1"/>
      <c r="AZ91" s="1"/>
    </row>
    <row r="92" ht="45.0" customHeight="1">
      <c r="A92" s="2"/>
      <c r="B92" s="1"/>
      <c r="C92" s="143"/>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2"/>
      <c r="AG92" s="1"/>
      <c r="AH92" s="2"/>
      <c r="AI92" s="1"/>
      <c r="AJ92" s="227"/>
      <c r="AK92" s="227"/>
      <c r="AL92" s="227"/>
      <c r="AM92" s="1"/>
      <c r="AN92" s="1"/>
      <c r="AO92" s="1"/>
      <c r="AP92" s="1"/>
      <c r="AQ92" s="1"/>
      <c r="AR92" s="1"/>
      <c r="AS92" s="1"/>
      <c r="AT92" s="1"/>
      <c r="AU92" s="1"/>
      <c r="AV92" s="1"/>
      <c r="AW92" s="1"/>
      <c r="AX92" s="1"/>
      <c r="AY92" s="1"/>
      <c r="AZ92" s="1"/>
    </row>
    <row r="93" ht="45.0" customHeight="1">
      <c r="A93" s="2"/>
      <c r="B93" s="1"/>
      <c r="C93" s="143" t="s">
        <v>240</v>
      </c>
      <c r="D93" s="228"/>
      <c r="E93" s="150"/>
      <c r="F93" s="150"/>
      <c r="G93" s="150"/>
      <c r="H93" s="150"/>
      <c r="I93" s="150"/>
      <c r="J93" s="150"/>
      <c r="K93" s="150"/>
      <c r="L93" s="150"/>
      <c r="M93" s="150"/>
      <c r="N93" s="150"/>
      <c r="O93" s="150"/>
      <c r="P93" s="150"/>
      <c r="Q93" s="150"/>
      <c r="R93" s="150"/>
      <c r="S93" s="150"/>
      <c r="T93" s="150"/>
      <c r="U93" s="150"/>
      <c r="V93" s="150"/>
      <c r="W93" s="150"/>
      <c r="X93" s="150"/>
      <c r="Y93" s="150"/>
      <c r="Z93" s="150"/>
      <c r="AA93" s="150"/>
      <c r="AB93" s="150"/>
      <c r="AC93" s="150"/>
      <c r="AD93" s="150"/>
      <c r="AE93" s="150"/>
      <c r="AF93" s="2"/>
      <c r="AG93" s="1"/>
      <c r="AH93" s="2"/>
      <c r="AI93" s="1"/>
      <c r="AJ93" s="227"/>
      <c r="AK93" s="227"/>
      <c r="AL93" s="227"/>
      <c r="AM93" s="1"/>
      <c r="AN93" s="1"/>
      <c r="AO93" s="1"/>
      <c r="AP93" s="1"/>
      <c r="AQ93" s="1"/>
      <c r="AR93" s="1"/>
      <c r="AS93" s="166"/>
      <c r="AT93" s="1"/>
      <c r="AU93" s="1"/>
      <c r="AV93" s="1"/>
      <c r="AW93" s="1"/>
      <c r="AX93" s="1"/>
      <c r="AY93" s="1"/>
      <c r="AZ93" s="1"/>
    </row>
    <row r="94" ht="45.0" customHeight="1">
      <c r="A94" s="2"/>
      <c r="B94" s="1"/>
      <c r="C94" s="1"/>
      <c r="D94" s="150"/>
      <c r="E94" s="150"/>
      <c r="F94" s="150"/>
      <c r="G94" s="150"/>
      <c r="H94" s="150"/>
      <c r="I94" s="150"/>
      <c r="J94" s="150"/>
      <c r="K94" s="150"/>
      <c r="L94" s="150"/>
      <c r="M94" s="150"/>
      <c r="N94" s="150"/>
      <c r="O94" s="150"/>
      <c r="P94" s="150"/>
      <c r="Q94" s="150"/>
      <c r="R94" s="150"/>
      <c r="S94" s="150"/>
      <c r="T94" s="150"/>
      <c r="U94" s="150"/>
      <c r="V94" s="150"/>
      <c r="W94" s="150"/>
      <c r="X94" s="150"/>
      <c r="Y94" s="150"/>
      <c r="Z94" s="150"/>
      <c r="AA94" s="150"/>
      <c r="AB94" s="150"/>
      <c r="AC94" s="150"/>
      <c r="AD94" s="150"/>
      <c r="AE94" s="150"/>
      <c r="AF94" s="1"/>
      <c r="AG94" s="1"/>
      <c r="AH94" s="2"/>
      <c r="AI94" s="1"/>
      <c r="AJ94" s="1"/>
      <c r="AK94" s="1"/>
      <c r="AL94" s="1"/>
      <c r="AM94" s="1"/>
      <c r="AN94" s="1"/>
      <c r="AO94" s="1"/>
      <c r="AP94" s="1"/>
      <c r="AQ94" s="1"/>
      <c r="AR94" s="1"/>
      <c r="AS94" s="166"/>
      <c r="AT94" s="1"/>
      <c r="AU94" s="1"/>
      <c r="AV94" s="1"/>
      <c r="AW94" s="1"/>
      <c r="AX94" s="1"/>
      <c r="AY94" s="1"/>
      <c r="AZ94" s="1"/>
    </row>
    <row r="95" ht="45.0" customHeight="1">
      <c r="A95" s="1"/>
      <c r="B95" s="1"/>
      <c r="C95" s="150"/>
      <c r="D95" s="150"/>
      <c r="E95" s="150"/>
      <c r="F95" s="150"/>
      <c r="G95" s="150"/>
      <c r="H95" s="150"/>
      <c r="I95" s="150"/>
      <c r="J95" s="150"/>
      <c r="K95" s="150"/>
      <c r="L95" s="150"/>
      <c r="M95" s="150"/>
      <c r="N95" s="150"/>
      <c r="O95" s="150"/>
      <c r="P95" s="150"/>
      <c r="Q95" s="150"/>
      <c r="R95" s="150"/>
      <c r="S95" s="150"/>
      <c r="T95" s="150"/>
      <c r="U95" s="150"/>
      <c r="V95" s="150"/>
      <c r="W95" s="150"/>
      <c r="X95" s="150"/>
      <c r="Y95" s="150"/>
      <c r="Z95" s="150"/>
      <c r="AA95" s="150"/>
      <c r="AB95" s="150"/>
      <c r="AC95" s="150"/>
      <c r="AD95" s="150"/>
      <c r="AE95" s="150"/>
      <c r="AF95" s="1"/>
      <c r="AG95" s="2"/>
      <c r="AH95" s="2"/>
      <c r="AI95" s="2"/>
      <c r="AJ95" s="2"/>
      <c r="AK95" s="2"/>
      <c r="AL95" s="2"/>
      <c r="AM95" s="2"/>
      <c r="AN95" s="2"/>
      <c r="AO95" s="2"/>
      <c r="AP95" s="2"/>
      <c r="AQ95" s="2"/>
      <c r="AR95" s="2"/>
      <c r="AS95" s="226"/>
      <c r="AT95" s="2"/>
      <c r="AU95" s="2"/>
      <c r="AV95" s="2"/>
      <c r="AW95" s="2"/>
      <c r="AX95" s="2"/>
      <c r="AY95" s="2"/>
      <c r="AZ95" s="2"/>
    </row>
    <row r="96" ht="45.0" customHeight="1">
      <c r="A96" s="1"/>
      <c r="B96" s="1"/>
      <c r="C96" s="150"/>
      <c r="D96" s="150"/>
      <c r="E96" s="150"/>
      <c r="F96" s="150"/>
      <c r="G96" s="150"/>
      <c r="H96" s="150"/>
      <c r="I96" s="150"/>
      <c r="J96" s="150"/>
      <c r="K96" s="150"/>
      <c r="L96" s="150"/>
      <c r="M96" s="150"/>
      <c r="N96" s="150"/>
      <c r="O96" s="150"/>
      <c r="P96" s="150"/>
      <c r="Q96" s="150"/>
      <c r="R96" s="150"/>
      <c r="S96" s="150"/>
      <c r="T96" s="150"/>
      <c r="U96" s="150"/>
      <c r="V96" s="150"/>
      <c r="W96" s="150"/>
      <c r="X96" s="150"/>
      <c r="Y96" s="150"/>
      <c r="Z96" s="150"/>
      <c r="AA96" s="150"/>
      <c r="AB96" s="150"/>
      <c r="AC96" s="150"/>
      <c r="AD96" s="150"/>
      <c r="AE96" s="150"/>
      <c r="AF96" s="2"/>
      <c r="AG96" s="2"/>
      <c r="AH96" s="2"/>
      <c r="AI96" s="2"/>
      <c r="AJ96" s="2"/>
      <c r="AK96" s="2"/>
      <c r="AL96" s="2"/>
      <c r="AM96" s="2"/>
      <c r="AN96" s="2"/>
      <c r="AO96" s="2"/>
      <c r="AP96" s="2"/>
      <c r="AQ96" s="2"/>
      <c r="AR96" s="2"/>
      <c r="AS96" s="226"/>
      <c r="AT96" s="2"/>
      <c r="AU96" s="2"/>
      <c r="AV96" s="2"/>
      <c r="AW96" s="2"/>
      <c r="AX96" s="2"/>
      <c r="AY96" s="2"/>
      <c r="AZ96" s="2"/>
    </row>
    <row r="97" ht="45.0" customHeight="1">
      <c r="A97" s="1"/>
      <c r="B97" s="166"/>
      <c r="C97" s="150"/>
      <c r="D97" s="150"/>
      <c r="E97" s="150"/>
      <c r="F97" s="150"/>
      <c r="G97" s="150"/>
      <c r="H97" s="150"/>
      <c r="I97" s="150"/>
      <c r="J97" s="150"/>
      <c r="K97" s="150"/>
      <c r="L97" s="150"/>
      <c r="M97" s="150"/>
      <c r="N97" s="150"/>
      <c r="O97" s="150"/>
      <c r="P97" s="150"/>
      <c r="Q97" s="150"/>
      <c r="R97" s="150"/>
      <c r="S97" s="150"/>
      <c r="T97" s="150"/>
      <c r="U97" s="150"/>
      <c r="V97" s="150"/>
      <c r="W97" s="150"/>
      <c r="X97" s="150"/>
      <c r="Y97" s="150"/>
      <c r="Z97" s="150"/>
      <c r="AA97" s="150"/>
      <c r="AB97" s="150"/>
      <c r="AC97" s="150"/>
      <c r="AD97" s="150"/>
      <c r="AE97" s="150"/>
      <c r="AF97" s="2"/>
      <c r="AG97" s="2"/>
      <c r="AH97" s="2"/>
      <c r="AI97" s="2"/>
      <c r="AJ97" s="2"/>
      <c r="AK97" s="2"/>
      <c r="AL97" s="2"/>
      <c r="AM97" s="2"/>
      <c r="AN97" s="2"/>
      <c r="AO97" s="2"/>
      <c r="AP97" s="2"/>
      <c r="AQ97" s="2"/>
      <c r="AR97" s="2"/>
      <c r="AS97" s="2"/>
      <c r="AT97" s="2"/>
      <c r="AU97" s="2"/>
      <c r="AV97" s="2"/>
      <c r="AW97" s="2"/>
      <c r="AX97" s="2"/>
      <c r="AY97" s="2"/>
      <c r="AZ97" s="2"/>
    </row>
    <row r="98" ht="45.0" customHeight="1">
      <c r="A98" s="1"/>
      <c r="B98" s="229"/>
      <c r="C98" s="150"/>
      <c r="D98" s="150"/>
      <c r="E98" s="150"/>
      <c r="F98" s="150"/>
      <c r="G98" s="150"/>
      <c r="H98" s="150"/>
      <c r="I98" s="150"/>
      <c r="J98" s="150"/>
      <c r="K98" s="150"/>
      <c r="L98" s="150"/>
      <c r="M98" s="150"/>
      <c r="N98" s="150"/>
      <c r="O98" s="150"/>
      <c r="P98" s="150"/>
      <c r="Q98" s="150"/>
      <c r="R98" s="150"/>
      <c r="S98" s="150"/>
      <c r="T98" s="150"/>
      <c r="U98" s="150"/>
      <c r="V98" s="150"/>
      <c r="W98" s="150"/>
      <c r="X98" s="150"/>
      <c r="Y98" s="150"/>
      <c r="Z98" s="150"/>
      <c r="AA98" s="150"/>
      <c r="AB98" s="150"/>
      <c r="AC98" s="150"/>
      <c r="AD98" s="150"/>
      <c r="AE98" s="150"/>
      <c r="AF98" s="2"/>
      <c r="AG98" s="157"/>
      <c r="AH98" s="2"/>
      <c r="AI98" s="166"/>
      <c r="AJ98" s="1"/>
      <c r="AK98" s="1"/>
      <c r="AL98" s="1"/>
      <c r="AM98" s="1"/>
      <c r="AN98" s="1"/>
      <c r="AO98" s="1"/>
      <c r="AP98" s="1"/>
      <c r="AQ98" s="1"/>
      <c r="AR98" s="1"/>
      <c r="AS98" s="1"/>
      <c r="AT98" s="1"/>
      <c r="AU98" s="1"/>
      <c r="AV98" s="1"/>
      <c r="AW98" s="1"/>
      <c r="AX98" s="1"/>
      <c r="AY98" s="230"/>
      <c r="AZ98" s="2"/>
    </row>
    <row r="99" ht="45.0" customHeight="1">
      <c r="A99" s="1"/>
      <c r="B99" s="229"/>
      <c r="C99" s="150"/>
      <c r="D99" s="150"/>
      <c r="E99" s="150"/>
      <c r="F99" s="150"/>
      <c r="G99" s="150"/>
      <c r="H99" s="150"/>
      <c r="I99" s="150"/>
      <c r="J99" s="150"/>
      <c r="K99" s="150"/>
      <c r="L99" s="150"/>
      <c r="M99" s="150"/>
      <c r="N99" s="150"/>
      <c r="O99" s="150"/>
      <c r="P99" s="150"/>
      <c r="Q99" s="150"/>
      <c r="R99" s="150"/>
      <c r="S99" s="150"/>
      <c r="T99" s="150"/>
      <c r="U99" s="150"/>
      <c r="V99" s="150"/>
      <c r="W99" s="150"/>
      <c r="X99" s="150"/>
      <c r="Y99" s="150"/>
      <c r="Z99" s="150"/>
      <c r="AA99" s="150"/>
      <c r="AB99" s="150"/>
      <c r="AC99" s="150"/>
      <c r="AD99" s="150"/>
      <c r="AE99" s="150"/>
      <c r="AF99" s="2"/>
      <c r="AG99" s="157"/>
      <c r="AH99" s="2"/>
      <c r="AI99" s="143"/>
      <c r="AJ99" s="231"/>
      <c r="AK99" s="2"/>
      <c r="AL99" s="157"/>
      <c r="AM99" s="157"/>
      <c r="AN99" s="157"/>
      <c r="AO99" s="157"/>
      <c r="AP99" s="157"/>
      <c r="AQ99" s="157"/>
      <c r="AR99" s="157"/>
      <c r="AS99" s="157"/>
      <c r="AT99" s="157"/>
      <c r="AU99" s="157"/>
      <c r="AV99" s="157"/>
      <c r="AW99" s="157"/>
      <c r="AX99" s="157"/>
      <c r="AY99" s="157"/>
      <c r="AZ99" s="2"/>
    </row>
    <row r="100" ht="45.0" customHeight="1">
      <c r="A100" s="1"/>
      <c r="B100" s="229"/>
      <c r="C100" s="150"/>
      <c r="D100" s="150"/>
      <c r="E100" s="150"/>
      <c r="F100" s="150"/>
      <c r="G100" s="150"/>
      <c r="H100" s="228"/>
      <c r="I100" s="228"/>
      <c r="J100" s="228"/>
      <c r="K100" s="228"/>
      <c r="L100" s="228"/>
      <c r="M100" s="228"/>
      <c r="N100" s="228"/>
      <c r="O100" s="228"/>
      <c r="P100" s="228"/>
      <c r="Q100" s="228"/>
      <c r="R100" s="228"/>
      <c r="S100" s="228"/>
      <c r="T100" s="228"/>
      <c r="U100" s="228"/>
      <c r="V100" s="228"/>
      <c r="W100" s="228"/>
      <c r="X100" s="228"/>
      <c r="Y100" s="228"/>
      <c r="Z100" s="228"/>
      <c r="AA100" s="228"/>
      <c r="AB100" s="228"/>
      <c r="AC100" s="228"/>
      <c r="AD100" s="228"/>
      <c r="AE100" s="150"/>
      <c r="AF100" s="2"/>
      <c r="AG100" s="2"/>
      <c r="AH100" s="2"/>
      <c r="AI100" s="2"/>
      <c r="AJ100" s="231"/>
      <c r="AK100" s="2"/>
      <c r="AL100" s="157"/>
      <c r="AM100" s="157"/>
      <c r="AN100" s="157"/>
      <c r="AO100" s="157"/>
      <c r="AP100" s="157"/>
      <c r="AQ100" s="157"/>
      <c r="AR100" s="157"/>
      <c r="AS100" s="157"/>
      <c r="AT100" s="157"/>
      <c r="AU100" s="157"/>
      <c r="AV100" s="157"/>
      <c r="AW100" s="157"/>
      <c r="AX100" s="157"/>
      <c r="AY100" s="157"/>
      <c r="AZ100" s="2"/>
    </row>
    <row r="101" ht="45.0" customHeight="1">
      <c r="A101" s="1"/>
      <c r="B101" s="229"/>
      <c r="C101" s="150"/>
      <c r="D101" s="150"/>
      <c r="E101" s="150"/>
      <c r="F101" s="150"/>
      <c r="G101" s="150"/>
      <c r="H101" s="150"/>
      <c r="I101" s="150"/>
      <c r="J101" s="150"/>
      <c r="K101" s="150"/>
      <c r="L101" s="150"/>
      <c r="M101" s="150"/>
      <c r="N101" s="150"/>
      <c r="O101" s="150"/>
      <c r="P101" s="150"/>
      <c r="Q101" s="150"/>
      <c r="R101" s="150"/>
      <c r="S101" s="150"/>
      <c r="T101" s="150"/>
      <c r="U101" s="150"/>
      <c r="V101" s="150"/>
      <c r="W101" s="150"/>
      <c r="X101" s="150"/>
      <c r="Y101" s="150"/>
      <c r="Z101" s="150"/>
      <c r="AA101" s="150"/>
      <c r="AB101" s="150"/>
      <c r="AC101" s="150"/>
      <c r="AD101" s="150"/>
      <c r="AE101" s="150"/>
      <c r="AF101" s="2"/>
      <c r="AG101" s="2"/>
      <c r="AH101" s="2"/>
      <c r="AI101" s="4"/>
      <c r="AJ101" s="231"/>
      <c r="AK101" s="2"/>
      <c r="AL101" s="157"/>
      <c r="AM101" s="157"/>
      <c r="AN101" s="157"/>
      <c r="AO101" s="157"/>
      <c r="AP101" s="157"/>
      <c r="AQ101" s="157"/>
      <c r="AR101" s="157"/>
      <c r="AS101" s="157"/>
      <c r="AT101" s="157"/>
      <c r="AU101" s="157"/>
      <c r="AV101" s="157"/>
      <c r="AW101" s="157"/>
      <c r="AX101" s="157"/>
      <c r="AY101" s="157"/>
      <c r="AZ101" s="2"/>
    </row>
    <row r="102" ht="45.0" customHeight="1">
      <c r="A102" s="1"/>
      <c r="B102" s="229"/>
      <c r="C102" s="150"/>
      <c r="D102" s="150"/>
      <c r="E102" s="150"/>
      <c r="F102" s="150"/>
      <c r="G102" s="150"/>
      <c r="H102" s="150"/>
      <c r="I102" s="150"/>
      <c r="J102" s="150"/>
      <c r="K102" s="150"/>
      <c r="L102" s="150"/>
      <c r="M102" s="150"/>
      <c r="N102" s="150"/>
      <c r="O102" s="150"/>
      <c r="P102" s="150"/>
      <c r="Q102" s="150"/>
      <c r="R102" s="150"/>
      <c r="S102" s="150"/>
      <c r="T102" s="150"/>
      <c r="U102" s="150"/>
      <c r="V102" s="150"/>
      <c r="W102" s="150"/>
      <c r="X102" s="150"/>
      <c r="Y102" s="150"/>
      <c r="Z102" s="150"/>
      <c r="AA102" s="150"/>
      <c r="AB102" s="150"/>
      <c r="AC102" s="150"/>
      <c r="AD102" s="150"/>
      <c r="AE102" s="150"/>
      <c r="AF102" s="2"/>
      <c r="AG102" s="2"/>
      <c r="AH102" s="2"/>
      <c r="AI102" s="2"/>
      <c r="AJ102" s="231"/>
      <c r="AK102" s="2"/>
      <c r="AL102" s="157"/>
      <c r="AM102" s="157"/>
      <c r="AN102" s="157"/>
      <c r="AO102" s="157"/>
      <c r="AP102" s="157"/>
      <c r="AQ102" s="157"/>
      <c r="AR102" s="157"/>
      <c r="AS102" s="157"/>
      <c r="AT102" s="157"/>
      <c r="AU102" s="157"/>
      <c r="AV102" s="157"/>
      <c r="AW102" s="157"/>
      <c r="AX102" s="157"/>
      <c r="AY102" s="157"/>
      <c r="AZ102" s="2"/>
    </row>
    <row r="103" ht="45.0" customHeight="1">
      <c r="A103" s="1"/>
      <c r="B103" s="229"/>
      <c r="C103" s="232"/>
      <c r="D103" s="232"/>
      <c r="E103" s="232"/>
      <c r="F103" s="232"/>
      <c r="G103" s="232"/>
      <c r="H103" s="232"/>
      <c r="I103" s="232"/>
      <c r="J103" s="232"/>
      <c r="K103" s="232"/>
      <c r="L103" s="232"/>
      <c r="M103" s="232"/>
      <c r="N103" s="232"/>
      <c r="O103" s="232"/>
      <c r="P103" s="232"/>
      <c r="Q103" s="232"/>
      <c r="R103" s="232"/>
      <c r="S103" s="232"/>
      <c r="T103" s="232"/>
      <c r="U103" s="232"/>
      <c r="V103" s="232"/>
      <c r="W103" s="232"/>
      <c r="X103" s="232"/>
      <c r="Y103" s="232"/>
      <c r="Z103" s="232"/>
      <c r="AA103" s="232"/>
      <c r="AB103" s="232"/>
      <c r="AC103" s="232"/>
      <c r="AD103" s="232"/>
      <c r="AE103" s="232"/>
      <c r="AF103" s="2"/>
      <c r="AG103" s="2"/>
      <c r="AH103" s="2"/>
      <c r="AI103" s="4"/>
      <c r="AJ103" s="157"/>
      <c r="AK103" s="157"/>
      <c r="AL103" s="157"/>
      <c r="AM103" s="157"/>
      <c r="AN103" s="157"/>
      <c r="AO103" s="157"/>
      <c r="AP103" s="157"/>
      <c r="AQ103" s="157"/>
      <c r="AR103" s="157"/>
      <c r="AS103" s="157"/>
      <c r="AT103" s="157"/>
      <c r="AU103" s="157"/>
      <c r="AV103" s="157"/>
      <c r="AW103" s="157"/>
      <c r="AX103" s="157"/>
      <c r="AY103" s="157"/>
      <c r="AZ103" s="2"/>
    </row>
    <row r="104" ht="45.0" customHeight="1">
      <c r="A104" s="1"/>
      <c r="B104" s="229"/>
      <c r="C104" s="228"/>
      <c r="D104" s="233"/>
      <c r="E104" s="228"/>
      <c r="F104" s="228"/>
      <c r="G104" s="228"/>
      <c r="H104" s="228"/>
      <c r="I104" s="228"/>
      <c r="J104" s="228"/>
      <c r="K104" s="228"/>
      <c r="L104" s="228"/>
      <c r="M104" s="228"/>
      <c r="N104" s="228"/>
      <c r="O104" s="228"/>
      <c r="P104" s="228"/>
      <c r="Q104" s="228"/>
      <c r="R104" s="228"/>
      <c r="S104" s="228"/>
      <c r="T104" s="228"/>
      <c r="U104" s="228"/>
      <c r="V104" s="228"/>
      <c r="W104" s="228"/>
      <c r="X104" s="228"/>
      <c r="Y104" s="228"/>
      <c r="Z104" s="228"/>
      <c r="AA104" s="228"/>
      <c r="AB104" s="228"/>
      <c r="AC104" s="228"/>
      <c r="AD104" s="234" t="s">
        <v>241</v>
      </c>
      <c r="AE104" s="150"/>
      <c r="AF104" s="2"/>
      <c r="AG104" s="2"/>
      <c r="AH104" s="2"/>
      <c r="AI104" s="2"/>
      <c r="AJ104" s="157"/>
      <c r="AK104" s="157"/>
      <c r="AL104" s="157"/>
      <c r="AM104" s="157"/>
      <c r="AN104" s="157"/>
      <c r="AO104" s="157"/>
      <c r="AP104" s="157"/>
      <c r="AQ104" s="157"/>
      <c r="AR104" s="157"/>
      <c r="AS104" s="157"/>
      <c r="AT104" s="157"/>
      <c r="AU104" s="157"/>
      <c r="AV104" s="157"/>
      <c r="AW104" s="157"/>
      <c r="AX104" s="157"/>
      <c r="AY104" s="157"/>
      <c r="AZ104" s="2"/>
    </row>
    <row r="105" ht="45.0" customHeight="1">
      <c r="A105" s="2"/>
      <c r="B105" s="229"/>
      <c r="C105" s="143" t="s">
        <v>242</v>
      </c>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4"/>
      <c r="AJ105" s="157"/>
      <c r="AK105" s="157"/>
      <c r="AL105" s="157"/>
      <c r="AM105" s="157"/>
      <c r="AN105" s="157"/>
      <c r="AO105" s="157"/>
      <c r="AP105" s="157"/>
      <c r="AQ105" s="157"/>
      <c r="AR105" s="157"/>
      <c r="AS105" s="157"/>
      <c r="AT105" s="157"/>
      <c r="AU105" s="157"/>
      <c r="AV105" s="157"/>
      <c r="AW105" s="157"/>
      <c r="AX105" s="157"/>
      <c r="AY105" s="157"/>
      <c r="AZ105" s="2"/>
    </row>
    <row r="106" ht="45.0" customHeight="1">
      <c r="A106" s="2"/>
      <c r="B106" s="229"/>
      <c r="C106" s="235" t="str">
        <f>"・受検率は【"&amp;ROUND(K71,3)*100&amp;"%】でした。"&amp;IF($K$71&lt;'コメント'!A2,'コメント'!$B$2,'コメント'!$B$3)</f>
        <v>#REF!</v>
      </c>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5"/>
      <c r="AF106" s="2"/>
      <c r="AG106" s="2"/>
      <c r="AH106" s="2"/>
      <c r="AI106" s="2"/>
      <c r="AJ106" s="157"/>
      <c r="AK106" s="157"/>
      <c r="AL106" s="157"/>
      <c r="AM106" s="157"/>
      <c r="AN106" s="157"/>
      <c r="AO106" s="157"/>
      <c r="AP106" s="157"/>
      <c r="AQ106" s="157"/>
      <c r="AR106" s="157"/>
      <c r="AS106" s="157"/>
      <c r="AT106" s="157"/>
      <c r="AU106" s="157"/>
      <c r="AV106" s="157"/>
      <c r="AW106" s="157"/>
      <c r="AX106" s="157"/>
      <c r="AY106" s="157"/>
      <c r="AZ106" s="2"/>
    </row>
    <row r="107" ht="45.0" customHeight="1">
      <c r="A107" s="2"/>
      <c r="B107" s="229"/>
      <c r="C107" s="236" t="str">
        <f>"・総合健康リスクは【"&amp;ROUNDDOWN($AC$71,0)&amp;"】でした。"&amp;IF((ROUND($AC$71,0))&lt;='コメント'!A6,'コメント'!$B$6,IF((ROUND($AC$71,0))='コメント'!$A$7,'コメント'!$B$7,IF((ROUND($AC$71,0))&lt;='コメント'!$A$8,'コメント'!$B$8,IF((ROUND($AC$71,0))&gt;='コメント'!$A$10,'コメント'!$B$10,'コメント'!$B$9))))</f>
        <v>#REF!</v>
      </c>
      <c r="AE107" s="86"/>
      <c r="AF107" s="2"/>
      <c r="AG107" s="2"/>
      <c r="AH107" s="2"/>
      <c r="AI107" s="4"/>
      <c r="AJ107" s="157"/>
      <c r="AK107" s="157"/>
      <c r="AL107" s="157"/>
      <c r="AM107" s="157"/>
      <c r="AN107" s="157"/>
      <c r="AO107" s="157"/>
      <c r="AP107" s="157"/>
      <c r="AQ107" s="157"/>
      <c r="AR107" s="157"/>
      <c r="AS107" s="157"/>
      <c r="AT107" s="157"/>
      <c r="AU107" s="157"/>
      <c r="AV107" s="157"/>
      <c r="AW107" s="157"/>
      <c r="AX107" s="157"/>
      <c r="AY107" s="157"/>
      <c r="AZ107" s="2"/>
    </row>
    <row r="108" ht="45.0" customHeight="1">
      <c r="A108" s="2"/>
      <c r="B108" s="2"/>
      <c r="C108" s="107"/>
      <c r="AE108" s="86"/>
      <c r="AF108" s="2"/>
      <c r="AG108" s="2"/>
      <c r="AH108" s="2"/>
      <c r="AI108" s="2"/>
      <c r="AJ108" s="157"/>
      <c r="AK108" s="157"/>
      <c r="AL108" s="157"/>
      <c r="AM108" s="157"/>
      <c r="AN108" s="157"/>
      <c r="AO108" s="157"/>
      <c r="AP108" s="157"/>
      <c r="AQ108" s="157"/>
      <c r="AR108" s="157"/>
      <c r="AS108" s="157"/>
      <c r="AT108" s="157"/>
      <c r="AU108" s="157"/>
      <c r="AV108" s="157"/>
      <c r="AW108" s="157"/>
      <c r="AX108" s="157"/>
      <c r="AY108" s="157"/>
      <c r="AZ108" s="2"/>
    </row>
    <row r="109" ht="45.0" customHeight="1">
      <c r="A109" s="2"/>
      <c r="B109" s="2"/>
      <c r="C109" s="237" t="str">
        <f>"・ストレスプロフィールのうち最も偏差値が高く良好といえる項目は【"&amp;VLOOKUP(1,$A$120:$E$140,5,0)&amp;"　"&amp;MAX($L$120:$M$140)&amp;"】でした。反対に最も偏差値が低く注意が必要な項目は【"&amp;VLOOKUP(19,$A$120:$E$140,5,0)&amp;"　"&amp;MIN($L$120:$M$140)&amp;"】となりました。"</f>
        <v>#N/A</v>
      </c>
      <c r="AE109" s="86"/>
      <c r="AF109" s="1"/>
      <c r="AG109" s="1"/>
      <c r="AH109" s="1"/>
      <c r="AI109" s="4"/>
      <c r="AJ109" s="157"/>
      <c r="AK109" s="157"/>
      <c r="AL109" s="157"/>
      <c r="AM109" s="157"/>
      <c r="AN109" s="157"/>
      <c r="AO109" s="157"/>
      <c r="AP109" s="157"/>
      <c r="AQ109" s="157"/>
      <c r="AR109" s="157"/>
      <c r="AS109" s="157"/>
      <c r="AT109" s="157"/>
      <c r="AU109" s="157"/>
      <c r="AV109" s="157"/>
      <c r="AW109" s="157"/>
      <c r="AX109" s="157"/>
      <c r="AY109" s="157"/>
      <c r="AZ109" s="1"/>
    </row>
    <row r="110" ht="45.0" customHeight="1">
      <c r="A110" s="238"/>
      <c r="B110" s="2"/>
      <c r="C110" s="116"/>
      <c r="D110" s="117"/>
      <c r="E110" s="117"/>
      <c r="F110" s="117"/>
      <c r="G110" s="117"/>
      <c r="H110" s="117"/>
      <c r="I110" s="117"/>
      <c r="J110" s="117"/>
      <c r="K110" s="117"/>
      <c r="L110" s="117"/>
      <c r="M110" s="117"/>
      <c r="N110" s="117"/>
      <c r="O110" s="117"/>
      <c r="P110" s="117"/>
      <c r="Q110" s="117"/>
      <c r="R110" s="117"/>
      <c r="S110" s="117"/>
      <c r="T110" s="117"/>
      <c r="U110" s="117"/>
      <c r="V110" s="117"/>
      <c r="W110" s="117"/>
      <c r="X110" s="117"/>
      <c r="Y110" s="117"/>
      <c r="Z110" s="117"/>
      <c r="AA110" s="117"/>
      <c r="AB110" s="117"/>
      <c r="AC110" s="117"/>
      <c r="AD110" s="117"/>
      <c r="AE110" s="92"/>
      <c r="AF110" s="2"/>
      <c r="AG110" s="1"/>
      <c r="AH110" s="2"/>
      <c r="AI110" s="2"/>
      <c r="AJ110" s="157"/>
      <c r="AK110" s="157"/>
      <c r="AL110" s="157"/>
      <c r="AM110" s="157"/>
      <c r="AN110" s="157"/>
      <c r="AO110" s="157"/>
      <c r="AP110" s="157"/>
      <c r="AQ110" s="157"/>
      <c r="AR110" s="157"/>
      <c r="AS110" s="157"/>
      <c r="AT110" s="157"/>
      <c r="AU110" s="157"/>
      <c r="AV110" s="157"/>
      <c r="AW110" s="157"/>
      <c r="AX110" s="157"/>
      <c r="AY110" s="157"/>
      <c r="AZ110" s="1"/>
    </row>
    <row r="111" ht="45.0" customHeight="1">
      <c r="A111" s="238"/>
      <c r="B111" s="4" t="s">
        <v>204</v>
      </c>
      <c r="AG111" s="1"/>
      <c r="AH111" s="238"/>
      <c r="AI111" s="2"/>
      <c r="AJ111" s="136"/>
      <c r="AK111" s="1"/>
      <c r="AL111" s="1"/>
      <c r="AM111" s="1"/>
      <c r="AN111" s="1"/>
      <c r="AO111" s="1"/>
      <c r="AP111" s="1"/>
      <c r="AQ111" s="1"/>
      <c r="AR111" s="1"/>
      <c r="AS111" s="1"/>
      <c r="AT111" s="1"/>
      <c r="AU111" s="1"/>
      <c r="AV111" s="1"/>
      <c r="AW111" s="1"/>
      <c r="AX111" s="1"/>
      <c r="AY111" s="1"/>
      <c r="AZ111" s="1"/>
    </row>
    <row r="112" ht="31.5" customHeight="1">
      <c r="A112" s="2"/>
      <c r="B112" s="2"/>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c r="AA112" s="157"/>
      <c r="AB112" s="157"/>
      <c r="AC112" s="157"/>
      <c r="AD112" s="2"/>
      <c r="AE112" s="2"/>
      <c r="AF112" s="239" t="str">
        <f>$S$6</f>
        <v>#REF!</v>
      </c>
      <c r="AG112" s="2"/>
      <c r="AH112" s="2"/>
      <c r="AI112" s="2"/>
      <c r="AJ112" s="136"/>
      <c r="AK112" s="137"/>
      <c r="AL112" s="137"/>
      <c r="AM112" s="137"/>
      <c r="AN112" s="137"/>
      <c r="AO112" s="137"/>
      <c r="AP112" s="137"/>
      <c r="AQ112" s="137"/>
      <c r="AR112" s="137"/>
      <c r="AS112" s="137"/>
      <c r="AT112" s="137"/>
      <c r="AU112" s="137"/>
      <c r="AV112" s="137"/>
      <c r="AW112" s="137"/>
      <c r="AX112" s="1"/>
      <c r="AY112" s="1"/>
      <c r="AZ112" s="1"/>
    </row>
    <row r="113" ht="42.0" customHeight="1">
      <c r="A113" s="2"/>
      <c r="B113" s="233" t="s">
        <v>243</v>
      </c>
      <c r="C113" s="137"/>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238"/>
      <c r="AH113" s="2"/>
      <c r="AI113" s="2"/>
      <c r="AJ113" s="136"/>
      <c r="AK113" s="137"/>
      <c r="AL113" s="137"/>
      <c r="AM113" s="137"/>
      <c r="AN113" s="137"/>
      <c r="AO113" s="137"/>
      <c r="AP113" s="137"/>
      <c r="AQ113" s="137"/>
      <c r="AR113" s="137"/>
      <c r="AS113" s="137"/>
      <c r="AT113" s="137"/>
      <c r="AU113" s="137"/>
      <c r="AV113" s="137"/>
      <c r="AW113" s="137"/>
      <c r="AX113" s="137"/>
      <c r="AY113" s="137"/>
      <c r="AZ113" s="137"/>
    </row>
    <row r="114" ht="42.0" customHeight="1">
      <c r="A114" s="2"/>
      <c r="B114" s="240" t="s">
        <v>244</v>
      </c>
      <c r="AG114" s="233"/>
      <c r="AH114" s="2"/>
      <c r="AI114" s="2"/>
      <c r="AJ114" s="136"/>
      <c r="AK114" s="137"/>
      <c r="AL114" s="137"/>
      <c r="AM114" s="137"/>
      <c r="AN114" s="137"/>
      <c r="AO114" s="137"/>
      <c r="AP114" s="137"/>
      <c r="AQ114" s="137"/>
      <c r="AR114" s="137"/>
      <c r="AS114" s="137"/>
      <c r="AT114" s="137"/>
      <c r="AU114" s="137"/>
      <c r="AV114" s="137"/>
      <c r="AW114" s="137"/>
      <c r="AX114" s="137"/>
      <c r="AY114" s="137"/>
      <c r="AZ114" s="137"/>
    </row>
    <row r="115" ht="42.0" customHeight="1">
      <c r="A115" s="2"/>
      <c r="AG115" s="2"/>
      <c r="AH115" s="2"/>
      <c r="AI115" s="2"/>
      <c r="AJ115" s="136"/>
      <c r="AK115" s="137"/>
      <c r="AL115" s="137"/>
      <c r="AM115" s="137"/>
      <c r="AN115" s="137"/>
      <c r="AO115" s="137"/>
      <c r="AP115" s="137"/>
      <c r="AQ115" s="137"/>
      <c r="AR115" s="137"/>
      <c r="AS115" s="137"/>
      <c r="AT115" s="137"/>
      <c r="AU115" s="137"/>
      <c r="AV115" s="137"/>
      <c r="AW115" s="137"/>
      <c r="AX115" s="137"/>
      <c r="AY115" s="137"/>
      <c r="AZ115" s="137"/>
    </row>
    <row r="116" ht="31.5" customHeight="1">
      <c r="A116" s="2"/>
      <c r="AG116" s="2"/>
      <c r="AH116" s="2"/>
      <c r="AI116" s="2"/>
      <c r="AJ116" s="136"/>
      <c r="AK116" s="137"/>
      <c r="AL116" s="137"/>
      <c r="AM116" s="137"/>
      <c r="AN116" s="137"/>
      <c r="AO116" s="137"/>
      <c r="AP116" s="137"/>
      <c r="AQ116" s="137"/>
      <c r="AR116" s="137"/>
      <c r="AS116" s="137"/>
      <c r="AT116" s="137"/>
      <c r="AU116" s="137"/>
      <c r="AV116" s="137"/>
      <c r="AW116" s="137"/>
      <c r="AX116" s="1"/>
      <c r="AY116" s="1"/>
      <c r="AZ116" s="1"/>
    </row>
    <row r="117" ht="41.25" customHeight="1">
      <c r="A117" s="2"/>
      <c r="B117" s="2"/>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2"/>
      <c r="AH117" s="2"/>
      <c r="AI117" s="2"/>
      <c r="AJ117" s="2"/>
      <c r="AK117" s="2"/>
      <c r="AL117" s="2"/>
      <c r="AM117" s="2"/>
      <c r="AN117" s="2"/>
      <c r="AO117" s="2"/>
      <c r="AP117" s="2"/>
      <c r="AQ117" s="2"/>
      <c r="AR117" s="2"/>
      <c r="AS117" s="2"/>
      <c r="AT117" s="2"/>
      <c r="AU117" s="2"/>
      <c r="AV117" s="2"/>
      <c r="AW117" s="2"/>
      <c r="AX117" s="1"/>
      <c r="AY117" s="1"/>
      <c r="AZ117" s="1"/>
    </row>
    <row r="118" ht="41.25" customHeight="1">
      <c r="A118" s="2"/>
      <c r="B118" s="169" t="s">
        <v>245</v>
      </c>
      <c r="C118" s="105"/>
      <c r="D118" s="241" t="s">
        <v>35</v>
      </c>
      <c r="E118" s="169" t="s">
        <v>246</v>
      </c>
      <c r="F118" s="104"/>
      <c r="G118" s="104"/>
      <c r="H118" s="104"/>
      <c r="I118" s="104"/>
      <c r="J118" s="104"/>
      <c r="K118" s="105"/>
      <c r="L118" s="169" t="s">
        <v>21</v>
      </c>
      <c r="M118" s="105"/>
      <c r="N118" s="169" t="s">
        <v>22</v>
      </c>
      <c r="O118" s="104"/>
      <c r="P118" s="169" t="s">
        <v>23</v>
      </c>
      <c r="Q118" s="105"/>
      <c r="R118" s="169" t="s">
        <v>247</v>
      </c>
      <c r="S118" s="104"/>
      <c r="T118" s="104"/>
      <c r="U118" s="104"/>
      <c r="V118" s="104"/>
      <c r="W118" s="104"/>
      <c r="X118" s="104"/>
      <c r="Y118" s="104"/>
      <c r="Z118" s="104"/>
      <c r="AA118" s="104"/>
      <c r="AB118" s="104"/>
      <c r="AC118" s="105"/>
      <c r="AD118" s="169" t="s">
        <v>248</v>
      </c>
      <c r="AE118" s="104"/>
      <c r="AF118" s="105"/>
      <c r="AG118" s="2"/>
      <c r="AH118" s="2"/>
      <c r="AI118" s="2"/>
      <c r="AJ118" s="2"/>
      <c r="AK118" s="2"/>
      <c r="AL118" s="2"/>
      <c r="AM118" s="2"/>
      <c r="AN118" s="2"/>
      <c r="AO118" s="2"/>
      <c r="AP118" s="2"/>
      <c r="AQ118" s="2"/>
      <c r="AR118" s="2"/>
      <c r="AS118" s="2"/>
      <c r="AT118" s="2"/>
      <c r="AU118" s="2"/>
      <c r="AV118" s="2"/>
      <c r="AW118" s="2"/>
      <c r="AX118" s="1"/>
      <c r="AY118" s="1"/>
      <c r="AZ118" s="1"/>
    </row>
    <row r="119" ht="41.25" customHeight="1">
      <c r="A119" s="2"/>
      <c r="B119" s="116"/>
      <c r="C119" s="92"/>
      <c r="D119" s="242"/>
      <c r="E119" s="107"/>
      <c r="K119" s="86"/>
      <c r="L119" s="243" t="s">
        <v>222</v>
      </c>
      <c r="M119" s="86"/>
      <c r="N119" s="244" t="s">
        <v>224</v>
      </c>
      <c r="P119" s="244" t="s">
        <v>223</v>
      </c>
      <c r="Q119" s="86"/>
      <c r="R119" s="116"/>
      <c r="S119" s="117"/>
      <c r="T119" s="117"/>
      <c r="U119" s="117"/>
      <c r="V119" s="117"/>
      <c r="W119" s="117"/>
      <c r="X119" s="117"/>
      <c r="Y119" s="117"/>
      <c r="Z119" s="117"/>
      <c r="AA119" s="117"/>
      <c r="AB119" s="117"/>
      <c r="AC119" s="92"/>
      <c r="AD119" s="107"/>
      <c r="AF119" s="86"/>
      <c r="AG119" s="2"/>
      <c r="AH119" s="2" t="s">
        <v>249</v>
      </c>
      <c r="AI119" s="2" t="s">
        <v>250</v>
      </c>
      <c r="AJ119" s="2" t="s">
        <v>251</v>
      </c>
      <c r="AK119" s="137"/>
      <c r="AL119" s="2"/>
      <c r="AM119" s="2"/>
      <c r="AN119" s="2"/>
      <c r="AO119" s="2"/>
      <c r="AP119" s="2"/>
      <c r="AQ119" s="2"/>
      <c r="AR119" s="2"/>
      <c r="AS119" s="2"/>
      <c r="AT119" s="2"/>
      <c r="AU119" s="2"/>
      <c r="AV119" s="2"/>
      <c r="AW119" s="2"/>
      <c r="AX119" s="1"/>
      <c r="AY119" s="1"/>
      <c r="AZ119" s="1"/>
    </row>
    <row r="120" ht="86.25" customHeight="1">
      <c r="A120" s="143" t="str">
        <f t="shared" ref="A120:A128" si="2">RANK(AJ120,$AJ$120:$AJ$140)</f>
        <v>#REF!</v>
      </c>
      <c r="B120" s="245" t="s">
        <v>252</v>
      </c>
      <c r="C120" s="105"/>
      <c r="D120" s="241">
        <v>1.0</v>
      </c>
      <c r="E120" s="246" t="s">
        <v>108</v>
      </c>
      <c r="F120" s="104"/>
      <c r="G120" s="104"/>
      <c r="H120" s="104"/>
      <c r="I120" s="104"/>
      <c r="J120" s="104"/>
      <c r="K120" s="105"/>
      <c r="L120" s="247" t="str">
        <f>VLOOKUP($AO$73,'今回DT'!$B:$AO,'今回DT'!$W$1,0)</f>
        <v>#REF!</v>
      </c>
      <c r="M120" s="105"/>
      <c r="N120" s="247" t="str">
        <f>VLOOKUP($AO$74,'前回DT'!$B:$AO,'前回DT'!$W$1,0)</f>
        <v>#REF!</v>
      </c>
      <c r="O120" s="105"/>
      <c r="P120" s="247" t="str">
        <f>VLOOKUP($AO$75,'前々回DT'!$B:$AO,'前々回DT'!$W$1,0)</f>
        <v>#REF!</v>
      </c>
      <c r="Q120" s="105"/>
      <c r="R120" s="248"/>
      <c r="S120" s="249"/>
      <c r="T120" s="249"/>
      <c r="U120" s="249"/>
      <c r="V120" s="250"/>
      <c r="W120" s="250"/>
      <c r="X120" s="250"/>
      <c r="Y120" s="250"/>
      <c r="Z120" s="251"/>
      <c r="AA120" s="249"/>
      <c r="AB120" s="249"/>
      <c r="AC120" s="252"/>
      <c r="AD120" s="169" t="str">
        <f t="shared" ref="AD120:AD128" si="3">IF($L120&lt;'平均データ'!$A$29,'平均データ'!$B$29,IF($L120&lt;'平均データ'!$A$30,$AK$82,IF($L120&lt;'平均データ'!$A$31,'平均データ'!$B$30,IF($L120&lt;'平均データ'!$A$32,'平均データ'!$B$31,IF($L120&lt;'平均データ'!$A$33,'平均データ'!$B$32,IF($L120&lt;'平均データ'!$A$34,'平均データ'!$B$33,IF($L120&lt;'平均データ'!$A$35,'平均データ'!$B$34,IF($L120&lt;'平均データ'!$A$36,'平均データ'!$B$35,IF($L120&lt;'平均データ'!$A$37,'平均データ'!$B$36,IF($L120&lt;'平均データ'!$A$38,'平均データ'!$B$37,IF($L120&lt;'平均データ'!$A$39,'平均データ'!$B$38,'平均データ'!$B$39)))))))))))</f>
        <v>#REF!</v>
      </c>
      <c r="AE120" s="104"/>
      <c r="AF120" s="105"/>
      <c r="AG120" s="2"/>
      <c r="AH120" s="137" t="str">
        <f t="shared" ref="AH120:AH128" si="4">RANK(L120,$L$120:$M$140,1)</f>
        <v>#REF!</v>
      </c>
      <c r="AI120" s="2">
        <f>COUNTIF(L120,L120)</f>
        <v>1</v>
      </c>
      <c r="AJ120" s="136" t="str">
        <f t="shared" ref="AJ120:AJ128" si="5">AH120*100000+AI120</f>
        <v>#REF!</v>
      </c>
      <c r="AK120" s="137"/>
      <c r="AL120" s="136"/>
      <c r="AM120" s="137"/>
      <c r="AN120" s="137"/>
      <c r="AO120" s="137"/>
      <c r="AP120" s="137"/>
      <c r="AQ120" s="137"/>
      <c r="AR120" s="137"/>
      <c r="AS120" s="137"/>
      <c r="AT120" s="137"/>
      <c r="AU120" s="137"/>
      <c r="AV120" s="137"/>
      <c r="AW120" s="137"/>
      <c r="AX120" s="1"/>
      <c r="AY120" s="1"/>
      <c r="AZ120" s="1"/>
    </row>
    <row r="121" ht="86.25" customHeight="1">
      <c r="A121" s="143" t="str">
        <f t="shared" si="2"/>
        <v>#REF!</v>
      </c>
      <c r="B121" s="107"/>
      <c r="C121" s="86"/>
      <c r="D121" s="253">
        <v>2.0</v>
      </c>
      <c r="E121" s="254" t="s">
        <v>112</v>
      </c>
      <c r="F121" s="255"/>
      <c r="G121" s="255"/>
      <c r="H121" s="255"/>
      <c r="I121" s="255"/>
      <c r="J121" s="255"/>
      <c r="K121" s="256"/>
      <c r="L121" s="257" t="str">
        <f>VLOOKUP($AO$73,'今回DT'!$B:$AO,'今回DT'!$X$1,0)</f>
        <v>#REF!</v>
      </c>
      <c r="M121" s="256"/>
      <c r="N121" s="257" t="str">
        <f>VLOOKUP($AO$74,'前回DT'!$B:$AO,'前回DT'!$X$1,0)</f>
        <v>#REF!</v>
      </c>
      <c r="O121" s="256"/>
      <c r="P121" s="257" t="str">
        <f>VLOOKUP($AO$75,'前々回DT'!$B:$AO,'前々回DT'!$X$1,0)</f>
        <v>#REF!</v>
      </c>
      <c r="Q121" s="256"/>
      <c r="R121" s="258"/>
      <c r="S121" s="255"/>
      <c r="T121" s="255"/>
      <c r="U121" s="255"/>
      <c r="V121" s="259"/>
      <c r="W121" s="259"/>
      <c r="X121" s="259"/>
      <c r="Y121" s="259"/>
      <c r="Z121" s="260"/>
      <c r="AA121" s="255"/>
      <c r="AB121" s="255"/>
      <c r="AC121" s="256"/>
      <c r="AD121" s="261" t="str">
        <f t="shared" si="3"/>
        <v>#REF!</v>
      </c>
      <c r="AE121" s="255"/>
      <c r="AF121" s="256"/>
      <c r="AG121" s="2"/>
      <c r="AH121" s="137" t="str">
        <f t="shared" si="4"/>
        <v>#REF!</v>
      </c>
      <c r="AI121" s="2">
        <f t="shared" ref="AI121:AI128" si="6">COUNTIF($L$120:M121,L121)</f>
        <v>2</v>
      </c>
      <c r="AJ121" s="136" t="str">
        <f t="shared" si="5"/>
        <v>#REF!</v>
      </c>
      <c r="AK121" s="137"/>
      <c r="AL121" s="136"/>
      <c r="AM121" s="137"/>
      <c r="AN121" s="137"/>
      <c r="AO121" s="137"/>
      <c r="AP121" s="137"/>
      <c r="AQ121" s="137"/>
      <c r="AR121" s="137"/>
      <c r="AS121" s="137"/>
      <c r="AT121" s="137"/>
      <c r="AU121" s="137"/>
      <c r="AV121" s="137"/>
      <c r="AW121" s="137"/>
      <c r="AX121" s="1"/>
      <c r="AY121" s="1"/>
      <c r="AZ121" s="1"/>
    </row>
    <row r="122" ht="86.25" customHeight="1">
      <c r="A122" s="143" t="str">
        <f t="shared" si="2"/>
        <v>#REF!</v>
      </c>
      <c r="B122" s="107"/>
      <c r="C122" s="86"/>
      <c r="D122" s="253">
        <v>3.0</v>
      </c>
      <c r="E122" s="254" t="s">
        <v>253</v>
      </c>
      <c r="F122" s="255"/>
      <c r="G122" s="255"/>
      <c r="H122" s="255"/>
      <c r="I122" s="255"/>
      <c r="J122" s="255"/>
      <c r="K122" s="256"/>
      <c r="L122" s="257" t="str">
        <f>VLOOKUP($AO$73,'今回DT'!$B:$AO,'今回DT'!$Y$1,0)</f>
        <v>#REF!</v>
      </c>
      <c r="M122" s="256"/>
      <c r="N122" s="257" t="str">
        <f>VLOOKUP($AO$74,'前回DT'!$B:$AO,'前回DT'!$Y$1,0)</f>
        <v>#REF!</v>
      </c>
      <c r="O122" s="256"/>
      <c r="P122" s="257" t="str">
        <f>VLOOKUP($AO$75,'前々回DT'!$B:$AO,'前々回DT'!$Y$1,0)</f>
        <v>#REF!</v>
      </c>
      <c r="Q122" s="256"/>
      <c r="R122" s="258"/>
      <c r="S122" s="255"/>
      <c r="T122" s="255"/>
      <c r="U122" s="255"/>
      <c r="V122" s="259"/>
      <c r="W122" s="259"/>
      <c r="X122" s="259"/>
      <c r="Y122" s="259"/>
      <c r="Z122" s="260"/>
      <c r="AA122" s="255"/>
      <c r="AB122" s="255"/>
      <c r="AC122" s="256"/>
      <c r="AD122" s="261" t="str">
        <f t="shared" si="3"/>
        <v>#REF!</v>
      </c>
      <c r="AE122" s="255"/>
      <c r="AF122" s="256"/>
      <c r="AG122" s="2"/>
      <c r="AH122" s="137" t="str">
        <f t="shared" si="4"/>
        <v>#REF!</v>
      </c>
      <c r="AI122" s="2">
        <f t="shared" si="6"/>
        <v>3</v>
      </c>
      <c r="AJ122" s="136" t="str">
        <f t="shared" si="5"/>
        <v>#REF!</v>
      </c>
      <c r="AK122" s="137"/>
      <c r="AL122" s="136"/>
      <c r="AM122" s="137"/>
      <c r="AN122" s="137"/>
      <c r="AO122" s="137"/>
      <c r="AP122" s="137"/>
      <c r="AQ122" s="137"/>
      <c r="AR122" s="137"/>
      <c r="AS122" s="137"/>
      <c r="AT122" s="137"/>
      <c r="AU122" s="137"/>
      <c r="AV122" s="137"/>
      <c r="AW122" s="137"/>
      <c r="AX122" s="1"/>
      <c r="AY122" s="1"/>
      <c r="AZ122" s="1"/>
    </row>
    <row r="123" ht="86.25" customHeight="1">
      <c r="A123" s="143" t="str">
        <f t="shared" si="2"/>
        <v>#REF!</v>
      </c>
      <c r="B123" s="107"/>
      <c r="C123" s="86"/>
      <c r="D123" s="253">
        <v>4.0</v>
      </c>
      <c r="E123" s="254" t="s">
        <v>118</v>
      </c>
      <c r="F123" s="255"/>
      <c r="G123" s="255"/>
      <c r="H123" s="255"/>
      <c r="I123" s="255"/>
      <c r="J123" s="255"/>
      <c r="K123" s="256"/>
      <c r="L123" s="257" t="str">
        <f>VLOOKUP($AO$73,'今回DT'!$B:$AO,'今回DT'!$Z$1,0)</f>
        <v>#REF!</v>
      </c>
      <c r="M123" s="256"/>
      <c r="N123" s="257" t="str">
        <f>VLOOKUP($AO$74,'前回DT'!$B:$AO,'前回DT'!$Z$1,0)</f>
        <v>#REF!</v>
      </c>
      <c r="O123" s="256"/>
      <c r="P123" s="257" t="str">
        <f>VLOOKUP($AO$75,'前々回DT'!$B:$AO,'前々回DT'!$Z$1,0)</f>
        <v>#REF!</v>
      </c>
      <c r="Q123" s="256"/>
      <c r="R123" s="258"/>
      <c r="S123" s="255"/>
      <c r="T123" s="255"/>
      <c r="U123" s="255"/>
      <c r="V123" s="259"/>
      <c r="W123" s="259"/>
      <c r="X123" s="259"/>
      <c r="Y123" s="259"/>
      <c r="Z123" s="260"/>
      <c r="AA123" s="255"/>
      <c r="AB123" s="255"/>
      <c r="AC123" s="256"/>
      <c r="AD123" s="261" t="str">
        <f t="shared" si="3"/>
        <v>#REF!</v>
      </c>
      <c r="AE123" s="255"/>
      <c r="AF123" s="256"/>
      <c r="AG123" s="2"/>
      <c r="AH123" s="137" t="str">
        <f t="shared" si="4"/>
        <v>#REF!</v>
      </c>
      <c r="AI123" s="2">
        <f t="shared" si="6"/>
        <v>4</v>
      </c>
      <c r="AJ123" s="136" t="str">
        <f t="shared" si="5"/>
        <v>#REF!</v>
      </c>
      <c r="AK123" s="137"/>
      <c r="AL123" s="136"/>
      <c r="AM123" s="137"/>
      <c r="AN123" s="137"/>
      <c r="AO123" s="137"/>
      <c r="AP123" s="137"/>
      <c r="AQ123" s="137"/>
      <c r="AR123" s="137"/>
      <c r="AS123" s="137"/>
      <c r="AT123" s="137"/>
      <c r="AU123" s="137"/>
      <c r="AV123" s="137"/>
      <c r="AW123" s="137"/>
      <c r="AX123" s="1"/>
      <c r="AY123" s="1"/>
      <c r="AZ123" s="1"/>
    </row>
    <row r="124" ht="86.25" customHeight="1">
      <c r="A124" s="143" t="str">
        <f t="shared" si="2"/>
        <v>#REF!</v>
      </c>
      <c r="B124" s="107"/>
      <c r="C124" s="86"/>
      <c r="D124" s="253">
        <v>5.0</v>
      </c>
      <c r="E124" s="254" t="s">
        <v>122</v>
      </c>
      <c r="F124" s="255"/>
      <c r="G124" s="255"/>
      <c r="H124" s="255"/>
      <c r="I124" s="255"/>
      <c r="J124" s="255"/>
      <c r="K124" s="256"/>
      <c r="L124" s="257" t="str">
        <f>VLOOKUP($AO$73,'今回DT'!$B:$AO,'今回DT'!$AA$1,0)</f>
        <v>#REF!</v>
      </c>
      <c r="M124" s="256"/>
      <c r="N124" s="257" t="str">
        <f>VLOOKUP($AO$74,'前回DT'!$B:$AO,'前回DT'!$AA$1,0)</f>
        <v>#REF!</v>
      </c>
      <c r="O124" s="256"/>
      <c r="P124" s="257" t="str">
        <f>VLOOKUP($AO$75,'前々回DT'!$B:$AO,'前々回DT'!$AA$1,0)</f>
        <v>#REF!</v>
      </c>
      <c r="Q124" s="256"/>
      <c r="R124" s="258"/>
      <c r="S124" s="255"/>
      <c r="T124" s="255"/>
      <c r="U124" s="255"/>
      <c r="V124" s="259"/>
      <c r="W124" s="259"/>
      <c r="X124" s="259"/>
      <c r="Y124" s="259"/>
      <c r="Z124" s="260"/>
      <c r="AA124" s="255"/>
      <c r="AB124" s="255"/>
      <c r="AC124" s="256"/>
      <c r="AD124" s="261" t="str">
        <f t="shared" si="3"/>
        <v>#REF!</v>
      </c>
      <c r="AE124" s="255"/>
      <c r="AF124" s="256"/>
      <c r="AG124" s="2"/>
      <c r="AH124" s="137" t="str">
        <f t="shared" si="4"/>
        <v>#REF!</v>
      </c>
      <c r="AI124" s="2">
        <f t="shared" si="6"/>
        <v>5</v>
      </c>
      <c r="AJ124" s="136" t="str">
        <f t="shared" si="5"/>
        <v>#REF!</v>
      </c>
      <c r="AK124" s="137"/>
      <c r="AL124" s="136"/>
      <c r="AM124" s="137"/>
      <c r="AN124" s="137"/>
      <c r="AO124" s="137"/>
      <c r="AP124" s="137"/>
      <c r="AQ124" s="137"/>
      <c r="AR124" s="137"/>
      <c r="AS124" s="137"/>
      <c r="AT124" s="137"/>
      <c r="AU124" s="137"/>
      <c r="AV124" s="137"/>
      <c r="AW124" s="137"/>
      <c r="AX124" s="1"/>
      <c r="AY124" s="1"/>
      <c r="AZ124" s="1"/>
    </row>
    <row r="125" ht="86.25" customHeight="1">
      <c r="A125" s="143" t="str">
        <f t="shared" si="2"/>
        <v>#REF!</v>
      </c>
      <c r="B125" s="107"/>
      <c r="C125" s="86"/>
      <c r="D125" s="253">
        <v>6.0</v>
      </c>
      <c r="E125" s="254" t="s">
        <v>124</v>
      </c>
      <c r="F125" s="255"/>
      <c r="G125" s="255"/>
      <c r="H125" s="255"/>
      <c r="I125" s="255"/>
      <c r="J125" s="255"/>
      <c r="K125" s="256"/>
      <c r="L125" s="257" t="str">
        <f>VLOOKUP($AO$73,'今回DT'!$B:$AO,'今回DT'!$AB$1,0)</f>
        <v>#REF!</v>
      </c>
      <c r="M125" s="256"/>
      <c r="N125" s="257" t="str">
        <f>VLOOKUP($AO$74,'前回DT'!$B:$AO,'前回DT'!$AB$1,0)</f>
        <v>#REF!</v>
      </c>
      <c r="O125" s="256"/>
      <c r="P125" s="257" t="str">
        <f>VLOOKUP($AO$75,'前々回DT'!$B:$AO,'前々回DT'!$AB$1,0)</f>
        <v>#REF!</v>
      </c>
      <c r="Q125" s="256"/>
      <c r="R125" s="258"/>
      <c r="S125" s="255"/>
      <c r="T125" s="255"/>
      <c r="U125" s="255"/>
      <c r="V125" s="259"/>
      <c r="W125" s="259"/>
      <c r="X125" s="259"/>
      <c r="Y125" s="259"/>
      <c r="Z125" s="260"/>
      <c r="AA125" s="255"/>
      <c r="AB125" s="255"/>
      <c r="AC125" s="256"/>
      <c r="AD125" s="261" t="str">
        <f t="shared" si="3"/>
        <v>#REF!</v>
      </c>
      <c r="AE125" s="255"/>
      <c r="AF125" s="256"/>
      <c r="AG125" s="262"/>
      <c r="AH125" s="137" t="str">
        <f t="shared" si="4"/>
        <v>#REF!</v>
      </c>
      <c r="AI125" s="2">
        <f t="shared" si="6"/>
        <v>6</v>
      </c>
      <c r="AJ125" s="136" t="str">
        <f t="shared" si="5"/>
        <v>#REF!</v>
      </c>
      <c r="AK125" s="137"/>
      <c r="AL125" s="136"/>
      <c r="AM125" s="137"/>
      <c r="AN125" s="137"/>
      <c r="AO125" s="137"/>
      <c r="AP125" s="137"/>
      <c r="AQ125" s="137"/>
      <c r="AR125" s="137"/>
      <c r="AS125" s="137"/>
      <c r="AT125" s="137"/>
      <c r="AU125" s="137"/>
      <c r="AV125" s="137"/>
      <c r="AW125" s="137"/>
      <c r="AX125" s="1"/>
      <c r="AY125" s="1"/>
      <c r="AZ125" s="1"/>
    </row>
    <row r="126" ht="86.25" customHeight="1">
      <c r="A126" s="143" t="str">
        <f t="shared" si="2"/>
        <v>#REF!</v>
      </c>
      <c r="B126" s="107"/>
      <c r="C126" s="86"/>
      <c r="D126" s="253">
        <v>7.0</v>
      </c>
      <c r="E126" s="254" t="s">
        <v>128</v>
      </c>
      <c r="F126" s="255"/>
      <c r="G126" s="255"/>
      <c r="H126" s="255"/>
      <c r="I126" s="255"/>
      <c r="J126" s="255"/>
      <c r="K126" s="256"/>
      <c r="L126" s="257" t="str">
        <f>VLOOKUP($AO$73,'今回DT'!$B:$AO,'今回DT'!$AC$1,0)</f>
        <v>#REF!</v>
      </c>
      <c r="M126" s="256"/>
      <c r="N126" s="257" t="str">
        <f>VLOOKUP($AO$74,'前回DT'!$B:$AO,'前回DT'!$AC$1,0)</f>
        <v>#REF!</v>
      </c>
      <c r="O126" s="256"/>
      <c r="P126" s="257" t="str">
        <f>VLOOKUP($AO$75,'前々回DT'!$B:$AO,'前々回DT'!$AC$1,0)</f>
        <v>#REF!</v>
      </c>
      <c r="Q126" s="256"/>
      <c r="R126" s="258"/>
      <c r="S126" s="255"/>
      <c r="T126" s="255"/>
      <c r="U126" s="255"/>
      <c r="V126" s="259"/>
      <c r="W126" s="259"/>
      <c r="X126" s="259"/>
      <c r="Y126" s="259"/>
      <c r="Z126" s="260"/>
      <c r="AA126" s="255"/>
      <c r="AB126" s="255"/>
      <c r="AC126" s="256"/>
      <c r="AD126" s="261" t="str">
        <f t="shared" si="3"/>
        <v>#REF!</v>
      </c>
      <c r="AE126" s="255"/>
      <c r="AF126" s="256"/>
      <c r="AG126" s="262"/>
      <c r="AH126" s="137" t="str">
        <f t="shared" si="4"/>
        <v>#REF!</v>
      </c>
      <c r="AI126" s="2">
        <f t="shared" si="6"/>
        <v>7</v>
      </c>
      <c r="AJ126" s="136" t="str">
        <f t="shared" si="5"/>
        <v>#REF!</v>
      </c>
      <c r="AK126" s="137"/>
      <c r="AL126" s="136"/>
      <c r="AM126" s="137"/>
      <c r="AN126" s="137"/>
      <c r="AO126" s="137"/>
      <c r="AP126" s="137"/>
      <c r="AQ126" s="137"/>
      <c r="AR126" s="137"/>
      <c r="AS126" s="137"/>
      <c r="AT126" s="137"/>
      <c r="AU126" s="137"/>
      <c r="AV126" s="137"/>
      <c r="AW126" s="137"/>
      <c r="AX126" s="1"/>
      <c r="AY126" s="1"/>
      <c r="AZ126" s="1"/>
    </row>
    <row r="127" ht="86.25" customHeight="1">
      <c r="A127" s="143" t="str">
        <f t="shared" si="2"/>
        <v>#REF!</v>
      </c>
      <c r="B127" s="107"/>
      <c r="C127" s="86"/>
      <c r="D127" s="253">
        <v>8.0</v>
      </c>
      <c r="E127" s="254" t="s">
        <v>130</v>
      </c>
      <c r="F127" s="255"/>
      <c r="G127" s="255"/>
      <c r="H127" s="255"/>
      <c r="I127" s="255"/>
      <c r="J127" s="255"/>
      <c r="K127" s="256"/>
      <c r="L127" s="257" t="str">
        <f>VLOOKUP($AO$73,'今回DT'!$B:$AO,'今回DT'!$AD$1,0)</f>
        <v>#REF!</v>
      </c>
      <c r="M127" s="256"/>
      <c r="N127" s="257" t="str">
        <f>VLOOKUP($AO$74,'前回DT'!$B:$AO,'前回DT'!$AD$1,0)</f>
        <v>#REF!</v>
      </c>
      <c r="O127" s="256"/>
      <c r="P127" s="257" t="str">
        <f>VLOOKUP($AO$75,'前々回DT'!$B:$AO,'前々回DT'!$AD$1,0)</f>
        <v>#REF!</v>
      </c>
      <c r="Q127" s="256"/>
      <c r="R127" s="258"/>
      <c r="S127" s="255"/>
      <c r="T127" s="255"/>
      <c r="U127" s="255"/>
      <c r="V127" s="259"/>
      <c r="W127" s="259"/>
      <c r="X127" s="259"/>
      <c r="Y127" s="259"/>
      <c r="Z127" s="260"/>
      <c r="AA127" s="255"/>
      <c r="AB127" s="255"/>
      <c r="AC127" s="256"/>
      <c r="AD127" s="261" t="str">
        <f t="shared" si="3"/>
        <v>#REF!</v>
      </c>
      <c r="AE127" s="255"/>
      <c r="AF127" s="256"/>
      <c r="AG127" s="262"/>
      <c r="AH127" s="137" t="str">
        <f t="shared" si="4"/>
        <v>#REF!</v>
      </c>
      <c r="AI127" s="2">
        <f t="shared" si="6"/>
        <v>8</v>
      </c>
      <c r="AJ127" s="136" t="str">
        <f t="shared" si="5"/>
        <v>#REF!</v>
      </c>
      <c r="AK127" s="137"/>
      <c r="AL127" s="136"/>
      <c r="AM127" s="137"/>
      <c r="AN127" s="137"/>
      <c r="AO127" s="137"/>
      <c r="AP127" s="137"/>
      <c r="AQ127" s="137"/>
      <c r="AR127" s="137"/>
      <c r="AS127" s="137"/>
      <c r="AT127" s="137"/>
      <c r="AU127" s="137"/>
      <c r="AV127" s="137"/>
      <c r="AW127" s="137"/>
      <c r="AX127" s="1"/>
      <c r="AY127" s="1"/>
      <c r="AZ127" s="1"/>
    </row>
    <row r="128" ht="86.25" customHeight="1">
      <c r="A128" s="143" t="str">
        <f t="shared" si="2"/>
        <v>#REF!</v>
      </c>
      <c r="B128" s="116"/>
      <c r="C128" s="92"/>
      <c r="D128" s="263">
        <v>9.0</v>
      </c>
      <c r="E128" s="264" t="s">
        <v>132</v>
      </c>
      <c r="F128" s="117"/>
      <c r="G128" s="117"/>
      <c r="H128" s="117"/>
      <c r="I128" s="117"/>
      <c r="J128" s="117"/>
      <c r="K128" s="92"/>
      <c r="L128" s="265" t="str">
        <f>VLOOKUP($AO$73,'今回DT'!$B:$AO,'今回DT'!$AE$1,0)</f>
        <v>#REF!</v>
      </c>
      <c r="M128" s="92"/>
      <c r="N128" s="265" t="str">
        <f>VLOOKUP($AO$74,'前回DT'!$B:$AO,'前回DT'!$AE$1,0)</f>
        <v>#REF!</v>
      </c>
      <c r="O128" s="92"/>
      <c r="P128" s="265" t="str">
        <f>VLOOKUP($AO$75,'前々回DT'!$B:$AO,'前々回DT'!$AE$1,0)</f>
        <v>#REF!</v>
      </c>
      <c r="Q128" s="92"/>
      <c r="R128" s="266"/>
      <c r="S128" s="267"/>
      <c r="T128" s="267"/>
      <c r="U128" s="267"/>
      <c r="V128" s="268"/>
      <c r="W128" s="268"/>
      <c r="X128" s="268"/>
      <c r="Y128" s="268"/>
      <c r="Z128" s="269"/>
      <c r="AA128" s="267"/>
      <c r="AB128" s="267"/>
      <c r="AC128" s="270"/>
      <c r="AD128" s="271" t="str">
        <f t="shared" si="3"/>
        <v>#REF!</v>
      </c>
      <c r="AE128" s="117"/>
      <c r="AF128" s="92"/>
      <c r="AG128" s="262"/>
      <c r="AH128" s="137" t="str">
        <f t="shared" si="4"/>
        <v>#REF!</v>
      </c>
      <c r="AI128" s="2">
        <f t="shared" si="6"/>
        <v>9</v>
      </c>
      <c r="AJ128" s="136" t="str">
        <f t="shared" si="5"/>
        <v>#REF!</v>
      </c>
      <c r="AK128" s="137"/>
      <c r="AL128" s="136"/>
      <c r="AM128" s="137"/>
      <c r="AN128" s="137"/>
      <c r="AO128" s="137"/>
      <c r="AP128" s="137"/>
      <c r="AQ128" s="137"/>
      <c r="AR128" s="137"/>
      <c r="AS128" s="137"/>
      <c r="AT128" s="137"/>
      <c r="AU128" s="137"/>
      <c r="AV128" s="137"/>
      <c r="AW128" s="137"/>
      <c r="AX128" s="1"/>
      <c r="AY128" s="1"/>
      <c r="AZ128" s="1"/>
    </row>
    <row r="129" ht="41.25" customHeight="1">
      <c r="A129" s="143"/>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262"/>
      <c r="AH129" s="137"/>
      <c r="AI129" s="2"/>
      <c r="AJ129" s="136"/>
      <c r="AK129" s="137"/>
      <c r="AL129" s="136"/>
      <c r="AM129" s="137"/>
      <c r="AN129" s="137"/>
      <c r="AO129" s="137"/>
      <c r="AP129" s="137"/>
      <c r="AQ129" s="137"/>
      <c r="AR129" s="137"/>
      <c r="AS129" s="137"/>
      <c r="AT129" s="137"/>
      <c r="AU129" s="137"/>
      <c r="AV129" s="137"/>
      <c r="AW129" s="137"/>
      <c r="AX129" s="1"/>
      <c r="AY129" s="1"/>
      <c r="AZ129" s="1"/>
    </row>
    <row r="130" ht="86.25" customHeight="1">
      <c r="A130" s="143" t="str">
        <f t="shared" ref="A130:A135" si="7">RANK(AJ130,$AJ$120:$AJ$140)</f>
        <v>#REF!</v>
      </c>
      <c r="B130" s="245" t="s">
        <v>254</v>
      </c>
      <c r="C130" s="105"/>
      <c r="D130" s="241">
        <v>10.0</v>
      </c>
      <c r="E130" s="246" t="s">
        <v>136</v>
      </c>
      <c r="F130" s="104"/>
      <c r="G130" s="104"/>
      <c r="H130" s="104"/>
      <c r="I130" s="104"/>
      <c r="J130" s="104"/>
      <c r="K130" s="105"/>
      <c r="L130" s="247" t="str">
        <f>VLOOKUP($AO$73,'今回DT'!$B:$AO,'今回DT'!$AF$1,0)</f>
        <v>#REF!</v>
      </c>
      <c r="M130" s="105"/>
      <c r="N130" s="247" t="str">
        <f>VLOOKUP($AO$74,'前回DT'!$B:$AO,'前回DT'!$AF$1,0)</f>
        <v>#REF!</v>
      </c>
      <c r="O130" s="105"/>
      <c r="P130" s="247" t="str">
        <f>VLOOKUP($AO$75,'前々回DT'!$B:$AO,'前々回DT'!$AF$1,0)</f>
        <v>#REF!</v>
      </c>
      <c r="Q130" s="105"/>
      <c r="R130" s="248"/>
      <c r="S130" s="249"/>
      <c r="T130" s="249"/>
      <c r="U130" s="249"/>
      <c r="V130" s="250"/>
      <c r="W130" s="250"/>
      <c r="X130" s="250"/>
      <c r="Y130" s="250"/>
      <c r="Z130" s="251"/>
      <c r="AA130" s="249"/>
      <c r="AB130" s="249"/>
      <c r="AC130" s="252"/>
      <c r="AD130" s="169" t="str">
        <f t="shared" ref="AD130:AD135" si="8">IF($L130&lt;'平均データ'!$A$29,'平均データ'!$B$29,IF($L130&lt;'平均データ'!$A$30,$AK$82,IF($L130&lt;'平均データ'!$A$31,'平均データ'!$B$30,IF($L130&lt;'平均データ'!$A$32,'平均データ'!$B$31,IF($L130&lt;'平均データ'!$A$33,'平均データ'!$B$32,IF($L130&lt;'平均データ'!$A$34,'平均データ'!$B$33,IF($L130&lt;'平均データ'!$A$35,'平均データ'!$B$34,IF($L130&lt;'平均データ'!$A$36,'平均データ'!$B$35,IF($L130&lt;'平均データ'!$A$37,'平均データ'!$B$36,IF($L130&lt;'平均データ'!$A$38,'平均データ'!$B$37,IF($L130&lt;'平均データ'!$A$39,'平均データ'!$B$38,'平均データ'!$B$39)))))))))))</f>
        <v>#REF!</v>
      </c>
      <c r="AE130" s="104"/>
      <c r="AF130" s="105"/>
      <c r="AG130" s="262"/>
      <c r="AH130" s="137" t="str">
        <f t="shared" ref="AH130:AH135" si="9">RANK(L130,$L$120:$M$140,1)</f>
        <v>#REF!</v>
      </c>
      <c r="AI130" s="2">
        <f t="shared" ref="AI130:AI135" si="10">COUNTIF($L$120:M130,L130)</f>
        <v>10</v>
      </c>
      <c r="AJ130" s="136" t="str">
        <f t="shared" ref="AJ130:AJ135" si="11">AH130*100000+AI130</f>
        <v>#REF!</v>
      </c>
      <c r="AK130" s="137"/>
      <c r="AL130" s="136"/>
      <c r="AM130" s="137"/>
      <c r="AN130" s="137"/>
      <c r="AO130" s="137"/>
      <c r="AP130" s="137"/>
      <c r="AQ130" s="137"/>
      <c r="AR130" s="137"/>
      <c r="AS130" s="137"/>
      <c r="AT130" s="137"/>
      <c r="AU130" s="137"/>
      <c r="AV130" s="137"/>
      <c r="AW130" s="137"/>
      <c r="AX130" s="1"/>
      <c r="AY130" s="1"/>
      <c r="AZ130" s="1"/>
    </row>
    <row r="131" ht="86.25" customHeight="1">
      <c r="A131" s="143" t="str">
        <f t="shared" si="7"/>
        <v>#REF!</v>
      </c>
      <c r="B131" s="107"/>
      <c r="C131" s="86"/>
      <c r="D131" s="253">
        <v>11.0</v>
      </c>
      <c r="E131" s="254" t="s">
        <v>140</v>
      </c>
      <c r="F131" s="255"/>
      <c r="G131" s="255"/>
      <c r="H131" s="255"/>
      <c r="I131" s="255"/>
      <c r="J131" s="255"/>
      <c r="K131" s="256"/>
      <c r="L131" s="257" t="str">
        <f>VLOOKUP($AO$73,'今回DT'!$B:$AO,'今回DT'!$AG$1,0)</f>
        <v>#REF!</v>
      </c>
      <c r="M131" s="256"/>
      <c r="N131" s="257" t="str">
        <f>VLOOKUP($AO$74,'前回DT'!$B:$AO,'前回DT'!$AG$1,0)</f>
        <v>#REF!</v>
      </c>
      <c r="O131" s="256"/>
      <c r="P131" s="257" t="str">
        <f>VLOOKUP($AO$75,'前々回DT'!$B:$AO,'前々回DT'!$AG$1,0)</f>
        <v>#REF!</v>
      </c>
      <c r="Q131" s="256"/>
      <c r="R131" s="258"/>
      <c r="S131" s="255"/>
      <c r="T131" s="255"/>
      <c r="U131" s="255"/>
      <c r="V131" s="259"/>
      <c r="W131" s="259"/>
      <c r="X131" s="259"/>
      <c r="Y131" s="259"/>
      <c r="Z131" s="260"/>
      <c r="AA131" s="255"/>
      <c r="AB131" s="255"/>
      <c r="AC131" s="256"/>
      <c r="AD131" s="261" t="str">
        <f t="shared" si="8"/>
        <v>#REF!</v>
      </c>
      <c r="AE131" s="255"/>
      <c r="AF131" s="256"/>
      <c r="AG131" s="262"/>
      <c r="AH131" s="137" t="str">
        <f t="shared" si="9"/>
        <v>#REF!</v>
      </c>
      <c r="AI131" s="2">
        <f t="shared" si="10"/>
        <v>11</v>
      </c>
      <c r="AJ131" s="136" t="str">
        <f t="shared" si="11"/>
        <v>#REF!</v>
      </c>
      <c r="AK131" s="137"/>
      <c r="AL131" s="136"/>
      <c r="AM131" s="137"/>
      <c r="AN131" s="137"/>
      <c r="AO131" s="137"/>
      <c r="AP131" s="137"/>
      <c r="AQ131" s="137"/>
      <c r="AR131" s="137"/>
      <c r="AS131" s="137"/>
      <c r="AT131" s="137"/>
      <c r="AU131" s="137"/>
      <c r="AV131" s="137"/>
      <c r="AW131" s="137"/>
      <c r="AX131" s="1"/>
      <c r="AY131" s="1"/>
      <c r="AZ131" s="1"/>
    </row>
    <row r="132" ht="86.25" customHeight="1">
      <c r="A132" s="143" t="str">
        <f t="shared" si="7"/>
        <v>#REF!</v>
      </c>
      <c r="B132" s="107"/>
      <c r="C132" s="86"/>
      <c r="D132" s="253">
        <v>12.0</v>
      </c>
      <c r="E132" s="254" t="s">
        <v>144</v>
      </c>
      <c r="F132" s="255"/>
      <c r="G132" s="255"/>
      <c r="H132" s="255"/>
      <c r="I132" s="255"/>
      <c r="J132" s="255"/>
      <c r="K132" s="256"/>
      <c r="L132" s="257" t="str">
        <f>VLOOKUP($AO$73,'今回DT'!$B:$AO,'今回DT'!$AH$1,0)</f>
        <v>#REF!</v>
      </c>
      <c r="M132" s="256"/>
      <c r="N132" s="257" t="str">
        <f>VLOOKUP($AO$74,'前回DT'!$B:$AO,'前回DT'!$AH$1,0)</f>
        <v>#REF!</v>
      </c>
      <c r="O132" s="256"/>
      <c r="P132" s="257" t="str">
        <f>VLOOKUP($AO$75,'前々回DT'!$B:$AO,'前々回DT'!$AH$1,0)</f>
        <v>#REF!</v>
      </c>
      <c r="Q132" s="256"/>
      <c r="R132" s="258"/>
      <c r="S132" s="255"/>
      <c r="T132" s="255"/>
      <c r="U132" s="255"/>
      <c r="V132" s="259"/>
      <c r="W132" s="259"/>
      <c r="X132" s="259"/>
      <c r="Y132" s="259"/>
      <c r="Z132" s="260"/>
      <c r="AA132" s="255"/>
      <c r="AB132" s="255"/>
      <c r="AC132" s="256"/>
      <c r="AD132" s="261" t="str">
        <f t="shared" si="8"/>
        <v>#REF!</v>
      </c>
      <c r="AE132" s="255"/>
      <c r="AF132" s="256"/>
      <c r="AG132" s="262"/>
      <c r="AH132" s="137" t="str">
        <f t="shared" si="9"/>
        <v>#REF!</v>
      </c>
      <c r="AI132" s="2">
        <f t="shared" si="10"/>
        <v>12</v>
      </c>
      <c r="AJ132" s="136" t="str">
        <f t="shared" si="11"/>
        <v>#REF!</v>
      </c>
      <c r="AK132" s="137"/>
      <c r="AL132" s="136"/>
      <c r="AM132" s="137"/>
      <c r="AN132" s="137"/>
      <c r="AO132" s="137"/>
      <c r="AP132" s="137"/>
      <c r="AQ132" s="137"/>
      <c r="AR132" s="137"/>
      <c r="AS132" s="137"/>
      <c r="AT132" s="137"/>
      <c r="AU132" s="137"/>
      <c r="AV132" s="137"/>
      <c r="AW132" s="137"/>
      <c r="AX132" s="1"/>
      <c r="AY132" s="1"/>
      <c r="AZ132" s="1"/>
    </row>
    <row r="133" ht="86.25" customHeight="1">
      <c r="A133" s="143" t="str">
        <f t="shared" si="7"/>
        <v>#REF!</v>
      </c>
      <c r="B133" s="107"/>
      <c r="C133" s="86"/>
      <c r="D133" s="253">
        <v>13.0</v>
      </c>
      <c r="E133" s="254" t="s">
        <v>148</v>
      </c>
      <c r="F133" s="255"/>
      <c r="G133" s="255"/>
      <c r="H133" s="255"/>
      <c r="I133" s="255"/>
      <c r="J133" s="255"/>
      <c r="K133" s="256"/>
      <c r="L133" s="257" t="str">
        <f>VLOOKUP($AO$73,'今回DT'!$B:$AO,'今回DT'!$AI$1,0)</f>
        <v>#REF!</v>
      </c>
      <c r="M133" s="256"/>
      <c r="N133" s="257" t="str">
        <f>VLOOKUP($AO$74,'前回DT'!$B:$AO,'前回DT'!$AI$1,0)</f>
        <v>#REF!</v>
      </c>
      <c r="O133" s="256"/>
      <c r="P133" s="257" t="str">
        <f>VLOOKUP($AO$75,'前々回DT'!$B:$AO,'前々回DT'!$AI$1,0)</f>
        <v>#REF!</v>
      </c>
      <c r="Q133" s="256"/>
      <c r="R133" s="258"/>
      <c r="S133" s="255"/>
      <c r="T133" s="255"/>
      <c r="U133" s="255"/>
      <c r="V133" s="259"/>
      <c r="W133" s="259"/>
      <c r="X133" s="259"/>
      <c r="Y133" s="259"/>
      <c r="Z133" s="260"/>
      <c r="AA133" s="255"/>
      <c r="AB133" s="255"/>
      <c r="AC133" s="256"/>
      <c r="AD133" s="261" t="str">
        <f t="shared" si="8"/>
        <v>#REF!</v>
      </c>
      <c r="AE133" s="255"/>
      <c r="AF133" s="256"/>
      <c r="AG133" s="262"/>
      <c r="AH133" s="137" t="str">
        <f t="shared" si="9"/>
        <v>#REF!</v>
      </c>
      <c r="AI133" s="2">
        <f t="shared" si="10"/>
        <v>13</v>
      </c>
      <c r="AJ133" s="136" t="str">
        <f t="shared" si="11"/>
        <v>#REF!</v>
      </c>
      <c r="AK133" s="137"/>
      <c r="AL133" s="136"/>
      <c r="AM133" s="137"/>
      <c r="AN133" s="137"/>
      <c r="AO133" s="137"/>
      <c r="AP133" s="137"/>
      <c r="AQ133" s="137"/>
      <c r="AR133" s="137"/>
      <c r="AS133" s="137"/>
      <c r="AT133" s="137"/>
      <c r="AU133" s="137"/>
      <c r="AV133" s="137"/>
      <c r="AW133" s="137"/>
      <c r="AX133" s="1"/>
      <c r="AY133" s="1"/>
      <c r="AZ133" s="1"/>
    </row>
    <row r="134" ht="86.25" customHeight="1">
      <c r="A134" s="143" t="str">
        <f t="shared" si="7"/>
        <v>#REF!</v>
      </c>
      <c r="B134" s="107"/>
      <c r="C134" s="86"/>
      <c r="D134" s="253">
        <v>14.0</v>
      </c>
      <c r="E134" s="254" t="s">
        <v>152</v>
      </c>
      <c r="F134" s="255"/>
      <c r="G134" s="255"/>
      <c r="H134" s="255"/>
      <c r="I134" s="255"/>
      <c r="J134" s="255"/>
      <c r="K134" s="256"/>
      <c r="L134" s="257" t="str">
        <f>VLOOKUP($AO$73,'今回DT'!$B:$AO,'今回DT'!$AJ$1,0)</f>
        <v>#REF!</v>
      </c>
      <c r="M134" s="256"/>
      <c r="N134" s="257" t="str">
        <f>VLOOKUP($AO$74,'前回DT'!$B:$AO,'前回DT'!$AJ$1,0)</f>
        <v>#REF!</v>
      </c>
      <c r="O134" s="256"/>
      <c r="P134" s="257" t="str">
        <f>VLOOKUP($AO$75,'前々回DT'!$B:$AO,'前々回DT'!$AJ$1,0)</f>
        <v>#REF!</v>
      </c>
      <c r="Q134" s="256"/>
      <c r="R134" s="258"/>
      <c r="S134" s="255"/>
      <c r="T134" s="255"/>
      <c r="U134" s="255"/>
      <c r="V134" s="259"/>
      <c r="W134" s="259"/>
      <c r="X134" s="259"/>
      <c r="Y134" s="259"/>
      <c r="Z134" s="260"/>
      <c r="AA134" s="255"/>
      <c r="AB134" s="255"/>
      <c r="AC134" s="256"/>
      <c r="AD134" s="261" t="str">
        <f t="shared" si="8"/>
        <v>#REF!</v>
      </c>
      <c r="AE134" s="255"/>
      <c r="AF134" s="256"/>
      <c r="AG134" s="262"/>
      <c r="AH134" s="137" t="str">
        <f t="shared" si="9"/>
        <v>#REF!</v>
      </c>
      <c r="AI134" s="2">
        <f t="shared" si="10"/>
        <v>14</v>
      </c>
      <c r="AJ134" s="136" t="str">
        <f t="shared" si="11"/>
        <v>#REF!</v>
      </c>
      <c r="AK134" s="137"/>
      <c r="AL134" s="136"/>
      <c r="AM134" s="137"/>
      <c r="AN134" s="137"/>
      <c r="AO134" s="137"/>
      <c r="AP134" s="137"/>
      <c r="AQ134" s="137"/>
      <c r="AR134" s="137"/>
      <c r="AS134" s="137"/>
      <c r="AT134" s="137"/>
      <c r="AU134" s="137"/>
      <c r="AV134" s="137"/>
      <c r="AW134" s="137"/>
      <c r="AX134" s="1"/>
      <c r="AY134" s="1"/>
      <c r="AZ134" s="1"/>
    </row>
    <row r="135" ht="86.25" customHeight="1">
      <c r="A135" s="143" t="str">
        <f t="shared" si="7"/>
        <v>#REF!</v>
      </c>
      <c r="B135" s="116"/>
      <c r="C135" s="92"/>
      <c r="D135" s="263">
        <v>15.0</v>
      </c>
      <c r="E135" s="264" t="s">
        <v>159</v>
      </c>
      <c r="F135" s="117"/>
      <c r="G135" s="117"/>
      <c r="H135" s="117"/>
      <c r="I135" s="117"/>
      <c r="J135" s="117"/>
      <c r="K135" s="92"/>
      <c r="L135" s="265" t="str">
        <f>VLOOKUP($AO$73,'今回DT'!$B:$AO,'今回DT'!$AK$1,0)</f>
        <v>#REF!</v>
      </c>
      <c r="M135" s="92"/>
      <c r="N135" s="265" t="str">
        <f>VLOOKUP($AO$74,'前回DT'!$B:$AO,'前回DT'!$AK$1,0)</f>
        <v>#REF!</v>
      </c>
      <c r="O135" s="92"/>
      <c r="P135" s="265" t="str">
        <f>VLOOKUP($AO$75,'前々回DT'!$B:$AO,'前々回DT'!$AK$1,0)</f>
        <v>#REF!</v>
      </c>
      <c r="Q135" s="92"/>
      <c r="R135" s="266"/>
      <c r="S135" s="267"/>
      <c r="T135" s="267"/>
      <c r="U135" s="267"/>
      <c r="V135" s="268"/>
      <c r="W135" s="268"/>
      <c r="X135" s="268"/>
      <c r="Y135" s="268"/>
      <c r="Z135" s="269"/>
      <c r="AA135" s="267"/>
      <c r="AB135" s="267"/>
      <c r="AC135" s="270"/>
      <c r="AD135" s="271" t="str">
        <f t="shared" si="8"/>
        <v>#REF!</v>
      </c>
      <c r="AE135" s="117"/>
      <c r="AF135" s="92"/>
      <c r="AG135" s="262"/>
      <c r="AH135" s="137" t="str">
        <f t="shared" si="9"/>
        <v>#REF!</v>
      </c>
      <c r="AI135" s="2">
        <f t="shared" si="10"/>
        <v>15</v>
      </c>
      <c r="AJ135" s="136" t="str">
        <f t="shared" si="11"/>
        <v>#REF!</v>
      </c>
      <c r="AK135" s="137"/>
      <c r="AL135" s="136"/>
      <c r="AM135" s="137"/>
      <c r="AN135" s="137"/>
      <c r="AO135" s="137"/>
      <c r="AP135" s="137"/>
      <c r="AQ135" s="137"/>
      <c r="AR135" s="137"/>
      <c r="AS135" s="137"/>
      <c r="AT135" s="137"/>
      <c r="AU135" s="137"/>
      <c r="AV135" s="137"/>
      <c r="AW135" s="137"/>
      <c r="AX135" s="1"/>
      <c r="AY135" s="1"/>
      <c r="AZ135" s="1"/>
    </row>
    <row r="136" ht="41.25" customHeight="1">
      <c r="A136" s="143"/>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262"/>
      <c r="AH136" s="137"/>
      <c r="AI136" s="2"/>
      <c r="AJ136" s="136"/>
      <c r="AK136" s="137"/>
      <c r="AL136" s="136"/>
      <c r="AM136" s="137"/>
      <c r="AN136" s="137"/>
      <c r="AO136" s="137"/>
      <c r="AP136" s="137"/>
      <c r="AQ136" s="137"/>
      <c r="AR136" s="137"/>
      <c r="AS136" s="137"/>
      <c r="AT136" s="137"/>
      <c r="AU136" s="137"/>
      <c r="AV136" s="137"/>
      <c r="AW136" s="137"/>
      <c r="AX136" s="1"/>
      <c r="AY136" s="1"/>
      <c r="AZ136" s="1"/>
    </row>
    <row r="137" ht="86.25" customHeight="1">
      <c r="A137" s="143" t="str">
        <f t="shared" ref="A137:A140" si="12">RANK(AJ137,$AJ$120:$AJ$140)</f>
        <v>#REF!</v>
      </c>
      <c r="B137" s="245" t="s">
        <v>171</v>
      </c>
      <c r="C137" s="105"/>
      <c r="D137" s="241">
        <v>16.0</v>
      </c>
      <c r="E137" s="246" t="s">
        <v>173</v>
      </c>
      <c r="F137" s="104"/>
      <c r="G137" s="104"/>
      <c r="H137" s="104"/>
      <c r="I137" s="104"/>
      <c r="J137" s="104"/>
      <c r="K137" s="105"/>
      <c r="L137" s="247" t="str">
        <f>VLOOKUP($AO$73,'今回DT'!$B:$AO,'今回DT'!$AL$1,0)</f>
        <v>#REF!</v>
      </c>
      <c r="M137" s="105"/>
      <c r="N137" s="247" t="str">
        <f>VLOOKUP($AO$74,'前回DT'!$B:$AO,'前回DT'!$AL$1,0)</f>
        <v>#REF!</v>
      </c>
      <c r="O137" s="105"/>
      <c r="P137" s="247" t="str">
        <f>VLOOKUP($AO$75,'前々回DT'!$B:$AO,'前々回DT'!$AL$1,0)</f>
        <v>#REF!</v>
      </c>
      <c r="Q137" s="105"/>
      <c r="R137" s="248"/>
      <c r="S137" s="249"/>
      <c r="T137" s="249"/>
      <c r="U137" s="249"/>
      <c r="V137" s="250"/>
      <c r="W137" s="250"/>
      <c r="X137" s="250"/>
      <c r="Y137" s="250"/>
      <c r="Z137" s="251"/>
      <c r="AA137" s="249"/>
      <c r="AB137" s="249"/>
      <c r="AC137" s="252"/>
      <c r="AD137" s="169" t="str">
        <f t="shared" ref="AD137:AD140" si="13">IF($L137&lt;'平均データ'!$A$29,'平均データ'!$B$29,IF($L137&lt;'平均データ'!$A$30,$AK$82,IF($L137&lt;'平均データ'!$A$31,'平均データ'!$B$30,IF($L137&lt;'平均データ'!$A$32,'平均データ'!$B$31,IF($L137&lt;'平均データ'!$A$33,'平均データ'!$B$32,IF($L137&lt;'平均データ'!$A$34,'平均データ'!$B$33,IF($L137&lt;'平均データ'!$A$35,'平均データ'!$B$34,IF($L137&lt;'平均データ'!$A$36,'平均データ'!$B$35,IF($L137&lt;'平均データ'!$A$37,'平均データ'!$B$36,IF($L137&lt;'平均データ'!$A$38,'平均データ'!$B$37,IF($L137&lt;'平均データ'!$A$39,'平均データ'!$B$38,'平均データ'!$B$39)))))))))))</f>
        <v>#REF!</v>
      </c>
      <c r="AE137" s="104"/>
      <c r="AF137" s="105"/>
      <c r="AG137" s="262"/>
      <c r="AH137" s="137" t="str">
        <f t="shared" ref="AH137:AH140" si="14">RANK(L137,$L$120:$M$140,1)</f>
        <v>#REF!</v>
      </c>
      <c r="AI137" s="2">
        <f t="shared" ref="AI137:AI140" si="15">COUNTIF($L$120:M137,L137)</f>
        <v>16</v>
      </c>
      <c r="AJ137" s="136" t="str">
        <f t="shared" ref="AJ137:AJ140" si="16">AH137*100000+AI137</f>
        <v>#REF!</v>
      </c>
      <c r="AK137" s="137"/>
      <c r="AL137" s="136"/>
      <c r="AM137" s="137"/>
      <c r="AN137" s="137"/>
      <c r="AO137" s="137"/>
      <c r="AP137" s="137"/>
      <c r="AQ137" s="137"/>
      <c r="AR137" s="137"/>
      <c r="AS137" s="137"/>
      <c r="AT137" s="137"/>
      <c r="AU137" s="137"/>
      <c r="AV137" s="137"/>
      <c r="AW137" s="137"/>
      <c r="AX137" s="1"/>
      <c r="AY137" s="1"/>
      <c r="AZ137" s="1"/>
    </row>
    <row r="138" ht="86.25" customHeight="1">
      <c r="A138" s="143" t="str">
        <f t="shared" si="12"/>
        <v>#REF!</v>
      </c>
      <c r="B138" s="107"/>
      <c r="C138" s="86"/>
      <c r="D138" s="253">
        <v>17.0</v>
      </c>
      <c r="E138" s="254" t="s">
        <v>177</v>
      </c>
      <c r="F138" s="255"/>
      <c r="G138" s="255"/>
      <c r="H138" s="255"/>
      <c r="I138" s="255"/>
      <c r="J138" s="255"/>
      <c r="K138" s="256"/>
      <c r="L138" s="257" t="str">
        <f>VLOOKUP($AO$73,'今回DT'!$B:$AO,'今回DT'!$AM$1,0)</f>
        <v>#REF!</v>
      </c>
      <c r="M138" s="256"/>
      <c r="N138" s="257" t="str">
        <f>VLOOKUP($AO$74,'前回DT'!$B:$AO,'前回DT'!$AM$1,0)</f>
        <v>#REF!</v>
      </c>
      <c r="O138" s="256"/>
      <c r="P138" s="257" t="str">
        <f>VLOOKUP($AO$75,'前々回DT'!$B:$AO,'前々回DT'!$AM$1,0)</f>
        <v>#REF!</v>
      </c>
      <c r="Q138" s="256"/>
      <c r="R138" s="258"/>
      <c r="S138" s="255"/>
      <c r="T138" s="255"/>
      <c r="U138" s="255"/>
      <c r="V138" s="259"/>
      <c r="W138" s="259"/>
      <c r="X138" s="259"/>
      <c r="Y138" s="259"/>
      <c r="Z138" s="260"/>
      <c r="AA138" s="255"/>
      <c r="AB138" s="255"/>
      <c r="AC138" s="256"/>
      <c r="AD138" s="261" t="str">
        <f t="shared" si="13"/>
        <v>#REF!</v>
      </c>
      <c r="AE138" s="255"/>
      <c r="AF138" s="256"/>
      <c r="AG138" s="262"/>
      <c r="AH138" s="137" t="str">
        <f t="shared" si="14"/>
        <v>#REF!</v>
      </c>
      <c r="AI138" s="2">
        <f t="shared" si="15"/>
        <v>17</v>
      </c>
      <c r="AJ138" s="136" t="str">
        <f t="shared" si="16"/>
        <v>#REF!</v>
      </c>
      <c r="AK138" s="137"/>
      <c r="AL138" s="136"/>
      <c r="AM138" s="137"/>
      <c r="AN138" s="137"/>
      <c r="AO138" s="137"/>
      <c r="AP138" s="137"/>
      <c r="AQ138" s="137"/>
      <c r="AR138" s="137"/>
      <c r="AS138" s="137"/>
      <c r="AT138" s="137"/>
      <c r="AU138" s="137"/>
      <c r="AV138" s="137"/>
      <c r="AW138" s="137"/>
      <c r="AX138" s="1"/>
      <c r="AY138" s="1"/>
      <c r="AZ138" s="1"/>
    </row>
    <row r="139" ht="86.25" customHeight="1">
      <c r="A139" s="143" t="str">
        <f t="shared" si="12"/>
        <v>#REF!</v>
      </c>
      <c r="B139" s="107"/>
      <c r="C139" s="86"/>
      <c r="D139" s="253">
        <v>18.0</v>
      </c>
      <c r="E139" s="254" t="s">
        <v>255</v>
      </c>
      <c r="F139" s="255"/>
      <c r="G139" s="255"/>
      <c r="H139" s="255"/>
      <c r="I139" s="255"/>
      <c r="J139" s="255"/>
      <c r="K139" s="256"/>
      <c r="L139" s="257" t="str">
        <f>VLOOKUP($AO$73,'今回DT'!$B:$AO,'今回DT'!$AN$1,0)</f>
        <v>#REF!</v>
      </c>
      <c r="M139" s="256"/>
      <c r="N139" s="257" t="str">
        <f>VLOOKUP($AO$74,'前回DT'!$B:$AO,'前回DT'!$AN$1,0)</f>
        <v>#REF!</v>
      </c>
      <c r="O139" s="256"/>
      <c r="P139" s="257" t="str">
        <f>VLOOKUP($AO$75,'前々回DT'!$B:$AO,'前々回DT'!$AN$1,0)</f>
        <v>#REF!</v>
      </c>
      <c r="Q139" s="256"/>
      <c r="R139" s="258"/>
      <c r="S139" s="255"/>
      <c r="T139" s="255"/>
      <c r="U139" s="255"/>
      <c r="V139" s="259"/>
      <c r="W139" s="259"/>
      <c r="X139" s="259"/>
      <c r="Y139" s="259"/>
      <c r="Z139" s="260"/>
      <c r="AA139" s="255"/>
      <c r="AB139" s="255"/>
      <c r="AC139" s="256"/>
      <c r="AD139" s="261" t="str">
        <f t="shared" si="13"/>
        <v>#REF!</v>
      </c>
      <c r="AE139" s="255"/>
      <c r="AF139" s="256"/>
      <c r="AG139" s="262"/>
      <c r="AH139" s="137" t="str">
        <f t="shared" si="14"/>
        <v>#REF!</v>
      </c>
      <c r="AI139" s="2">
        <f t="shared" si="15"/>
        <v>18</v>
      </c>
      <c r="AJ139" s="136" t="str">
        <f t="shared" si="16"/>
        <v>#REF!</v>
      </c>
      <c r="AK139" s="137"/>
      <c r="AL139" s="136"/>
      <c r="AM139" s="137"/>
      <c r="AN139" s="137"/>
      <c r="AO139" s="137"/>
      <c r="AP139" s="137"/>
      <c r="AQ139" s="137"/>
      <c r="AR139" s="137"/>
      <c r="AS139" s="137"/>
      <c r="AT139" s="137"/>
      <c r="AU139" s="137"/>
      <c r="AV139" s="137"/>
      <c r="AW139" s="137"/>
      <c r="AX139" s="1"/>
      <c r="AY139" s="1"/>
      <c r="AZ139" s="1"/>
    </row>
    <row r="140" ht="86.25" customHeight="1">
      <c r="A140" s="143" t="str">
        <f t="shared" si="12"/>
        <v>#REF!</v>
      </c>
      <c r="B140" s="116"/>
      <c r="C140" s="92"/>
      <c r="D140" s="263">
        <v>19.0</v>
      </c>
      <c r="E140" s="264" t="s">
        <v>256</v>
      </c>
      <c r="F140" s="117"/>
      <c r="G140" s="117"/>
      <c r="H140" s="117"/>
      <c r="I140" s="117"/>
      <c r="J140" s="117"/>
      <c r="K140" s="92"/>
      <c r="L140" s="265" t="str">
        <f>VLOOKUP($AO$73,'今回DT'!$B:$AO,'今回DT'!$AO$1,0)</f>
        <v>#REF!</v>
      </c>
      <c r="M140" s="92"/>
      <c r="N140" s="265" t="str">
        <f>VLOOKUP($AO$74,'前回DT'!$B:$AO,'前回DT'!$AO$1,0)</f>
        <v>#REF!</v>
      </c>
      <c r="O140" s="92"/>
      <c r="P140" s="265" t="str">
        <f>VLOOKUP($AO$75,'前々回DT'!$B:$AO,'前々回DT'!$AO$1,0)</f>
        <v>#REF!</v>
      </c>
      <c r="Q140" s="92"/>
      <c r="R140" s="266"/>
      <c r="S140" s="267"/>
      <c r="T140" s="267"/>
      <c r="U140" s="267"/>
      <c r="V140" s="268"/>
      <c r="W140" s="268"/>
      <c r="X140" s="268"/>
      <c r="Y140" s="268"/>
      <c r="Z140" s="269"/>
      <c r="AA140" s="267"/>
      <c r="AB140" s="267"/>
      <c r="AC140" s="270"/>
      <c r="AD140" s="271" t="str">
        <f t="shared" si="13"/>
        <v>#REF!</v>
      </c>
      <c r="AE140" s="117"/>
      <c r="AF140" s="92"/>
      <c r="AG140" s="262"/>
      <c r="AH140" s="137" t="str">
        <f t="shared" si="14"/>
        <v>#REF!</v>
      </c>
      <c r="AI140" s="2">
        <f t="shared" si="15"/>
        <v>19</v>
      </c>
      <c r="AJ140" s="136" t="str">
        <f t="shared" si="16"/>
        <v>#REF!</v>
      </c>
      <c r="AK140" s="137"/>
      <c r="AL140" s="136"/>
      <c r="AM140" s="137"/>
      <c r="AN140" s="137"/>
      <c r="AO140" s="137"/>
      <c r="AP140" s="137"/>
      <c r="AQ140" s="137"/>
      <c r="AR140" s="137"/>
      <c r="AS140" s="137"/>
      <c r="AT140" s="137"/>
      <c r="AU140" s="137"/>
      <c r="AV140" s="137"/>
      <c r="AW140" s="137"/>
      <c r="AX140" s="1"/>
      <c r="AY140" s="1"/>
      <c r="AZ140" s="1"/>
    </row>
    <row r="141" ht="41.25" customHeight="1">
      <c r="A141" s="2"/>
      <c r="B141" s="272"/>
      <c r="C141" s="272"/>
      <c r="D141" s="272"/>
      <c r="E141" s="272"/>
      <c r="F141" s="272"/>
      <c r="G141" s="272"/>
      <c r="H141" s="272"/>
      <c r="I141" s="272"/>
      <c r="J141" s="272"/>
      <c r="K141" s="272"/>
      <c r="L141" s="272"/>
      <c r="M141" s="272"/>
      <c r="N141" s="272"/>
      <c r="O141" s="272"/>
      <c r="P141" s="272"/>
      <c r="Q141" s="272"/>
      <c r="R141" s="272"/>
      <c r="S141" s="272"/>
      <c r="T141" s="272"/>
      <c r="U141" s="272"/>
      <c r="V141" s="272"/>
      <c r="W141" s="272"/>
      <c r="X141" s="272"/>
      <c r="Y141" s="272"/>
      <c r="Z141" s="272"/>
      <c r="AA141" s="272"/>
      <c r="AB141" s="272"/>
      <c r="AC141" s="272"/>
      <c r="AD141" s="272"/>
      <c r="AE141" s="272"/>
      <c r="AF141" s="272"/>
      <c r="AG141" s="2"/>
      <c r="AH141" s="2"/>
      <c r="AI141" s="2"/>
      <c r="AJ141" s="136"/>
      <c r="AK141" s="137"/>
      <c r="AL141" s="137"/>
      <c r="AM141" s="137"/>
      <c r="AN141" s="137"/>
      <c r="AO141" s="137"/>
      <c r="AP141" s="137"/>
      <c r="AQ141" s="137"/>
      <c r="AR141" s="137"/>
      <c r="AS141" s="137"/>
      <c r="AT141" s="137"/>
      <c r="AU141" s="137"/>
      <c r="AV141" s="137"/>
      <c r="AW141" s="137"/>
      <c r="AX141" s="1"/>
      <c r="AY141" s="1"/>
      <c r="AZ141" s="1"/>
    </row>
    <row r="142" ht="33.75" customHeight="1">
      <c r="A142" s="2"/>
      <c r="B142" s="4" t="s">
        <v>204</v>
      </c>
      <c r="AG142" s="2"/>
      <c r="AH142" s="2"/>
      <c r="AI142" s="2"/>
      <c r="AJ142" s="136"/>
      <c r="AK142" s="137"/>
      <c r="AL142" s="137"/>
      <c r="AM142" s="137"/>
      <c r="AN142" s="137"/>
      <c r="AO142" s="137"/>
      <c r="AP142" s="137"/>
      <c r="AQ142" s="137"/>
      <c r="AR142" s="137"/>
      <c r="AS142" s="137"/>
      <c r="AT142" s="137"/>
      <c r="AU142" s="137"/>
      <c r="AV142" s="137"/>
      <c r="AW142" s="137"/>
      <c r="AX142" s="1"/>
      <c r="AY142" s="1"/>
      <c r="AZ142" s="1"/>
    </row>
    <row r="143" ht="37.5" customHeight="1">
      <c r="A143" s="1"/>
      <c r="B143" s="273" t="str">
        <f>$S$6</f>
        <v>#REF!</v>
      </c>
      <c r="C143" s="274"/>
      <c r="D143" s="1"/>
      <c r="E143" s="1"/>
      <c r="F143" s="1"/>
      <c r="G143" s="1"/>
      <c r="H143" s="1"/>
      <c r="I143" s="1"/>
      <c r="J143" s="1"/>
      <c r="K143" s="1"/>
      <c r="L143" s="1"/>
      <c r="M143" s="1"/>
      <c r="N143" s="1"/>
      <c r="O143" s="1"/>
      <c r="P143" s="1"/>
      <c r="Q143" s="1"/>
      <c r="R143" s="4"/>
      <c r="S143" s="150"/>
      <c r="T143" s="150"/>
      <c r="U143" s="150"/>
      <c r="V143" s="150"/>
      <c r="W143" s="150"/>
      <c r="X143" s="150"/>
      <c r="Y143" s="150"/>
      <c r="Z143" s="150"/>
      <c r="AA143" s="150"/>
      <c r="AB143" s="150"/>
      <c r="AC143" s="150"/>
      <c r="AD143" s="150"/>
      <c r="AE143" s="150"/>
      <c r="AF143" s="150"/>
      <c r="AG143" s="275"/>
      <c r="AH143" s="276"/>
      <c r="AI143" s="276"/>
      <c r="AJ143" s="277"/>
      <c r="AK143" s="278"/>
      <c r="AL143" s="228"/>
      <c r="AM143" s="1"/>
      <c r="AN143" s="1"/>
      <c r="AO143" s="1"/>
      <c r="AP143" s="1"/>
      <c r="AQ143" s="1"/>
      <c r="AR143" s="1"/>
      <c r="AS143" s="1"/>
      <c r="AT143" s="1"/>
      <c r="AU143" s="1"/>
      <c r="AV143" s="1"/>
      <c r="AW143" s="137"/>
      <c r="AX143" s="1"/>
      <c r="AY143" s="1"/>
      <c r="AZ143" s="1"/>
    </row>
    <row r="144" ht="37.5" customHeight="1">
      <c r="A144" s="1"/>
      <c r="B144" s="228"/>
      <c r="C144" s="166"/>
      <c r="D144" s="166" t="s">
        <v>257</v>
      </c>
      <c r="E144" s="166"/>
      <c r="F144" s="166"/>
      <c r="G144" s="166"/>
      <c r="H144" s="166"/>
      <c r="I144" s="16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50"/>
      <c r="AF144" s="150"/>
      <c r="AG144" s="162"/>
      <c r="AH144" s="150"/>
      <c r="AI144" s="150"/>
      <c r="AJ144" s="150"/>
      <c r="AK144" s="228"/>
      <c r="AL144" s="228"/>
      <c r="AM144" s="228"/>
      <c r="AN144" s="228"/>
      <c r="AO144" s="228"/>
      <c r="AP144" s="228"/>
      <c r="AQ144" s="228"/>
      <c r="AR144" s="228"/>
      <c r="AS144" s="228"/>
      <c r="AT144" s="228"/>
      <c r="AU144" s="228"/>
      <c r="AV144" s="228"/>
      <c r="AW144" s="137"/>
      <c r="AX144" s="1"/>
      <c r="AY144" s="1"/>
      <c r="AZ144" s="1"/>
    </row>
    <row r="145" ht="37.5" customHeight="1">
      <c r="A145" s="1"/>
      <c r="B145" s="228"/>
      <c r="C145" s="166"/>
      <c r="D145" s="240" t="s">
        <v>258</v>
      </c>
      <c r="AE145" s="150"/>
      <c r="AF145" s="150"/>
      <c r="AG145" s="162"/>
      <c r="AH145" s="150"/>
      <c r="AI145" s="150"/>
      <c r="AJ145" s="150"/>
      <c r="AK145" s="228"/>
      <c r="AL145" s="228"/>
      <c r="AM145" s="228"/>
      <c r="AN145" s="228"/>
      <c r="AO145" s="228"/>
      <c r="AP145" s="228"/>
      <c r="AQ145" s="228"/>
      <c r="AR145" s="228"/>
      <c r="AS145" s="228"/>
      <c r="AT145" s="228"/>
      <c r="AU145" s="228"/>
      <c r="AV145" s="228"/>
      <c r="AW145" s="137"/>
      <c r="AX145" s="1"/>
      <c r="AY145" s="1"/>
      <c r="AZ145" s="1"/>
    </row>
    <row r="146" ht="37.5" customHeight="1">
      <c r="A146" s="1"/>
      <c r="B146" s="228"/>
      <c r="C146" s="166"/>
      <c r="AE146" s="150"/>
      <c r="AF146" s="150"/>
      <c r="AG146" s="162"/>
      <c r="AH146" s="150"/>
      <c r="AI146" s="150"/>
      <c r="AJ146" s="150"/>
      <c r="AK146" s="228"/>
      <c r="AL146" s="228"/>
      <c r="AM146" s="228"/>
      <c r="AN146" s="228"/>
      <c r="AO146" s="228"/>
      <c r="AP146" s="228"/>
      <c r="AQ146" s="228"/>
      <c r="AR146" s="228"/>
      <c r="AS146" s="228"/>
      <c r="AT146" s="228"/>
      <c r="AU146" s="228"/>
      <c r="AV146" s="228"/>
      <c r="AW146" s="137"/>
      <c r="AX146" s="1"/>
      <c r="AY146" s="1"/>
      <c r="AZ146" s="1"/>
    </row>
    <row r="147" ht="37.5" customHeight="1">
      <c r="A147" s="1"/>
      <c r="B147" s="228"/>
      <c r="C147" s="166"/>
      <c r="AE147" s="150"/>
      <c r="AF147" s="150"/>
      <c r="AG147" s="162"/>
      <c r="AH147" s="162" t="s">
        <v>259</v>
      </c>
      <c r="AI147" s="150"/>
      <c r="AJ147" s="150"/>
      <c r="AK147" s="228"/>
      <c r="AL147" s="228"/>
      <c r="AM147" s="150" t="s">
        <v>260</v>
      </c>
      <c r="AN147" s="228"/>
      <c r="AO147" s="228"/>
      <c r="AP147" s="228"/>
      <c r="AQ147" s="228"/>
      <c r="AR147" s="228"/>
      <c r="AS147" s="228"/>
      <c r="AT147" s="228"/>
      <c r="AU147" s="228"/>
      <c r="AV147" s="228"/>
      <c r="AW147" s="137"/>
      <c r="AX147" s="1"/>
      <c r="AY147" s="1"/>
      <c r="AZ147" s="1"/>
    </row>
    <row r="148" ht="37.5" customHeight="1">
      <c r="A148" s="1"/>
      <c r="B148" s="4"/>
      <c r="C148" s="4"/>
      <c r="D148" s="166" t="s">
        <v>261</v>
      </c>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c r="AA148" s="157"/>
      <c r="AB148" s="157"/>
      <c r="AC148" s="157"/>
      <c r="AD148" s="157"/>
      <c r="AE148" s="150"/>
      <c r="AF148" s="150"/>
      <c r="AG148" s="162"/>
      <c r="AH148" s="151" t="s">
        <v>21</v>
      </c>
      <c r="AI148" s="152"/>
      <c r="AJ148" s="152"/>
      <c r="AK148" s="153"/>
      <c r="AL148" s="228"/>
      <c r="AM148" s="279" t="s">
        <v>262</v>
      </c>
      <c r="AN148" s="280"/>
      <c r="AO148" s="281" t="s">
        <v>263</v>
      </c>
      <c r="AP148" s="282"/>
      <c r="AQ148" s="281" t="s">
        <v>264</v>
      </c>
      <c r="AR148" s="282"/>
      <c r="AS148" s="283" t="s">
        <v>265</v>
      </c>
      <c r="AT148" s="282"/>
      <c r="AU148" s="284" t="s">
        <v>266</v>
      </c>
      <c r="AV148" s="285"/>
      <c r="AW148" s="137"/>
      <c r="AX148" s="1"/>
      <c r="AY148" s="1"/>
      <c r="AZ148" s="1"/>
    </row>
    <row r="149" ht="75.0" customHeight="1">
      <c r="A149" s="1"/>
      <c r="B149" s="286"/>
      <c r="C149" s="286"/>
      <c r="D149" s="287" t="s">
        <v>267</v>
      </c>
      <c r="E149" s="288" t="s">
        <v>268</v>
      </c>
      <c r="F149" s="49"/>
      <c r="G149" s="49"/>
      <c r="H149" s="49"/>
      <c r="I149" s="49"/>
      <c r="J149" s="49"/>
      <c r="K149" s="49"/>
      <c r="L149" s="49"/>
      <c r="M149" s="49"/>
      <c r="N149" s="49"/>
      <c r="O149" s="49"/>
      <c r="P149" s="49"/>
      <c r="Q149" s="49"/>
      <c r="R149" s="49"/>
      <c r="S149" s="49"/>
      <c r="T149" s="51"/>
      <c r="U149" s="288" t="s">
        <v>262</v>
      </c>
      <c r="V149" s="51"/>
      <c r="W149" s="289" t="s">
        <v>263</v>
      </c>
      <c r="X149" s="51"/>
      <c r="Y149" s="289" t="s">
        <v>264</v>
      </c>
      <c r="Z149" s="51"/>
      <c r="AA149" s="288" t="s">
        <v>265</v>
      </c>
      <c r="AB149" s="51"/>
      <c r="AC149" s="288" t="s">
        <v>266</v>
      </c>
      <c r="AD149" s="51"/>
      <c r="AE149" s="150"/>
      <c r="AF149" s="150"/>
      <c r="AG149" s="162"/>
      <c r="AH149" s="290" t="s">
        <v>269</v>
      </c>
      <c r="AI149" s="150" t="s">
        <v>270</v>
      </c>
      <c r="AJ149" s="228" t="s">
        <v>271</v>
      </c>
      <c r="AK149" s="291" t="s">
        <v>271</v>
      </c>
      <c r="AL149" s="228"/>
      <c r="AM149" s="292" t="s">
        <v>272</v>
      </c>
      <c r="AN149" s="293" t="s">
        <v>273</v>
      </c>
      <c r="AO149" s="293" t="s">
        <v>272</v>
      </c>
      <c r="AP149" s="293" t="s">
        <v>273</v>
      </c>
      <c r="AQ149" s="293" t="s">
        <v>272</v>
      </c>
      <c r="AR149" s="293" t="s">
        <v>273</v>
      </c>
      <c r="AS149" s="293" t="s">
        <v>272</v>
      </c>
      <c r="AT149" s="293" t="s">
        <v>273</v>
      </c>
      <c r="AU149" s="293" t="s">
        <v>272</v>
      </c>
      <c r="AV149" s="294" t="s">
        <v>273</v>
      </c>
      <c r="AW149" s="137"/>
      <c r="AX149" s="1"/>
      <c r="AY149" s="1"/>
      <c r="AZ149" s="1"/>
    </row>
    <row r="150" ht="37.5" customHeight="1">
      <c r="A150" s="1"/>
      <c r="B150" s="295" t="str">
        <f t="shared" ref="B150:B194" si="17">RANK(AJ150,$AJ$150:$AJ$194)</f>
        <v>#REF!</v>
      </c>
      <c r="C150" s="295" t="str">
        <f t="shared" ref="C150:C194" si="18">RANK(AK150,$AK$150:$AK$194,0)</f>
        <v>#REF!</v>
      </c>
      <c r="D150" s="296">
        <v>1.0</v>
      </c>
      <c r="E150" s="297" t="s">
        <v>274</v>
      </c>
      <c r="F150" s="19"/>
      <c r="G150" s="19"/>
      <c r="H150" s="19"/>
      <c r="I150" s="19"/>
      <c r="J150" s="19"/>
      <c r="K150" s="19"/>
      <c r="L150" s="19"/>
      <c r="M150" s="19"/>
      <c r="N150" s="19"/>
      <c r="O150" s="19"/>
      <c r="P150" s="19"/>
      <c r="Q150" s="19"/>
      <c r="R150" s="19"/>
      <c r="S150" s="19"/>
      <c r="T150" s="23"/>
      <c r="U150" s="298" t="str">
        <f>VLOOKUP($AO$73,'今回集計'!$B:$UG,'今回集計'!$NJ$1,0)</f>
        <v>#REF!</v>
      </c>
      <c r="V150" s="23"/>
      <c r="W150" s="298" t="str">
        <f>VLOOKUP($AO$73,'今回集計'!$B:$UG,'今回集計'!$NK$1,0)</f>
        <v>#REF!</v>
      </c>
      <c r="X150" s="23"/>
      <c r="Y150" s="298" t="str">
        <f>VLOOKUP($AO$73,'今回集計'!$B:$UG,'今回集計'!$NL$1,0)</f>
        <v>#REF!</v>
      </c>
      <c r="Z150" s="23"/>
      <c r="AA150" s="298" t="str">
        <f t="shared" ref="AA150:AA194" si="19">W150+Y150</f>
        <v>#REF!</v>
      </c>
      <c r="AB150" s="23"/>
      <c r="AC150" s="298" t="str">
        <f>VLOOKUP($AO$73,'今回集計'!$B:$UG,'今回集計'!$NM$1,0)</f>
        <v>#REF!</v>
      </c>
      <c r="AD150" s="23"/>
      <c r="AE150" s="299"/>
      <c r="AF150" s="228"/>
      <c r="AG150" s="300"/>
      <c r="AH150" s="301" t="str">
        <f t="shared" ref="AH150:AH194" si="20">ROUNDDOWN((U150*1000000000-AA150*1000000-Y150*10000-W150*100),0)-COUNTIF($U$150:U150,U150)</f>
        <v>#REF!</v>
      </c>
      <c r="AI150" s="302" t="str">
        <f t="shared" ref="AI150:AI194" si="21">ROUNDDOWN((AA150*1000000000-Y150*1000000-W150*10000-U150*100),0)-COUNTIF($AA$150:AB150,AA150)</f>
        <v>#REF!</v>
      </c>
      <c r="AJ150" s="303" t="str">
        <f>AH150+COUNTIF($AH$150,AH150)</f>
        <v>#REF!</v>
      </c>
      <c r="AK150" s="304" t="str">
        <f>AI150+COUNTIF($AI$150,AI150)</f>
        <v>#REF!</v>
      </c>
      <c r="AL150" s="305"/>
      <c r="AM150" s="306" t="str">
        <f t="shared" ref="AM150:AM194" si="22">U150-E205</f>
        <v>#REF!</v>
      </c>
      <c r="AN150" s="307" t="str">
        <f t="shared" ref="AN150:AN194" si="23">U150-T205</f>
        <v>#REF!</v>
      </c>
      <c r="AO150" s="308" t="str">
        <f t="shared" ref="AO150:AO194" si="24">W150-G205</f>
        <v>#REF!</v>
      </c>
      <c r="AP150" s="308" t="str">
        <f t="shared" ref="AP150:AP194" si="25">W150-V205</f>
        <v>#REF!</v>
      </c>
      <c r="AQ150" s="308" t="str">
        <f t="shared" ref="AQ150:AQ194" si="26">Y150-I205</f>
        <v>#REF!</v>
      </c>
      <c r="AR150" s="308" t="str">
        <f t="shared" ref="AR150:AR194" si="27">Y150-X205</f>
        <v>#REF!</v>
      </c>
      <c r="AS150" s="308" t="str">
        <f t="shared" ref="AS150:AS194" si="28">AA150-K205</f>
        <v>#REF!</v>
      </c>
      <c r="AT150" s="308" t="str">
        <f t="shared" ref="AT150:AT194" si="29">AA150-Z205</f>
        <v>#REF!</v>
      </c>
      <c r="AU150" s="309" t="str">
        <f t="shared" ref="AU150:AU194" si="30">AC150-M205</f>
        <v>#REF!</v>
      </c>
      <c r="AV150" s="310" t="str">
        <f t="shared" ref="AV150:AV194" si="31">AC150-AB205</f>
        <v>#REF!</v>
      </c>
      <c r="AW150" s="137"/>
      <c r="AX150" s="1"/>
      <c r="AY150" s="1"/>
      <c r="AZ150" s="1"/>
    </row>
    <row r="151" ht="37.5" customHeight="1">
      <c r="A151" s="1"/>
      <c r="B151" s="295" t="str">
        <f t="shared" si="17"/>
        <v>#REF!</v>
      </c>
      <c r="C151" s="295" t="str">
        <f t="shared" si="18"/>
        <v>#REF!</v>
      </c>
      <c r="D151" s="311">
        <v>2.0</v>
      </c>
      <c r="E151" s="312" t="s">
        <v>275</v>
      </c>
      <c r="F151" s="26"/>
      <c r="G151" s="26"/>
      <c r="H151" s="26"/>
      <c r="I151" s="26"/>
      <c r="J151" s="26"/>
      <c r="K151" s="26"/>
      <c r="L151" s="26"/>
      <c r="M151" s="26"/>
      <c r="N151" s="26"/>
      <c r="O151" s="26"/>
      <c r="P151" s="26"/>
      <c r="Q151" s="26"/>
      <c r="R151" s="26"/>
      <c r="S151" s="26"/>
      <c r="T151" s="31"/>
      <c r="U151" s="313" t="str">
        <f>VLOOKUP($AO$73,'今回集計'!$B:$UG,'今回集計'!$NN$1,0)</f>
        <v>#REF!</v>
      </c>
      <c r="V151" s="31"/>
      <c r="W151" s="313" t="str">
        <f>VLOOKUP($AO$73,'今回集計'!$B:$UG,'今回集計'!$NO$1,0)</f>
        <v>#REF!</v>
      </c>
      <c r="X151" s="31"/>
      <c r="Y151" s="313" t="str">
        <f>VLOOKUP($AO$73,'今回集計'!$B:$UG,'今回集計'!$NP$1,0)</f>
        <v>#REF!</v>
      </c>
      <c r="Z151" s="31"/>
      <c r="AA151" s="313" t="str">
        <f t="shared" si="19"/>
        <v>#REF!</v>
      </c>
      <c r="AB151" s="31"/>
      <c r="AC151" s="313" t="str">
        <f>VLOOKUP($AO$73,'今回集計'!$B:$UG,'今回集計'!$NQ$1,0)</f>
        <v>#REF!</v>
      </c>
      <c r="AD151" s="31"/>
      <c r="AE151" s="299"/>
      <c r="AF151" s="228"/>
      <c r="AG151" s="162"/>
      <c r="AH151" s="301" t="str">
        <f t="shared" si="20"/>
        <v>#REF!</v>
      </c>
      <c r="AI151" s="302" t="str">
        <f t="shared" si="21"/>
        <v>#REF!</v>
      </c>
      <c r="AJ151" s="303" t="str">
        <f t="shared" ref="AJ151:AJ194" si="32">AH151+COUNTIF($AH$150:$AH151,AH151)</f>
        <v>#REF!</v>
      </c>
      <c r="AK151" s="304" t="str">
        <f t="shared" ref="AK151:AK194" si="33">AI151+COUNTIF($AI$150:$AI151,AI151)</f>
        <v>#REF!</v>
      </c>
      <c r="AL151" s="305"/>
      <c r="AM151" s="314" t="str">
        <f t="shared" si="22"/>
        <v>#REF!</v>
      </c>
      <c r="AN151" s="315" t="str">
        <f t="shared" si="23"/>
        <v>#REF!</v>
      </c>
      <c r="AO151" s="316" t="str">
        <f t="shared" si="24"/>
        <v>#REF!</v>
      </c>
      <c r="AP151" s="316" t="str">
        <f t="shared" si="25"/>
        <v>#REF!</v>
      </c>
      <c r="AQ151" s="316" t="str">
        <f t="shared" si="26"/>
        <v>#REF!</v>
      </c>
      <c r="AR151" s="316" t="str">
        <f t="shared" si="27"/>
        <v>#REF!</v>
      </c>
      <c r="AS151" s="316" t="str">
        <f t="shared" si="28"/>
        <v>#REF!</v>
      </c>
      <c r="AT151" s="316" t="str">
        <f t="shared" si="29"/>
        <v>#REF!</v>
      </c>
      <c r="AU151" s="317" t="str">
        <f t="shared" si="30"/>
        <v>#REF!</v>
      </c>
      <c r="AV151" s="318" t="str">
        <f t="shared" si="31"/>
        <v>#REF!</v>
      </c>
      <c r="AW151" s="137"/>
      <c r="AX151" s="1"/>
      <c r="AY151" s="1"/>
      <c r="AZ151" s="1"/>
    </row>
    <row r="152" ht="37.5" customHeight="1">
      <c r="A152" s="1"/>
      <c r="B152" s="295" t="str">
        <f t="shared" si="17"/>
        <v>#REF!</v>
      </c>
      <c r="C152" s="295" t="str">
        <f t="shared" si="18"/>
        <v>#REF!</v>
      </c>
      <c r="D152" s="311">
        <v>3.0</v>
      </c>
      <c r="E152" s="312" t="s">
        <v>276</v>
      </c>
      <c r="F152" s="26"/>
      <c r="G152" s="26"/>
      <c r="H152" s="26"/>
      <c r="I152" s="26"/>
      <c r="J152" s="26"/>
      <c r="K152" s="26"/>
      <c r="L152" s="26"/>
      <c r="M152" s="26"/>
      <c r="N152" s="26"/>
      <c r="O152" s="26"/>
      <c r="P152" s="26"/>
      <c r="Q152" s="26"/>
      <c r="R152" s="26"/>
      <c r="S152" s="26"/>
      <c r="T152" s="31"/>
      <c r="U152" s="313" t="str">
        <f>VLOOKUP($AO$73,'今回集計'!$B:$UG,'今回集計'!$NR$1,0)</f>
        <v>#REF!</v>
      </c>
      <c r="V152" s="31"/>
      <c r="W152" s="313" t="str">
        <f>VLOOKUP($AO$73,'今回集計'!$B:$UG,'今回集計'!$NS$1,0)</f>
        <v>#REF!</v>
      </c>
      <c r="X152" s="31"/>
      <c r="Y152" s="313" t="str">
        <f>VLOOKUP($AO$73,'今回集計'!$B:$UG,'今回集計'!$NT$1,0)</f>
        <v>#REF!</v>
      </c>
      <c r="Z152" s="31"/>
      <c r="AA152" s="313" t="str">
        <f t="shared" si="19"/>
        <v>#REF!</v>
      </c>
      <c r="AB152" s="31"/>
      <c r="AC152" s="313" t="str">
        <f>VLOOKUP($AO$73,'今回集計'!$B:$UG,'今回集計'!$NU$1,0)</f>
        <v>#REF!</v>
      </c>
      <c r="AD152" s="31"/>
      <c r="AE152" s="299"/>
      <c r="AF152" s="228"/>
      <c r="AG152" s="162"/>
      <c r="AH152" s="301" t="str">
        <f t="shared" si="20"/>
        <v>#REF!</v>
      </c>
      <c r="AI152" s="302" t="str">
        <f t="shared" si="21"/>
        <v>#REF!</v>
      </c>
      <c r="AJ152" s="303" t="str">
        <f t="shared" si="32"/>
        <v>#REF!</v>
      </c>
      <c r="AK152" s="304" t="str">
        <f t="shared" si="33"/>
        <v>#REF!</v>
      </c>
      <c r="AL152" s="305"/>
      <c r="AM152" s="314" t="str">
        <f t="shared" si="22"/>
        <v>#REF!</v>
      </c>
      <c r="AN152" s="315" t="str">
        <f t="shared" si="23"/>
        <v>#REF!</v>
      </c>
      <c r="AO152" s="316" t="str">
        <f t="shared" si="24"/>
        <v>#REF!</v>
      </c>
      <c r="AP152" s="316" t="str">
        <f t="shared" si="25"/>
        <v>#REF!</v>
      </c>
      <c r="AQ152" s="316" t="str">
        <f t="shared" si="26"/>
        <v>#REF!</v>
      </c>
      <c r="AR152" s="316" t="str">
        <f t="shared" si="27"/>
        <v>#REF!</v>
      </c>
      <c r="AS152" s="316" t="str">
        <f t="shared" si="28"/>
        <v>#REF!</v>
      </c>
      <c r="AT152" s="316" t="str">
        <f t="shared" si="29"/>
        <v>#REF!</v>
      </c>
      <c r="AU152" s="317" t="str">
        <f t="shared" si="30"/>
        <v>#REF!</v>
      </c>
      <c r="AV152" s="318" t="str">
        <f t="shared" si="31"/>
        <v>#REF!</v>
      </c>
      <c r="AW152" s="137"/>
      <c r="AX152" s="1"/>
      <c r="AY152" s="1"/>
      <c r="AZ152" s="1"/>
    </row>
    <row r="153" ht="37.5" customHeight="1">
      <c r="A153" s="1"/>
      <c r="B153" s="295" t="str">
        <f t="shared" si="17"/>
        <v>#REF!</v>
      </c>
      <c r="C153" s="295" t="str">
        <f t="shared" si="18"/>
        <v>#REF!</v>
      </c>
      <c r="D153" s="311">
        <v>4.0</v>
      </c>
      <c r="E153" s="312" t="s">
        <v>277</v>
      </c>
      <c r="F153" s="26"/>
      <c r="G153" s="26"/>
      <c r="H153" s="26"/>
      <c r="I153" s="26"/>
      <c r="J153" s="26"/>
      <c r="K153" s="26"/>
      <c r="L153" s="26"/>
      <c r="M153" s="26"/>
      <c r="N153" s="26"/>
      <c r="O153" s="26"/>
      <c r="P153" s="26"/>
      <c r="Q153" s="26"/>
      <c r="R153" s="26"/>
      <c r="S153" s="26"/>
      <c r="T153" s="31"/>
      <c r="U153" s="313" t="str">
        <f>VLOOKUP($AO$73,'今回集計'!$B:$UG,'今回集計'!$NV$1,0)</f>
        <v>#REF!</v>
      </c>
      <c r="V153" s="31"/>
      <c r="W153" s="313" t="str">
        <f>VLOOKUP($AO$73,'今回集計'!$B:$UG,'今回集計'!$NW$1,0)</f>
        <v>#REF!</v>
      </c>
      <c r="X153" s="31"/>
      <c r="Y153" s="313" t="str">
        <f>VLOOKUP($AO$73,'今回集計'!$B:$UG,'今回集計'!$NX$1,0)</f>
        <v>#REF!</v>
      </c>
      <c r="Z153" s="31"/>
      <c r="AA153" s="313" t="str">
        <f t="shared" si="19"/>
        <v>#REF!</v>
      </c>
      <c r="AB153" s="31"/>
      <c r="AC153" s="313" t="str">
        <f>VLOOKUP($AO$73,'今回集計'!$B:$UG,'今回集計'!$NY$1,0)</f>
        <v>#REF!</v>
      </c>
      <c r="AD153" s="31"/>
      <c r="AE153" s="299"/>
      <c r="AF153" s="228"/>
      <c r="AG153" s="162"/>
      <c r="AH153" s="301" t="str">
        <f t="shared" si="20"/>
        <v>#REF!</v>
      </c>
      <c r="AI153" s="302" t="str">
        <f t="shared" si="21"/>
        <v>#REF!</v>
      </c>
      <c r="AJ153" s="303" t="str">
        <f t="shared" si="32"/>
        <v>#REF!</v>
      </c>
      <c r="AK153" s="304" t="str">
        <f t="shared" si="33"/>
        <v>#REF!</v>
      </c>
      <c r="AL153" s="305"/>
      <c r="AM153" s="314" t="str">
        <f t="shared" si="22"/>
        <v>#REF!</v>
      </c>
      <c r="AN153" s="315" t="str">
        <f t="shared" si="23"/>
        <v>#REF!</v>
      </c>
      <c r="AO153" s="316" t="str">
        <f t="shared" si="24"/>
        <v>#REF!</v>
      </c>
      <c r="AP153" s="316" t="str">
        <f t="shared" si="25"/>
        <v>#REF!</v>
      </c>
      <c r="AQ153" s="316" t="str">
        <f t="shared" si="26"/>
        <v>#REF!</v>
      </c>
      <c r="AR153" s="316" t="str">
        <f t="shared" si="27"/>
        <v>#REF!</v>
      </c>
      <c r="AS153" s="316" t="str">
        <f t="shared" si="28"/>
        <v>#REF!</v>
      </c>
      <c r="AT153" s="316" t="str">
        <f t="shared" si="29"/>
        <v>#REF!</v>
      </c>
      <c r="AU153" s="317" t="str">
        <f t="shared" si="30"/>
        <v>#REF!</v>
      </c>
      <c r="AV153" s="318" t="str">
        <f t="shared" si="31"/>
        <v>#REF!</v>
      </c>
      <c r="AW153" s="137"/>
      <c r="AX153" s="1"/>
      <c r="AY153" s="1"/>
      <c r="AZ153" s="1"/>
    </row>
    <row r="154" ht="37.5" customHeight="1">
      <c r="A154" s="1"/>
      <c r="B154" s="295" t="str">
        <f t="shared" si="17"/>
        <v>#REF!</v>
      </c>
      <c r="C154" s="295" t="str">
        <f t="shared" si="18"/>
        <v>#REF!</v>
      </c>
      <c r="D154" s="319">
        <v>5.0</v>
      </c>
      <c r="E154" s="320" t="s">
        <v>278</v>
      </c>
      <c r="F154" s="34"/>
      <c r="G154" s="34"/>
      <c r="H154" s="34"/>
      <c r="I154" s="34"/>
      <c r="J154" s="34"/>
      <c r="K154" s="34"/>
      <c r="L154" s="34"/>
      <c r="M154" s="34"/>
      <c r="N154" s="34"/>
      <c r="O154" s="34"/>
      <c r="P154" s="34"/>
      <c r="Q154" s="34"/>
      <c r="R154" s="34"/>
      <c r="S154" s="34"/>
      <c r="T154" s="39"/>
      <c r="U154" s="321" t="str">
        <f>VLOOKUP($AO$73,'今回集計'!$B:$UG,'今回集計'!$NZ$1,0)</f>
        <v>#REF!</v>
      </c>
      <c r="V154" s="39"/>
      <c r="W154" s="321" t="str">
        <f>VLOOKUP($AO$73,'今回集計'!$B:$UG,'今回集計'!$OA$1,0)</f>
        <v>#REF!</v>
      </c>
      <c r="X154" s="39"/>
      <c r="Y154" s="321" t="str">
        <f>VLOOKUP($AO$73,'今回集計'!$B:$UG,'今回集計'!$OB$1,0)</f>
        <v>#REF!</v>
      </c>
      <c r="Z154" s="39"/>
      <c r="AA154" s="321" t="str">
        <f t="shared" si="19"/>
        <v>#REF!</v>
      </c>
      <c r="AB154" s="39"/>
      <c r="AC154" s="321" t="str">
        <f>VLOOKUP($AO$73,'今回集計'!$B:$UG,'今回集計'!$OC$1,0)</f>
        <v>#REF!</v>
      </c>
      <c r="AD154" s="39"/>
      <c r="AE154" s="299"/>
      <c r="AF154" s="228"/>
      <c r="AG154" s="162"/>
      <c r="AH154" s="301" t="str">
        <f t="shared" si="20"/>
        <v>#REF!</v>
      </c>
      <c r="AI154" s="302" t="str">
        <f t="shared" si="21"/>
        <v>#REF!</v>
      </c>
      <c r="AJ154" s="303" t="str">
        <f t="shared" si="32"/>
        <v>#REF!</v>
      </c>
      <c r="AK154" s="304" t="str">
        <f t="shared" si="33"/>
        <v>#REF!</v>
      </c>
      <c r="AL154" s="305"/>
      <c r="AM154" s="322" t="str">
        <f t="shared" si="22"/>
        <v>#REF!</v>
      </c>
      <c r="AN154" s="323" t="str">
        <f t="shared" si="23"/>
        <v>#REF!</v>
      </c>
      <c r="AO154" s="324" t="str">
        <f t="shared" si="24"/>
        <v>#REF!</v>
      </c>
      <c r="AP154" s="324" t="str">
        <f t="shared" si="25"/>
        <v>#REF!</v>
      </c>
      <c r="AQ154" s="324" t="str">
        <f t="shared" si="26"/>
        <v>#REF!</v>
      </c>
      <c r="AR154" s="324" t="str">
        <f t="shared" si="27"/>
        <v>#REF!</v>
      </c>
      <c r="AS154" s="324" t="str">
        <f t="shared" si="28"/>
        <v>#REF!</v>
      </c>
      <c r="AT154" s="324" t="str">
        <f t="shared" si="29"/>
        <v>#REF!</v>
      </c>
      <c r="AU154" s="325" t="str">
        <f t="shared" si="30"/>
        <v>#REF!</v>
      </c>
      <c r="AV154" s="326" t="str">
        <f t="shared" si="31"/>
        <v>#REF!</v>
      </c>
      <c r="AW154" s="137"/>
      <c r="AX154" s="1"/>
      <c r="AY154" s="1"/>
      <c r="AZ154" s="1"/>
    </row>
    <row r="155" ht="37.5" customHeight="1">
      <c r="A155" s="1"/>
      <c r="B155" s="295" t="str">
        <f t="shared" si="17"/>
        <v>#REF!</v>
      </c>
      <c r="C155" s="295" t="str">
        <f t="shared" si="18"/>
        <v>#REF!</v>
      </c>
      <c r="D155" s="296">
        <v>6.0</v>
      </c>
      <c r="E155" s="297" t="s">
        <v>279</v>
      </c>
      <c r="F155" s="19"/>
      <c r="G155" s="19"/>
      <c r="H155" s="19"/>
      <c r="I155" s="19"/>
      <c r="J155" s="19"/>
      <c r="K155" s="19"/>
      <c r="L155" s="19"/>
      <c r="M155" s="19"/>
      <c r="N155" s="19"/>
      <c r="O155" s="19"/>
      <c r="P155" s="19"/>
      <c r="Q155" s="19"/>
      <c r="R155" s="19"/>
      <c r="S155" s="19"/>
      <c r="T155" s="23"/>
      <c r="U155" s="298" t="str">
        <f>VLOOKUP($AO$73,'今回集計'!$B:$UG,'今回集計'!$OD$1,0)</f>
        <v>#REF!</v>
      </c>
      <c r="V155" s="23"/>
      <c r="W155" s="298" t="str">
        <f>VLOOKUP($AO$73,'今回集計'!$B:$UG,'今回集計'!$OE$1,0)</f>
        <v>#REF!</v>
      </c>
      <c r="X155" s="23"/>
      <c r="Y155" s="298" t="str">
        <f>VLOOKUP($AO$73,'今回集計'!$B:$UG,'今回集計'!$OF$1,0)</f>
        <v>#REF!</v>
      </c>
      <c r="Z155" s="23"/>
      <c r="AA155" s="298" t="str">
        <f t="shared" si="19"/>
        <v>#REF!</v>
      </c>
      <c r="AB155" s="23"/>
      <c r="AC155" s="298" t="str">
        <f>VLOOKUP($AO$73,'今回集計'!$B:$UG,'今回集計'!$OG$1,0)</f>
        <v>#REF!</v>
      </c>
      <c r="AD155" s="23"/>
      <c r="AE155" s="299"/>
      <c r="AF155" s="228"/>
      <c r="AG155" s="162"/>
      <c r="AH155" s="301" t="str">
        <f t="shared" si="20"/>
        <v>#REF!</v>
      </c>
      <c r="AI155" s="302" t="str">
        <f t="shared" si="21"/>
        <v>#REF!</v>
      </c>
      <c r="AJ155" s="303" t="str">
        <f t="shared" si="32"/>
        <v>#REF!</v>
      </c>
      <c r="AK155" s="304" t="str">
        <f t="shared" si="33"/>
        <v>#REF!</v>
      </c>
      <c r="AL155" s="305"/>
      <c r="AM155" s="306" t="str">
        <f t="shared" si="22"/>
        <v>#REF!</v>
      </c>
      <c r="AN155" s="307" t="str">
        <f t="shared" si="23"/>
        <v>#REF!</v>
      </c>
      <c r="AO155" s="308" t="str">
        <f t="shared" si="24"/>
        <v>#REF!</v>
      </c>
      <c r="AP155" s="308" t="str">
        <f t="shared" si="25"/>
        <v>#REF!</v>
      </c>
      <c r="AQ155" s="308" t="str">
        <f t="shared" si="26"/>
        <v>#REF!</v>
      </c>
      <c r="AR155" s="308" t="str">
        <f t="shared" si="27"/>
        <v>#REF!</v>
      </c>
      <c r="AS155" s="308" t="str">
        <f t="shared" si="28"/>
        <v>#REF!</v>
      </c>
      <c r="AT155" s="308" t="str">
        <f t="shared" si="29"/>
        <v>#REF!</v>
      </c>
      <c r="AU155" s="309" t="str">
        <f t="shared" si="30"/>
        <v>#REF!</v>
      </c>
      <c r="AV155" s="310" t="str">
        <f t="shared" si="31"/>
        <v>#REF!</v>
      </c>
      <c r="AW155" s="137"/>
      <c r="AX155" s="1"/>
      <c r="AY155" s="1"/>
      <c r="AZ155" s="1"/>
    </row>
    <row r="156" ht="37.5" customHeight="1">
      <c r="A156" s="1"/>
      <c r="B156" s="295" t="str">
        <f t="shared" si="17"/>
        <v>#REF!</v>
      </c>
      <c r="C156" s="295" t="str">
        <f t="shared" si="18"/>
        <v>#REF!</v>
      </c>
      <c r="D156" s="311">
        <v>7.0</v>
      </c>
      <c r="E156" s="312" t="s">
        <v>280</v>
      </c>
      <c r="F156" s="26"/>
      <c r="G156" s="26"/>
      <c r="H156" s="26"/>
      <c r="I156" s="26"/>
      <c r="J156" s="26"/>
      <c r="K156" s="26"/>
      <c r="L156" s="26"/>
      <c r="M156" s="26"/>
      <c r="N156" s="26"/>
      <c r="O156" s="26"/>
      <c r="P156" s="26"/>
      <c r="Q156" s="26"/>
      <c r="R156" s="26"/>
      <c r="S156" s="26"/>
      <c r="T156" s="31"/>
      <c r="U156" s="313" t="str">
        <f>VLOOKUP($AO$73,'今回集計'!$B:$UG,'今回集計'!$OH$1,0)</f>
        <v>#REF!</v>
      </c>
      <c r="V156" s="31"/>
      <c r="W156" s="313" t="str">
        <f>VLOOKUP($AO$73,'今回集計'!$B:$UG,'今回集計'!$OI$1,0)</f>
        <v>#REF!</v>
      </c>
      <c r="X156" s="31"/>
      <c r="Y156" s="313" t="str">
        <f>VLOOKUP($AO$73,'今回集計'!$B:$UG,'今回集計'!$OJ$1,0)</f>
        <v>#REF!</v>
      </c>
      <c r="Z156" s="31"/>
      <c r="AA156" s="313" t="str">
        <f t="shared" si="19"/>
        <v>#REF!</v>
      </c>
      <c r="AB156" s="31"/>
      <c r="AC156" s="313" t="str">
        <f>VLOOKUP($AO$73,'今回集計'!$B:$UG,'今回集計'!$OK$1,0)</f>
        <v>#REF!</v>
      </c>
      <c r="AD156" s="31"/>
      <c r="AE156" s="299"/>
      <c r="AF156" s="228"/>
      <c r="AG156" s="162"/>
      <c r="AH156" s="301" t="str">
        <f t="shared" si="20"/>
        <v>#REF!</v>
      </c>
      <c r="AI156" s="302" t="str">
        <f t="shared" si="21"/>
        <v>#REF!</v>
      </c>
      <c r="AJ156" s="303" t="str">
        <f t="shared" si="32"/>
        <v>#REF!</v>
      </c>
      <c r="AK156" s="304" t="str">
        <f t="shared" si="33"/>
        <v>#REF!</v>
      </c>
      <c r="AL156" s="305"/>
      <c r="AM156" s="314" t="str">
        <f t="shared" si="22"/>
        <v>#REF!</v>
      </c>
      <c r="AN156" s="315" t="str">
        <f t="shared" si="23"/>
        <v>#REF!</v>
      </c>
      <c r="AO156" s="316" t="str">
        <f t="shared" si="24"/>
        <v>#REF!</v>
      </c>
      <c r="AP156" s="316" t="str">
        <f t="shared" si="25"/>
        <v>#REF!</v>
      </c>
      <c r="AQ156" s="316" t="str">
        <f t="shared" si="26"/>
        <v>#REF!</v>
      </c>
      <c r="AR156" s="316" t="str">
        <f t="shared" si="27"/>
        <v>#REF!</v>
      </c>
      <c r="AS156" s="316" t="str">
        <f t="shared" si="28"/>
        <v>#REF!</v>
      </c>
      <c r="AT156" s="316" t="str">
        <f t="shared" si="29"/>
        <v>#REF!</v>
      </c>
      <c r="AU156" s="317" t="str">
        <f t="shared" si="30"/>
        <v>#REF!</v>
      </c>
      <c r="AV156" s="318" t="str">
        <f t="shared" si="31"/>
        <v>#REF!</v>
      </c>
      <c r="AW156" s="137"/>
      <c r="AX156" s="1"/>
      <c r="AY156" s="1"/>
      <c r="AZ156" s="1"/>
    </row>
    <row r="157" ht="37.5" customHeight="1">
      <c r="A157" s="1"/>
      <c r="B157" s="295" t="str">
        <f t="shared" si="17"/>
        <v>#REF!</v>
      </c>
      <c r="C157" s="295" t="str">
        <f t="shared" si="18"/>
        <v>#REF!</v>
      </c>
      <c r="D157" s="311">
        <v>8.0</v>
      </c>
      <c r="E157" s="312" t="s">
        <v>281</v>
      </c>
      <c r="F157" s="26"/>
      <c r="G157" s="26"/>
      <c r="H157" s="26"/>
      <c r="I157" s="26"/>
      <c r="J157" s="26"/>
      <c r="K157" s="26"/>
      <c r="L157" s="26"/>
      <c r="M157" s="26"/>
      <c r="N157" s="26"/>
      <c r="O157" s="26"/>
      <c r="P157" s="26"/>
      <c r="Q157" s="26"/>
      <c r="R157" s="26"/>
      <c r="S157" s="26"/>
      <c r="T157" s="31"/>
      <c r="U157" s="313" t="str">
        <f>VLOOKUP($AO$73,'今回集計'!$B:$UG,'今回集計'!$OL$1,0)</f>
        <v>#REF!</v>
      </c>
      <c r="V157" s="31"/>
      <c r="W157" s="313" t="str">
        <f>VLOOKUP($AO$73,'今回集計'!$B:$UG,'今回集計'!$OM$1,0)</f>
        <v>#REF!</v>
      </c>
      <c r="X157" s="31"/>
      <c r="Y157" s="313" t="str">
        <f>VLOOKUP($AO$73,'今回集計'!$B:$UG,'今回集計'!$ON$1,0)</f>
        <v>#REF!</v>
      </c>
      <c r="Z157" s="31"/>
      <c r="AA157" s="313" t="str">
        <f t="shared" si="19"/>
        <v>#REF!</v>
      </c>
      <c r="AB157" s="31"/>
      <c r="AC157" s="313" t="str">
        <f>VLOOKUP($AO$73,'今回集計'!$B:$UG,'今回集計'!$OO$1,0)</f>
        <v>#REF!</v>
      </c>
      <c r="AD157" s="31"/>
      <c r="AE157" s="299"/>
      <c r="AF157" s="228"/>
      <c r="AG157" s="162"/>
      <c r="AH157" s="301" t="str">
        <f t="shared" si="20"/>
        <v>#REF!</v>
      </c>
      <c r="AI157" s="302" t="str">
        <f t="shared" si="21"/>
        <v>#REF!</v>
      </c>
      <c r="AJ157" s="303" t="str">
        <f t="shared" si="32"/>
        <v>#REF!</v>
      </c>
      <c r="AK157" s="304" t="str">
        <f t="shared" si="33"/>
        <v>#REF!</v>
      </c>
      <c r="AL157" s="305"/>
      <c r="AM157" s="314" t="str">
        <f t="shared" si="22"/>
        <v>#REF!</v>
      </c>
      <c r="AN157" s="315" t="str">
        <f t="shared" si="23"/>
        <v>#REF!</v>
      </c>
      <c r="AO157" s="316" t="str">
        <f t="shared" si="24"/>
        <v>#REF!</v>
      </c>
      <c r="AP157" s="316" t="str">
        <f t="shared" si="25"/>
        <v>#REF!</v>
      </c>
      <c r="AQ157" s="316" t="str">
        <f t="shared" si="26"/>
        <v>#REF!</v>
      </c>
      <c r="AR157" s="316" t="str">
        <f t="shared" si="27"/>
        <v>#REF!</v>
      </c>
      <c r="AS157" s="316" t="str">
        <f t="shared" si="28"/>
        <v>#REF!</v>
      </c>
      <c r="AT157" s="316" t="str">
        <f t="shared" si="29"/>
        <v>#REF!</v>
      </c>
      <c r="AU157" s="317" t="str">
        <f t="shared" si="30"/>
        <v>#REF!</v>
      </c>
      <c r="AV157" s="318" t="str">
        <f t="shared" si="31"/>
        <v>#REF!</v>
      </c>
      <c r="AW157" s="137"/>
      <c r="AX157" s="1"/>
      <c r="AY157" s="1"/>
      <c r="AZ157" s="1"/>
    </row>
    <row r="158" ht="37.5" customHeight="1">
      <c r="A158" s="1"/>
      <c r="B158" s="295" t="str">
        <f t="shared" si="17"/>
        <v>#REF!</v>
      </c>
      <c r="C158" s="295" t="str">
        <f t="shared" si="18"/>
        <v>#REF!</v>
      </c>
      <c r="D158" s="311">
        <v>9.0</v>
      </c>
      <c r="E158" s="312" t="s">
        <v>282</v>
      </c>
      <c r="F158" s="26"/>
      <c r="G158" s="26"/>
      <c r="H158" s="26"/>
      <c r="I158" s="26"/>
      <c r="J158" s="26"/>
      <c r="K158" s="26"/>
      <c r="L158" s="26"/>
      <c r="M158" s="26"/>
      <c r="N158" s="26"/>
      <c r="O158" s="26"/>
      <c r="P158" s="26"/>
      <c r="Q158" s="26"/>
      <c r="R158" s="26"/>
      <c r="S158" s="26"/>
      <c r="T158" s="31"/>
      <c r="U158" s="313" t="str">
        <f>VLOOKUP($AO$73,'今回集計'!$B:$UG,'今回集計'!$OP$1,0)</f>
        <v>#REF!</v>
      </c>
      <c r="V158" s="31"/>
      <c r="W158" s="313" t="str">
        <f>VLOOKUP($AO$73,'今回集計'!$B:$UG,'今回集計'!$OQ$1,0)</f>
        <v>#REF!</v>
      </c>
      <c r="X158" s="31"/>
      <c r="Y158" s="313" t="str">
        <f>VLOOKUP($AO$73,'今回集計'!$B:$UG,'今回集計'!$OR$1,0)</f>
        <v>#REF!</v>
      </c>
      <c r="Z158" s="31"/>
      <c r="AA158" s="313" t="str">
        <f t="shared" si="19"/>
        <v>#REF!</v>
      </c>
      <c r="AB158" s="31"/>
      <c r="AC158" s="313" t="str">
        <f>VLOOKUP($AO$73,'今回集計'!$B:$UG,'今回集計'!$OS$1,0)</f>
        <v>#REF!</v>
      </c>
      <c r="AD158" s="31"/>
      <c r="AE158" s="299"/>
      <c r="AF158" s="228"/>
      <c r="AG158" s="162"/>
      <c r="AH158" s="301" t="str">
        <f t="shared" si="20"/>
        <v>#REF!</v>
      </c>
      <c r="AI158" s="302" t="str">
        <f t="shared" si="21"/>
        <v>#REF!</v>
      </c>
      <c r="AJ158" s="303" t="str">
        <f t="shared" si="32"/>
        <v>#REF!</v>
      </c>
      <c r="AK158" s="304" t="str">
        <f t="shared" si="33"/>
        <v>#REF!</v>
      </c>
      <c r="AL158" s="305"/>
      <c r="AM158" s="314" t="str">
        <f t="shared" si="22"/>
        <v>#REF!</v>
      </c>
      <c r="AN158" s="315" t="str">
        <f t="shared" si="23"/>
        <v>#REF!</v>
      </c>
      <c r="AO158" s="316" t="str">
        <f t="shared" si="24"/>
        <v>#REF!</v>
      </c>
      <c r="AP158" s="316" t="str">
        <f t="shared" si="25"/>
        <v>#REF!</v>
      </c>
      <c r="AQ158" s="316" t="str">
        <f t="shared" si="26"/>
        <v>#REF!</v>
      </c>
      <c r="AR158" s="316" t="str">
        <f t="shared" si="27"/>
        <v>#REF!</v>
      </c>
      <c r="AS158" s="316" t="str">
        <f t="shared" si="28"/>
        <v>#REF!</v>
      </c>
      <c r="AT158" s="316" t="str">
        <f t="shared" si="29"/>
        <v>#REF!</v>
      </c>
      <c r="AU158" s="317" t="str">
        <f t="shared" si="30"/>
        <v>#REF!</v>
      </c>
      <c r="AV158" s="318" t="str">
        <f t="shared" si="31"/>
        <v>#REF!</v>
      </c>
      <c r="AW158" s="137"/>
      <c r="AX158" s="1"/>
      <c r="AY158" s="1"/>
      <c r="AZ158" s="1"/>
    </row>
    <row r="159" ht="37.5" customHeight="1">
      <c r="A159" s="1"/>
      <c r="B159" s="295" t="str">
        <f t="shared" si="17"/>
        <v>#REF!</v>
      </c>
      <c r="C159" s="295" t="str">
        <f t="shared" si="18"/>
        <v>#REF!</v>
      </c>
      <c r="D159" s="319">
        <v>10.0</v>
      </c>
      <c r="E159" s="320" t="s">
        <v>283</v>
      </c>
      <c r="F159" s="34"/>
      <c r="G159" s="34"/>
      <c r="H159" s="34"/>
      <c r="I159" s="34"/>
      <c r="J159" s="34"/>
      <c r="K159" s="34"/>
      <c r="L159" s="34"/>
      <c r="M159" s="34"/>
      <c r="N159" s="34"/>
      <c r="O159" s="34"/>
      <c r="P159" s="34"/>
      <c r="Q159" s="34"/>
      <c r="R159" s="34"/>
      <c r="S159" s="34"/>
      <c r="T159" s="39"/>
      <c r="U159" s="321" t="str">
        <f>VLOOKUP($AO$73,'今回集計'!$B:$UG,'今回集計'!$OT$1,0)</f>
        <v>#REF!</v>
      </c>
      <c r="V159" s="39"/>
      <c r="W159" s="321" t="str">
        <f>VLOOKUP($AO$73,'今回集計'!$B:$UG,'今回集計'!$OU$1,0)</f>
        <v>#REF!</v>
      </c>
      <c r="X159" s="39"/>
      <c r="Y159" s="321" t="str">
        <f>VLOOKUP($AO$73,'今回集計'!$B:$UG,'今回集計'!$OV$1,0)</f>
        <v>#REF!</v>
      </c>
      <c r="Z159" s="39"/>
      <c r="AA159" s="321" t="str">
        <f t="shared" si="19"/>
        <v>#REF!</v>
      </c>
      <c r="AB159" s="39"/>
      <c r="AC159" s="321" t="str">
        <f>VLOOKUP($AO$73,'今回集計'!$B:$UG,'今回集計'!$OW$1,0)</f>
        <v>#REF!</v>
      </c>
      <c r="AD159" s="39"/>
      <c r="AE159" s="299"/>
      <c r="AF159" s="228"/>
      <c r="AG159" s="162"/>
      <c r="AH159" s="301" t="str">
        <f t="shared" si="20"/>
        <v>#REF!</v>
      </c>
      <c r="AI159" s="302" t="str">
        <f t="shared" si="21"/>
        <v>#REF!</v>
      </c>
      <c r="AJ159" s="303" t="str">
        <f t="shared" si="32"/>
        <v>#REF!</v>
      </c>
      <c r="AK159" s="304" t="str">
        <f t="shared" si="33"/>
        <v>#REF!</v>
      </c>
      <c r="AL159" s="305"/>
      <c r="AM159" s="322" t="str">
        <f t="shared" si="22"/>
        <v>#REF!</v>
      </c>
      <c r="AN159" s="323" t="str">
        <f t="shared" si="23"/>
        <v>#REF!</v>
      </c>
      <c r="AO159" s="324" t="str">
        <f t="shared" si="24"/>
        <v>#REF!</v>
      </c>
      <c r="AP159" s="324" t="str">
        <f t="shared" si="25"/>
        <v>#REF!</v>
      </c>
      <c r="AQ159" s="324" t="str">
        <f t="shared" si="26"/>
        <v>#REF!</v>
      </c>
      <c r="AR159" s="324" t="str">
        <f t="shared" si="27"/>
        <v>#REF!</v>
      </c>
      <c r="AS159" s="324" t="str">
        <f t="shared" si="28"/>
        <v>#REF!</v>
      </c>
      <c r="AT159" s="324" t="str">
        <f t="shared" si="29"/>
        <v>#REF!</v>
      </c>
      <c r="AU159" s="325" t="str">
        <f t="shared" si="30"/>
        <v>#REF!</v>
      </c>
      <c r="AV159" s="326" t="str">
        <f t="shared" si="31"/>
        <v>#REF!</v>
      </c>
      <c r="AW159" s="137"/>
      <c r="AX159" s="1"/>
      <c r="AY159" s="1"/>
      <c r="AZ159" s="1"/>
    </row>
    <row r="160" ht="37.5" customHeight="1">
      <c r="A160" s="1"/>
      <c r="B160" s="295" t="str">
        <f t="shared" si="17"/>
        <v>#REF!</v>
      </c>
      <c r="C160" s="295" t="str">
        <f t="shared" si="18"/>
        <v>#REF!</v>
      </c>
      <c r="D160" s="296">
        <v>11.0</v>
      </c>
      <c r="E160" s="297" t="s">
        <v>284</v>
      </c>
      <c r="F160" s="19"/>
      <c r="G160" s="19"/>
      <c r="H160" s="19"/>
      <c r="I160" s="19"/>
      <c r="J160" s="19"/>
      <c r="K160" s="19"/>
      <c r="L160" s="19"/>
      <c r="M160" s="19"/>
      <c r="N160" s="19"/>
      <c r="O160" s="19"/>
      <c r="P160" s="19"/>
      <c r="Q160" s="19"/>
      <c r="R160" s="19"/>
      <c r="S160" s="19"/>
      <c r="T160" s="23"/>
      <c r="U160" s="298" t="str">
        <f>VLOOKUP($AO$73,'今回集計'!$B:$UG,'今回集計'!$OX$1,0)</f>
        <v>#REF!</v>
      </c>
      <c r="V160" s="23"/>
      <c r="W160" s="298" t="str">
        <f>VLOOKUP($AO$73,'今回集計'!$B:$UG,'今回集計'!$OY$1,0)</f>
        <v>#REF!</v>
      </c>
      <c r="X160" s="23"/>
      <c r="Y160" s="298" t="str">
        <f>VLOOKUP($AO$73,'今回集計'!$B:$UG,'今回集計'!$OZ$1,0)</f>
        <v>#REF!</v>
      </c>
      <c r="Z160" s="23"/>
      <c r="AA160" s="298" t="str">
        <f t="shared" si="19"/>
        <v>#REF!</v>
      </c>
      <c r="AB160" s="23"/>
      <c r="AC160" s="298" t="str">
        <f>VLOOKUP($AO$73,'今回集計'!$B:$UG,'今回集計'!$PA$1,0)</f>
        <v>#REF!</v>
      </c>
      <c r="AD160" s="23"/>
      <c r="AE160" s="299"/>
      <c r="AF160" s="228"/>
      <c r="AG160" s="162"/>
      <c r="AH160" s="301" t="str">
        <f t="shared" si="20"/>
        <v>#REF!</v>
      </c>
      <c r="AI160" s="302" t="str">
        <f t="shared" si="21"/>
        <v>#REF!</v>
      </c>
      <c r="AJ160" s="303" t="str">
        <f t="shared" si="32"/>
        <v>#REF!</v>
      </c>
      <c r="AK160" s="304" t="str">
        <f t="shared" si="33"/>
        <v>#REF!</v>
      </c>
      <c r="AL160" s="305"/>
      <c r="AM160" s="306" t="str">
        <f t="shared" si="22"/>
        <v>#REF!</v>
      </c>
      <c r="AN160" s="307" t="str">
        <f t="shared" si="23"/>
        <v>#REF!</v>
      </c>
      <c r="AO160" s="308" t="str">
        <f t="shared" si="24"/>
        <v>#REF!</v>
      </c>
      <c r="AP160" s="308" t="str">
        <f t="shared" si="25"/>
        <v>#REF!</v>
      </c>
      <c r="AQ160" s="308" t="str">
        <f t="shared" si="26"/>
        <v>#REF!</v>
      </c>
      <c r="AR160" s="308" t="str">
        <f t="shared" si="27"/>
        <v>#REF!</v>
      </c>
      <c r="AS160" s="308" t="str">
        <f t="shared" si="28"/>
        <v>#REF!</v>
      </c>
      <c r="AT160" s="308" t="str">
        <f t="shared" si="29"/>
        <v>#REF!</v>
      </c>
      <c r="AU160" s="309" t="str">
        <f t="shared" si="30"/>
        <v>#REF!</v>
      </c>
      <c r="AV160" s="310" t="str">
        <f t="shared" si="31"/>
        <v>#REF!</v>
      </c>
      <c r="AW160" s="137"/>
      <c r="AX160" s="1"/>
      <c r="AY160" s="1"/>
      <c r="AZ160" s="1"/>
    </row>
    <row r="161" ht="37.5" customHeight="1">
      <c r="A161" s="1"/>
      <c r="B161" s="295" t="str">
        <f t="shared" si="17"/>
        <v>#REF!</v>
      </c>
      <c r="C161" s="295" t="str">
        <f t="shared" si="18"/>
        <v>#REF!</v>
      </c>
      <c r="D161" s="311">
        <v>12.0</v>
      </c>
      <c r="E161" s="312" t="s">
        <v>285</v>
      </c>
      <c r="F161" s="26"/>
      <c r="G161" s="26"/>
      <c r="H161" s="26"/>
      <c r="I161" s="26"/>
      <c r="J161" s="26"/>
      <c r="K161" s="26"/>
      <c r="L161" s="26"/>
      <c r="M161" s="26"/>
      <c r="N161" s="26"/>
      <c r="O161" s="26"/>
      <c r="P161" s="26"/>
      <c r="Q161" s="26"/>
      <c r="R161" s="26"/>
      <c r="S161" s="26"/>
      <c r="T161" s="31"/>
      <c r="U161" s="313" t="str">
        <f>VLOOKUP($AO$73,'今回集計'!$B:$UG,'今回集計'!$PB$1,0)</f>
        <v>#REF!</v>
      </c>
      <c r="V161" s="31"/>
      <c r="W161" s="313" t="str">
        <f>VLOOKUP($AO$73,'今回集計'!$B:$UG,'今回集計'!$PC$1,0)</f>
        <v>#REF!</v>
      </c>
      <c r="X161" s="31"/>
      <c r="Y161" s="313" t="str">
        <f>VLOOKUP($AO$73,'今回集計'!$B:$UG,'今回集計'!$PD$1,0)</f>
        <v>#REF!</v>
      </c>
      <c r="Z161" s="31"/>
      <c r="AA161" s="313" t="str">
        <f t="shared" si="19"/>
        <v>#REF!</v>
      </c>
      <c r="AB161" s="31"/>
      <c r="AC161" s="313" t="str">
        <f>VLOOKUP($AO$73,'今回集計'!$B:$UG,'今回集計'!$PE$1,0)</f>
        <v>#REF!</v>
      </c>
      <c r="AD161" s="31"/>
      <c r="AE161" s="299"/>
      <c r="AF161" s="228"/>
      <c r="AG161" s="162"/>
      <c r="AH161" s="301" t="str">
        <f t="shared" si="20"/>
        <v>#REF!</v>
      </c>
      <c r="AI161" s="302" t="str">
        <f t="shared" si="21"/>
        <v>#REF!</v>
      </c>
      <c r="AJ161" s="303" t="str">
        <f t="shared" si="32"/>
        <v>#REF!</v>
      </c>
      <c r="AK161" s="304" t="str">
        <f t="shared" si="33"/>
        <v>#REF!</v>
      </c>
      <c r="AL161" s="305"/>
      <c r="AM161" s="314" t="str">
        <f t="shared" si="22"/>
        <v>#REF!</v>
      </c>
      <c r="AN161" s="315" t="str">
        <f t="shared" si="23"/>
        <v>#REF!</v>
      </c>
      <c r="AO161" s="316" t="str">
        <f t="shared" si="24"/>
        <v>#REF!</v>
      </c>
      <c r="AP161" s="316" t="str">
        <f t="shared" si="25"/>
        <v>#REF!</v>
      </c>
      <c r="AQ161" s="316" t="str">
        <f t="shared" si="26"/>
        <v>#REF!</v>
      </c>
      <c r="AR161" s="316" t="str">
        <f t="shared" si="27"/>
        <v>#REF!</v>
      </c>
      <c r="AS161" s="316" t="str">
        <f t="shared" si="28"/>
        <v>#REF!</v>
      </c>
      <c r="AT161" s="316" t="str">
        <f t="shared" si="29"/>
        <v>#REF!</v>
      </c>
      <c r="AU161" s="317" t="str">
        <f t="shared" si="30"/>
        <v>#REF!</v>
      </c>
      <c r="AV161" s="318" t="str">
        <f t="shared" si="31"/>
        <v>#REF!</v>
      </c>
      <c r="AW161" s="137"/>
      <c r="AX161" s="1"/>
      <c r="AY161" s="1"/>
      <c r="AZ161" s="1"/>
    </row>
    <row r="162" ht="37.5" customHeight="1">
      <c r="A162" s="1"/>
      <c r="B162" s="295" t="str">
        <f t="shared" si="17"/>
        <v>#REF!</v>
      </c>
      <c r="C162" s="295" t="str">
        <f t="shared" si="18"/>
        <v>#REF!</v>
      </c>
      <c r="D162" s="311">
        <v>13.0</v>
      </c>
      <c r="E162" s="312" t="s">
        <v>286</v>
      </c>
      <c r="F162" s="26"/>
      <c r="G162" s="26"/>
      <c r="H162" s="26"/>
      <c r="I162" s="26"/>
      <c r="J162" s="26"/>
      <c r="K162" s="26"/>
      <c r="L162" s="26"/>
      <c r="M162" s="26"/>
      <c r="N162" s="26"/>
      <c r="O162" s="26"/>
      <c r="P162" s="26"/>
      <c r="Q162" s="26"/>
      <c r="R162" s="26"/>
      <c r="S162" s="26"/>
      <c r="T162" s="31"/>
      <c r="U162" s="313" t="str">
        <f>VLOOKUP($AO$73,'今回集計'!$B:$UG,'今回集計'!$PF$1,0)</f>
        <v>#REF!</v>
      </c>
      <c r="V162" s="31"/>
      <c r="W162" s="313" t="str">
        <f>VLOOKUP($AO$73,'今回集計'!$B:$UG,'今回集計'!$PG$1,0)</f>
        <v>#REF!</v>
      </c>
      <c r="X162" s="31"/>
      <c r="Y162" s="313" t="str">
        <f>VLOOKUP($AO$73,'今回集計'!$B:$UG,'今回集計'!$PH$1,0)</f>
        <v>#REF!</v>
      </c>
      <c r="Z162" s="31"/>
      <c r="AA162" s="313" t="str">
        <f t="shared" si="19"/>
        <v>#REF!</v>
      </c>
      <c r="AB162" s="31"/>
      <c r="AC162" s="313" t="str">
        <f>VLOOKUP($AO$73,'今回集計'!$B:$UG,'今回集計'!$PI$1,0)</f>
        <v>#REF!</v>
      </c>
      <c r="AD162" s="31"/>
      <c r="AE162" s="299"/>
      <c r="AF162" s="228"/>
      <c r="AG162" s="162"/>
      <c r="AH162" s="301" t="str">
        <f t="shared" si="20"/>
        <v>#REF!</v>
      </c>
      <c r="AI162" s="302" t="str">
        <f t="shared" si="21"/>
        <v>#REF!</v>
      </c>
      <c r="AJ162" s="303" t="str">
        <f t="shared" si="32"/>
        <v>#REF!</v>
      </c>
      <c r="AK162" s="304" t="str">
        <f t="shared" si="33"/>
        <v>#REF!</v>
      </c>
      <c r="AL162" s="305"/>
      <c r="AM162" s="314" t="str">
        <f t="shared" si="22"/>
        <v>#REF!</v>
      </c>
      <c r="AN162" s="315" t="str">
        <f t="shared" si="23"/>
        <v>#REF!</v>
      </c>
      <c r="AO162" s="316" t="str">
        <f t="shared" si="24"/>
        <v>#REF!</v>
      </c>
      <c r="AP162" s="316" t="str">
        <f t="shared" si="25"/>
        <v>#REF!</v>
      </c>
      <c r="AQ162" s="316" t="str">
        <f t="shared" si="26"/>
        <v>#REF!</v>
      </c>
      <c r="AR162" s="316" t="str">
        <f t="shared" si="27"/>
        <v>#REF!</v>
      </c>
      <c r="AS162" s="316" t="str">
        <f t="shared" si="28"/>
        <v>#REF!</v>
      </c>
      <c r="AT162" s="316" t="str">
        <f t="shared" si="29"/>
        <v>#REF!</v>
      </c>
      <c r="AU162" s="317" t="str">
        <f t="shared" si="30"/>
        <v>#REF!</v>
      </c>
      <c r="AV162" s="318" t="str">
        <f t="shared" si="31"/>
        <v>#REF!</v>
      </c>
      <c r="AW162" s="137"/>
      <c r="AX162" s="1"/>
      <c r="AY162" s="1"/>
      <c r="AZ162" s="1"/>
    </row>
    <row r="163" ht="37.5" customHeight="1">
      <c r="A163" s="1"/>
      <c r="B163" s="295" t="str">
        <f t="shared" si="17"/>
        <v>#REF!</v>
      </c>
      <c r="C163" s="295" t="str">
        <f t="shared" si="18"/>
        <v>#REF!</v>
      </c>
      <c r="D163" s="311">
        <v>14.0</v>
      </c>
      <c r="E163" s="312" t="s">
        <v>287</v>
      </c>
      <c r="F163" s="26"/>
      <c r="G163" s="26"/>
      <c r="H163" s="26"/>
      <c r="I163" s="26"/>
      <c r="J163" s="26"/>
      <c r="K163" s="26"/>
      <c r="L163" s="26"/>
      <c r="M163" s="26"/>
      <c r="N163" s="26"/>
      <c r="O163" s="26"/>
      <c r="P163" s="26"/>
      <c r="Q163" s="26"/>
      <c r="R163" s="26"/>
      <c r="S163" s="26"/>
      <c r="T163" s="31"/>
      <c r="U163" s="313" t="str">
        <f>VLOOKUP($AO$73,'今回集計'!$B:$UG,'今回集計'!$PJ$1,0)</f>
        <v>#REF!</v>
      </c>
      <c r="V163" s="31"/>
      <c r="W163" s="313" t="str">
        <f>VLOOKUP($AO$73,'今回集計'!$B:$UG,'今回集計'!$PK$1,0)</f>
        <v>#REF!</v>
      </c>
      <c r="X163" s="31"/>
      <c r="Y163" s="313" t="str">
        <f>VLOOKUP($AO$73,'今回集計'!$B:$UG,'今回集計'!$PL$1,0)</f>
        <v>#REF!</v>
      </c>
      <c r="Z163" s="31"/>
      <c r="AA163" s="313" t="str">
        <f t="shared" si="19"/>
        <v>#REF!</v>
      </c>
      <c r="AB163" s="31"/>
      <c r="AC163" s="313" t="str">
        <f>VLOOKUP($AO$73,'今回集計'!$B:$UG,'今回集計'!$PM$1,0)</f>
        <v>#REF!</v>
      </c>
      <c r="AD163" s="31"/>
      <c r="AE163" s="299"/>
      <c r="AF163" s="228"/>
      <c r="AG163" s="162"/>
      <c r="AH163" s="301" t="str">
        <f t="shared" si="20"/>
        <v>#REF!</v>
      </c>
      <c r="AI163" s="302" t="str">
        <f t="shared" si="21"/>
        <v>#REF!</v>
      </c>
      <c r="AJ163" s="303" t="str">
        <f t="shared" si="32"/>
        <v>#REF!</v>
      </c>
      <c r="AK163" s="304" t="str">
        <f t="shared" si="33"/>
        <v>#REF!</v>
      </c>
      <c r="AL163" s="305"/>
      <c r="AM163" s="314" t="str">
        <f t="shared" si="22"/>
        <v>#REF!</v>
      </c>
      <c r="AN163" s="315" t="str">
        <f t="shared" si="23"/>
        <v>#REF!</v>
      </c>
      <c r="AO163" s="316" t="str">
        <f t="shared" si="24"/>
        <v>#REF!</v>
      </c>
      <c r="AP163" s="316" t="str">
        <f t="shared" si="25"/>
        <v>#REF!</v>
      </c>
      <c r="AQ163" s="316" t="str">
        <f t="shared" si="26"/>
        <v>#REF!</v>
      </c>
      <c r="AR163" s="316" t="str">
        <f t="shared" si="27"/>
        <v>#REF!</v>
      </c>
      <c r="AS163" s="316" t="str">
        <f t="shared" si="28"/>
        <v>#REF!</v>
      </c>
      <c r="AT163" s="316" t="str">
        <f t="shared" si="29"/>
        <v>#REF!</v>
      </c>
      <c r="AU163" s="317" t="str">
        <f t="shared" si="30"/>
        <v>#REF!</v>
      </c>
      <c r="AV163" s="318" t="str">
        <f t="shared" si="31"/>
        <v>#REF!</v>
      </c>
      <c r="AW163" s="137"/>
      <c r="AX163" s="1"/>
      <c r="AY163" s="1"/>
      <c r="AZ163" s="1"/>
    </row>
    <row r="164" ht="37.5" customHeight="1">
      <c r="A164" s="1"/>
      <c r="B164" s="295" t="str">
        <f t="shared" si="17"/>
        <v>#REF!</v>
      </c>
      <c r="C164" s="295" t="str">
        <f t="shared" si="18"/>
        <v>#REF!</v>
      </c>
      <c r="D164" s="319">
        <v>15.0</v>
      </c>
      <c r="E164" s="320" t="s">
        <v>288</v>
      </c>
      <c r="F164" s="34"/>
      <c r="G164" s="34"/>
      <c r="H164" s="34"/>
      <c r="I164" s="34"/>
      <c r="J164" s="34"/>
      <c r="K164" s="34"/>
      <c r="L164" s="34"/>
      <c r="M164" s="34"/>
      <c r="N164" s="34"/>
      <c r="O164" s="34"/>
      <c r="P164" s="34"/>
      <c r="Q164" s="34"/>
      <c r="R164" s="34"/>
      <c r="S164" s="34"/>
      <c r="T164" s="39"/>
      <c r="U164" s="321" t="str">
        <f>VLOOKUP($AO$73,'今回集計'!$B:$UG,'今回集計'!$PN$1,0)</f>
        <v>#REF!</v>
      </c>
      <c r="V164" s="39"/>
      <c r="W164" s="321" t="str">
        <f>VLOOKUP($AO$73,'今回集計'!$B:$UG,'今回集計'!$PO$1,0)</f>
        <v>#REF!</v>
      </c>
      <c r="X164" s="39"/>
      <c r="Y164" s="321" t="str">
        <f>VLOOKUP($AO$73,'今回集計'!$B:$UG,'今回集計'!$PP$1,0)</f>
        <v>#REF!</v>
      </c>
      <c r="Z164" s="39"/>
      <c r="AA164" s="321" t="str">
        <f t="shared" si="19"/>
        <v>#REF!</v>
      </c>
      <c r="AB164" s="39"/>
      <c r="AC164" s="321" t="str">
        <f>VLOOKUP($AO$73,'今回集計'!$B:$UG,'今回集計'!$PQ$1,0)</f>
        <v>#REF!</v>
      </c>
      <c r="AD164" s="39"/>
      <c r="AE164" s="299"/>
      <c r="AF164" s="228"/>
      <c r="AG164" s="162"/>
      <c r="AH164" s="301" t="str">
        <f t="shared" si="20"/>
        <v>#REF!</v>
      </c>
      <c r="AI164" s="302" t="str">
        <f t="shared" si="21"/>
        <v>#REF!</v>
      </c>
      <c r="AJ164" s="303" t="str">
        <f t="shared" si="32"/>
        <v>#REF!</v>
      </c>
      <c r="AK164" s="304" t="str">
        <f t="shared" si="33"/>
        <v>#REF!</v>
      </c>
      <c r="AL164" s="305"/>
      <c r="AM164" s="322" t="str">
        <f t="shared" si="22"/>
        <v>#REF!</v>
      </c>
      <c r="AN164" s="323" t="str">
        <f t="shared" si="23"/>
        <v>#REF!</v>
      </c>
      <c r="AO164" s="324" t="str">
        <f t="shared" si="24"/>
        <v>#REF!</v>
      </c>
      <c r="AP164" s="324" t="str">
        <f t="shared" si="25"/>
        <v>#REF!</v>
      </c>
      <c r="AQ164" s="324" t="str">
        <f t="shared" si="26"/>
        <v>#REF!</v>
      </c>
      <c r="AR164" s="324" t="str">
        <f t="shared" si="27"/>
        <v>#REF!</v>
      </c>
      <c r="AS164" s="324" t="str">
        <f t="shared" si="28"/>
        <v>#REF!</v>
      </c>
      <c r="AT164" s="324" t="str">
        <f t="shared" si="29"/>
        <v>#REF!</v>
      </c>
      <c r="AU164" s="325" t="str">
        <f t="shared" si="30"/>
        <v>#REF!</v>
      </c>
      <c r="AV164" s="326" t="str">
        <f t="shared" si="31"/>
        <v>#REF!</v>
      </c>
      <c r="AW164" s="137"/>
      <c r="AX164" s="1"/>
      <c r="AY164" s="1"/>
      <c r="AZ164" s="1"/>
    </row>
    <row r="165" ht="37.5" customHeight="1">
      <c r="A165" s="1"/>
      <c r="B165" s="295" t="str">
        <f t="shared" si="17"/>
        <v>#REF!</v>
      </c>
      <c r="C165" s="295" t="str">
        <f t="shared" si="18"/>
        <v>#REF!</v>
      </c>
      <c r="D165" s="296">
        <v>16.0</v>
      </c>
      <c r="E165" s="297" t="s">
        <v>289</v>
      </c>
      <c r="F165" s="19"/>
      <c r="G165" s="19"/>
      <c r="H165" s="19"/>
      <c r="I165" s="19"/>
      <c r="J165" s="19"/>
      <c r="K165" s="19"/>
      <c r="L165" s="19"/>
      <c r="M165" s="19"/>
      <c r="N165" s="19"/>
      <c r="O165" s="19"/>
      <c r="P165" s="19"/>
      <c r="Q165" s="19"/>
      <c r="R165" s="19"/>
      <c r="S165" s="19"/>
      <c r="T165" s="23"/>
      <c r="U165" s="298" t="str">
        <f>VLOOKUP($AO$73,'今回集計'!$B:$UG,'今回集計'!$PR$1,0)</f>
        <v>#REF!</v>
      </c>
      <c r="V165" s="23"/>
      <c r="W165" s="298" t="str">
        <f>VLOOKUP($AO$73,'今回集計'!$B:$UG,'今回集計'!$PS$1,0)</f>
        <v>#REF!</v>
      </c>
      <c r="X165" s="23"/>
      <c r="Y165" s="298" t="str">
        <f>VLOOKUP($AO$73,'今回集計'!$B:$UG,'今回集計'!$PT$1,0)</f>
        <v>#REF!</v>
      </c>
      <c r="Z165" s="23"/>
      <c r="AA165" s="298" t="str">
        <f t="shared" si="19"/>
        <v>#REF!</v>
      </c>
      <c r="AB165" s="23"/>
      <c r="AC165" s="298" t="str">
        <f>VLOOKUP($AO$73,'今回集計'!$B:$UG,'今回集計'!$PU$1,0)</f>
        <v>#REF!</v>
      </c>
      <c r="AD165" s="23"/>
      <c r="AE165" s="299"/>
      <c r="AF165" s="228"/>
      <c r="AG165" s="162"/>
      <c r="AH165" s="301" t="str">
        <f t="shared" si="20"/>
        <v>#REF!</v>
      </c>
      <c r="AI165" s="302" t="str">
        <f t="shared" si="21"/>
        <v>#REF!</v>
      </c>
      <c r="AJ165" s="303" t="str">
        <f t="shared" si="32"/>
        <v>#REF!</v>
      </c>
      <c r="AK165" s="304" t="str">
        <f t="shared" si="33"/>
        <v>#REF!</v>
      </c>
      <c r="AL165" s="305"/>
      <c r="AM165" s="306" t="str">
        <f t="shared" si="22"/>
        <v>#REF!</v>
      </c>
      <c r="AN165" s="307" t="str">
        <f t="shared" si="23"/>
        <v>#REF!</v>
      </c>
      <c r="AO165" s="308" t="str">
        <f t="shared" si="24"/>
        <v>#REF!</v>
      </c>
      <c r="AP165" s="308" t="str">
        <f t="shared" si="25"/>
        <v>#REF!</v>
      </c>
      <c r="AQ165" s="308" t="str">
        <f t="shared" si="26"/>
        <v>#REF!</v>
      </c>
      <c r="AR165" s="308" t="str">
        <f t="shared" si="27"/>
        <v>#REF!</v>
      </c>
      <c r="AS165" s="308" t="str">
        <f t="shared" si="28"/>
        <v>#REF!</v>
      </c>
      <c r="AT165" s="308" t="str">
        <f t="shared" si="29"/>
        <v>#REF!</v>
      </c>
      <c r="AU165" s="309" t="str">
        <f t="shared" si="30"/>
        <v>#REF!</v>
      </c>
      <c r="AV165" s="310" t="str">
        <f t="shared" si="31"/>
        <v>#REF!</v>
      </c>
      <c r="AW165" s="137"/>
      <c r="AX165" s="1"/>
      <c r="AY165" s="1"/>
      <c r="AZ165" s="1"/>
    </row>
    <row r="166" ht="37.5" customHeight="1">
      <c r="A166" s="1"/>
      <c r="B166" s="295" t="str">
        <f t="shared" si="17"/>
        <v>#REF!</v>
      </c>
      <c r="C166" s="295" t="str">
        <f t="shared" si="18"/>
        <v>#REF!</v>
      </c>
      <c r="D166" s="311">
        <v>17.0</v>
      </c>
      <c r="E166" s="312" t="s">
        <v>290</v>
      </c>
      <c r="F166" s="26"/>
      <c r="G166" s="26"/>
      <c r="H166" s="26"/>
      <c r="I166" s="26"/>
      <c r="J166" s="26"/>
      <c r="K166" s="26"/>
      <c r="L166" s="26"/>
      <c r="M166" s="26"/>
      <c r="N166" s="26"/>
      <c r="O166" s="26"/>
      <c r="P166" s="26"/>
      <c r="Q166" s="26"/>
      <c r="R166" s="26"/>
      <c r="S166" s="26"/>
      <c r="T166" s="31"/>
      <c r="U166" s="313" t="str">
        <f>VLOOKUP($AO$73,'今回集計'!$B:$UG,'今回集計'!$PV$1,0)</f>
        <v>#REF!</v>
      </c>
      <c r="V166" s="31"/>
      <c r="W166" s="313" t="str">
        <f>VLOOKUP($AO$73,'今回集計'!$B:$UG,'今回集計'!$PW$1,0)</f>
        <v>#REF!</v>
      </c>
      <c r="X166" s="31"/>
      <c r="Y166" s="313" t="str">
        <f>VLOOKUP($AO$73,'今回集計'!$B:$UG,'今回集計'!$PX$1,0)</f>
        <v>#REF!</v>
      </c>
      <c r="Z166" s="31"/>
      <c r="AA166" s="313" t="str">
        <f t="shared" si="19"/>
        <v>#REF!</v>
      </c>
      <c r="AB166" s="31"/>
      <c r="AC166" s="313" t="str">
        <f>VLOOKUP($AO$73,'今回集計'!$B:$UG,'今回集計'!$PY$1,0)</f>
        <v>#REF!</v>
      </c>
      <c r="AD166" s="31"/>
      <c r="AE166" s="299"/>
      <c r="AF166" s="228"/>
      <c r="AG166" s="162"/>
      <c r="AH166" s="301" t="str">
        <f t="shared" si="20"/>
        <v>#REF!</v>
      </c>
      <c r="AI166" s="302" t="str">
        <f t="shared" si="21"/>
        <v>#REF!</v>
      </c>
      <c r="AJ166" s="303" t="str">
        <f t="shared" si="32"/>
        <v>#REF!</v>
      </c>
      <c r="AK166" s="304" t="str">
        <f t="shared" si="33"/>
        <v>#REF!</v>
      </c>
      <c r="AL166" s="305"/>
      <c r="AM166" s="314" t="str">
        <f t="shared" si="22"/>
        <v>#REF!</v>
      </c>
      <c r="AN166" s="315" t="str">
        <f t="shared" si="23"/>
        <v>#REF!</v>
      </c>
      <c r="AO166" s="316" t="str">
        <f t="shared" si="24"/>
        <v>#REF!</v>
      </c>
      <c r="AP166" s="316" t="str">
        <f t="shared" si="25"/>
        <v>#REF!</v>
      </c>
      <c r="AQ166" s="316" t="str">
        <f t="shared" si="26"/>
        <v>#REF!</v>
      </c>
      <c r="AR166" s="316" t="str">
        <f t="shared" si="27"/>
        <v>#REF!</v>
      </c>
      <c r="AS166" s="316" t="str">
        <f t="shared" si="28"/>
        <v>#REF!</v>
      </c>
      <c r="AT166" s="316" t="str">
        <f t="shared" si="29"/>
        <v>#REF!</v>
      </c>
      <c r="AU166" s="317" t="str">
        <f t="shared" si="30"/>
        <v>#REF!</v>
      </c>
      <c r="AV166" s="318" t="str">
        <f t="shared" si="31"/>
        <v>#REF!</v>
      </c>
      <c r="AW166" s="137"/>
      <c r="AX166" s="1"/>
      <c r="AY166" s="1"/>
      <c r="AZ166" s="1"/>
    </row>
    <row r="167" ht="37.5" customHeight="1">
      <c r="A167" s="1"/>
      <c r="B167" s="295" t="str">
        <f t="shared" si="17"/>
        <v>#REF!</v>
      </c>
      <c r="C167" s="295" t="str">
        <f t="shared" si="18"/>
        <v>#REF!</v>
      </c>
      <c r="D167" s="311">
        <v>18.0</v>
      </c>
      <c r="E167" s="312" t="s">
        <v>291</v>
      </c>
      <c r="F167" s="26"/>
      <c r="G167" s="26"/>
      <c r="H167" s="26"/>
      <c r="I167" s="26"/>
      <c r="J167" s="26"/>
      <c r="K167" s="26"/>
      <c r="L167" s="26"/>
      <c r="M167" s="26"/>
      <c r="N167" s="26"/>
      <c r="O167" s="26"/>
      <c r="P167" s="26"/>
      <c r="Q167" s="26"/>
      <c r="R167" s="26"/>
      <c r="S167" s="26"/>
      <c r="T167" s="31"/>
      <c r="U167" s="313" t="str">
        <f>VLOOKUP($AO$73,'今回集計'!$B:$UG,'今回集計'!$PZ$1,0)</f>
        <v>#REF!</v>
      </c>
      <c r="V167" s="31"/>
      <c r="W167" s="313" t="str">
        <f>VLOOKUP($AO$73,'今回集計'!$B:$UG,'今回集計'!$QA$1,0)</f>
        <v>#REF!</v>
      </c>
      <c r="X167" s="31"/>
      <c r="Y167" s="313" t="str">
        <f>VLOOKUP($AO$73,'今回集計'!$B:$UG,'今回集計'!$QB$1,0)</f>
        <v>#REF!</v>
      </c>
      <c r="Z167" s="31"/>
      <c r="AA167" s="313" t="str">
        <f t="shared" si="19"/>
        <v>#REF!</v>
      </c>
      <c r="AB167" s="31"/>
      <c r="AC167" s="313" t="str">
        <f>VLOOKUP($AO$73,'今回集計'!$B:$UG,'今回集計'!$QC$1,0)</f>
        <v>#REF!</v>
      </c>
      <c r="AD167" s="31"/>
      <c r="AE167" s="299"/>
      <c r="AF167" s="228"/>
      <c r="AG167" s="162"/>
      <c r="AH167" s="301" t="str">
        <f t="shared" si="20"/>
        <v>#REF!</v>
      </c>
      <c r="AI167" s="302" t="str">
        <f t="shared" si="21"/>
        <v>#REF!</v>
      </c>
      <c r="AJ167" s="303" t="str">
        <f t="shared" si="32"/>
        <v>#REF!</v>
      </c>
      <c r="AK167" s="304" t="str">
        <f t="shared" si="33"/>
        <v>#REF!</v>
      </c>
      <c r="AL167" s="305"/>
      <c r="AM167" s="314" t="str">
        <f t="shared" si="22"/>
        <v>#REF!</v>
      </c>
      <c r="AN167" s="315" t="str">
        <f t="shared" si="23"/>
        <v>#REF!</v>
      </c>
      <c r="AO167" s="316" t="str">
        <f t="shared" si="24"/>
        <v>#REF!</v>
      </c>
      <c r="AP167" s="316" t="str">
        <f t="shared" si="25"/>
        <v>#REF!</v>
      </c>
      <c r="AQ167" s="316" t="str">
        <f t="shared" si="26"/>
        <v>#REF!</v>
      </c>
      <c r="AR167" s="316" t="str">
        <f t="shared" si="27"/>
        <v>#REF!</v>
      </c>
      <c r="AS167" s="316" t="str">
        <f t="shared" si="28"/>
        <v>#REF!</v>
      </c>
      <c r="AT167" s="316" t="str">
        <f t="shared" si="29"/>
        <v>#REF!</v>
      </c>
      <c r="AU167" s="317" t="str">
        <f t="shared" si="30"/>
        <v>#REF!</v>
      </c>
      <c r="AV167" s="318" t="str">
        <f t="shared" si="31"/>
        <v>#REF!</v>
      </c>
      <c r="AW167" s="137"/>
      <c r="AX167" s="1"/>
      <c r="AY167" s="1"/>
      <c r="AZ167" s="1"/>
    </row>
    <row r="168" ht="37.5" customHeight="1">
      <c r="A168" s="1"/>
      <c r="B168" s="295" t="str">
        <f t="shared" si="17"/>
        <v>#REF!</v>
      </c>
      <c r="C168" s="295" t="str">
        <f t="shared" si="18"/>
        <v>#REF!</v>
      </c>
      <c r="D168" s="311">
        <v>19.0</v>
      </c>
      <c r="E168" s="312" t="s">
        <v>292</v>
      </c>
      <c r="F168" s="26"/>
      <c r="G168" s="26"/>
      <c r="H168" s="26"/>
      <c r="I168" s="26"/>
      <c r="J168" s="26"/>
      <c r="K168" s="26"/>
      <c r="L168" s="26"/>
      <c r="M168" s="26"/>
      <c r="N168" s="26"/>
      <c r="O168" s="26"/>
      <c r="P168" s="26"/>
      <c r="Q168" s="26"/>
      <c r="R168" s="26"/>
      <c r="S168" s="26"/>
      <c r="T168" s="31"/>
      <c r="U168" s="313" t="str">
        <f>VLOOKUP($AO$73,'今回集計'!$B:$UG,'今回集計'!$QD$1,0)</f>
        <v>#REF!</v>
      </c>
      <c r="V168" s="31"/>
      <c r="W168" s="313" t="str">
        <f>VLOOKUP($AO$73,'今回集計'!$B:$UG,'今回集計'!$QE$1,0)</f>
        <v>#REF!</v>
      </c>
      <c r="X168" s="31"/>
      <c r="Y168" s="313" t="str">
        <f>VLOOKUP($AO$73,'今回集計'!$B:$UG,'今回集計'!$QF$1,0)</f>
        <v>#REF!</v>
      </c>
      <c r="Z168" s="31"/>
      <c r="AA168" s="313" t="str">
        <f t="shared" si="19"/>
        <v>#REF!</v>
      </c>
      <c r="AB168" s="31"/>
      <c r="AC168" s="313" t="str">
        <f>VLOOKUP($AO$73,'今回集計'!$B:$UG,'今回集計'!$QG$1,0)</f>
        <v>#REF!</v>
      </c>
      <c r="AD168" s="31"/>
      <c r="AE168" s="299"/>
      <c r="AF168" s="228"/>
      <c r="AG168" s="162"/>
      <c r="AH168" s="301" t="str">
        <f t="shared" si="20"/>
        <v>#REF!</v>
      </c>
      <c r="AI168" s="302" t="str">
        <f t="shared" si="21"/>
        <v>#REF!</v>
      </c>
      <c r="AJ168" s="303" t="str">
        <f t="shared" si="32"/>
        <v>#REF!</v>
      </c>
      <c r="AK168" s="304" t="str">
        <f t="shared" si="33"/>
        <v>#REF!</v>
      </c>
      <c r="AL168" s="305"/>
      <c r="AM168" s="314" t="str">
        <f t="shared" si="22"/>
        <v>#REF!</v>
      </c>
      <c r="AN168" s="315" t="str">
        <f t="shared" si="23"/>
        <v>#REF!</v>
      </c>
      <c r="AO168" s="316" t="str">
        <f t="shared" si="24"/>
        <v>#REF!</v>
      </c>
      <c r="AP168" s="316" t="str">
        <f t="shared" si="25"/>
        <v>#REF!</v>
      </c>
      <c r="AQ168" s="316" t="str">
        <f t="shared" si="26"/>
        <v>#REF!</v>
      </c>
      <c r="AR168" s="316" t="str">
        <f t="shared" si="27"/>
        <v>#REF!</v>
      </c>
      <c r="AS168" s="316" t="str">
        <f t="shared" si="28"/>
        <v>#REF!</v>
      </c>
      <c r="AT168" s="316" t="str">
        <f t="shared" si="29"/>
        <v>#REF!</v>
      </c>
      <c r="AU168" s="317" t="str">
        <f t="shared" si="30"/>
        <v>#REF!</v>
      </c>
      <c r="AV168" s="318" t="str">
        <f t="shared" si="31"/>
        <v>#REF!</v>
      </c>
      <c r="AW168" s="137"/>
      <c r="AX168" s="1"/>
      <c r="AY168" s="1"/>
      <c r="AZ168" s="1"/>
    </row>
    <row r="169" ht="37.5" customHeight="1">
      <c r="A169" s="1"/>
      <c r="B169" s="295" t="str">
        <f t="shared" si="17"/>
        <v>#REF!</v>
      </c>
      <c r="C169" s="295" t="str">
        <f t="shared" si="18"/>
        <v>#REF!</v>
      </c>
      <c r="D169" s="319">
        <v>20.0</v>
      </c>
      <c r="E169" s="320" t="s">
        <v>293</v>
      </c>
      <c r="F169" s="34"/>
      <c r="G169" s="34"/>
      <c r="H169" s="34"/>
      <c r="I169" s="34"/>
      <c r="J169" s="34"/>
      <c r="K169" s="34"/>
      <c r="L169" s="34"/>
      <c r="M169" s="34"/>
      <c r="N169" s="34"/>
      <c r="O169" s="34"/>
      <c r="P169" s="34"/>
      <c r="Q169" s="34"/>
      <c r="R169" s="34"/>
      <c r="S169" s="34"/>
      <c r="T169" s="39"/>
      <c r="U169" s="321" t="str">
        <f>VLOOKUP($AO$73,'今回集計'!$B:$UG,'今回集計'!$QH$1,0)</f>
        <v>#REF!</v>
      </c>
      <c r="V169" s="39"/>
      <c r="W169" s="321" t="str">
        <f>VLOOKUP($AO$73,'今回集計'!$B:$UG,'今回集計'!$QI$1,0)</f>
        <v>#REF!</v>
      </c>
      <c r="X169" s="39"/>
      <c r="Y169" s="321" t="str">
        <f>VLOOKUP($AO$73,'今回集計'!$B:$UG,'今回集計'!$QJ$1,0)</f>
        <v>#REF!</v>
      </c>
      <c r="Z169" s="39"/>
      <c r="AA169" s="321" t="str">
        <f t="shared" si="19"/>
        <v>#REF!</v>
      </c>
      <c r="AB169" s="39"/>
      <c r="AC169" s="321" t="str">
        <f>VLOOKUP($AO$73,'今回集計'!$B:$UG,'今回集計'!$QK$1,0)</f>
        <v>#REF!</v>
      </c>
      <c r="AD169" s="39"/>
      <c r="AE169" s="299"/>
      <c r="AF169" s="228"/>
      <c r="AG169" s="162"/>
      <c r="AH169" s="301" t="str">
        <f t="shared" si="20"/>
        <v>#REF!</v>
      </c>
      <c r="AI169" s="302" t="str">
        <f t="shared" si="21"/>
        <v>#REF!</v>
      </c>
      <c r="AJ169" s="303" t="str">
        <f t="shared" si="32"/>
        <v>#REF!</v>
      </c>
      <c r="AK169" s="304" t="str">
        <f t="shared" si="33"/>
        <v>#REF!</v>
      </c>
      <c r="AL169" s="305"/>
      <c r="AM169" s="322" t="str">
        <f t="shared" si="22"/>
        <v>#REF!</v>
      </c>
      <c r="AN169" s="323" t="str">
        <f t="shared" si="23"/>
        <v>#REF!</v>
      </c>
      <c r="AO169" s="324" t="str">
        <f t="shared" si="24"/>
        <v>#REF!</v>
      </c>
      <c r="AP169" s="324" t="str">
        <f t="shared" si="25"/>
        <v>#REF!</v>
      </c>
      <c r="AQ169" s="324" t="str">
        <f t="shared" si="26"/>
        <v>#REF!</v>
      </c>
      <c r="AR169" s="324" t="str">
        <f t="shared" si="27"/>
        <v>#REF!</v>
      </c>
      <c r="AS169" s="324" t="str">
        <f t="shared" si="28"/>
        <v>#REF!</v>
      </c>
      <c r="AT169" s="324" t="str">
        <f t="shared" si="29"/>
        <v>#REF!</v>
      </c>
      <c r="AU169" s="325" t="str">
        <f t="shared" si="30"/>
        <v>#REF!</v>
      </c>
      <c r="AV169" s="326" t="str">
        <f t="shared" si="31"/>
        <v>#REF!</v>
      </c>
      <c r="AW169" s="137"/>
      <c r="AX169" s="1"/>
      <c r="AY169" s="1"/>
      <c r="AZ169" s="1"/>
    </row>
    <row r="170" ht="37.5" customHeight="1">
      <c r="A170" s="1"/>
      <c r="B170" s="295" t="str">
        <f t="shared" si="17"/>
        <v>#REF!</v>
      </c>
      <c r="C170" s="295" t="str">
        <f t="shared" si="18"/>
        <v>#REF!</v>
      </c>
      <c r="D170" s="296">
        <v>21.0</v>
      </c>
      <c r="E170" s="297" t="s">
        <v>294</v>
      </c>
      <c r="F170" s="19"/>
      <c r="G170" s="19"/>
      <c r="H170" s="19"/>
      <c r="I170" s="19"/>
      <c r="J170" s="19"/>
      <c r="K170" s="19"/>
      <c r="L170" s="19"/>
      <c r="M170" s="19"/>
      <c r="N170" s="19"/>
      <c r="O170" s="19"/>
      <c r="P170" s="19"/>
      <c r="Q170" s="19"/>
      <c r="R170" s="19"/>
      <c r="S170" s="19"/>
      <c r="T170" s="23"/>
      <c r="U170" s="298" t="str">
        <f>VLOOKUP($AO$73,'今回集計'!$B:$UG,'今回集計'!$QL$1,0)</f>
        <v>#REF!</v>
      </c>
      <c r="V170" s="23"/>
      <c r="W170" s="298" t="str">
        <f>VLOOKUP($AO$73,'今回集計'!$B:$UG,'今回集計'!$QM$1,0)</f>
        <v>#REF!</v>
      </c>
      <c r="X170" s="23"/>
      <c r="Y170" s="298" t="str">
        <f>VLOOKUP($AO$73,'今回集計'!$B:$UG,'今回集計'!$QN$1,0)</f>
        <v>#REF!</v>
      </c>
      <c r="Z170" s="23"/>
      <c r="AA170" s="298" t="str">
        <f t="shared" si="19"/>
        <v>#REF!</v>
      </c>
      <c r="AB170" s="23"/>
      <c r="AC170" s="298" t="str">
        <f>VLOOKUP($AO$73,'今回集計'!$B:$UG,'今回集計'!$QO$1,0)</f>
        <v>#REF!</v>
      </c>
      <c r="AD170" s="23"/>
      <c r="AE170" s="299"/>
      <c r="AF170" s="228"/>
      <c r="AG170" s="162"/>
      <c r="AH170" s="301" t="str">
        <f t="shared" si="20"/>
        <v>#REF!</v>
      </c>
      <c r="AI170" s="302" t="str">
        <f t="shared" si="21"/>
        <v>#REF!</v>
      </c>
      <c r="AJ170" s="303" t="str">
        <f t="shared" si="32"/>
        <v>#REF!</v>
      </c>
      <c r="AK170" s="304" t="str">
        <f t="shared" si="33"/>
        <v>#REF!</v>
      </c>
      <c r="AL170" s="305"/>
      <c r="AM170" s="306" t="str">
        <f t="shared" si="22"/>
        <v>#REF!</v>
      </c>
      <c r="AN170" s="307" t="str">
        <f t="shared" si="23"/>
        <v>#REF!</v>
      </c>
      <c r="AO170" s="308" t="str">
        <f t="shared" si="24"/>
        <v>#REF!</v>
      </c>
      <c r="AP170" s="308" t="str">
        <f t="shared" si="25"/>
        <v>#REF!</v>
      </c>
      <c r="AQ170" s="308" t="str">
        <f t="shared" si="26"/>
        <v>#REF!</v>
      </c>
      <c r="AR170" s="308" t="str">
        <f t="shared" si="27"/>
        <v>#REF!</v>
      </c>
      <c r="AS170" s="308" t="str">
        <f t="shared" si="28"/>
        <v>#REF!</v>
      </c>
      <c r="AT170" s="308" t="str">
        <f t="shared" si="29"/>
        <v>#REF!</v>
      </c>
      <c r="AU170" s="309" t="str">
        <f t="shared" si="30"/>
        <v>#REF!</v>
      </c>
      <c r="AV170" s="310" t="str">
        <f t="shared" si="31"/>
        <v>#REF!</v>
      </c>
      <c r="AW170" s="137"/>
      <c r="AX170" s="1"/>
      <c r="AY170" s="1"/>
      <c r="AZ170" s="1"/>
    </row>
    <row r="171" ht="37.5" customHeight="1">
      <c r="A171" s="1"/>
      <c r="B171" s="295" t="str">
        <f t="shared" si="17"/>
        <v>#REF!</v>
      </c>
      <c r="C171" s="295" t="str">
        <f t="shared" si="18"/>
        <v>#REF!</v>
      </c>
      <c r="D171" s="311">
        <v>22.0</v>
      </c>
      <c r="E171" s="312" t="s">
        <v>295</v>
      </c>
      <c r="F171" s="26"/>
      <c r="G171" s="26"/>
      <c r="H171" s="26"/>
      <c r="I171" s="26"/>
      <c r="J171" s="26"/>
      <c r="K171" s="26"/>
      <c r="L171" s="26"/>
      <c r="M171" s="26"/>
      <c r="N171" s="26"/>
      <c r="O171" s="26"/>
      <c r="P171" s="26"/>
      <c r="Q171" s="26"/>
      <c r="R171" s="26"/>
      <c r="S171" s="26"/>
      <c r="T171" s="31"/>
      <c r="U171" s="313" t="str">
        <f>VLOOKUP($AO$73,'今回集計'!$B:$UG,'今回集計'!$QP$1,0)</f>
        <v>#REF!</v>
      </c>
      <c r="V171" s="31"/>
      <c r="W171" s="313" t="str">
        <f>VLOOKUP($AO$73,'今回集計'!$B:$UG,'今回集計'!$QQ$1,0)</f>
        <v>#REF!</v>
      </c>
      <c r="X171" s="31"/>
      <c r="Y171" s="313" t="str">
        <f>VLOOKUP($AO$73,'今回集計'!$B:$UG,'今回集計'!$QR$1,0)</f>
        <v>#REF!</v>
      </c>
      <c r="Z171" s="31"/>
      <c r="AA171" s="313" t="str">
        <f t="shared" si="19"/>
        <v>#REF!</v>
      </c>
      <c r="AB171" s="31"/>
      <c r="AC171" s="313" t="str">
        <f>VLOOKUP($AO$73,'今回集計'!$B:$UG,'今回集計'!$QS$1,0)</f>
        <v>#REF!</v>
      </c>
      <c r="AD171" s="31"/>
      <c r="AE171" s="299"/>
      <c r="AF171" s="228"/>
      <c r="AG171" s="162"/>
      <c r="AH171" s="301" t="str">
        <f t="shared" si="20"/>
        <v>#REF!</v>
      </c>
      <c r="AI171" s="302" t="str">
        <f t="shared" si="21"/>
        <v>#REF!</v>
      </c>
      <c r="AJ171" s="303" t="str">
        <f t="shared" si="32"/>
        <v>#REF!</v>
      </c>
      <c r="AK171" s="304" t="str">
        <f t="shared" si="33"/>
        <v>#REF!</v>
      </c>
      <c r="AL171" s="305"/>
      <c r="AM171" s="314" t="str">
        <f t="shared" si="22"/>
        <v>#REF!</v>
      </c>
      <c r="AN171" s="315" t="str">
        <f t="shared" si="23"/>
        <v>#REF!</v>
      </c>
      <c r="AO171" s="316" t="str">
        <f t="shared" si="24"/>
        <v>#REF!</v>
      </c>
      <c r="AP171" s="316" t="str">
        <f t="shared" si="25"/>
        <v>#REF!</v>
      </c>
      <c r="AQ171" s="316" t="str">
        <f t="shared" si="26"/>
        <v>#REF!</v>
      </c>
      <c r="AR171" s="316" t="str">
        <f t="shared" si="27"/>
        <v>#REF!</v>
      </c>
      <c r="AS171" s="316" t="str">
        <f t="shared" si="28"/>
        <v>#REF!</v>
      </c>
      <c r="AT171" s="316" t="str">
        <f t="shared" si="29"/>
        <v>#REF!</v>
      </c>
      <c r="AU171" s="317" t="str">
        <f t="shared" si="30"/>
        <v>#REF!</v>
      </c>
      <c r="AV171" s="318" t="str">
        <f t="shared" si="31"/>
        <v>#REF!</v>
      </c>
      <c r="AW171" s="137"/>
      <c r="AX171" s="1"/>
      <c r="AY171" s="1"/>
      <c r="AZ171" s="1"/>
    </row>
    <row r="172" ht="37.5" customHeight="1">
      <c r="A172" s="1"/>
      <c r="B172" s="295" t="str">
        <f t="shared" si="17"/>
        <v>#REF!</v>
      </c>
      <c r="C172" s="295" t="str">
        <f t="shared" si="18"/>
        <v>#REF!</v>
      </c>
      <c r="D172" s="311">
        <v>23.0</v>
      </c>
      <c r="E172" s="312" t="s">
        <v>296</v>
      </c>
      <c r="F172" s="26"/>
      <c r="G172" s="26"/>
      <c r="H172" s="26"/>
      <c r="I172" s="26"/>
      <c r="J172" s="26"/>
      <c r="K172" s="26"/>
      <c r="L172" s="26"/>
      <c r="M172" s="26"/>
      <c r="N172" s="26"/>
      <c r="O172" s="26"/>
      <c r="P172" s="26"/>
      <c r="Q172" s="26"/>
      <c r="R172" s="26"/>
      <c r="S172" s="26"/>
      <c r="T172" s="31"/>
      <c r="U172" s="313" t="str">
        <f>VLOOKUP($AO$73,'今回集計'!$B:$UG,'今回集計'!$QT$1,0)</f>
        <v>#REF!</v>
      </c>
      <c r="V172" s="31"/>
      <c r="W172" s="313" t="str">
        <f>VLOOKUP($AO$73,'今回集計'!$B:$UG,'今回集計'!$QU$1,0)</f>
        <v>#REF!</v>
      </c>
      <c r="X172" s="31"/>
      <c r="Y172" s="313" t="str">
        <f>VLOOKUP($AO$73,'今回集計'!$B:$UG,'今回集計'!$QV$1,0)</f>
        <v>#REF!</v>
      </c>
      <c r="Z172" s="31"/>
      <c r="AA172" s="313" t="str">
        <f t="shared" si="19"/>
        <v>#REF!</v>
      </c>
      <c r="AB172" s="31"/>
      <c r="AC172" s="313" t="str">
        <f>VLOOKUP($AO$73,'今回集計'!$B:$UG,'今回集計'!$QW$1,0)</f>
        <v>#REF!</v>
      </c>
      <c r="AD172" s="31"/>
      <c r="AE172" s="299"/>
      <c r="AF172" s="228"/>
      <c r="AG172" s="162"/>
      <c r="AH172" s="301" t="str">
        <f t="shared" si="20"/>
        <v>#REF!</v>
      </c>
      <c r="AI172" s="302" t="str">
        <f t="shared" si="21"/>
        <v>#REF!</v>
      </c>
      <c r="AJ172" s="303" t="str">
        <f t="shared" si="32"/>
        <v>#REF!</v>
      </c>
      <c r="AK172" s="304" t="str">
        <f t="shared" si="33"/>
        <v>#REF!</v>
      </c>
      <c r="AL172" s="305"/>
      <c r="AM172" s="314" t="str">
        <f t="shared" si="22"/>
        <v>#REF!</v>
      </c>
      <c r="AN172" s="315" t="str">
        <f t="shared" si="23"/>
        <v>#REF!</v>
      </c>
      <c r="AO172" s="316" t="str">
        <f t="shared" si="24"/>
        <v>#REF!</v>
      </c>
      <c r="AP172" s="316" t="str">
        <f t="shared" si="25"/>
        <v>#REF!</v>
      </c>
      <c r="AQ172" s="316" t="str">
        <f t="shared" si="26"/>
        <v>#REF!</v>
      </c>
      <c r="AR172" s="316" t="str">
        <f t="shared" si="27"/>
        <v>#REF!</v>
      </c>
      <c r="AS172" s="316" t="str">
        <f t="shared" si="28"/>
        <v>#REF!</v>
      </c>
      <c r="AT172" s="316" t="str">
        <f t="shared" si="29"/>
        <v>#REF!</v>
      </c>
      <c r="AU172" s="317" t="str">
        <f t="shared" si="30"/>
        <v>#REF!</v>
      </c>
      <c r="AV172" s="318" t="str">
        <f t="shared" si="31"/>
        <v>#REF!</v>
      </c>
      <c r="AW172" s="137"/>
      <c r="AX172" s="1"/>
      <c r="AY172" s="1"/>
      <c r="AZ172" s="1"/>
    </row>
    <row r="173" ht="37.5" customHeight="1">
      <c r="A173" s="1"/>
      <c r="B173" s="295" t="str">
        <f t="shared" si="17"/>
        <v>#REF!</v>
      </c>
      <c r="C173" s="295" t="str">
        <f t="shared" si="18"/>
        <v>#REF!</v>
      </c>
      <c r="D173" s="311">
        <v>24.0</v>
      </c>
      <c r="E173" s="312" t="s">
        <v>297</v>
      </c>
      <c r="F173" s="26"/>
      <c r="G173" s="26"/>
      <c r="H173" s="26"/>
      <c r="I173" s="26"/>
      <c r="J173" s="26"/>
      <c r="K173" s="26"/>
      <c r="L173" s="26"/>
      <c r="M173" s="26"/>
      <c r="N173" s="26"/>
      <c r="O173" s="26"/>
      <c r="P173" s="26"/>
      <c r="Q173" s="26"/>
      <c r="R173" s="26"/>
      <c r="S173" s="26"/>
      <c r="T173" s="31"/>
      <c r="U173" s="313" t="str">
        <f>VLOOKUP($AO$73,'今回集計'!$B:$UG,'今回集計'!$QX$1,0)</f>
        <v>#REF!</v>
      </c>
      <c r="V173" s="31"/>
      <c r="W173" s="313" t="str">
        <f>VLOOKUP($AO$73,'今回集計'!$B:$UG,'今回集計'!$QY$1,0)</f>
        <v>#REF!</v>
      </c>
      <c r="X173" s="31"/>
      <c r="Y173" s="313" t="str">
        <f>VLOOKUP($AO$73,'今回集計'!$B:$UG,'今回集計'!$QZ$1,0)</f>
        <v>#REF!</v>
      </c>
      <c r="Z173" s="31"/>
      <c r="AA173" s="313" t="str">
        <f t="shared" si="19"/>
        <v>#REF!</v>
      </c>
      <c r="AB173" s="31"/>
      <c r="AC173" s="313" t="str">
        <f>VLOOKUP($AO$73,'今回集計'!$B:$UG,'今回集計'!$RA$1,0)</f>
        <v>#REF!</v>
      </c>
      <c r="AD173" s="31"/>
      <c r="AE173" s="299"/>
      <c r="AF173" s="228"/>
      <c r="AG173" s="162"/>
      <c r="AH173" s="301" t="str">
        <f t="shared" si="20"/>
        <v>#REF!</v>
      </c>
      <c r="AI173" s="302" t="str">
        <f t="shared" si="21"/>
        <v>#REF!</v>
      </c>
      <c r="AJ173" s="303" t="str">
        <f t="shared" si="32"/>
        <v>#REF!</v>
      </c>
      <c r="AK173" s="304" t="str">
        <f t="shared" si="33"/>
        <v>#REF!</v>
      </c>
      <c r="AL173" s="305"/>
      <c r="AM173" s="314" t="str">
        <f t="shared" si="22"/>
        <v>#REF!</v>
      </c>
      <c r="AN173" s="315" t="str">
        <f t="shared" si="23"/>
        <v>#REF!</v>
      </c>
      <c r="AO173" s="316" t="str">
        <f t="shared" si="24"/>
        <v>#REF!</v>
      </c>
      <c r="AP173" s="316" t="str">
        <f t="shared" si="25"/>
        <v>#REF!</v>
      </c>
      <c r="AQ173" s="316" t="str">
        <f t="shared" si="26"/>
        <v>#REF!</v>
      </c>
      <c r="AR173" s="316" t="str">
        <f t="shared" si="27"/>
        <v>#REF!</v>
      </c>
      <c r="AS173" s="316" t="str">
        <f t="shared" si="28"/>
        <v>#REF!</v>
      </c>
      <c r="AT173" s="316" t="str">
        <f t="shared" si="29"/>
        <v>#REF!</v>
      </c>
      <c r="AU173" s="317" t="str">
        <f t="shared" si="30"/>
        <v>#REF!</v>
      </c>
      <c r="AV173" s="318" t="str">
        <f t="shared" si="31"/>
        <v>#REF!</v>
      </c>
      <c r="AW173" s="137"/>
      <c r="AX173" s="1"/>
      <c r="AY173" s="1"/>
      <c r="AZ173" s="1"/>
    </row>
    <row r="174" ht="37.5" customHeight="1">
      <c r="A174" s="1"/>
      <c r="B174" s="295" t="str">
        <f t="shared" si="17"/>
        <v>#REF!</v>
      </c>
      <c r="C174" s="295" t="str">
        <f t="shared" si="18"/>
        <v>#REF!</v>
      </c>
      <c r="D174" s="319">
        <v>25.0</v>
      </c>
      <c r="E174" s="320" t="s">
        <v>298</v>
      </c>
      <c r="F174" s="34"/>
      <c r="G174" s="34"/>
      <c r="H174" s="34"/>
      <c r="I174" s="34"/>
      <c r="J174" s="34"/>
      <c r="K174" s="34"/>
      <c r="L174" s="34"/>
      <c r="M174" s="34"/>
      <c r="N174" s="34"/>
      <c r="O174" s="34"/>
      <c r="P174" s="34"/>
      <c r="Q174" s="34"/>
      <c r="R174" s="34"/>
      <c r="S174" s="34"/>
      <c r="T174" s="39"/>
      <c r="U174" s="321" t="str">
        <f>VLOOKUP($AO$73,'今回集計'!$B:$UG,'今回集計'!$RB$1,0)</f>
        <v>#REF!</v>
      </c>
      <c r="V174" s="39"/>
      <c r="W174" s="321" t="str">
        <f>VLOOKUP($AO$73,'今回集計'!$B:$UG,'今回集計'!$RC$1,0)</f>
        <v>#REF!</v>
      </c>
      <c r="X174" s="39"/>
      <c r="Y174" s="321" t="str">
        <f>VLOOKUP($AO$73,'今回集計'!$B:$UG,'今回集計'!$RD$1,0)</f>
        <v>#REF!</v>
      </c>
      <c r="Z174" s="39"/>
      <c r="AA174" s="321" t="str">
        <f t="shared" si="19"/>
        <v>#REF!</v>
      </c>
      <c r="AB174" s="39"/>
      <c r="AC174" s="321" t="str">
        <f>VLOOKUP($AO$73,'今回集計'!$B:$UG,'今回集計'!$RE$1,0)</f>
        <v>#REF!</v>
      </c>
      <c r="AD174" s="39"/>
      <c r="AE174" s="299"/>
      <c r="AF174" s="228"/>
      <c r="AG174" s="162"/>
      <c r="AH174" s="301" t="str">
        <f t="shared" si="20"/>
        <v>#REF!</v>
      </c>
      <c r="AI174" s="302" t="str">
        <f t="shared" si="21"/>
        <v>#REF!</v>
      </c>
      <c r="AJ174" s="303" t="str">
        <f t="shared" si="32"/>
        <v>#REF!</v>
      </c>
      <c r="AK174" s="304" t="str">
        <f t="shared" si="33"/>
        <v>#REF!</v>
      </c>
      <c r="AL174" s="305"/>
      <c r="AM174" s="322" t="str">
        <f t="shared" si="22"/>
        <v>#REF!</v>
      </c>
      <c r="AN174" s="323" t="str">
        <f t="shared" si="23"/>
        <v>#REF!</v>
      </c>
      <c r="AO174" s="324" t="str">
        <f t="shared" si="24"/>
        <v>#REF!</v>
      </c>
      <c r="AP174" s="324" t="str">
        <f t="shared" si="25"/>
        <v>#REF!</v>
      </c>
      <c r="AQ174" s="324" t="str">
        <f t="shared" si="26"/>
        <v>#REF!</v>
      </c>
      <c r="AR174" s="324" t="str">
        <f t="shared" si="27"/>
        <v>#REF!</v>
      </c>
      <c r="AS174" s="324" t="str">
        <f t="shared" si="28"/>
        <v>#REF!</v>
      </c>
      <c r="AT174" s="324" t="str">
        <f t="shared" si="29"/>
        <v>#REF!</v>
      </c>
      <c r="AU174" s="325" t="str">
        <f t="shared" si="30"/>
        <v>#REF!</v>
      </c>
      <c r="AV174" s="326" t="str">
        <f t="shared" si="31"/>
        <v>#REF!</v>
      </c>
      <c r="AW174" s="137"/>
      <c r="AX174" s="1"/>
      <c r="AY174" s="1"/>
      <c r="AZ174" s="1"/>
    </row>
    <row r="175" ht="37.5" customHeight="1">
      <c r="A175" s="1"/>
      <c r="B175" s="295" t="str">
        <f t="shared" si="17"/>
        <v>#REF!</v>
      </c>
      <c r="C175" s="295" t="str">
        <f t="shared" si="18"/>
        <v>#REF!</v>
      </c>
      <c r="D175" s="296">
        <v>26.0</v>
      </c>
      <c r="E175" s="297" t="s">
        <v>299</v>
      </c>
      <c r="F175" s="19"/>
      <c r="G175" s="19"/>
      <c r="H175" s="19"/>
      <c r="I175" s="19"/>
      <c r="J175" s="19"/>
      <c r="K175" s="19"/>
      <c r="L175" s="19"/>
      <c r="M175" s="19"/>
      <c r="N175" s="19"/>
      <c r="O175" s="19"/>
      <c r="P175" s="19"/>
      <c r="Q175" s="19"/>
      <c r="R175" s="19"/>
      <c r="S175" s="19"/>
      <c r="T175" s="23"/>
      <c r="U175" s="298" t="str">
        <f>VLOOKUP($AO$73,'今回集計'!$B:$UG,'今回集計'!$RF$1,0)</f>
        <v>#REF!</v>
      </c>
      <c r="V175" s="23"/>
      <c r="W175" s="298" t="str">
        <f>VLOOKUP($AO$73,'今回集計'!$B:$UG,'今回集計'!$RG$1,0)</f>
        <v>#REF!</v>
      </c>
      <c r="X175" s="23"/>
      <c r="Y175" s="298" t="str">
        <f>VLOOKUP($AO$73,'今回集計'!$B:$UG,'今回集計'!$RH$1,0)</f>
        <v>#REF!</v>
      </c>
      <c r="Z175" s="23"/>
      <c r="AA175" s="298" t="str">
        <f t="shared" si="19"/>
        <v>#REF!</v>
      </c>
      <c r="AB175" s="23"/>
      <c r="AC175" s="298" t="str">
        <f>VLOOKUP($AO$73,'今回集計'!$B:$UG,'今回集計'!$RI$1,0)</f>
        <v>#REF!</v>
      </c>
      <c r="AD175" s="23"/>
      <c r="AE175" s="299"/>
      <c r="AF175" s="228"/>
      <c r="AG175" s="162"/>
      <c r="AH175" s="301" t="str">
        <f t="shared" si="20"/>
        <v>#REF!</v>
      </c>
      <c r="AI175" s="302" t="str">
        <f t="shared" si="21"/>
        <v>#REF!</v>
      </c>
      <c r="AJ175" s="303" t="str">
        <f t="shared" si="32"/>
        <v>#REF!</v>
      </c>
      <c r="AK175" s="304" t="str">
        <f t="shared" si="33"/>
        <v>#REF!</v>
      </c>
      <c r="AL175" s="305"/>
      <c r="AM175" s="306" t="str">
        <f t="shared" si="22"/>
        <v>#REF!</v>
      </c>
      <c r="AN175" s="307" t="str">
        <f t="shared" si="23"/>
        <v>#REF!</v>
      </c>
      <c r="AO175" s="308" t="str">
        <f t="shared" si="24"/>
        <v>#REF!</v>
      </c>
      <c r="AP175" s="308" t="str">
        <f t="shared" si="25"/>
        <v>#REF!</v>
      </c>
      <c r="AQ175" s="308" t="str">
        <f t="shared" si="26"/>
        <v>#REF!</v>
      </c>
      <c r="AR175" s="308" t="str">
        <f t="shared" si="27"/>
        <v>#REF!</v>
      </c>
      <c r="AS175" s="308" t="str">
        <f t="shared" si="28"/>
        <v>#REF!</v>
      </c>
      <c r="AT175" s="308" t="str">
        <f t="shared" si="29"/>
        <v>#REF!</v>
      </c>
      <c r="AU175" s="309" t="str">
        <f t="shared" si="30"/>
        <v>#REF!</v>
      </c>
      <c r="AV175" s="310" t="str">
        <f t="shared" si="31"/>
        <v>#REF!</v>
      </c>
      <c r="AW175" s="137"/>
      <c r="AX175" s="1"/>
      <c r="AY175" s="1"/>
      <c r="AZ175" s="1"/>
    </row>
    <row r="176" ht="37.5" customHeight="1">
      <c r="A176" s="1"/>
      <c r="B176" s="295" t="str">
        <f t="shared" si="17"/>
        <v>#REF!</v>
      </c>
      <c r="C176" s="295" t="str">
        <f t="shared" si="18"/>
        <v>#REF!</v>
      </c>
      <c r="D176" s="311">
        <v>27.0</v>
      </c>
      <c r="E176" s="312" t="s">
        <v>300</v>
      </c>
      <c r="F176" s="26"/>
      <c r="G176" s="26"/>
      <c r="H176" s="26"/>
      <c r="I176" s="26"/>
      <c r="J176" s="26"/>
      <c r="K176" s="26"/>
      <c r="L176" s="26"/>
      <c r="M176" s="26"/>
      <c r="N176" s="26"/>
      <c r="O176" s="26"/>
      <c r="P176" s="26"/>
      <c r="Q176" s="26"/>
      <c r="R176" s="26"/>
      <c r="S176" s="26"/>
      <c r="T176" s="31"/>
      <c r="U176" s="313" t="str">
        <f>VLOOKUP($AO$73,'今回集計'!$B:$UG,'今回集計'!$RJ$1,0)</f>
        <v>#REF!</v>
      </c>
      <c r="V176" s="31"/>
      <c r="W176" s="313" t="str">
        <f>VLOOKUP($AO$73,'今回集計'!$B:$UG,'今回集計'!$RK$1,0)</f>
        <v>#REF!</v>
      </c>
      <c r="X176" s="31"/>
      <c r="Y176" s="313" t="str">
        <f>VLOOKUP($AO$73,'今回集計'!$B:$UG,'今回集計'!$RL$1,0)</f>
        <v>#REF!</v>
      </c>
      <c r="Z176" s="31"/>
      <c r="AA176" s="313" t="str">
        <f t="shared" si="19"/>
        <v>#REF!</v>
      </c>
      <c r="AB176" s="31"/>
      <c r="AC176" s="313" t="str">
        <f>VLOOKUP($AO$73,'今回集計'!$B:$UG,'今回集計'!$RM$1,0)</f>
        <v>#REF!</v>
      </c>
      <c r="AD176" s="31"/>
      <c r="AE176" s="299"/>
      <c r="AF176" s="228"/>
      <c r="AG176" s="162"/>
      <c r="AH176" s="301" t="str">
        <f t="shared" si="20"/>
        <v>#REF!</v>
      </c>
      <c r="AI176" s="302" t="str">
        <f t="shared" si="21"/>
        <v>#REF!</v>
      </c>
      <c r="AJ176" s="303" t="str">
        <f t="shared" si="32"/>
        <v>#REF!</v>
      </c>
      <c r="AK176" s="304" t="str">
        <f t="shared" si="33"/>
        <v>#REF!</v>
      </c>
      <c r="AL176" s="305"/>
      <c r="AM176" s="314" t="str">
        <f t="shared" si="22"/>
        <v>#REF!</v>
      </c>
      <c r="AN176" s="315" t="str">
        <f t="shared" si="23"/>
        <v>#REF!</v>
      </c>
      <c r="AO176" s="316" t="str">
        <f t="shared" si="24"/>
        <v>#REF!</v>
      </c>
      <c r="AP176" s="316" t="str">
        <f t="shared" si="25"/>
        <v>#REF!</v>
      </c>
      <c r="AQ176" s="316" t="str">
        <f t="shared" si="26"/>
        <v>#REF!</v>
      </c>
      <c r="AR176" s="316" t="str">
        <f t="shared" si="27"/>
        <v>#REF!</v>
      </c>
      <c r="AS176" s="316" t="str">
        <f t="shared" si="28"/>
        <v>#REF!</v>
      </c>
      <c r="AT176" s="316" t="str">
        <f t="shared" si="29"/>
        <v>#REF!</v>
      </c>
      <c r="AU176" s="317" t="str">
        <f t="shared" si="30"/>
        <v>#REF!</v>
      </c>
      <c r="AV176" s="318" t="str">
        <f t="shared" si="31"/>
        <v>#REF!</v>
      </c>
      <c r="AW176" s="137"/>
      <c r="AX176" s="1"/>
      <c r="AY176" s="1"/>
      <c r="AZ176" s="1"/>
    </row>
    <row r="177" ht="37.5" customHeight="1">
      <c r="A177" s="1"/>
      <c r="B177" s="295" t="str">
        <f t="shared" si="17"/>
        <v>#REF!</v>
      </c>
      <c r="C177" s="295" t="str">
        <f t="shared" si="18"/>
        <v>#REF!</v>
      </c>
      <c r="D177" s="311">
        <v>28.0</v>
      </c>
      <c r="E177" s="312" t="s">
        <v>301</v>
      </c>
      <c r="F177" s="26"/>
      <c r="G177" s="26"/>
      <c r="H177" s="26"/>
      <c r="I177" s="26"/>
      <c r="J177" s="26"/>
      <c r="K177" s="26"/>
      <c r="L177" s="26"/>
      <c r="M177" s="26"/>
      <c r="N177" s="26"/>
      <c r="O177" s="26"/>
      <c r="P177" s="26"/>
      <c r="Q177" s="26"/>
      <c r="R177" s="26"/>
      <c r="S177" s="26"/>
      <c r="T177" s="31"/>
      <c r="U177" s="313" t="str">
        <f>VLOOKUP($AO$73,'今回集計'!$B:$UG,'今回集計'!$RN$1,0)</f>
        <v>#REF!</v>
      </c>
      <c r="V177" s="31"/>
      <c r="W177" s="313" t="str">
        <f>VLOOKUP($AO$73,'今回集計'!$B:$UG,'今回集計'!$RO$1,0)</f>
        <v>#REF!</v>
      </c>
      <c r="X177" s="31"/>
      <c r="Y177" s="313" t="str">
        <f>VLOOKUP($AO$73,'今回集計'!$B:$UG,'今回集計'!$RP$1,0)</f>
        <v>#REF!</v>
      </c>
      <c r="Z177" s="31"/>
      <c r="AA177" s="313" t="str">
        <f t="shared" si="19"/>
        <v>#REF!</v>
      </c>
      <c r="AB177" s="31"/>
      <c r="AC177" s="313" t="str">
        <f>VLOOKUP($AO$73,'今回集計'!$B:$UG,'今回集計'!$RQ$1,0)</f>
        <v>#REF!</v>
      </c>
      <c r="AD177" s="31"/>
      <c r="AE177" s="299"/>
      <c r="AF177" s="228"/>
      <c r="AG177" s="162"/>
      <c r="AH177" s="301" t="str">
        <f t="shared" si="20"/>
        <v>#REF!</v>
      </c>
      <c r="AI177" s="302" t="str">
        <f t="shared" si="21"/>
        <v>#REF!</v>
      </c>
      <c r="AJ177" s="303" t="str">
        <f t="shared" si="32"/>
        <v>#REF!</v>
      </c>
      <c r="AK177" s="304" t="str">
        <f t="shared" si="33"/>
        <v>#REF!</v>
      </c>
      <c r="AL177" s="305"/>
      <c r="AM177" s="314" t="str">
        <f t="shared" si="22"/>
        <v>#REF!</v>
      </c>
      <c r="AN177" s="315" t="str">
        <f t="shared" si="23"/>
        <v>#REF!</v>
      </c>
      <c r="AO177" s="316" t="str">
        <f t="shared" si="24"/>
        <v>#REF!</v>
      </c>
      <c r="AP177" s="316" t="str">
        <f t="shared" si="25"/>
        <v>#REF!</v>
      </c>
      <c r="AQ177" s="316" t="str">
        <f t="shared" si="26"/>
        <v>#REF!</v>
      </c>
      <c r="AR177" s="316" t="str">
        <f t="shared" si="27"/>
        <v>#REF!</v>
      </c>
      <c r="AS177" s="316" t="str">
        <f t="shared" si="28"/>
        <v>#REF!</v>
      </c>
      <c r="AT177" s="316" t="str">
        <f t="shared" si="29"/>
        <v>#REF!</v>
      </c>
      <c r="AU177" s="317" t="str">
        <f t="shared" si="30"/>
        <v>#REF!</v>
      </c>
      <c r="AV177" s="318" t="str">
        <f t="shared" si="31"/>
        <v>#REF!</v>
      </c>
      <c r="AW177" s="137"/>
      <c r="AX177" s="1"/>
      <c r="AY177" s="1"/>
      <c r="AZ177" s="1"/>
    </row>
    <row r="178" ht="37.5" customHeight="1">
      <c r="A178" s="1"/>
      <c r="B178" s="295" t="str">
        <f t="shared" si="17"/>
        <v>#REF!</v>
      </c>
      <c r="C178" s="295" t="str">
        <f t="shared" si="18"/>
        <v>#REF!</v>
      </c>
      <c r="D178" s="311">
        <v>29.0</v>
      </c>
      <c r="E178" s="312" t="s">
        <v>302</v>
      </c>
      <c r="F178" s="26"/>
      <c r="G178" s="26"/>
      <c r="H178" s="26"/>
      <c r="I178" s="26"/>
      <c r="J178" s="26"/>
      <c r="K178" s="26"/>
      <c r="L178" s="26"/>
      <c r="M178" s="26"/>
      <c r="N178" s="26"/>
      <c r="O178" s="26"/>
      <c r="P178" s="26"/>
      <c r="Q178" s="26"/>
      <c r="R178" s="26"/>
      <c r="S178" s="26"/>
      <c r="T178" s="31"/>
      <c r="U178" s="313" t="str">
        <f>VLOOKUP($AO$73,'今回集計'!$B:$UG,'今回集計'!$RR$1,0)</f>
        <v>#REF!</v>
      </c>
      <c r="V178" s="31"/>
      <c r="W178" s="313" t="str">
        <f>VLOOKUP($AO$73,'今回集計'!$B:$UG,'今回集計'!$RS$1,0)</f>
        <v>#REF!</v>
      </c>
      <c r="X178" s="31"/>
      <c r="Y178" s="313" t="str">
        <f>VLOOKUP($AO$73,'今回集計'!$B:$UG,'今回集計'!$RT$1,0)</f>
        <v>#REF!</v>
      </c>
      <c r="Z178" s="31"/>
      <c r="AA178" s="313" t="str">
        <f t="shared" si="19"/>
        <v>#REF!</v>
      </c>
      <c r="AB178" s="31"/>
      <c r="AC178" s="313" t="str">
        <f>VLOOKUP($AO$73,'今回集計'!$B:$UG,'今回集計'!$RU$1,0)</f>
        <v>#REF!</v>
      </c>
      <c r="AD178" s="31"/>
      <c r="AE178" s="299"/>
      <c r="AF178" s="228"/>
      <c r="AG178" s="162"/>
      <c r="AH178" s="301" t="str">
        <f t="shared" si="20"/>
        <v>#REF!</v>
      </c>
      <c r="AI178" s="302" t="str">
        <f t="shared" si="21"/>
        <v>#REF!</v>
      </c>
      <c r="AJ178" s="303" t="str">
        <f t="shared" si="32"/>
        <v>#REF!</v>
      </c>
      <c r="AK178" s="304" t="str">
        <f t="shared" si="33"/>
        <v>#REF!</v>
      </c>
      <c r="AL178" s="305"/>
      <c r="AM178" s="314" t="str">
        <f t="shared" si="22"/>
        <v>#REF!</v>
      </c>
      <c r="AN178" s="315" t="str">
        <f t="shared" si="23"/>
        <v>#REF!</v>
      </c>
      <c r="AO178" s="316" t="str">
        <f t="shared" si="24"/>
        <v>#REF!</v>
      </c>
      <c r="AP178" s="316" t="str">
        <f t="shared" si="25"/>
        <v>#REF!</v>
      </c>
      <c r="AQ178" s="316" t="str">
        <f t="shared" si="26"/>
        <v>#REF!</v>
      </c>
      <c r="AR178" s="316" t="str">
        <f t="shared" si="27"/>
        <v>#REF!</v>
      </c>
      <c r="AS178" s="316" t="str">
        <f t="shared" si="28"/>
        <v>#REF!</v>
      </c>
      <c r="AT178" s="316" t="str">
        <f t="shared" si="29"/>
        <v>#REF!</v>
      </c>
      <c r="AU178" s="317" t="str">
        <f t="shared" si="30"/>
        <v>#REF!</v>
      </c>
      <c r="AV178" s="318" t="str">
        <f t="shared" si="31"/>
        <v>#REF!</v>
      </c>
      <c r="AW178" s="137"/>
      <c r="AX178" s="1"/>
      <c r="AY178" s="1"/>
      <c r="AZ178" s="1"/>
    </row>
    <row r="179" ht="37.5" customHeight="1">
      <c r="A179" s="1"/>
      <c r="B179" s="295" t="str">
        <f t="shared" si="17"/>
        <v>#REF!</v>
      </c>
      <c r="C179" s="295" t="str">
        <f t="shared" si="18"/>
        <v>#REF!</v>
      </c>
      <c r="D179" s="319">
        <v>30.0</v>
      </c>
      <c r="E179" s="320" t="s">
        <v>303</v>
      </c>
      <c r="F179" s="34"/>
      <c r="G179" s="34"/>
      <c r="H179" s="34"/>
      <c r="I179" s="34"/>
      <c r="J179" s="34"/>
      <c r="K179" s="34"/>
      <c r="L179" s="34"/>
      <c r="M179" s="34"/>
      <c r="N179" s="34"/>
      <c r="O179" s="34"/>
      <c r="P179" s="34"/>
      <c r="Q179" s="34"/>
      <c r="R179" s="34"/>
      <c r="S179" s="34"/>
      <c r="T179" s="39"/>
      <c r="U179" s="321" t="str">
        <f>VLOOKUP($AO$73,'今回集計'!$B:$UG,'今回集計'!$RV$1,0)</f>
        <v>#REF!</v>
      </c>
      <c r="V179" s="39"/>
      <c r="W179" s="321" t="str">
        <f>VLOOKUP($AO$73,'今回集計'!$B:$UG,'今回集計'!$RW$1,0)</f>
        <v>#REF!</v>
      </c>
      <c r="X179" s="39"/>
      <c r="Y179" s="321" t="str">
        <f>VLOOKUP($AO$73,'今回集計'!$B:$UG,'今回集計'!$RX$1,0)</f>
        <v>#REF!</v>
      </c>
      <c r="Z179" s="39"/>
      <c r="AA179" s="321" t="str">
        <f t="shared" si="19"/>
        <v>#REF!</v>
      </c>
      <c r="AB179" s="39"/>
      <c r="AC179" s="321" t="str">
        <f>VLOOKUP($AO$73,'今回集計'!$B:$UG,'今回集計'!$RY$1,0)</f>
        <v>#REF!</v>
      </c>
      <c r="AD179" s="39"/>
      <c r="AE179" s="299"/>
      <c r="AF179" s="228"/>
      <c r="AG179" s="162"/>
      <c r="AH179" s="301" t="str">
        <f t="shared" si="20"/>
        <v>#REF!</v>
      </c>
      <c r="AI179" s="302" t="str">
        <f t="shared" si="21"/>
        <v>#REF!</v>
      </c>
      <c r="AJ179" s="303" t="str">
        <f t="shared" si="32"/>
        <v>#REF!</v>
      </c>
      <c r="AK179" s="304" t="str">
        <f t="shared" si="33"/>
        <v>#REF!</v>
      </c>
      <c r="AL179" s="305"/>
      <c r="AM179" s="322" t="str">
        <f t="shared" si="22"/>
        <v>#REF!</v>
      </c>
      <c r="AN179" s="323" t="str">
        <f t="shared" si="23"/>
        <v>#REF!</v>
      </c>
      <c r="AO179" s="324" t="str">
        <f t="shared" si="24"/>
        <v>#REF!</v>
      </c>
      <c r="AP179" s="324" t="str">
        <f t="shared" si="25"/>
        <v>#REF!</v>
      </c>
      <c r="AQ179" s="324" t="str">
        <f t="shared" si="26"/>
        <v>#REF!</v>
      </c>
      <c r="AR179" s="324" t="str">
        <f t="shared" si="27"/>
        <v>#REF!</v>
      </c>
      <c r="AS179" s="324" t="str">
        <f t="shared" si="28"/>
        <v>#REF!</v>
      </c>
      <c r="AT179" s="324" t="str">
        <f t="shared" si="29"/>
        <v>#REF!</v>
      </c>
      <c r="AU179" s="325" t="str">
        <f t="shared" si="30"/>
        <v>#REF!</v>
      </c>
      <c r="AV179" s="326" t="str">
        <f t="shared" si="31"/>
        <v>#REF!</v>
      </c>
      <c r="AW179" s="137"/>
      <c r="AX179" s="1"/>
      <c r="AY179" s="1"/>
      <c r="AZ179" s="1"/>
    </row>
    <row r="180" ht="37.5" customHeight="1">
      <c r="A180" s="1"/>
      <c r="B180" s="295" t="str">
        <f t="shared" si="17"/>
        <v>#REF!</v>
      </c>
      <c r="C180" s="295" t="str">
        <f t="shared" si="18"/>
        <v>#REF!</v>
      </c>
      <c r="D180" s="296">
        <v>31.0</v>
      </c>
      <c r="E180" s="297" t="s">
        <v>304</v>
      </c>
      <c r="F180" s="19"/>
      <c r="G180" s="19"/>
      <c r="H180" s="19"/>
      <c r="I180" s="19"/>
      <c r="J180" s="19"/>
      <c r="K180" s="19"/>
      <c r="L180" s="19"/>
      <c r="M180" s="19"/>
      <c r="N180" s="19"/>
      <c r="O180" s="19"/>
      <c r="P180" s="19"/>
      <c r="Q180" s="19"/>
      <c r="R180" s="19"/>
      <c r="S180" s="19"/>
      <c r="T180" s="23"/>
      <c r="U180" s="298" t="str">
        <f>VLOOKUP($AO$73,'今回集計'!$B:$UG,'今回集計'!$RZ$1,0)</f>
        <v>#REF!</v>
      </c>
      <c r="V180" s="23"/>
      <c r="W180" s="298" t="str">
        <f>VLOOKUP($AO$73,'今回集計'!$B:$UG,'今回集計'!$SA$1,0)</f>
        <v>#REF!</v>
      </c>
      <c r="X180" s="23"/>
      <c r="Y180" s="298" t="str">
        <f>VLOOKUP($AO$73,'今回集計'!$B:$UG,'今回集計'!$SB$1,0)</f>
        <v>#REF!</v>
      </c>
      <c r="Z180" s="23"/>
      <c r="AA180" s="298" t="str">
        <f t="shared" si="19"/>
        <v>#REF!</v>
      </c>
      <c r="AB180" s="23"/>
      <c r="AC180" s="298" t="str">
        <f>VLOOKUP($AO$73,'今回集計'!$B:$UG,'今回集計'!$SC$1,0)</f>
        <v>#REF!</v>
      </c>
      <c r="AD180" s="23"/>
      <c r="AE180" s="299"/>
      <c r="AF180" s="228"/>
      <c r="AG180" s="162"/>
      <c r="AH180" s="301" t="str">
        <f t="shared" si="20"/>
        <v>#REF!</v>
      </c>
      <c r="AI180" s="302" t="str">
        <f t="shared" si="21"/>
        <v>#REF!</v>
      </c>
      <c r="AJ180" s="303" t="str">
        <f t="shared" si="32"/>
        <v>#REF!</v>
      </c>
      <c r="AK180" s="304" t="str">
        <f t="shared" si="33"/>
        <v>#REF!</v>
      </c>
      <c r="AL180" s="305"/>
      <c r="AM180" s="306" t="str">
        <f t="shared" si="22"/>
        <v>#REF!</v>
      </c>
      <c r="AN180" s="307" t="str">
        <f t="shared" si="23"/>
        <v>#REF!</v>
      </c>
      <c r="AO180" s="308" t="str">
        <f t="shared" si="24"/>
        <v>#REF!</v>
      </c>
      <c r="AP180" s="308" t="str">
        <f t="shared" si="25"/>
        <v>#REF!</v>
      </c>
      <c r="AQ180" s="308" t="str">
        <f t="shared" si="26"/>
        <v>#REF!</v>
      </c>
      <c r="AR180" s="308" t="str">
        <f t="shared" si="27"/>
        <v>#REF!</v>
      </c>
      <c r="AS180" s="308" t="str">
        <f t="shared" si="28"/>
        <v>#REF!</v>
      </c>
      <c r="AT180" s="308" t="str">
        <f t="shared" si="29"/>
        <v>#REF!</v>
      </c>
      <c r="AU180" s="309" t="str">
        <f t="shared" si="30"/>
        <v>#REF!</v>
      </c>
      <c r="AV180" s="310" t="str">
        <f t="shared" si="31"/>
        <v>#REF!</v>
      </c>
      <c r="AW180" s="137"/>
      <c r="AX180" s="1"/>
      <c r="AY180" s="1"/>
      <c r="AZ180" s="1"/>
    </row>
    <row r="181" ht="37.5" customHeight="1">
      <c r="A181" s="1"/>
      <c r="B181" s="295" t="str">
        <f t="shared" si="17"/>
        <v>#REF!</v>
      </c>
      <c r="C181" s="295" t="str">
        <f t="shared" si="18"/>
        <v>#REF!</v>
      </c>
      <c r="D181" s="311">
        <v>32.0</v>
      </c>
      <c r="E181" s="312" t="s">
        <v>305</v>
      </c>
      <c r="F181" s="26"/>
      <c r="G181" s="26"/>
      <c r="H181" s="26"/>
      <c r="I181" s="26"/>
      <c r="J181" s="26"/>
      <c r="K181" s="26"/>
      <c r="L181" s="26"/>
      <c r="M181" s="26"/>
      <c r="N181" s="26"/>
      <c r="O181" s="26"/>
      <c r="P181" s="26"/>
      <c r="Q181" s="26"/>
      <c r="R181" s="26"/>
      <c r="S181" s="26"/>
      <c r="T181" s="31"/>
      <c r="U181" s="313" t="str">
        <f>VLOOKUP($AO$73,'今回集計'!$B:$UG,'今回集計'!$SD$1,0)</f>
        <v>#REF!</v>
      </c>
      <c r="V181" s="31"/>
      <c r="W181" s="313" t="str">
        <f>VLOOKUP($AO$73,'今回集計'!$B:$UG,'今回集計'!$SE$1,0)</f>
        <v>#REF!</v>
      </c>
      <c r="X181" s="31"/>
      <c r="Y181" s="313" t="str">
        <f>VLOOKUP($AO$73,'今回集計'!$B:$UG,'今回集計'!$SF$1,0)</f>
        <v>#REF!</v>
      </c>
      <c r="Z181" s="31"/>
      <c r="AA181" s="313" t="str">
        <f t="shared" si="19"/>
        <v>#REF!</v>
      </c>
      <c r="AB181" s="31"/>
      <c r="AC181" s="313" t="str">
        <f>VLOOKUP($AO$73,'今回集計'!$B:$UG,'今回集計'!$SG$1,0)</f>
        <v>#REF!</v>
      </c>
      <c r="AD181" s="31"/>
      <c r="AE181" s="299"/>
      <c r="AF181" s="228"/>
      <c r="AG181" s="162"/>
      <c r="AH181" s="301" t="str">
        <f t="shared" si="20"/>
        <v>#REF!</v>
      </c>
      <c r="AI181" s="302" t="str">
        <f t="shared" si="21"/>
        <v>#REF!</v>
      </c>
      <c r="AJ181" s="303" t="str">
        <f t="shared" si="32"/>
        <v>#REF!</v>
      </c>
      <c r="AK181" s="304" t="str">
        <f t="shared" si="33"/>
        <v>#REF!</v>
      </c>
      <c r="AL181" s="305"/>
      <c r="AM181" s="314" t="str">
        <f t="shared" si="22"/>
        <v>#REF!</v>
      </c>
      <c r="AN181" s="315" t="str">
        <f t="shared" si="23"/>
        <v>#REF!</v>
      </c>
      <c r="AO181" s="316" t="str">
        <f t="shared" si="24"/>
        <v>#REF!</v>
      </c>
      <c r="AP181" s="316" t="str">
        <f t="shared" si="25"/>
        <v>#REF!</v>
      </c>
      <c r="AQ181" s="316" t="str">
        <f t="shared" si="26"/>
        <v>#REF!</v>
      </c>
      <c r="AR181" s="316" t="str">
        <f t="shared" si="27"/>
        <v>#REF!</v>
      </c>
      <c r="AS181" s="316" t="str">
        <f t="shared" si="28"/>
        <v>#REF!</v>
      </c>
      <c r="AT181" s="316" t="str">
        <f t="shared" si="29"/>
        <v>#REF!</v>
      </c>
      <c r="AU181" s="317" t="str">
        <f t="shared" si="30"/>
        <v>#REF!</v>
      </c>
      <c r="AV181" s="318" t="str">
        <f t="shared" si="31"/>
        <v>#REF!</v>
      </c>
      <c r="AW181" s="137"/>
      <c r="AX181" s="1"/>
      <c r="AY181" s="1"/>
      <c r="AZ181" s="1"/>
    </row>
    <row r="182" ht="37.5" customHeight="1">
      <c r="A182" s="1"/>
      <c r="B182" s="295" t="str">
        <f t="shared" si="17"/>
        <v>#REF!</v>
      </c>
      <c r="C182" s="295" t="str">
        <f t="shared" si="18"/>
        <v>#REF!</v>
      </c>
      <c r="D182" s="311">
        <v>33.0</v>
      </c>
      <c r="E182" s="312" t="s">
        <v>306</v>
      </c>
      <c r="F182" s="26"/>
      <c r="G182" s="26"/>
      <c r="H182" s="26"/>
      <c r="I182" s="26"/>
      <c r="J182" s="26"/>
      <c r="K182" s="26"/>
      <c r="L182" s="26"/>
      <c r="M182" s="26"/>
      <c r="N182" s="26"/>
      <c r="O182" s="26"/>
      <c r="P182" s="26"/>
      <c r="Q182" s="26"/>
      <c r="R182" s="26"/>
      <c r="S182" s="26"/>
      <c r="T182" s="31"/>
      <c r="U182" s="313" t="str">
        <f>VLOOKUP($AO$73,'今回集計'!$B:$UG,'今回集計'!$SH$1,0)</f>
        <v>#REF!</v>
      </c>
      <c r="V182" s="31"/>
      <c r="W182" s="313" t="str">
        <f>VLOOKUP($AO$73,'今回集計'!$B:$UG,'今回集計'!$SI$1,0)</f>
        <v>#REF!</v>
      </c>
      <c r="X182" s="31"/>
      <c r="Y182" s="313" t="str">
        <f>VLOOKUP($AO$73,'今回集計'!$B:$UG,'今回集計'!$SJ$1,0)</f>
        <v>#REF!</v>
      </c>
      <c r="Z182" s="31"/>
      <c r="AA182" s="313" t="str">
        <f t="shared" si="19"/>
        <v>#REF!</v>
      </c>
      <c r="AB182" s="31"/>
      <c r="AC182" s="313" t="str">
        <f>VLOOKUP($AO$73,'今回集計'!$B:$UG,'今回集計'!$SK$1,0)</f>
        <v>#REF!</v>
      </c>
      <c r="AD182" s="31"/>
      <c r="AE182" s="299"/>
      <c r="AF182" s="228"/>
      <c r="AG182" s="162"/>
      <c r="AH182" s="301" t="str">
        <f t="shared" si="20"/>
        <v>#REF!</v>
      </c>
      <c r="AI182" s="302" t="str">
        <f t="shared" si="21"/>
        <v>#REF!</v>
      </c>
      <c r="AJ182" s="303" t="str">
        <f t="shared" si="32"/>
        <v>#REF!</v>
      </c>
      <c r="AK182" s="304" t="str">
        <f t="shared" si="33"/>
        <v>#REF!</v>
      </c>
      <c r="AL182" s="305"/>
      <c r="AM182" s="314" t="str">
        <f t="shared" si="22"/>
        <v>#REF!</v>
      </c>
      <c r="AN182" s="315" t="str">
        <f t="shared" si="23"/>
        <v>#REF!</v>
      </c>
      <c r="AO182" s="316" t="str">
        <f t="shared" si="24"/>
        <v>#REF!</v>
      </c>
      <c r="AP182" s="316" t="str">
        <f t="shared" si="25"/>
        <v>#REF!</v>
      </c>
      <c r="AQ182" s="316" t="str">
        <f t="shared" si="26"/>
        <v>#REF!</v>
      </c>
      <c r="AR182" s="316" t="str">
        <f t="shared" si="27"/>
        <v>#REF!</v>
      </c>
      <c r="AS182" s="316" t="str">
        <f t="shared" si="28"/>
        <v>#REF!</v>
      </c>
      <c r="AT182" s="316" t="str">
        <f t="shared" si="29"/>
        <v>#REF!</v>
      </c>
      <c r="AU182" s="317" t="str">
        <f t="shared" si="30"/>
        <v>#REF!</v>
      </c>
      <c r="AV182" s="318" t="str">
        <f t="shared" si="31"/>
        <v>#REF!</v>
      </c>
      <c r="AW182" s="137"/>
      <c r="AX182" s="1"/>
      <c r="AY182" s="1"/>
      <c r="AZ182" s="1"/>
    </row>
    <row r="183" ht="37.5" customHeight="1">
      <c r="A183" s="1"/>
      <c r="B183" s="295" t="str">
        <f t="shared" si="17"/>
        <v>#REF!</v>
      </c>
      <c r="C183" s="295" t="str">
        <f t="shared" si="18"/>
        <v>#REF!</v>
      </c>
      <c r="D183" s="311">
        <v>34.0</v>
      </c>
      <c r="E183" s="312" t="s">
        <v>307</v>
      </c>
      <c r="F183" s="26"/>
      <c r="G183" s="26"/>
      <c r="H183" s="26"/>
      <c r="I183" s="26"/>
      <c r="J183" s="26"/>
      <c r="K183" s="26"/>
      <c r="L183" s="26"/>
      <c r="M183" s="26"/>
      <c r="N183" s="26"/>
      <c r="O183" s="26"/>
      <c r="P183" s="26"/>
      <c r="Q183" s="26"/>
      <c r="R183" s="26"/>
      <c r="S183" s="26"/>
      <c r="T183" s="31"/>
      <c r="U183" s="313" t="str">
        <f>VLOOKUP($AO$73,'今回集計'!$B:$UG,'今回集計'!$SL$1,0)</f>
        <v>#REF!</v>
      </c>
      <c r="V183" s="31"/>
      <c r="W183" s="313" t="str">
        <f>VLOOKUP($AO$73,'今回集計'!$B:$UG,'今回集計'!$SM$1,0)</f>
        <v>#REF!</v>
      </c>
      <c r="X183" s="31"/>
      <c r="Y183" s="313" t="str">
        <f>VLOOKUP($AO$73,'今回集計'!$B:$UG,'今回集計'!$SN$1,0)</f>
        <v>#REF!</v>
      </c>
      <c r="Z183" s="31"/>
      <c r="AA183" s="313" t="str">
        <f t="shared" si="19"/>
        <v>#REF!</v>
      </c>
      <c r="AB183" s="31"/>
      <c r="AC183" s="313" t="str">
        <f>VLOOKUP($AO$73,'今回集計'!$B:$UG,'今回集計'!$SO$1,0)</f>
        <v>#REF!</v>
      </c>
      <c r="AD183" s="31"/>
      <c r="AE183" s="299"/>
      <c r="AF183" s="228"/>
      <c r="AG183" s="162"/>
      <c r="AH183" s="301" t="str">
        <f t="shared" si="20"/>
        <v>#REF!</v>
      </c>
      <c r="AI183" s="302" t="str">
        <f t="shared" si="21"/>
        <v>#REF!</v>
      </c>
      <c r="AJ183" s="303" t="str">
        <f t="shared" si="32"/>
        <v>#REF!</v>
      </c>
      <c r="AK183" s="304" t="str">
        <f t="shared" si="33"/>
        <v>#REF!</v>
      </c>
      <c r="AL183" s="305"/>
      <c r="AM183" s="314" t="str">
        <f t="shared" si="22"/>
        <v>#REF!</v>
      </c>
      <c r="AN183" s="315" t="str">
        <f t="shared" si="23"/>
        <v>#REF!</v>
      </c>
      <c r="AO183" s="316" t="str">
        <f t="shared" si="24"/>
        <v>#REF!</v>
      </c>
      <c r="AP183" s="316" t="str">
        <f t="shared" si="25"/>
        <v>#REF!</v>
      </c>
      <c r="AQ183" s="316" t="str">
        <f t="shared" si="26"/>
        <v>#REF!</v>
      </c>
      <c r="AR183" s="316" t="str">
        <f t="shared" si="27"/>
        <v>#REF!</v>
      </c>
      <c r="AS183" s="316" t="str">
        <f t="shared" si="28"/>
        <v>#REF!</v>
      </c>
      <c r="AT183" s="316" t="str">
        <f t="shared" si="29"/>
        <v>#REF!</v>
      </c>
      <c r="AU183" s="317" t="str">
        <f t="shared" si="30"/>
        <v>#REF!</v>
      </c>
      <c r="AV183" s="318" t="str">
        <f t="shared" si="31"/>
        <v>#REF!</v>
      </c>
      <c r="AW183" s="137"/>
      <c r="AX183" s="1"/>
      <c r="AY183" s="1"/>
      <c r="AZ183" s="1"/>
    </row>
    <row r="184" ht="37.5" customHeight="1">
      <c r="A184" s="1"/>
      <c r="B184" s="295" t="str">
        <f t="shared" si="17"/>
        <v>#REF!</v>
      </c>
      <c r="C184" s="295" t="str">
        <f t="shared" si="18"/>
        <v>#REF!</v>
      </c>
      <c r="D184" s="319">
        <v>35.0</v>
      </c>
      <c r="E184" s="320" t="s">
        <v>308</v>
      </c>
      <c r="F184" s="34"/>
      <c r="G184" s="34"/>
      <c r="H184" s="34"/>
      <c r="I184" s="34"/>
      <c r="J184" s="34"/>
      <c r="K184" s="34"/>
      <c r="L184" s="34"/>
      <c r="M184" s="34"/>
      <c r="N184" s="34"/>
      <c r="O184" s="34"/>
      <c r="P184" s="34"/>
      <c r="Q184" s="34"/>
      <c r="R184" s="34"/>
      <c r="S184" s="34"/>
      <c r="T184" s="39"/>
      <c r="U184" s="321" t="str">
        <f>VLOOKUP($AO$73,'今回集計'!$B:$UG,'今回集計'!$SP$1,0)</f>
        <v>#REF!</v>
      </c>
      <c r="V184" s="39"/>
      <c r="W184" s="321" t="str">
        <f>VLOOKUP($AO$73,'今回集計'!$B:$UG,'今回集計'!$SQ$1,0)</f>
        <v>#REF!</v>
      </c>
      <c r="X184" s="39"/>
      <c r="Y184" s="321" t="str">
        <f>VLOOKUP($AO$73,'今回集計'!$B:$UG,'今回集計'!$SR$1,0)</f>
        <v>#REF!</v>
      </c>
      <c r="Z184" s="39"/>
      <c r="AA184" s="321" t="str">
        <f t="shared" si="19"/>
        <v>#REF!</v>
      </c>
      <c r="AB184" s="39"/>
      <c r="AC184" s="321" t="str">
        <f>VLOOKUP($AO$73,'今回集計'!$B:$UG,'今回集計'!$SS$1,0)</f>
        <v>#REF!</v>
      </c>
      <c r="AD184" s="39"/>
      <c r="AE184" s="299"/>
      <c r="AF184" s="228"/>
      <c r="AG184" s="162"/>
      <c r="AH184" s="301" t="str">
        <f t="shared" si="20"/>
        <v>#REF!</v>
      </c>
      <c r="AI184" s="302" t="str">
        <f t="shared" si="21"/>
        <v>#REF!</v>
      </c>
      <c r="AJ184" s="303" t="str">
        <f t="shared" si="32"/>
        <v>#REF!</v>
      </c>
      <c r="AK184" s="304" t="str">
        <f t="shared" si="33"/>
        <v>#REF!</v>
      </c>
      <c r="AL184" s="305"/>
      <c r="AM184" s="322" t="str">
        <f t="shared" si="22"/>
        <v>#REF!</v>
      </c>
      <c r="AN184" s="323" t="str">
        <f t="shared" si="23"/>
        <v>#REF!</v>
      </c>
      <c r="AO184" s="324" t="str">
        <f t="shared" si="24"/>
        <v>#REF!</v>
      </c>
      <c r="AP184" s="324" t="str">
        <f t="shared" si="25"/>
        <v>#REF!</v>
      </c>
      <c r="AQ184" s="324" t="str">
        <f t="shared" si="26"/>
        <v>#REF!</v>
      </c>
      <c r="AR184" s="324" t="str">
        <f t="shared" si="27"/>
        <v>#REF!</v>
      </c>
      <c r="AS184" s="324" t="str">
        <f t="shared" si="28"/>
        <v>#REF!</v>
      </c>
      <c r="AT184" s="324" t="str">
        <f t="shared" si="29"/>
        <v>#REF!</v>
      </c>
      <c r="AU184" s="325" t="str">
        <f t="shared" si="30"/>
        <v>#REF!</v>
      </c>
      <c r="AV184" s="326" t="str">
        <f t="shared" si="31"/>
        <v>#REF!</v>
      </c>
      <c r="AW184" s="137"/>
      <c r="AX184" s="1"/>
      <c r="AY184" s="1"/>
      <c r="AZ184" s="1"/>
    </row>
    <row r="185" ht="37.5" customHeight="1">
      <c r="A185" s="1"/>
      <c r="B185" s="295" t="str">
        <f t="shared" si="17"/>
        <v>#REF!</v>
      </c>
      <c r="C185" s="295" t="str">
        <f t="shared" si="18"/>
        <v>#REF!</v>
      </c>
      <c r="D185" s="296">
        <v>36.0</v>
      </c>
      <c r="E185" s="297" t="s">
        <v>309</v>
      </c>
      <c r="F185" s="19"/>
      <c r="G185" s="19"/>
      <c r="H185" s="19"/>
      <c r="I185" s="19"/>
      <c r="J185" s="19"/>
      <c r="K185" s="19"/>
      <c r="L185" s="19"/>
      <c r="M185" s="19"/>
      <c r="N185" s="19"/>
      <c r="O185" s="19"/>
      <c r="P185" s="19"/>
      <c r="Q185" s="19"/>
      <c r="R185" s="19"/>
      <c r="S185" s="19"/>
      <c r="T185" s="23"/>
      <c r="U185" s="298" t="str">
        <f>VLOOKUP($AO$73,'今回集計'!$B:$UG,'今回集計'!$ST$1,0)</f>
        <v>#REF!</v>
      </c>
      <c r="V185" s="23"/>
      <c r="W185" s="298" t="str">
        <f>VLOOKUP($AO$73,'今回集計'!$B:$UG,'今回集計'!$SU$1,0)</f>
        <v>#REF!</v>
      </c>
      <c r="X185" s="23"/>
      <c r="Y185" s="298" t="str">
        <f>VLOOKUP($AO$73,'今回集計'!$B:$UG,'今回集計'!$SV$1,0)</f>
        <v>#REF!</v>
      </c>
      <c r="Z185" s="23"/>
      <c r="AA185" s="298" t="str">
        <f t="shared" si="19"/>
        <v>#REF!</v>
      </c>
      <c r="AB185" s="23"/>
      <c r="AC185" s="298" t="str">
        <f>VLOOKUP($AO$73,'今回集計'!$B:$UG,'今回集計'!$SW$1,0)</f>
        <v>#REF!</v>
      </c>
      <c r="AD185" s="23"/>
      <c r="AE185" s="299"/>
      <c r="AF185" s="228"/>
      <c r="AG185" s="162"/>
      <c r="AH185" s="301" t="str">
        <f t="shared" si="20"/>
        <v>#REF!</v>
      </c>
      <c r="AI185" s="302" t="str">
        <f t="shared" si="21"/>
        <v>#REF!</v>
      </c>
      <c r="AJ185" s="303" t="str">
        <f t="shared" si="32"/>
        <v>#REF!</v>
      </c>
      <c r="AK185" s="304" t="str">
        <f t="shared" si="33"/>
        <v>#REF!</v>
      </c>
      <c r="AL185" s="305"/>
      <c r="AM185" s="306" t="str">
        <f t="shared" si="22"/>
        <v>#REF!</v>
      </c>
      <c r="AN185" s="307" t="str">
        <f t="shared" si="23"/>
        <v>#REF!</v>
      </c>
      <c r="AO185" s="308" t="str">
        <f t="shared" si="24"/>
        <v>#REF!</v>
      </c>
      <c r="AP185" s="308" t="str">
        <f t="shared" si="25"/>
        <v>#REF!</v>
      </c>
      <c r="AQ185" s="308" t="str">
        <f t="shared" si="26"/>
        <v>#REF!</v>
      </c>
      <c r="AR185" s="308" t="str">
        <f t="shared" si="27"/>
        <v>#REF!</v>
      </c>
      <c r="AS185" s="308" t="str">
        <f t="shared" si="28"/>
        <v>#REF!</v>
      </c>
      <c r="AT185" s="308" t="str">
        <f t="shared" si="29"/>
        <v>#REF!</v>
      </c>
      <c r="AU185" s="309" t="str">
        <f t="shared" si="30"/>
        <v>#REF!</v>
      </c>
      <c r="AV185" s="310" t="str">
        <f t="shared" si="31"/>
        <v>#REF!</v>
      </c>
      <c r="AW185" s="137"/>
      <c r="AX185" s="1"/>
      <c r="AY185" s="1"/>
      <c r="AZ185" s="1"/>
    </row>
    <row r="186" ht="37.5" customHeight="1">
      <c r="A186" s="1"/>
      <c r="B186" s="295" t="str">
        <f t="shared" si="17"/>
        <v>#REF!</v>
      </c>
      <c r="C186" s="295" t="str">
        <f t="shared" si="18"/>
        <v>#REF!</v>
      </c>
      <c r="D186" s="311">
        <v>37.0</v>
      </c>
      <c r="E186" s="312" t="s">
        <v>310</v>
      </c>
      <c r="F186" s="26"/>
      <c r="G186" s="26"/>
      <c r="H186" s="26"/>
      <c r="I186" s="26"/>
      <c r="J186" s="26"/>
      <c r="K186" s="26"/>
      <c r="L186" s="26"/>
      <c r="M186" s="26"/>
      <c r="N186" s="26"/>
      <c r="O186" s="26"/>
      <c r="P186" s="26"/>
      <c r="Q186" s="26"/>
      <c r="R186" s="26"/>
      <c r="S186" s="26"/>
      <c r="T186" s="31"/>
      <c r="U186" s="313" t="str">
        <f>VLOOKUP($AO$73,'今回集計'!$B:$UG,'今回集計'!$SX$1,0)</f>
        <v>#REF!</v>
      </c>
      <c r="V186" s="31"/>
      <c r="W186" s="313" t="str">
        <f>VLOOKUP($AO$73,'今回集計'!$B:$UG,'今回集計'!$SY$1,0)</f>
        <v>#REF!</v>
      </c>
      <c r="X186" s="31"/>
      <c r="Y186" s="313" t="str">
        <f>VLOOKUP($AO$73,'今回集計'!$B:$UG,'今回集計'!$SZ$1,0)</f>
        <v>#REF!</v>
      </c>
      <c r="Z186" s="31"/>
      <c r="AA186" s="313" t="str">
        <f t="shared" si="19"/>
        <v>#REF!</v>
      </c>
      <c r="AB186" s="31"/>
      <c r="AC186" s="313" t="str">
        <f>VLOOKUP($AO$73,'今回集計'!$B:$UG,'今回集計'!$TA$1,0)</f>
        <v>#REF!</v>
      </c>
      <c r="AD186" s="31"/>
      <c r="AE186" s="299"/>
      <c r="AF186" s="228"/>
      <c r="AG186" s="162"/>
      <c r="AH186" s="301" t="str">
        <f t="shared" si="20"/>
        <v>#REF!</v>
      </c>
      <c r="AI186" s="302" t="str">
        <f t="shared" si="21"/>
        <v>#REF!</v>
      </c>
      <c r="AJ186" s="303" t="str">
        <f t="shared" si="32"/>
        <v>#REF!</v>
      </c>
      <c r="AK186" s="304" t="str">
        <f t="shared" si="33"/>
        <v>#REF!</v>
      </c>
      <c r="AL186" s="305"/>
      <c r="AM186" s="314" t="str">
        <f t="shared" si="22"/>
        <v>#REF!</v>
      </c>
      <c r="AN186" s="315" t="str">
        <f t="shared" si="23"/>
        <v>#REF!</v>
      </c>
      <c r="AO186" s="316" t="str">
        <f t="shared" si="24"/>
        <v>#REF!</v>
      </c>
      <c r="AP186" s="316" t="str">
        <f t="shared" si="25"/>
        <v>#REF!</v>
      </c>
      <c r="AQ186" s="316" t="str">
        <f t="shared" si="26"/>
        <v>#REF!</v>
      </c>
      <c r="AR186" s="316" t="str">
        <f t="shared" si="27"/>
        <v>#REF!</v>
      </c>
      <c r="AS186" s="316" t="str">
        <f t="shared" si="28"/>
        <v>#REF!</v>
      </c>
      <c r="AT186" s="316" t="str">
        <f t="shared" si="29"/>
        <v>#REF!</v>
      </c>
      <c r="AU186" s="317" t="str">
        <f t="shared" si="30"/>
        <v>#REF!</v>
      </c>
      <c r="AV186" s="318" t="str">
        <f t="shared" si="31"/>
        <v>#REF!</v>
      </c>
      <c r="AW186" s="137"/>
      <c r="AX186" s="1"/>
      <c r="AY186" s="1"/>
      <c r="AZ186" s="1"/>
    </row>
    <row r="187" ht="37.5" customHeight="1">
      <c r="A187" s="1"/>
      <c r="B187" s="295" t="str">
        <f t="shared" si="17"/>
        <v>#REF!</v>
      </c>
      <c r="C187" s="295" t="str">
        <f t="shared" si="18"/>
        <v>#REF!</v>
      </c>
      <c r="D187" s="311">
        <v>38.0</v>
      </c>
      <c r="E187" s="312" t="s">
        <v>311</v>
      </c>
      <c r="F187" s="26"/>
      <c r="G187" s="26"/>
      <c r="H187" s="26"/>
      <c r="I187" s="26"/>
      <c r="J187" s="26"/>
      <c r="K187" s="26"/>
      <c r="L187" s="26"/>
      <c r="M187" s="26"/>
      <c r="N187" s="26"/>
      <c r="O187" s="26"/>
      <c r="P187" s="26"/>
      <c r="Q187" s="26"/>
      <c r="R187" s="26"/>
      <c r="S187" s="26"/>
      <c r="T187" s="31"/>
      <c r="U187" s="313" t="str">
        <f>VLOOKUP($AO$73,'今回集計'!$B:$UG,'今回集計'!$TB$1,0)</f>
        <v>#REF!</v>
      </c>
      <c r="V187" s="31"/>
      <c r="W187" s="313" t="str">
        <f>VLOOKUP($AO$73,'今回集計'!$B:$UG,'今回集計'!$TC$1,0)</f>
        <v>#REF!</v>
      </c>
      <c r="X187" s="31"/>
      <c r="Y187" s="313" t="str">
        <f>VLOOKUP($AO$73,'今回集計'!$B:$UG,'今回集計'!$TD$1,0)</f>
        <v>#REF!</v>
      </c>
      <c r="Z187" s="31"/>
      <c r="AA187" s="313" t="str">
        <f t="shared" si="19"/>
        <v>#REF!</v>
      </c>
      <c r="AB187" s="31"/>
      <c r="AC187" s="313" t="str">
        <f>VLOOKUP($AO$73,'今回集計'!$B:$UG,'今回集計'!$TE$1,0)</f>
        <v>#REF!</v>
      </c>
      <c r="AD187" s="31"/>
      <c r="AE187" s="299"/>
      <c r="AF187" s="228"/>
      <c r="AG187" s="162"/>
      <c r="AH187" s="301" t="str">
        <f t="shared" si="20"/>
        <v>#REF!</v>
      </c>
      <c r="AI187" s="302" t="str">
        <f t="shared" si="21"/>
        <v>#REF!</v>
      </c>
      <c r="AJ187" s="303" t="str">
        <f t="shared" si="32"/>
        <v>#REF!</v>
      </c>
      <c r="AK187" s="304" t="str">
        <f t="shared" si="33"/>
        <v>#REF!</v>
      </c>
      <c r="AL187" s="305"/>
      <c r="AM187" s="314" t="str">
        <f t="shared" si="22"/>
        <v>#REF!</v>
      </c>
      <c r="AN187" s="315" t="str">
        <f t="shared" si="23"/>
        <v>#REF!</v>
      </c>
      <c r="AO187" s="316" t="str">
        <f t="shared" si="24"/>
        <v>#REF!</v>
      </c>
      <c r="AP187" s="316" t="str">
        <f t="shared" si="25"/>
        <v>#REF!</v>
      </c>
      <c r="AQ187" s="316" t="str">
        <f t="shared" si="26"/>
        <v>#REF!</v>
      </c>
      <c r="AR187" s="316" t="str">
        <f t="shared" si="27"/>
        <v>#REF!</v>
      </c>
      <c r="AS187" s="316" t="str">
        <f t="shared" si="28"/>
        <v>#REF!</v>
      </c>
      <c r="AT187" s="316" t="str">
        <f t="shared" si="29"/>
        <v>#REF!</v>
      </c>
      <c r="AU187" s="317" t="str">
        <f t="shared" si="30"/>
        <v>#REF!</v>
      </c>
      <c r="AV187" s="318" t="str">
        <f t="shared" si="31"/>
        <v>#REF!</v>
      </c>
      <c r="AW187" s="137"/>
      <c r="AX187" s="1"/>
      <c r="AY187" s="1"/>
      <c r="AZ187" s="1"/>
    </row>
    <row r="188" ht="37.5" customHeight="1">
      <c r="A188" s="1"/>
      <c r="B188" s="295" t="str">
        <f t="shared" si="17"/>
        <v>#REF!</v>
      </c>
      <c r="C188" s="295" t="str">
        <f t="shared" si="18"/>
        <v>#REF!</v>
      </c>
      <c r="D188" s="311">
        <v>39.0</v>
      </c>
      <c r="E188" s="312" t="s">
        <v>312</v>
      </c>
      <c r="F188" s="26"/>
      <c r="G188" s="26"/>
      <c r="H188" s="26"/>
      <c r="I188" s="26"/>
      <c r="J188" s="26"/>
      <c r="K188" s="26"/>
      <c r="L188" s="26"/>
      <c r="M188" s="26"/>
      <c r="N188" s="26"/>
      <c r="O188" s="26"/>
      <c r="P188" s="26"/>
      <c r="Q188" s="26"/>
      <c r="R188" s="26"/>
      <c r="S188" s="26"/>
      <c r="T188" s="31"/>
      <c r="U188" s="313" t="str">
        <f>VLOOKUP($AO$73,'今回集計'!$B:$UG,'今回集計'!$TF$1,0)</f>
        <v>#REF!</v>
      </c>
      <c r="V188" s="31"/>
      <c r="W188" s="313" t="str">
        <f>VLOOKUP($AO$73,'今回集計'!$B:$UG,'今回集計'!$TG$1,0)</f>
        <v>#REF!</v>
      </c>
      <c r="X188" s="31"/>
      <c r="Y188" s="313" t="str">
        <f>VLOOKUP($AO$73,'今回集計'!$B:$UG,'今回集計'!$TH$1,0)</f>
        <v>#REF!</v>
      </c>
      <c r="Z188" s="31"/>
      <c r="AA188" s="313" t="str">
        <f t="shared" si="19"/>
        <v>#REF!</v>
      </c>
      <c r="AB188" s="31"/>
      <c r="AC188" s="313" t="str">
        <f>VLOOKUP($AO$73,'今回集計'!$B:$UG,'今回集計'!$TI$1,0)</f>
        <v>#REF!</v>
      </c>
      <c r="AD188" s="31"/>
      <c r="AE188" s="299"/>
      <c r="AF188" s="228"/>
      <c r="AG188" s="162"/>
      <c r="AH188" s="301" t="str">
        <f t="shared" si="20"/>
        <v>#REF!</v>
      </c>
      <c r="AI188" s="302" t="str">
        <f t="shared" si="21"/>
        <v>#REF!</v>
      </c>
      <c r="AJ188" s="303" t="str">
        <f t="shared" si="32"/>
        <v>#REF!</v>
      </c>
      <c r="AK188" s="304" t="str">
        <f t="shared" si="33"/>
        <v>#REF!</v>
      </c>
      <c r="AL188" s="305"/>
      <c r="AM188" s="314" t="str">
        <f t="shared" si="22"/>
        <v>#REF!</v>
      </c>
      <c r="AN188" s="315" t="str">
        <f t="shared" si="23"/>
        <v>#REF!</v>
      </c>
      <c r="AO188" s="316" t="str">
        <f t="shared" si="24"/>
        <v>#REF!</v>
      </c>
      <c r="AP188" s="316" t="str">
        <f t="shared" si="25"/>
        <v>#REF!</v>
      </c>
      <c r="AQ188" s="316" t="str">
        <f t="shared" si="26"/>
        <v>#REF!</v>
      </c>
      <c r="AR188" s="316" t="str">
        <f t="shared" si="27"/>
        <v>#REF!</v>
      </c>
      <c r="AS188" s="316" t="str">
        <f t="shared" si="28"/>
        <v>#REF!</v>
      </c>
      <c r="AT188" s="316" t="str">
        <f t="shared" si="29"/>
        <v>#REF!</v>
      </c>
      <c r="AU188" s="317" t="str">
        <f t="shared" si="30"/>
        <v>#REF!</v>
      </c>
      <c r="AV188" s="318" t="str">
        <f t="shared" si="31"/>
        <v>#REF!</v>
      </c>
      <c r="AW188" s="137"/>
      <c r="AX188" s="1"/>
      <c r="AY188" s="1"/>
      <c r="AZ188" s="1"/>
    </row>
    <row r="189" ht="37.5" customHeight="1">
      <c r="A189" s="1"/>
      <c r="B189" s="295" t="str">
        <f t="shared" si="17"/>
        <v>#REF!</v>
      </c>
      <c r="C189" s="295" t="str">
        <f t="shared" si="18"/>
        <v>#REF!</v>
      </c>
      <c r="D189" s="319">
        <v>40.0</v>
      </c>
      <c r="E189" s="320" t="s">
        <v>313</v>
      </c>
      <c r="F189" s="34"/>
      <c r="G189" s="34"/>
      <c r="H189" s="34"/>
      <c r="I189" s="34"/>
      <c r="J189" s="34"/>
      <c r="K189" s="34"/>
      <c r="L189" s="34"/>
      <c r="M189" s="34"/>
      <c r="N189" s="34"/>
      <c r="O189" s="34"/>
      <c r="P189" s="34"/>
      <c r="Q189" s="34"/>
      <c r="R189" s="34"/>
      <c r="S189" s="34"/>
      <c r="T189" s="39"/>
      <c r="U189" s="321" t="str">
        <f>VLOOKUP($AO$73,'今回集計'!$B:$UG,'今回集計'!$TJ$1,0)</f>
        <v>#REF!</v>
      </c>
      <c r="V189" s="39"/>
      <c r="W189" s="321" t="str">
        <f>VLOOKUP($AO$73,'今回集計'!$B:$UG,'今回集計'!$TK$1,0)</f>
        <v>#REF!</v>
      </c>
      <c r="X189" s="39"/>
      <c r="Y189" s="321" t="str">
        <f>VLOOKUP($AO$73,'今回集計'!$B:$UG,'今回集計'!$TL$1,0)</f>
        <v>#REF!</v>
      </c>
      <c r="Z189" s="39"/>
      <c r="AA189" s="321" t="str">
        <f t="shared" si="19"/>
        <v>#REF!</v>
      </c>
      <c r="AB189" s="39"/>
      <c r="AC189" s="321" t="str">
        <f>VLOOKUP($AO$73,'今回集計'!$B:$UG,'今回集計'!$TM$1,0)</f>
        <v>#REF!</v>
      </c>
      <c r="AD189" s="39"/>
      <c r="AE189" s="299"/>
      <c r="AF189" s="228"/>
      <c r="AG189" s="162"/>
      <c r="AH189" s="301" t="str">
        <f t="shared" si="20"/>
        <v>#REF!</v>
      </c>
      <c r="AI189" s="302" t="str">
        <f t="shared" si="21"/>
        <v>#REF!</v>
      </c>
      <c r="AJ189" s="303" t="str">
        <f t="shared" si="32"/>
        <v>#REF!</v>
      </c>
      <c r="AK189" s="304" t="str">
        <f t="shared" si="33"/>
        <v>#REF!</v>
      </c>
      <c r="AL189" s="305"/>
      <c r="AM189" s="322" t="str">
        <f t="shared" si="22"/>
        <v>#REF!</v>
      </c>
      <c r="AN189" s="323" t="str">
        <f t="shared" si="23"/>
        <v>#REF!</v>
      </c>
      <c r="AO189" s="324" t="str">
        <f t="shared" si="24"/>
        <v>#REF!</v>
      </c>
      <c r="AP189" s="324" t="str">
        <f t="shared" si="25"/>
        <v>#REF!</v>
      </c>
      <c r="AQ189" s="324" t="str">
        <f t="shared" si="26"/>
        <v>#REF!</v>
      </c>
      <c r="AR189" s="324" t="str">
        <f t="shared" si="27"/>
        <v>#REF!</v>
      </c>
      <c r="AS189" s="324" t="str">
        <f t="shared" si="28"/>
        <v>#REF!</v>
      </c>
      <c r="AT189" s="324" t="str">
        <f t="shared" si="29"/>
        <v>#REF!</v>
      </c>
      <c r="AU189" s="325" t="str">
        <f t="shared" si="30"/>
        <v>#REF!</v>
      </c>
      <c r="AV189" s="326" t="str">
        <f t="shared" si="31"/>
        <v>#REF!</v>
      </c>
      <c r="AW189" s="137"/>
      <c r="AX189" s="1"/>
      <c r="AY189" s="1"/>
      <c r="AZ189" s="1"/>
    </row>
    <row r="190" ht="37.5" customHeight="1">
      <c r="A190" s="1"/>
      <c r="B190" s="295" t="str">
        <f t="shared" si="17"/>
        <v>#REF!</v>
      </c>
      <c r="C190" s="295" t="str">
        <f t="shared" si="18"/>
        <v>#REF!</v>
      </c>
      <c r="D190" s="296">
        <v>41.0</v>
      </c>
      <c r="E190" s="297" t="s">
        <v>314</v>
      </c>
      <c r="F190" s="19"/>
      <c r="G190" s="19"/>
      <c r="H190" s="19"/>
      <c r="I190" s="19"/>
      <c r="J190" s="19"/>
      <c r="K190" s="19"/>
      <c r="L190" s="19"/>
      <c r="M190" s="19"/>
      <c r="N190" s="19"/>
      <c r="O190" s="19"/>
      <c r="P190" s="19"/>
      <c r="Q190" s="19"/>
      <c r="R190" s="19"/>
      <c r="S190" s="19"/>
      <c r="T190" s="23"/>
      <c r="U190" s="298" t="str">
        <f>VLOOKUP($AO$73,'今回集計'!$B:$UG,'今回集計'!$TN$1,0)</f>
        <v>#REF!</v>
      </c>
      <c r="V190" s="23"/>
      <c r="W190" s="298" t="str">
        <f>VLOOKUP($AO$73,'今回集計'!$B:$UG,'今回集計'!$TO$1,0)</f>
        <v>#REF!</v>
      </c>
      <c r="X190" s="23"/>
      <c r="Y190" s="298" t="str">
        <f>VLOOKUP($AO$73,'今回集計'!$B:$UG,'今回集計'!$TP$1,0)</f>
        <v>#REF!</v>
      </c>
      <c r="Z190" s="23"/>
      <c r="AA190" s="298" t="str">
        <f t="shared" si="19"/>
        <v>#REF!</v>
      </c>
      <c r="AB190" s="23"/>
      <c r="AC190" s="298" t="str">
        <f>VLOOKUP($AO$73,'今回集計'!$B:$UG,'今回集計'!$TQ$1,0)</f>
        <v>#REF!</v>
      </c>
      <c r="AD190" s="23"/>
      <c r="AE190" s="299"/>
      <c r="AF190" s="232"/>
      <c r="AG190" s="162"/>
      <c r="AH190" s="301" t="str">
        <f t="shared" si="20"/>
        <v>#REF!</v>
      </c>
      <c r="AI190" s="302" t="str">
        <f t="shared" si="21"/>
        <v>#REF!</v>
      </c>
      <c r="AJ190" s="303" t="str">
        <f t="shared" si="32"/>
        <v>#REF!</v>
      </c>
      <c r="AK190" s="304" t="str">
        <f t="shared" si="33"/>
        <v>#REF!</v>
      </c>
      <c r="AL190" s="305"/>
      <c r="AM190" s="306" t="str">
        <f t="shared" si="22"/>
        <v>#REF!</v>
      </c>
      <c r="AN190" s="307" t="str">
        <f t="shared" si="23"/>
        <v>#REF!</v>
      </c>
      <c r="AO190" s="308" t="str">
        <f t="shared" si="24"/>
        <v>#REF!</v>
      </c>
      <c r="AP190" s="308" t="str">
        <f t="shared" si="25"/>
        <v>#REF!</v>
      </c>
      <c r="AQ190" s="308" t="str">
        <f t="shared" si="26"/>
        <v>#REF!</v>
      </c>
      <c r="AR190" s="308" t="str">
        <f t="shared" si="27"/>
        <v>#REF!</v>
      </c>
      <c r="AS190" s="308" t="str">
        <f t="shared" si="28"/>
        <v>#REF!</v>
      </c>
      <c r="AT190" s="308" t="str">
        <f t="shared" si="29"/>
        <v>#REF!</v>
      </c>
      <c r="AU190" s="309" t="str">
        <f t="shared" si="30"/>
        <v>#REF!</v>
      </c>
      <c r="AV190" s="310" t="str">
        <f t="shared" si="31"/>
        <v>#REF!</v>
      </c>
      <c r="AW190" s="137"/>
      <c r="AX190" s="1"/>
      <c r="AY190" s="1"/>
      <c r="AZ190" s="1"/>
    </row>
    <row r="191" ht="37.5" customHeight="1">
      <c r="A191" s="1"/>
      <c r="B191" s="295" t="str">
        <f t="shared" si="17"/>
        <v>#REF!</v>
      </c>
      <c r="C191" s="295" t="str">
        <f t="shared" si="18"/>
        <v>#REF!</v>
      </c>
      <c r="D191" s="311">
        <v>42.0</v>
      </c>
      <c r="E191" s="312" t="s">
        <v>315</v>
      </c>
      <c r="F191" s="26"/>
      <c r="G191" s="26"/>
      <c r="H191" s="26"/>
      <c r="I191" s="26"/>
      <c r="J191" s="26"/>
      <c r="K191" s="26"/>
      <c r="L191" s="26"/>
      <c r="M191" s="26"/>
      <c r="N191" s="26"/>
      <c r="O191" s="26"/>
      <c r="P191" s="26"/>
      <c r="Q191" s="26"/>
      <c r="R191" s="26"/>
      <c r="S191" s="26"/>
      <c r="T191" s="31"/>
      <c r="U191" s="313" t="str">
        <f>VLOOKUP($AO$73,'今回集計'!$B:$UG,'今回集計'!$TR$1,0)</f>
        <v>#REF!</v>
      </c>
      <c r="V191" s="31"/>
      <c r="W191" s="313" t="str">
        <f>VLOOKUP($AO$73,'今回集計'!$B:$UG,'今回集計'!$TS$1,0)</f>
        <v>#REF!</v>
      </c>
      <c r="X191" s="31"/>
      <c r="Y191" s="313" t="str">
        <f>VLOOKUP($AO$73,'今回集計'!$B:$UG,'今回集計'!$TT$1,0)</f>
        <v>#REF!</v>
      </c>
      <c r="Z191" s="31"/>
      <c r="AA191" s="313" t="str">
        <f t="shared" si="19"/>
        <v>#REF!</v>
      </c>
      <c r="AB191" s="31"/>
      <c r="AC191" s="313" t="str">
        <f>VLOOKUP($AO$73,'今回集計'!$B:$UG,'今回集計'!$TU$1,0)</f>
        <v>#REF!</v>
      </c>
      <c r="AD191" s="31"/>
      <c r="AE191" s="299"/>
      <c r="AF191" s="232"/>
      <c r="AG191" s="162"/>
      <c r="AH191" s="301" t="str">
        <f t="shared" si="20"/>
        <v>#REF!</v>
      </c>
      <c r="AI191" s="302" t="str">
        <f t="shared" si="21"/>
        <v>#REF!</v>
      </c>
      <c r="AJ191" s="303" t="str">
        <f t="shared" si="32"/>
        <v>#REF!</v>
      </c>
      <c r="AK191" s="304" t="str">
        <f t="shared" si="33"/>
        <v>#REF!</v>
      </c>
      <c r="AL191" s="305"/>
      <c r="AM191" s="314" t="str">
        <f t="shared" si="22"/>
        <v>#REF!</v>
      </c>
      <c r="AN191" s="315" t="str">
        <f t="shared" si="23"/>
        <v>#REF!</v>
      </c>
      <c r="AO191" s="316" t="str">
        <f t="shared" si="24"/>
        <v>#REF!</v>
      </c>
      <c r="AP191" s="316" t="str">
        <f t="shared" si="25"/>
        <v>#REF!</v>
      </c>
      <c r="AQ191" s="316" t="str">
        <f t="shared" si="26"/>
        <v>#REF!</v>
      </c>
      <c r="AR191" s="316" t="str">
        <f t="shared" si="27"/>
        <v>#REF!</v>
      </c>
      <c r="AS191" s="316" t="str">
        <f t="shared" si="28"/>
        <v>#REF!</v>
      </c>
      <c r="AT191" s="316" t="str">
        <f t="shared" si="29"/>
        <v>#REF!</v>
      </c>
      <c r="AU191" s="317" t="str">
        <f t="shared" si="30"/>
        <v>#REF!</v>
      </c>
      <c r="AV191" s="318" t="str">
        <f t="shared" si="31"/>
        <v>#REF!</v>
      </c>
      <c r="AW191" s="137"/>
      <c r="AX191" s="1"/>
      <c r="AY191" s="1"/>
      <c r="AZ191" s="1"/>
    </row>
    <row r="192" ht="37.5" customHeight="1">
      <c r="A192" s="1"/>
      <c r="B192" s="295" t="str">
        <f t="shared" si="17"/>
        <v>#REF!</v>
      </c>
      <c r="C192" s="295" t="str">
        <f t="shared" si="18"/>
        <v>#REF!</v>
      </c>
      <c r="D192" s="311">
        <v>43.0</v>
      </c>
      <c r="E192" s="312" t="s">
        <v>316</v>
      </c>
      <c r="F192" s="26"/>
      <c r="G192" s="26"/>
      <c r="H192" s="26"/>
      <c r="I192" s="26"/>
      <c r="J192" s="26"/>
      <c r="K192" s="26"/>
      <c r="L192" s="26"/>
      <c r="M192" s="26"/>
      <c r="N192" s="26"/>
      <c r="O192" s="26"/>
      <c r="P192" s="26"/>
      <c r="Q192" s="26"/>
      <c r="R192" s="26"/>
      <c r="S192" s="26"/>
      <c r="T192" s="31"/>
      <c r="U192" s="313" t="str">
        <f>VLOOKUP($AO$73,'今回集計'!$B:$UG,'今回集計'!$TV$1,0)</f>
        <v>#REF!</v>
      </c>
      <c r="V192" s="31"/>
      <c r="W192" s="313" t="str">
        <f>VLOOKUP($AO$73,'今回集計'!$B:$UG,'今回集計'!$TW$1,0)</f>
        <v>#REF!</v>
      </c>
      <c r="X192" s="31"/>
      <c r="Y192" s="313" t="str">
        <f>VLOOKUP($AO$73,'今回集計'!$B:$UG,'今回集計'!$TX$1,0)</f>
        <v>#REF!</v>
      </c>
      <c r="Z192" s="31"/>
      <c r="AA192" s="313" t="str">
        <f t="shared" si="19"/>
        <v>#REF!</v>
      </c>
      <c r="AB192" s="31"/>
      <c r="AC192" s="313" t="str">
        <f>VLOOKUP($AO$73,'今回集計'!$B:$UG,'今回集計'!$TY$1,0)</f>
        <v>#REF!</v>
      </c>
      <c r="AD192" s="31"/>
      <c r="AE192" s="299"/>
      <c r="AF192" s="232"/>
      <c r="AG192" s="162"/>
      <c r="AH192" s="301" t="str">
        <f t="shared" si="20"/>
        <v>#REF!</v>
      </c>
      <c r="AI192" s="302" t="str">
        <f t="shared" si="21"/>
        <v>#REF!</v>
      </c>
      <c r="AJ192" s="303" t="str">
        <f t="shared" si="32"/>
        <v>#REF!</v>
      </c>
      <c r="AK192" s="304" t="str">
        <f t="shared" si="33"/>
        <v>#REF!</v>
      </c>
      <c r="AL192" s="305"/>
      <c r="AM192" s="314" t="str">
        <f t="shared" si="22"/>
        <v>#REF!</v>
      </c>
      <c r="AN192" s="315" t="str">
        <f t="shared" si="23"/>
        <v>#REF!</v>
      </c>
      <c r="AO192" s="316" t="str">
        <f t="shared" si="24"/>
        <v>#REF!</v>
      </c>
      <c r="AP192" s="316" t="str">
        <f t="shared" si="25"/>
        <v>#REF!</v>
      </c>
      <c r="AQ192" s="316" t="str">
        <f t="shared" si="26"/>
        <v>#REF!</v>
      </c>
      <c r="AR192" s="316" t="str">
        <f t="shared" si="27"/>
        <v>#REF!</v>
      </c>
      <c r="AS192" s="316" t="str">
        <f t="shared" si="28"/>
        <v>#REF!</v>
      </c>
      <c r="AT192" s="316" t="str">
        <f t="shared" si="29"/>
        <v>#REF!</v>
      </c>
      <c r="AU192" s="317" t="str">
        <f t="shared" si="30"/>
        <v>#REF!</v>
      </c>
      <c r="AV192" s="318" t="str">
        <f t="shared" si="31"/>
        <v>#REF!</v>
      </c>
      <c r="AW192" s="137"/>
      <c r="AX192" s="1"/>
      <c r="AY192" s="1"/>
      <c r="AZ192" s="1"/>
    </row>
    <row r="193" ht="37.5" customHeight="1">
      <c r="A193" s="1"/>
      <c r="B193" s="295" t="str">
        <f t="shared" si="17"/>
        <v>#REF!</v>
      </c>
      <c r="C193" s="295" t="str">
        <f t="shared" si="18"/>
        <v>#REF!</v>
      </c>
      <c r="D193" s="311">
        <v>44.0</v>
      </c>
      <c r="E193" s="312" t="s">
        <v>317</v>
      </c>
      <c r="F193" s="26"/>
      <c r="G193" s="26"/>
      <c r="H193" s="26"/>
      <c r="I193" s="26"/>
      <c r="J193" s="26"/>
      <c r="K193" s="26"/>
      <c r="L193" s="26"/>
      <c r="M193" s="26"/>
      <c r="N193" s="26"/>
      <c r="O193" s="26"/>
      <c r="P193" s="26"/>
      <c r="Q193" s="26"/>
      <c r="R193" s="26"/>
      <c r="S193" s="26"/>
      <c r="T193" s="31"/>
      <c r="U193" s="313" t="str">
        <f>VLOOKUP($AO$73,'今回集計'!$B:$UG,'今回集計'!$TZ$1,0)</f>
        <v>#REF!</v>
      </c>
      <c r="V193" s="31"/>
      <c r="W193" s="313" t="str">
        <f>VLOOKUP($AO$73,'今回集計'!$B:$UG,'今回集計'!$UA$1,0)</f>
        <v>#REF!</v>
      </c>
      <c r="X193" s="31"/>
      <c r="Y193" s="313" t="str">
        <f>VLOOKUP($AO$73,'今回集計'!$B:$UG,'今回集計'!$UB$1,0)</f>
        <v>#REF!</v>
      </c>
      <c r="Z193" s="31"/>
      <c r="AA193" s="313" t="str">
        <f t="shared" si="19"/>
        <v>#REF!</v>
      </c>
      <c r="AB193" s="31"/>
      <c r="AC193" s="313" t="str">
        <f>VLOOKUP($AO$73,'今回集計'!$B:$UG,'今回集計'!$UC$1,0)</f>
        <v>#REF!</v>
      </c>
      <c r="AD193" s="31"/>
      <c r="AE193" s="299"/>
      <c r="AF193" s="232"/>
      <c r="AG193" s="162"/>
      <c r="AH193" s="301" t="str">
        <f t="shared" si="20"/>
        <v>#REF!</v>
      </c>
      <c r="AI193" s="302" t="str">
        <f t="shared" si="21"/>
        <v>#REF!</v>
      </c>
      <c r="AJ193" s="303" t="str">
        <f t="shared" si="32"/>
        <v>#REF!</v>
      </c>
      <c r="AK193" s="304" t="str">
        <f t="shared" si="33"/>
        <v>#REF!</v>
      </c>
      <c r="AL193" s="305"/>
      <c r="AM193" s="314" t="str">
        <f t="shared" si="22"/>
        <v>#REF!</v>
      </c>
      <c r="AN193" s="315" t="str">
        <f t="shared" si="23"/>
        <v>#REF!</v>
      </c>
      <c r="AO193" s="316" t="str">
        <f t="shared" si="24"/>
        <v>#REF!</v>
      </c>
      <c r="AP193" s="316" t="str">
        <f t="shared" si="25"/>
        <v>#REF!</v>
      </c>
      <c r="AQ193" s="316" t="str">
        <f t="shared" si="26"/>
        <v>#REF!</v>
      </c>
      <c r="AR193" s="316" t="str">
        <f t="shared" si="27"/>
        <v>#REF!</v>
      </c>
      <c r="AS193" s="316" t="str">
        <f t="shared" si="28"/>
        <v>#REF!</v>
      </c>
      <c r="AT193" s="316" t="str">
        <f t="shared" si="29"/>
        <v>#REF!</v>
      </c>
      <c r="AU193" s="317" t="str">
        <f t="shared" si="30"/>
        <v>#REF!</v>
      </c>
      <c r="AV193" s="318" t="str">
        <f t="shared" si="31"/>
        <v>#REF!</v>
      </c>
      <c r="AW193" s="137"/>
      <c r="AX193" s="1"/>
      <c r="AY193" s="1"/>
      <c r="AZ193" s="1"/>
    </row>
    <row r="194" ht="37.5" customHeight="1">
      <c r="A194" s="1"/>
      <c r="B194" s="295" t="str">
        <f t="shared" si="17"/>
        <v>#REF!</v>
      </c>
      <c r="C194" s="295" t="str">
        <f t="shared" si="18"/>
        <v>#REF!</v>
      </c>
      <c r="D194" s="319">
        <v>45.0</v>
      </c>
      <c r="E194" s="320" t="s">
        <v>318</v>
      </c>
      <c r="F194" s="34"/>
      <c r="G194" s="34"/>
      <c r="H194" s="34"/>
      <c r="I194" s="34"/>
      <c r="J194" s="34"/>
      <c r="K194" s="34"/>
      <c r="L194" s="34"/>
      <c r="M194" s="34"/>
      <c r="N194" s="34"/>
      <c r="O194" s="34"/>
      <c r="P194" s="34"/>
      <c r="Q194" s="34"/>
      <c r="R194" s="34"/>
      <c r="S194" s="34"/>
      <c r="T194" s="39"/>
      <c r="U194" s="321" t="str">
        <f>VLOOKUP($AO$73,'今回集計'!$B:$UG,'今回集計'!$UD$1,0)</f>
        <v>#REF!</v>
      </c>
      <c r="V194" s="39"/>
      <c r="W194" s="321" t="str">
        <f>VLOOKUP($AO$73,'今回集計'!$B:$UG,'今回集計'!$UE$1,0)</f>
        <v>#REF!</v>
      </c>
      <c r="X194" s="39"/>
      <c r="Y194" s="321" t="str">
        <f>VLOOKUP($AO$73,'今回集計'!$B:$UG,'今回集計'!$UF$1,0)</f>
        <v>#REF!</v>
      </c>
      <c r="Z194" s="39"/>
      <c r="AA194" s="321" t="str">
        <f t="shared" si="19"/>
        <v>#REF!</v>
      </c>
      <c r="AB194" s="39"/>
      <c r="AC194" s="321" t="str">
        <f>VLOOKUP($AO$73,'今回集計'!$B:$UG,'今回集計'!$UG$1,0)</f>
        <v>#REF!</v>
      </c>
      <c r="AD194" s="39"/>
      <c r="AE194" s="299"/>
      <c r="AF194" s="232"/>
      <c r="AG194" s="162"/>
      <c r="AH194" s="327" t="str">
        <f t="shared" si="20"/>
        <v>#REF!</v>
      </c>
      <c r="AI194" s="328" t="str">
        <f t="shared" si="21"/>
        <v>#REF!</v>
      </c>
      <c r="AJ194" s="329" t="str">
        <f t="shared" si="32"/>
        <v>#REF!</v>
      </c>
      <c r="AK194" s="330" t="str">
        <f t="shared" si="33"/>
        <v>#REF!</v>
      </c>
      <c r="AL194" s="305"/>
      <c r="AM194" s="331" t="str">
        <f t="shared" si="22"/>
        <v>#REF!</v>
      </c>
      <c r="AN194" s="332" t="str">
        <f t="shared" si="23"/>
        <v>#REF!</v>
      </c>
      <c r="AO194" s="333" t="str">
        <f t="shared" si="24"/>
        <v>#REF!</v>
      </c>
      <c r="AP194" s="333" t="str">
        <f t="shared" si="25"/>
        <v>#REF!</v>
      </c>
      <c r="AQ194" s="333" t="str">
        <f t="shared" si="26"/>
        <v>#REF!</v>
      </c>
      <c r="AR194" s="333" t="str">
        <f t="shared" si="27"/>
        <v>#REF!</v>
      </c>
      <c r="AS194" s="333" t="str">
        <f t="shared" si="28"/>
        <v>#REF!</v>
      </c>
      <c r="AT194" s="333" t="str">
        <f t="shared" si="29"/>
        <v>#REF!</v>
      </c>
      <c r="AU194" s="334" t="str">
        <f t="shared" si="30"/>
        <v>#REF!</v>
      </c>
      <c r="AV194" s="335" t="str">
        <f t="shared" si="31"/>
        <v>#REF!</v>
      </c>
      <c r="AW194" s="137"/>
      <c r="AX194" s="1"/>
      <c r="AY194" s="1"/>
      <c r="AZ194" s="1"/>
    </row>
    <row r="195" ht="37.5" customHeight="1">
      <c r="A195" s="1"/>
      <c r="B195" s="286"/>
      <c r="C195" s="286"/>
      <c r="D195" s="143"/>
      <c r="E195" s="143"/>
      <c r="F195" s="143"/>
      <c r="G195" s="143"/>
      <c r="H195" s="143"/>
      <c r="I195" s="143"/>
      <c r="J195" s="143"/>
      <c r="K195" s="143"/>
      <c r="L195" s="143"/>
      <c r="M195" s="143"/>
      <c r="N195" s="143"/>
      <c r="O195" s="143"/>
      <c r="P195" s="143"/>
      <c r="Q195" s="232"/>
      <c r="R195" s="232"/>
      <c r="S195" s="232"/>
      <c r="T195" s="232"/>
      <c r="U195" s="232"/>
      <c r="V195" s="232"/>
      <c r="W195" s="232"/>
      <c r="X195" s="232"/>
      <c r="Y195" s="232"/>
      <c r="Z195" s="232"/>
      <c r="AA195" s="232"/>
      <c r="AB195" s="232"/>
      <c r="AC195" s="232"/>
      <c r="AD195" s="336"/>
      <c r="AE195" s="150"/>
      <c r="AF195" s="150"/>
      <c r="AG195" s="275"/>
      <c r="AH195" s="276"/>
      <c r="AI195" s="276"/>
      <c r="AJ195" s="277"/>
      <c r="AK195" s="278"/>
      <c r="AL195" s="228"/>
      <c r="AM195" s="337" t="str">
        <f t="shared" ref="AM195:AV195" si="34">SUM(AM150:AM194)</f>
        <v>#REF!</v>
      </c>
      <c r="AN195" s="337" t="str">
        <f t="shared" si="34"/>
        <v>#REF!</v>
      </c>
      <c r="AO195" s="337" t="str">
        <f t="shared" si="34"/>
        <v>#REF!</v>
      </c>
      <c r="AP195" s="337" t="str">
        <f t="shared" si="34"/>
        <v>#REF!</v>
      </c>
      <c r="AQ195" s="337" t="str">
        <f t="shared" si="34"/>
        <v>#REF!</v>
      </c>
      <c r="AR195" s="337" t="str">
        <f t="shared" si="34"/>
        <v>#REF!</v>
      </c>
      <c r="AS195" s="337" t="str">
        <f t="shared" si="34"/>
        <v>#REF!</v>
      </c>
      <c r="AT195" s="337" t="str">
        <f t="shared" si="34"/>
        <v>#REF!</v>
      </c>
      <c r="AU195" s="337" t="str">
        <f t="shared" si="34"/>
        <v>#REF!</v>
      </c>
      <c r="AV195" s="337" t="str">
        <f t="shared" si="34"/>
        <v>#REF!</v>
      </c>
      <c r="AW195" s="137"/>
      <c r="AX195" s="1"/>
      <c r="AY195" s="1"/>
      <c r="AZ195" s="1"/>
    </row>
    <row r="196" ht="37.5" customHeight="1">
      <c r="A196" s="1"/>
      <c r="B196" s="274"/>
      <c r="C196" s="274"/>
      <c r="D196" s="143" t="s">
        <v>319</v>
      </c>
      <c r="R196" s="4"/>
      <c r="S196" s="150"/>
      <c r="T196" s="150"/>
      <c r="U196" s="150"/>
      <c r="V196" s="150"/>
      <c r="W196" s="150"/>
      <c r="X196" s="150"/>
      <c r="Y196" s="150"/>
      <c r="Z196" s="150"/>
      <c r="AA196" s="150"/>
      <c r="AB196" s="150"/>
      <c r="AC196" s="150"/>
      <c r="AD196" s="150"/>
      <c r="AE196" s="150"/>
      <c r="AF196" s="150"/>
      <c r="AG196" s="275"/>
      <c r="AH196" s="276"/>
      <c r="AI196" s="276"/>
      <c r="AJ196" s="277"/>
      <c r="AK196" s="338"/>
      <c r="AL196" s="339"/>
      <c r="AM196" s="340" t="s">
        <v>262</v>
      </c>
      <c r="AN196" s="341"/>
      <c r="AO196" s="340" t="s">
        <v>320</v>
      </c>
      <c r="AP196" s="341"/>
      <c r="AQ196" s="340" t="s">
        <v>321</v>
      </c>
      <c r="AR196" s="341"/>
      <c r="AS196" s="340" t="s">
        <v>265</v>
      </c>
      <c r="AT196" s="341"/>
      <c r="AU196" s="340" t="s">
        <v>266</v>
      </c>
      <c r="AV196" s="342"/>
      <c r="AW196" s="137"/>
      <c r="AX196" s="1"/>
      <c r="AY196" s="1"/>
      <c r="AZ196" s="1"/>
    </row>
    <row r="197" ht="37.5" customHeight="1">
      <c r="A197" s="1"/>
      <c r="B197" s="4" t="s">
        <v>204</v>
      </c>
      <c r="AG197" s="162"/>
      <c r="AH197" s="150"/>
      <c r="AI197" s="150"/>
      <c r="AJ197" s="150"/>
      <c r="AK197" s="339"/>
      <c r="AL197" s="339"/>
      <c r="AM197" s="343" t="s">
        <v>322</v>
      </c>
      <c r="AN197" s="343" t="s">
        <v>323</v>
      </c>
      <c r="AO197" s="343" t="s">
        <v>322</v>
      </c>
      <c r="AP197" s="343" t="s">
        <v>323</v>
      </c>
      <c r="AQ197" s="343" t="s">
        <v>322</v>
      </c>
      <c r="AR197" s="343" t="s">
        <v>323</v>
      </c>
      <c r="AS197" s="343" t="s">
        <v>322</v>
      </c>
      <c r="AT197" s="343" t="s">
        <v>323</v>
      </c>
      <c r="AU197" s="343" t="s">
        <v>322</v>
      </c>
      <c r="AV197" s="343" t="s">
        <v>323</v>
      </c>
      <c r="AW197" s="137"/>
      <c r="AX197" s="1"/>
      <c r="AY197" s="1"/>
      <c r="AZ197" s="1"/>
    </row>
    <row r="198" ht="37.5" customHeight="1">
      <c r="A198" s="1"/>
      <c r="B198" s="1"/>
      <c r="C198" s="166"/>
      <c r="D198" s="232"/>
      <c r="E198" s="232"/>
      <c r="F198" s="232"/>
      <c r="G198" s="232"/>
      <c r="H198" s="232"/>
      <c r="I198" s="232"/>
      <c r="J198" s="232"/>
      <c r="K198" s="232"/>
      <c r="L198" s="232"/>
      <c r="M198" s="232"/>
      <c r="N198" s="232"/>
      <c r="O198" s="232"/>
      <c r="P198" s="232"/>
      <c r="Q198" s="232"/>
      <c r="R198" s="232"/>
      <c r="S198" s="232"/>
      <c r="T198" s="232"/>
      <c r="U198" s="232"/>
      <c r="V198" s="232"/>
      <c r="W198" s="232"/>
      <c r="X198" s="232"/>
      <c r="Y198" s="232"/>
      <c r="Z198" s="232"/>
      <c r="AA198" s="232"/>
      <c r="AB198" s="232"/>
      <c r="AC198" s="232"/>
      <c r="AD198" s="232"/>
      <c r="AE198" s="232"/>
      <c r="AF198" s="239" t="str">
        <f>$S$6</f>
        <v>#REF!</v>
      </c>
      <c r="AG198" s="275"/>
      <c r="AH198" s="276"/>
      <c r="AI198" s="276"/>
      <c r="AJ198" s="277"/>
      <c r="AK198" s="344" t="s">
        <v>21</v>
      </c>
      <c r="AL198" s="51"/>
      <c r="AM198" s="345">
        <f>COUNTIF($U$150:$V$194,$AM$197)-AN198</f>
        <v>0</v>
      </c>
      <c r="AN198" s="345">
        <f>COUNTIF($U$150:$V$194,$AN$197)</f>
        <v>0</v>
      </c>
      <c r="AO198" s="345">
        <f>COUNTIF($W$150:$X$194,$AO$197)-AP198</f>
        <v>0</v>
      </c>
      <c r="AP198" s="345">
        <f>COUNTIF($W$150:$X$194,$AP$197)</f>
        <v>0</v>
      </c>
      <c r="AQ198" s="345">
        <f>COUNTIF($Y$150:$Z$194,$AQ$197)-AR198</f>
        <v>0</v>
      </c>
      <c r="AR198" s="346">
        <f>COUNTIF($Y$150:$Z$194,$AR$197)</f>
        <v>0</v>
      </c>
      <c r="AS198" s="346">
        <f>COUNTIF($AA$150:$AB$194,$AS$197)-AT198</f>
        <v>0</v>
      </c>
      <c r="AT198" s="346">
        <f>COUNTIF($AA$150:$AB$194,$AT$197)</f>
        <v>0</v>
      </c>
      <c r="AU198" s="293">
        <f>COUNTIF($AC$150:$AD$194,$AU$197)-AV198</f>
        <v>0</v>
      </c>
      <c r="AV198" s="342">
        <f>COUNTIF($AC$150:$AD$194,$AV$197)</f>
        <v>0</v>
      </c>
      <c r="AW198" s="137"/>
      <c r="AX198" s="1"/>
      <c r="AY198" s="1"/>
      <c r="AZ198" s="1"/>
    </row>
    <row r="199" ht="37.5" customHeight="1">
      <c r="A199" s="1"/>
      <c r="B199" s="166"/>
      <c r="C199" s="166"/>
      <c r="D199" s="233"/>
      <c r="E199" s="233"/>
      <c r="F199" s="233"/>
      <c r="G199" s="232"/>
      <c r="H199" s="232"/>
      <c r="I199" s="232"/>
      <c r="J199" s="232"/>
      <c r="K199" s="232"/>
      <c r="L199" s="232"/>
      <c r="M199" s="232"/>
      <c r="N199" s="232"/>
      <c r="O199" s="232"/>
      <c r="P199" s="232"/>
      <c r="Q199" s="232"/>
      <c r="R199" s="232"/>
      <c r="S199" s="232"/>
      <c r="T199" s="232"/>
      <c r="U199" s="232"/>
      <c r="V199" s="232"/>
      <c r="W199" s="232"/>
      <c r="X199" s="232"/>
      <c r="Y199" s="232"/>
      <c r="Z199" s="232"/>
      <c r="AA199" s="232"/>
      <c r="AB199" s="232"/>
      <c r="AC199" s="232"/>
      <c r="AD199" s="232"/>
      <c r="AE199" s="232"/>
      <c r="AF199" s="150"/>
      <c r="AG199" s="275"/>
      <c r="AH199" s="347"/>
      <c r="AI199" s="347"/>
      <c r="AJ199" s="277"/>
      <c r="AK199" s="344" t="s">
        <v>22</v>
      </c>
      <c r="AL199" s="51"/>
      <c r="AM199" s="345">
        <f>COUNTIF($E$205:$F$249,$AM$197)-AN199</f>
        <v>0</v>
      </c>
      <c r="AN199" s="345">
        <f>COUNTIF($E$205:$F$249,$AN$197)</f>
        <v>0</v>
      </c>
      <c r="AO199" s="345">
        <f>COUNTIF($G$205:$H$249,$AO$197)-AP199</f>
        <v>0</v>
      </c>
      <c r="AP199" s="345">
        <f>COUNTIF($G$205:$H$249,$AP$197)</f>
        <v>0</v>
      </c>
      <c r="AQ199" s="345">
        <f>COUNTIF($I$205:$J$249,$AQ$197)-AR199</f>
        <v>0</v>
      </c>
      <c r="AR199" s="346">
        <f>COUNTIF($I$205:$J$249,$AR$197)</f>
        <v>0</v>
      </c>
      <c r="AS199" s="346">
        <f>COUNTIF($K$205:$L$249,$AS$197)-AT199</f>
        <v>0</v>
      </c>
      <c r="AT199" s="346">
        <f>COUNTIF($K$205:$L$249,$AT$197)</f>
        <v>0</v>
      </c>
      <c r="AU199" s="293">
        <f>COUNTIF($M$205:$N$249,$AU$197)-AV199</f>
        <v>0</v>
      </c>
      <c r="AV199" s="342">
        <f>COUNTIF($M$205:$N$249,$AV$197)</f>
        <v>0</v>
      </c>
      <c r="AW199" s="137"/>
      <c r="AX199" s="1"/>
      <c r="AY199" s="1"/>
      <c r="AZ199" s="1"/>
    </row>
    <row r="200" ht="37.5" customHeight="1">
      <c r="A200" s="1"/>
      <c r="B200" s="166"/>
      <c r="C200" s="166"/>
      <c r="D200" s="232"/>
      <c r="E200" s="166"/>
      <c r="F200" s="166"/>
      <c r="G200" s="232"/>
      <c r="H200" s="232"/>
      <c r="I200" s="232"/>
      <c r="J200" s="232"/>
      <c r="K200" s="232"/>
      <c r="L200" s="232"/>
      <c r="M200" s="232"/>
      <c r="N200" s="232"/>
      <c r="O200" s="232"/>
      <c r="P200" s="232"/>
      <c r="Q200" s="232"/>
      <c r="R200" s="232"/>
      <c r="S200" s="232"/>
      <c r="T200" s="232"/>
      <c r="U200" s="232"/>
      <c r="V200" s="232"/>
      <c r="W200" s="232"/>
      <c r="X200" s="232"/>
      <c r="Y200" s="232"/>
      <c r="Z200" s="232"/>
      <c r="AA200" s="232"/>
      <c r="AB200" s="232"/>
      <c r="AC200" s="232"/>
      <c r="AD200" s="232"/>
      <c r="AE200" s="232"/>
      <c r="AF200" s="150"/>
      <c r="AG200" s="275"/>
      <c r="AH200" s="276"/>
      <c r="AI200" s="276"/>
      <c r="AJ200" s="277"/>
      <c r="AK200" s="344" t="s">
        <v>23</v>
      </c>
      <c r="AL200" s="51"/>
      <c r="AM200" s="345">
        <f>COUNTIF($T$205:$U$249,$AM$197)-AN200</f>
        <v>0</v>
      </c>
      <c r="AN200" s="345">
        <f>COUNTIF($T$205:$U$249,$AN$197)</f>
        <v>0</v>
      </c>
      <c r="AO200" s="345">
        <f>COUNTIF($V$205:$W$249,$AO$197)-AP200</f>
        <v>0</v>
      </c>
      <c r="AP200" s="345">
        <f>COUNTIF($V$205:$W$249,$AP$197)</f>
        <v>0</v>
      </c>
      <c r="AQ200" s="345">
        <f>COUNTIF($X$205:$Y$249,$AQ$197)-AR200</f>
        <v>0</v>
      </c>
      <c r="AR200" s="346">
        <f>COUNTIF($X$205:$Y$249,$AR$197)</f>
        <v>0</v>
      </c>
      <c r="AS200" s="346">
        <f>COUNTIF($Z$205:$AA$249,$AS$197)-AT200</f>
        <v>0</v>
      </c>
      <c r="AT200" s="346">
        <f>COUNTIF($Z$205:$AA$249,$AT$197)</f>
        <v>0</v>
      </c>
      <c r="AU200" s="293">
        <f>COUNTIF($AB$205:$AC$249,$AU$197)-AV200</f>
        <v>0</v>
      </c>
      <c r="AV200" s="342">
        <f>COUNTIF($AB$205:$AC$249,$AV$197)</f>
        <v>0</v>
      </c>
      <c r="AW200" s="137"/>
      <c r="AX200" s="1"/>
      <c r="AY200" s="1"/>
      <c r="AZ200" s="1"/>
    </row>
    <row r="201" ht="37.5" customHeight="1">
      <c r="A201" s="1"/>
      <c r="B201" s="166"/>
      <c r="C201" s="166"/>
      <c r="D201" s="233"/>
      <c r="E201" s="233"/>
      <c r="F201" s="233"/>
      <c r="G201" s="232"/>
      <c r="H201" s="232"/>
      <c r="I201" s="232"/>
      <c r="J201" s="232"/>
      <c r="K201" s="232"/>
      <c r="L201" s="232"/>
      <c r="M201" s="232"/>
      <c r="N201" s="232"/>
      <c r="O201" s="232"/>
      <c r="P201" s="232"/>
      <c r="Q201" s="232"/>
      <c r="R201" s="232"/>
      <c r="S201" s="232"/>
      <c r="T201" s="232"/>
      <c r="U201" s="232"/>
      <c r="V201" s="232"/>
      <c r="W201" s="232"/>
      <c r="X201" s="232"/>
      <c r="Y201" s="232"/>
      <c r="Z201" s="232"/>
      <c r="AA201" s="232"/>
      <c r="AB201" s="232"/>
      <c r="AC201" s="232"/>
      <c r="AD201" s="232"/>
      <c r="AE201" s="232"/>
      <c r="AF201" s="150"/>
      <c r="AG201" s="275"/>
      <c r="AH201" s="1"/>
      <c r="AI201" s="276"/>
      <c r="AJ201" s="277"/>
      <c r="AK201" s="348"/>
      <c r="AL201" s="348"/>
      <c r="AM201" s="348"/>
      <c r="AN201" s="348"/>
      <c r="AO201" s="348"/>
      <c r="AP201" s="232"/>
      <c r="AQ201" s="232"/>
      <c r="AR201" s="232"/>
      <c r="AS201" s="232"/>
      <c r="AT201" s="232"/>
      <c r="AU201" s="232"/>
      <c r="AV201" s="232"/>
      <c r="AW201" s="137"/>
      <c r="AX201" s="1"/>
      <c r="AY201" s="1"/>
      <c r="AZ201" s="1"/>
    </row>
    <row r="202" ht="37.5" customHeight="1">
      <c r="A202" s="1"/>
      <c r="B202" s="166"/>
      <c r="C202" s="166"/>
      <c r="D202" s="233"/>
      <c r="E202" s="233"/>
      <c r="F202" s="233"/>
      <c r="G202" s="232"/>
      <c r="H202" s="232"/>
      <c r="I202" s="232"/>
      <c r="J202" s="232"/>
      <c r="K202" s="232"/>
      <c r="L202" s="232"/>
      <c r="M202" s="232"/>
      <c r="N202" s="232"/>
      <c r="O202" s="232"/>
      <c r="P202" s="232"/>
      <c r="Q202" s="232"/>
      <c r="R202" s="232"/>
      <c r="S202" s="232"/>
      <c r="T202" s="232"/>
      <c r="U202" s="232"/>
      <c r="V202" s="232"/>
      <c r="W202" s="232"/>
      <c r="X202" s="232"/>
      <c r="Y202" s="232"/>
      <c r="Z202" s="232"/>
      <c r="AA202" s="232"/>
      <c r="AB202" s="232"/>
      <c r="AC202" s="232"/>
      <c r="AD202" s="232"/>
      <c r="AE202" s="232"/>
      <c r="AF202" s="150"/>
      <c r="AG202" s="275"/>
      <c r="AH202" s="162" t="s">
        <v>259</v>
      </c>
      <c r="AI202" s="276"/>
      <c r="AJ202" s="277"/>
      <c r="AK202" s="348"/>
      <c r="AL202" s="348"/>
      <c r="AM202" s="348"/>
      <c r="AN202" s="348"/>
      <c r="AO202" s="348"/>
      <c r="AP202" s="232"/>
      <c r="AQ202" s="232"/>
      <c r="AR202" s="232"/>
      <c r="AS202" s="232"/>
      <c r="AT202" s="232"/>
      <c r="AU202" s="232"/>
      <c r="AV202" s="232"/>
      <c r="AW202" s="137"/>
      <c r="AX202" s="1"/>
      <c r="AY202" s="1"/>
      <c r="AZ202" s="1"/>
    </row>
    <row r="203" ht="37.5" customHeight="1">
      <c r="A203" s="1"/>
      <c r="B203" s="150"/>
      <c r="C203" s="150"/>
      <c r="D203" s="166" t="s">
        <v>324</v>
      </c>
      <c r="E203" s="150"/>
      <c r="F203" s="150"/>
      <c r="G203" s="150"/>
      <c r="H203" s="150"/>
      <c r="I203" s="150"/>
      <c r="J203" s="150"/>
      <c r="K203" s="150"/>
      <c r="L203" s="150"/>
      <c r="M203" s="150"/>
      <c r="N203" s="150"/>
      <c r="O203" s="150"/>
      <c r="P203" s="150"/>
      <c r="Q203" s="150"/>
      <c r="R203" s="150"/>
      <c r="S203" s="166" t="s">
        <v>325</v>
      </c>
      <c r="T203" s="150"/>
      <c r="U203" s="150"/>
      <c r="V203" s="150"/>
      <c r="W203" s="150"/>
      <c r="X203" s="150"/>
      <c r="Y203" s="150"/>
      <c r="Z203" s="150"/>
      <c r="AA203" s="150"/>
      <c r="AB203" s="150"/>
      <c r="AC203" s="150"/>
      <c r="AD203" s="150"/>
      <c r="AE203" s="150"/>
      <c r="AF203" s="150"/>
      <c r="AG203" s="275"/>
      <c r="AH203" s="349" t="s">
        <v>22</v>
      </c>
      <c r="AI203" s="350"/>
      <c r="AJ203" s="351"/>
      <c r="AK203" s="352"/>
      <c r="AL203" s="353" t="s">
        <v>23</v>
      </c>
      <c r="AM203" s="351"/>
      <c r="AN203" s="351"/>
      <c r="AO203" s="354"/>
      <c r="AP203" s="232"/>
      <c r="AQ203" s="232"/>
      <c r="AR203" s="232"/>
      <c r="AS203" s="232"/>
      <c r="AT203" s="232"/>
      <c r="AU203" s="232"/>
      <c r="AV203" s="232"/>
      <c r="AW203" s="137"/>
      <c r="AX203" s="1"/>
      <c r="AY203" s="1"/>
      <c r="AZ203" s="1"/>
    </row>
    <row r="204" ht="75.0" customHeight="1">
      <c r="A204" s="1"/>
      <c r="B204" s="286"/>
      <c r="C204" s="286"/>
      <c r="D204" s="287" t="s">
        <v>267</v>
      </c>
      <c r="E204" s="288" t="s">
        <v>262</v>
      </c>
      <c r="F204" s="51"/>
      <c r="G204" s="289" t="s">
        <v>263</v>
      </c>
      <c r="H204" s="51"/>
      <c r="I204" s="289" t="s">
        <v>264</v>
      </c>
      <c r="J204" s="51"/>
      <c r="K204" s="288" t="s">
        <v>265</v>
      </c>
      <c r="L204" s="51"/>
      <c r="M204" s="288" t="s">
        <v>266</v>
      </c>
      <c r="N204" s="51"/>
      <c r="O204" s="232"/>
      <c r="P204" s="232"/>
      <c r="Q204" s="150"/>
      <c r="R204" s="150"/>
      <c r="S204" s="287" t="s">
        <v>267</v>
      </c>
      <c r="T204" s="288" t="s">
        <v>262</v>
      </c>
      <c r="U204" s="51"/>
      <c r="V204" s="289" t="s">
        <v>263</v>
      </c>
      <c r="W204" s="51"/>
      <c r="X204" s="289" t="s">
        <v>264</v>
      </c>
      <c r="Y204" s="51"/>
      <c r="Z204" s="288" t="s">
        <v>265</v>
      </c>
      <c r="AA204" s="51"/>
      <c r="AB204" s="288" t="s">
        <v>266</v>
      </c>
      <c r="AC204" s="51"/>
      <c r="AD204" s="150"/>
      <c r="AE204" s="150"/>
      <c r="AF204" s="150"/>
      <c r="AG204" s="275"/>
      <c r="AH204" s="355" t="s">
        <v>269</v>
      </c>
      <c r="AI204" s="277" t="s">
        <v>270</v>
      </c>
      <c r="AJ204" s="277" t="s">
        <v>271</v>
      </c>
      <c r="AK204" s="277" t="s">
        <v>271</v>
      </c>
      <c r="AL204" s="355" t="s">
        <v>269</v>
      </c>
      <c r="AM204" s="277" t="s">
        <v>270</v>
      </c>
      <c r="AN204" s="277" t="s">
        <v>271</v>
      </c>
      <c r="AO204" s="356" t="s">
        <v>271</v>
      </c>
      <c r="AP204" s="232"/>
      <c r="AQ204" s="232"/>
      <c r="AR204" s="232"/>
      <c r="AS204" s="232"/>
      <c r="AT204" s="232"/>
      <c r="AU204" s="232"/>
      <c r="AV204" s="232"/>
      <c r="AW204" s="137"/>
      <c r="AX204" s="1"/>
      <c r="AY204" s="1"/>
      <c r="AZ204" s="1"/>
    </row>
    <row r="205" ht="37.5" customHeight="1">
      <c r="A205" s="1"/>
      <c r="B205" s="357" t="str">
        <f t="shared" ref="B205:B249" si="35">RANK(AJ205,$AJ$205:$AJ$249,0)</f>
        <v>#REF!</v>
      </c>
      <c r="C205" s="357" t="str">
        <f t="shared" ref="C205:C249" si="36">RANK(AK205,$AK$205:$AK$249,0)</f>
        <v>#REF!</v>
      </c>
      <c r="D205" s="296">
        <v>1.0</v>
      </c>
      <c r="E205" s="298" t="str">
        <f>VLOOKUP($AO$73,'前回集計'!$B:$UG,'前回集計'!$NJ$1,0)</f>
        <v>#REF!</v>
      </c>
      <c r="F205" s="23"/>
      <c r="G205" s="298" t="str">
        <f>VLOOKUP($AO$73,'前回集計'!$B:$UG,'前回集計'!$NK$1,0)</f>
        <v>#REF!</v>
      </c>
      <c r="H205" s="23"/>
      <c r="I205" s="298" t="str">
        <f>VLOOKUP($AO$73,'前回集計'!$B:$UG,'前回集計'!$NL$1,0)</f>
        <v>#REF!</v>
      </c>
      <c r="J205" s="23"/>
      <c r="K205" s="298" t="str">
        <f t="shared" ref="K205:K249" si="37">G205+I205</f>
        <v>#REF!</v>
      </c>
      <c r="L205" s="23"/>
      <c r="M205" s="298" t="str">
        <f>VLOOKUP($AO$73,'前回集計'!$B:$UG,'前回集計'!$NM$1,0)</f>
        <v>#REF!</v>
      </c>
      <c r="N205" s="23"/>
      <c r="O205" s="358"/>
      <c r="P205" s="225"/>
      <c r="Q205" s="357" t="str">
        <f t="shared" ref="Q205:Q249" si="38">RANK(AN205,$AN$205:$AN$249,0)</f>
        <v>#REF!</v>
      </c>
      <c r="R205" s="357" t="str">
        <f t="shared" ref="R205:R249" si="39">RANK(AO205,$AO$205:$AO$249,0)</f>
        <v>#REF!</v>
      </c>
      <c r="S205" s="296">
        <v>1.0</v>
      </c>
      <c r="T205" s="298" t="str">
        <f>VLOOKUP($AO$73,'前々回集計'!$B:$UG,'前々回集計'!$NJ$1,0)</f>
        <v>#REF!</v>
      </c>
      <c r="U205" s="23"/>
      <c r="V205" s="298" t="str">
        <f>VLOOKUP($AO$73,'前々回集計'!$B:$UG,'前々回集計'!$NK$1,0)</f>
        <v>#REF!</v>
      </c>
      <c r="W205" s="23"/>
      <c r="X205" s="298" t="str">
        <f>VLOOKUP($AO$73,'前々回集計'!$B:$UG,'前々回集計'!$NL$1,0)</f>
        <v>#REF!</v>
      </c>
      <c r="Y205" s="23"/>
      <c r="Z205" s="298" t="str">
        <f t="shared" ref="Z205:Z249" si="40">V205+X205</f>
        <v>#REF!</v>
      </c>
      <c r="AA205" s="23"/>
      <c r="AB205" s="298" t="str">
        <f>VLOOKUP($AO$73,'前々回集計'!$B:$UG,'前々回集計'!$NM$1,0)</f>
        <v>#REF!</v>
      </c>
      <c r="AC205" s="23"/>
      <c r="AD205" s="299"/>
      <c r="AE205" s="359"/>
      <c r="AF205" s="359"/>
      <c r="AG205" s="275"/>
      <c r="AH205" s="360" t="str">
        <f t="shared" ref="AH205:AH249" si="41">ROUNDDOWN((E205*1000000000-K205*1000000-I205*10000-G205*100),0)-COUNTIF($E$205:E205,E205)</f>
        <v>#REF!</v>
      </c>
      <c r="AI205" s="361" t="str">
        <f t="shared" ref="AI205:AI249" si="42">ROUNDDOWN((K205*1000000000-I205*1000000-G205*10000-E205*100),0)-COUNTIF($K$205:L205,K205)</f>
        <v>#REF!</v>
      </c>
      <c r="AJ205" s="361" t="str">
        <f>AH205+COUNTIF($AH$205,AH205)</f>
        <v>#REF!</v>
      </c>
      <c r="AK205" s="361" t="str">
        <f>AI205+COUNTIF($AI$205,AI205)</f>
        <v>#REF!</v>
      </c>
      <c r="AL205" s="362" t="str">
        <f t="shared" ref="AL205:AL249" si="43">ROUNDDOWN((T205*1000000000-Z205*1000000-X205*10000-V205*100),0)-COUNTIF($T$205:U205,T205)</f>
        <v>#REF!</v>
      </c>
      <c r="AM205" s="363" t="str">
        <f t="shared" ref="AM205:AM249" si="44">ROUNDDOWN((Z205*1000000000-X205*1000000-V205*10000-T205*100),0)-COUNTIF($Z$205:AA205,Z205)</f>
        <v>#REF!</v>
      </c>
      <c r="AN205" s="302" t="str">
        <f>AL205+COUNTIF($AL$205,AL205)</f>
        <v>#REF!</v>
      </c>
      <c r="AO205" s="364" t="str">
        <f>AM205+COUNTIF($AM$205,AM205)</f>
        <v>#REF!</v>
      </c>
      <c r="AP205" s="232"/>
      <c r="AQ205" s="232"/>
      <c r="AR205" s="232"/>
      <c r="AS205" s="232"/>
      <c r="AT205" s="232"/>
      <c r="AU205" s="232"/>
      <c r="AV205" s="232"/>
      <c r="AW205" s="137"/>
      <c r="AX205" s="1"/>
      <c r="AY205" s="1"/>
      <c r="AZ205" s="1"/>
    </row>
    <row r="206" ht="37.5" customHeight="1">
      <c r="A206" s="1"/>
      <c r="B206" s="357" t="str">
        <f t="shared" si="35"/>
        <v>#REF!</v>
      </c>
      <c r="C206" s="357" t="str">
        <f t="shared" si="36"/>
        <v>#REF!</v>
      </c>
      <c r="D206" s="311">
        <v>2.0</v>
      </c>
      <c r="E206" s="313" t="str">
        <f>VLOOKUP($AO$73,'前回集計'!$B:$UG,'前回集計'!$NN$1,0)</f>
        <v>#REF!</v>
      </c>
      <c r="F206" s="31"/>
      <c r="G206" s="313" t="str">
        <f>VLOOKUP($AO$73,'前回集計'!$B:$UG,'前回集計'!$NO$1,0)</f>
        <v>#REF!</v>
      </c>
      <c r="H206" s="31"/>
      <c r="I206" s="313" t="str">
        <f>VLOOKUP($AO$73,'前回集計'!$B:$UG,'前回集計'!$NP$1,0)</f>
        <v>#REF!</v>
      </c>
      <c r="J206" s="31"/>
      <c r="K206" s="313" t="str">
        <f t="shared" si="37"/>
        <v>#REF!</v>
      </c>
      <c r="L206" s="31"/>
      <c r="M206" s="313" t="str">
        <f>VLOOKUP($AO$73,'前回集計'!$B:$UG,'前回集計'!$NQ$1,0)</f>
        <v>#REF!</v>
      </c>
      <c r="N206" s="31"/>
      <c r="O206" s="358"/>
      <c r="P206" s="225"/>
      <c r="Q206" s="357" t="str">
        <f t="shared" si="38"/>
        <v>#REF!</v>
      </c>
      <c r="R206" s="357" t="str">
        <f t="shared" si="39"/>
        <v>#REF!</v>
      </c>
      <c r="S206" s="311">
        <v>2.0</v>
      </c>
      <c r="T206" s="313" t="str">
        <f>VLOOKUP($AO$73,'前々回集計'!$B:$UG,'前々回集計'!$NN$1,0)</f>
        <v>#REF!</v>
      </c>
      <c r="U206" s="31"/>
      <c r="V206" s="313" t="str">
        <f>VLOOKUP($AO$73,'前々回集計'!$B:$UG,'前々回集計'!$NO$1,0)</f>
        <v>#REF!</v>
      </c>
      <c r="W206" s="31"/>
      <c r="X206" s="313" t="str">
        <f>VLOOKUP($AO$73,'前々回集計'!$B:$UG,'前々回集計'!$NP$1,0)</f>
        <v>#REF!</v>
      </c>
      <c r="Y206" s="31"/>
      <c r="Z206" s="313" t="str">
        <f t="shared" si="40"/>
        <v>#REF!</v>
      </c>
      <c r="AA206" s="31"/>
      <c r="AB206" s="313" t="str">
        <f>VLOOKUP($AO$73,'前々回集計'!$B:$UG,'前々回集計'!$NQ$1,0)</f>
        <v>#REF!</v>
      </c>
      <c r="AC206" s="31"/>
      <c r="AD206" s="299"/>
      <c r="AE206" s="359"/>
      <c r="AF206" s="359"/>
      <c r="AG206" s="275"/>
      <c r="AH206" s="360" t="str">
        <f t="shared" si="41"/>
        <v>#REF!</v>
      </c>
      <c r="AI206" s="361" t="str">
        <f t="shared" si="42"/>
        <v>#REF!</v>
      </c>
      <c r="AJ206" s="361" t="str">
        <f t="shared" ref="AJ206:AJ249" si="45">AH206+COUNTIF($AH$205:$AH206,AH206)</f>
        <v>#REF!</v>
      </c>
      <c r="AK206" s="361" t="str">
        <f t="shared" ref="AK206:AK249" si="46">AI206+COUNTIF($AI$205:$AI206,AI206)</f>
        <v>#REF!</v>
      </c>
      <c r="AL206" s="362" t="str">
        <f t="shared" si="43"/>
        <v>#REF!</v>
      </c>
      <c r="AM206" s="363" t="str">
        <f t="shared" si="44"/>
        <v>#REF!</v>
      </c>
      <c r="AN206" s="302" t="str">
        <f t="shared" ref="AN206:AN249" si="47">AL206+COUNTIF($AL$205:AL206,AL206)</f>
        <v>#REF!</v>
      </c>
      <c r="AO206" s="364" t="str">
        <f t="shared" ref="AO206:AO249" si="48">AM206+COUNTIF($AM$205:AM206,AM206)</f>
        <v>#REF!</v>
      </c>
      <c r="AP206" s="232"/>
      <c r="AQ206" s="232"/>
      <c r="AR206" s="232"/>
      <c r="AS206" s="232"/>
      <c r="AT206" s="232"/>
      <c r="AU206" s="232"/>
      <c r="AV206" s="232"/>
      <c r="AW206" s="137"/>
      <c r="AX206" s="1"/>
      <c r="AY206" s="1"/>
      <c r="AZ206" s="1"/>
    </row>
    <row r="207" ht="37.5" customHeight="1">
      <c r="A207" s="1"/>
      <c r="B207" s="357" t="str">
        <f t="shared" si="35"/>
        <v>#REF!</v>
      </c>
      <c r="C207" s="357" t="str">
        <f t="shared" si="36"/>
        <v>#REF!</v>
      </c>
      <c r="D207" s="311">
        <v>3.0</v>
      </c>
      <c r="E207" s="313" t="str">
        <f>VLOOKUP($AO$73,'前回集計'!$B:$UG,'前回集計'!$NR$1,0)</f>
        <v>#REF!</v>
      </c>
      <c r="F207" s="31"/>
      <c r="G207" s="313" t="str">
        <f>VLOOKUP($AO$73,'前回集計'!$B:$UG,'前回集計'!$NS$1,0)</f>
        <v>#REF!</v>
      </c>
      <c r="H207" s="31"/>
      <c r="I207" s="313" t="str">
        <f>VLOOKUP($AO$73,'前回集計'!$B:$UG,'前回集計'!$NT$1,0)</f>
        <v>#REF!</v>
      </c>
      <c r="J207" s="31"/>
      <c r="K207" s="313" t="str">
        <f t="shared" si="37"/>
        <v>#REF!</v>
      </c>
      <c r="L207" s="31"/>
      <c r="M207" s="313" t="str">
        <f>VLOOKUP($AO$73,'前回集計'!$B:$UG,'前回集計'!$NU$1,0)</f>
        <v>#REF!</v>
      </c>
      <c r="N207" s="31"/>
      <c r="O207" s="358"/>
      <c r="P207" s="225"/>
      <c r="Q207" s="357" t="str">
        <f t="shared" si="38"/>
        <v>#REF!</v>
      </c>
      <c r="R207" s="357" t="str">
        <f t="shared" si="39"/>
        <v>#REF!</v>
      </c>
      <c r="S207" s="311">
        <v>3.0</v>
      </c>
      <c r="T207" s="313" t="str">
        <f>VLOOKUP($AO$73,'前々回集計'!$B:$UG,'前々回集計'!$NR$1,0)</f>
        <v>#REF!</v>
      </c>
      <c r="U207" s="31"/>
      <c r="V207" s="313" t="str">
        <f>VLOOKUP($AO$73,'前々回集計'!$B:$UG,'前々回集計'!$NS$1,0)</f>
        <v>#REF!</v>
      </c>
      <c r="W207" s="31"/>
      <c r="X207" s="313" t="str">
        <f>VLOOKUP($AO$73,'前々回集計'!$B:$UG,'前々回集計'!$NT$1,0)</f>
        <v>#REF!</v>
      </c>
      <c r="Y207" s="31"/>
      <c r="Z207" s="313" t="str">
        <f t="shared" si="40"/>
        <v>#REF!</v>
      </c>
      <c r="AA207" s="31"/>
      <c r="AB207" s="313" t="str">
        <f>VLOOKUP($AO$73,'前々回集計'!$B:$UG,'前々回集計'!$NU$1,0)</f>
        <v>#REF!</v>
      </c>
      <c r="AC207" s="31"/>
      <c r="AD207" s="299"/>
      <c r="AE207" s="359"/>
      <c r="AF207" s="359"/>
      <c r="AG207" s="275"/>
      <c r="AH207" s="360" t="str">
        <f t="shared" si="41"/>
        <v>#REF!</v>
      </c>
      <c r="AI207" s="361" t="str">
        <f t="shared" si="42"/>
        <v>#REF!</v>
      </c>
      <c r="AJ207" s="361" t="str">
        <f t="shared" si="45"/>
        <v>#REF!</v>
      </c>
      <c r="AK207" s="361" t="str">
        <f t="shared" si="46"/>
        <v>#REF!</v>
      </c>
      <c r="AL207" s="362" t="str">
        <f t="shared" si="43"/>
        <v>#REF!</v>
      </c>
      <c r="AM207" s="363" t="str">
        <f t="shared" si="44"/>
        <v>#REF!</v>
      </c>
      <c r="AN207" s="302" t="str">
        <f t="shared" si="47"/>
        <v>#REF!</v>
      </c>
      <c r="AO207" s="364" t="str">
        <f t="shared" si="48"/>
        <v>#REF!</v>
      </c>
      <c r="AP207" s="232"/>
      <c r="AQ207" s="232"/>
      <c r="AR207" s="232"/>
      <c r="AS207" s="232"/>
      <c r="AT207" s="232"/>
      <c r="AU207" s="232"/>
      <c r="AV207" s="232"/>
      <c r="AW207" s="137"/>
      <c r="AX207" s="1"/>
      <c r="AY207" s="1"/>
      <c r="AZ207" s="1"/>
    </row>
    <row r="208" ht="37.5" customHeight="1">
      <c r="A208" s="1"/>
      <c r="B208" s="357" t="str">
        <f t="shared" si="35"/>
        <v>#REF!</v>
      </c>
      <c r="C208" s="357" t="str">
        <f t="shared" si="36"/>
        <v>#REF!</v>
      </c>
      <c r="D208" s="311">
        <v>4.0</v>
      </c>
      <c r="E208" s="313" t="str">
        <f>VLOOKUP($AO$73,'前回集計'!$B:$UG,'前回集計'!$NV$1,0)</f>
        <v>#REF!</v>
      </c>
      <c r="F208" s="31"/>
      <c r="G208" s="313" t="str">
        <f>VLOOKUP($AO$73,'前回集計'!$B:$UG,'前回集計'!$NW$1,0)</f>
        <v>#REF!</v>
      </c>
      <c r="H208" s="31"/>
      <c r="I208" s="313" t="str">
        <f>VLOOKUP($AO$73,'前回集計'!$B:$UG,'前回集計'!$NX$1,0)</f>
        <v>#REF!</v>
      </c>
      <c r="J208" s="31"/>
      <c r="K208" s="313" t="str">
        <f t="shared" si="37"/>
        <v>#REF!</v>
      </c>
      <c r="L208" s="31"/>
      <c r="M208" s="313" t="str">
        <f>VLOOKUP($AO$73,'前回集計'!$B:$UG,'前回集計'!$NY$1,0)</f>
        <v>#REF!</v>
      </c>
      <c r="N208" s="31"/>
      <c r="O208" s="358"/>
      <c r="P208" s="225"/>
      <c r="Q208" s="357" t="str">
        <f t="shared" si="38"/>
        <v>#REF!</v>
      </c>
      <c r="R208" s="357" t="str">
        <f t="shared" si="39"/>
        <v>#REF!</v>
      </c>
      <c r="S208" s="311">
        <v>4.0</v>
      </c>
      <c r="T208" s="313" t="str">
        <f>VLOOKUP($AO$73,'前々回集計'!$B:$UG,'前々回集計'!$NV$1,0)</f>
        <v>#REF!</v>
      </c>
      <c r="U208" s="31"/>
      <c r="V208" s="313" t="str">
        <f>VLOOKUP($AO$73,'前々回集計'!$B:$UG,'前々回集計'!$NW$1,0)</f>
        <v>#REF!</v>
      </c>
      <c r="W208" s="31"/>
      <c r="X208" s="313" t="str">
        <f>VLOOKUP($AO$73,'前々回集計'!$B:$UG,'前々回集計'!$NX$1,0)</f>
        <v>#REF!</v>
      </c>
      <c r="Y208" s="31"/>
      <c r="Z208" s="313" t="str">
        <f t="shared" si="40"/>
        <v>#REF!</v>
      </c>
      <c r="AA208" s="31"/>
      <c r="AB208" s="313" t="str">
        <f>VLOOKUP($AO$73,'前々回集計'!$B:$UG,'前々回集計'!$NY$1,0)</f>
        <v>#REF!</v>
      </c>
      <c r="AC208" s="31"/>
      <c r="AD208" s="299"/>
      <c r="AE208" s="359"/>
      <c r="AF208" s="359"/>
      <c r="AG208" s="275"/>
      <c r="AH208" s="360" t="str">
        <f t="shared" si="41"/>
        <v>#REF!</v>
      </c>
      <c r="AI208" s="361" t="str">
        <f t="shared" si="42"/>
        <v>#REF!</v>
      </c>
      <c r="AJ208" s="361" t="str">
        <f t="shared" si="45"/>
        <v>#REF!</v>
      </c>
      <c r="AK208" s="361" t="str">
        <f t="shared" si="46"/>
        <v>#REF!</v>
      </c>
      <c r="AL208" s="362" t="str">
        <f t="shared" si="43"/>
        <v>#REF!</v>
      </c>
      <c r="AM208" s="363" t="str">
        <f t="shared" si="44"/>
        <v>#REF!</v>
      </c>
      <c r="AN208" s="302" t="str">
        <f t="shared" si="47"/>
        <v>#REF!</v>
      </c>
      <c r="AO208" s="364" t="str">
        <f t="shared" si="48"/>
        <v>#REF!</v>
      </c>
      <c r="AP208" s="232"/>
      <c r="AQ208" s="232"/>
      <c r="AR208" s="232"/>
      <c r="AS208" s="232"/>
      <c r="AT208" s="232"/>
      <c r="AU208" s="232"/>
      <c r="AV208" s="232"/>
      <c r="AW208" s="137"/>
      <c r="AX208" s="1"/>
      <c r="AY208" s="1"/>
      <c r="AZ208" s="1"/>
    </row>
    <row r="209" ht="37.5" customHeight="1">
      <c r="A209" s="1"/>
      <c r="B209" s="357" t="str">
        <f t="shared" si="35"/>
        <v>#REF!</v>
      </c>
      <c r="C209" s="357" t="str">
        <f t="shared" si="36"/>
        <v>#REF!</v>
      </c>
      <c r="D209" s="319">
        <v>5.0</v>
      </c>
      <c r="E209" s="321" t="str">
        <f>VLOOKUP($AO$73,'前回集計'!$B:$UG,'前回集計'!$NZ$1,0)</f>
        <v>#REF!</v>
      </c>
      <c r="F209" s="39"/>
      <c r="G209" s="321" t="str">
        <f>VLOOKUP($AO$73,'前回集計'!$B:$UG,'前回集計'!$OA$1,0)</f>
        <v>#REF!</v>
      </c>
      <c r="H209" s="39"/>
      <c r="I209" s="321" t="str">
        <f>VLOOKUP($AO$73,'前回集計'!$B:$UG,'前回集計'!$OB$1,0)</f>
        <v>#REF!</v>
      </c>
      <c r="J209" s="39"/>
      <c r="K209" s="321" t="str">
        <f t="shared" si="37"/>
        <v>#REF!</v>
      </c>
      <c r="L209" s="39"/>
      <c r="M209" s="321" t="str">
        <f>VLOOKUP($AO$73,'前回集計'!$B:$UG,'前回集計'!$OC$1,0)</f>
        <v>#REF!</v>
      </c>
      <c r="N209" s="39"/>
      <c r="O209" s="358"/>
      <c r="P209" s="225"/>
      <c r="Q209" s="357" t="str">
        <f t="shared" si="38"/>
        <v>#REF!</v>
      </c>
      <c r="R209" s="357" t="str">
        <f t="shared" si="39"/>
        <v>#REF!</v>
      </c>
      <c r="S209" s="319">
        <v>5.0</v>
      </c>
      <c r="T209" s="321" t="str">
        <f>VLOOKUP($AO$73,'前々回集計'!$B:$UG,'前々回集計'!$NZ$1,0)</f>
        <v>#REF!</v>
      </c>
      <c r="U209" s="39"/>
      <c r="V209" s="321" t="str">
        <f>VLOOKUP($AO$73,'前々回集計'!$B:$UG,'前々回集計'!$OA$1,0)</f>
        <v>#REF!</v>
      </c>
      <c r="W209" s="39"/>
      <c r="X209" s="321" t="str">
        <f>VLOOKUP($AO$73,'前々回集計'!$B:$UG,'前々回集計'!$OB$1,0)</f>
        <v>#REF!</v>
      </c>
      <c r="Y209" s="39"/>
      <c r="Z209" s="321" t="str">
        <f t="shared" si="40"/>
        <v>#REF!</v>
      </c>
      <c r="AA209" s="39"/>
      <c r="AB209" s="321" t="str">
        <f>VLOOKUP($AO$73,'前々回集計'!$B:$UG,'前々回集計'!$OC$1,0)</f>
        <v>#REF!</v>
      </c>
      <c r="AC209" s="39"/>
      <c r="AD209" s="299"/>
      <c r="AE209" s="359"/>
      <c r="AF209" s="359"/>
      <c r="AG209" s="275"/>
      <c r="AH209" s="360" t="str">
        <f t="shared" si="41"/>
        <v>#REF!</v>
      </c>
      <c r="AI209" s="361" t="str">
        <f t="shared" si="42"/>
        <v>#REF!</v>
      </c>
      <c r="AJ209" s="361" t="str">
        <f t="shared" si="45"/>
        <v>#REF!</v>
      </c>
      <c r="AK209" s="361" t="str">
        <f t="shared" si="46"/>
        <v>#REF!</v>
      </c>
      <c r="AL209" s="362" t="str">
        <f t="shared" si="43"/>
        <v>#REF!</v>
      </c>
      <c r="AM209" s="363" t="str">
        <f t="shared" si="44"/>
        <v>#REF!</v>
      </c>
      <c r="AN209" s="302" t="str">
        <f t="shared" si="47"/>
        <v>#REF!</v>
      </c>
      <c r="AO209" s="364" t="str">
        <f t="shared" si="48"/>
        <v>#REF!</v>
      </c>
      <c r="AP209" s="232"/>
      <c r="AQ209" s="232"/>
      <c r="AR209" s="232"/>
      <c r="AS209" s="232"/>
      <c r="AT209" s="232"/>
      <c r="AU209" s="232"/>
      <c r="AV209" s="232"/>
      <c r="AW209" s="137"/>
      <c r="AX209" s="1"/>
      <c r="AY209" s="1"/>
      <c r="AZ209" s="1"/>
    </row>
    <row r="210" ht="37.5" customHeight="1">
      <c r="A210" s="1"/>
      <c r="B210" s="357" t="str">
        <f t="shared" si="35"/>
        <v>#REF!</v>
      </c>
      <c r="C210" s="357" t="str">
        <f t="shared" si="36"/>
        <v>#REF!</v>
      </c>
      <c r="D210" s="296">
        <v>6.0</v>
      </c>
      <c r="E210" s="298" t="str">
        <f>VLOOKUP($AO$73,'前回集計'!$B:$UG,'前回集計'!$OD$1,0)</f>
        <v>#REF!</v>
      </c>
      <c r="F210" s="23"/>
      <c r="G210" s="298" t="str">
        <f>VLOOKUP($AO$73,'前回集計'!$B:$UG,'前回集計'!$OE$1,0)</f>
        <v>#REF!</v>
      </c>
      <c r="H210" s="23"/>
      <c r="I210" s="298" t="str">
        <f>VLOOKUP($AO$73,'前回集計'!$B:$UG,'前回集計'!$OF$1,0)</f>
        <v>#REF!</v>
      </c>
      <c r="J210" s="23"/>
      <c r="K210" s="298" t="str">
        <f t="shared" si="37"/>
        <v>#REF!</v>
      </c>
      <c r="L210" s="23"/>
      <c r="M210" s="298" t="str">
        <f>VLOOKUP($AO$73,'前回集計'!$B:$UG,'前回集計'!$OG$1,0)</f>
        <v>#REF!</v>
      </c>
      <c r="N210" s="23"/>
      <c r="O210" s="358"/>
      <c r="P210" s="225"/>
      <c r="Q210" s="357" t="str">
        <f t="shared" si="38"/>
        <v>#REF!</v>
      </c>
      <c r="R210" s="357" t="str">
        <f t="shared" si="39"/>
        <v>#REF!</v>
      </c>
      <c r="S210" s="296">
        <v>6.0</v>
      </c>
      <c r="T210" s="298" t="str">
        <f>VLOOKUP($AO$73,'前々回集計'!$B:$UG,'前々回集計'!$OD$1,0)</f>
        <v>#REF!</v>
      </c>
      <c r="U210" s="23"/>
      <c r="V210" s="298" t="str">
        <f>VLOOKUP($AO$73,'前々回集計'!$B:$UG,'前々回集計'!$OE$1,0)</f>
        <v>#REF!</v>
      </c>
      <c r="W210" s="23"/>
      <c r="X210" s="298" t="str">
        <f>VLOOKUP($AO$73,'前々回集計'!$B:$UG,'前々回集計'!$OF$1,0)</f>
        <v>#REF!</v>
      </c>
      <c r="Y210" s="23"/>
      <c r="Z210" s="298" t="str">
        <f t="shared" si="40"/>
        <v>#REF!</v>
      </c>
      <c r="AA210" s="23"/>
      <c r="AB210" s="298" t="str">
        <f>VLOOKUP($AO$73,'前々回集計'!$B:$UG,'前々回集計'!$OG$1,0)</f>
        <v>#REF!</v>
      </c>
      <c r="AC210" s="23"/>
      <c r="AD210" s="299"/>
      <c r="AE210" s="359"/>
      <c r="AF210" s="359"/>
      <c r="AG210" s="275"/>
      <c r="AH210" s="360" t="str">
        <f t="shared" si="41"/>
        <v>#REF!</v>
      </c>
      <c r="AI210" s="361" t="str">
        <f t="shared" si="42"/>
        <v>#REF!</v>
      </c>
      <c r="AJ210" s="361" t="str">
        <f t="shared" si="45"/>
        <v>#REF!</v>
      </c>
      <c r="AK210" s="361" t="str">
        <f t="shared" si="46"/>
        <v>#REF!</v>
      </c>
      <c r="AL210" s="362" t="str">
        <f t="shared" si="43"/>
        <v>#REF!</v>
      </c>
      <c r="AM210" s="363" t="str">
        <f t="shared" si="44"/>
        <v>#REF!</v>
      </c>
      <c r="AN210" s="302" t="str">
        <f t="shared" si="47"/>
        <v>#REF!</v>
      </c>
      <c r="AO210" s="364" t="str">
        <f t="shared" si="48"/>
        <v>#REF!</v>
      </c>
      <c r="AP210" s="232"/>
      <c r="AQ210" s="232"/>
      <c r="AR210" s="232"/>
      <c r="AS210" s="232"/>
      <c r="AT210" s="232"/>
      <c r="AU210" s="232"/>
      <c r="AV210" s="232"/>
      <c r="AW210" s="137"/>
      <c r="AX210" s="1"/>
      <c r="AY210" s="1"/>
      <c r="AZ210" s="1"/>
    </row>
    <row r="211" ht="37.5" customHeight="1">
      <c r="A211" s="1"/>
      <c r="B211" s="357" t="str">
        <f t="shared" si="35"/>
        <v>#REF!</v>
      </c>
      <c r="C211" s="357" t="str">
        <f t="shared" si="36"/>
        <v>#REF!</v>
      </c>
      <c r="D211" s="311">
        <v>7.0</v>
      </c>
      <c r="E211" s="313" t="str">
        <f>VLOOKUP($AO$73,'前回集計'!$B:$UG,'前回集計'!$OH$1,0)</f>
        <v>#REF!</v>
      </c>
      <c r="F211" s="31"/>
      <c r="G211" s="313" t="str">
        <f>VLOOKUP($AO$73,'前回集計'!$B:$UG,'前回集計'!$OI$1,0)</f>
        <v>#REF!</v>
      </c>
      <c r="H211" s="31"/>
      <c r="I211" s="313" t="str">
        <f>VLOOKUP($AO$73,'前回集計'!$B:$UG,'前回集計'!$OJ$1,0)</f>
        <v>#REF!</v>
      </c>
      <c r="J211" s="31"/>
      <c r="K211" s="313" t="str">
        <f t="shared" si="37"/>
        <v>#REF!</v>
      </c>
      <c r="L211" s="31"/>
      <c r="M211" s="313" t="str">
        <f>VLOOKUP($AO$73,'前回集計'!$B:$UG,'前回集計'!$OK$1,0)</f>
        <v>#REF!</v>
      </c>
      <c r="N211" s="31"/>
      <c r="O211" s="358"/>
      <c r="P211" s="225"/>
      <c r="Q211" s="357" t="str">
        <f t="shared" si="38"/>
        <v>#REF!</v>
      </c>
      <c r="R211" s="357" t="str">
        <f t="shared" si="39"/>
        <v>#REF!</v>
      </c>
      <c r="S211" s="311">
        <v>7.0</v>
      </c>
      <c r="T211" s="313" t="str">
        <f>VLOOKUP($AO$73,'前々回集計'!$B:$UG,'前々回集計'!$OH$1,0)</f>
        <v>#REF!</v>
      </c>
      <c r="U211" s="31"/>
      <c r="V211" s="313" t="str">
        <f>VLOOKUP($AO$73,'前々回集計'!$B:$UG,'前々回集計'!$OI$1,0)</f>
        <v>#REF!</v>
      </c>
      <c r="W211" s="31"/>
      <c r="X211" s="313" t="str">
        <f>VLOOKUP($AO$73,'前々回集計'!$B:$UG,'前々回集計'!$OJ$1,0)</f>
        <v>#REF!</v>
      </c>
      <c r="Y211" s="31"/>
      <c r="Z211" s="313" t="str">
        <f t="shared" si="40"/>
        <v>#REF!</v>
      </c>
      <c r="AA211" s="31"/>
      <c r="AB211" s="313" t="str">
        <f>VLOOKUP($AO$73,'前々回集計'!$B:$UG,'前々回集計'!$OK$1,0)</f>
        <v>#REF!</v>
      </c>
      <c r="AC211" s="31"/>
      <c r="AD211" s="299"/>
      <c r="AE211" s="359"/>
      <c r="AF211" s="359"/>
      <c r="AG211" s="275"/>
      <c r="AH211" s="360" t="str">
        <f t="shared" si="41"/>
        <v>#REF!</v>
      </c>
      <c r="AI211" s="361" t="str">
        <f t="shared" si="42"/>
        <v>#REF!</v>
      </c>
      <c r="AJ211" s="361" t="str">
        <f t="shared" si="45"/>
        <v>#REF!</v>
      </c>
      <c r="AK211" s="361" t="str">
        <f t="shared" si="46"/>
        <v>#REF!</v>
      </c>
      <c r="AL211" s="362" t="str">
        <f t="shared" si="43"/>
        <v>#REF!</v>
      </c>
      <c r="AM211" s="363" t="str">
        <f t="shared" si="44"/>
        <v>#REF!</v>
      </c>
      <c r="AN211" s="302" t="str">
        <f t="shared" si="47"/>
        <v>#REF!</v>
      </c>
      <c r="AO211" s="364" t="str">
        <f t="shared" si="48"/>
        <v>#REF!</v>
      </c>
      <c r="AP211" s="232"/>
      <c r="AQ211" s="232"/>
      <c r="AR211" s="232"/>
      <c r="AS211" s="232"/>
      <c r="AT211" s="232"/>
      <c r="AU211" s="232"/>
      <c r="AV211" s="232"/>
      <c r="AW211" s="137"/>
      <c r="AX211" s="1"/>
      <c r="AY211" s="1"/>
      <c r="AZ211" s="1"/>
    </row>
    <row r="212" ht="37.5" customHeight="1">
      <c r="A212" s="1"/>
      <c r="B212" s="357" t="str">
        <f t="shared" si="35"/>
        <v>#REF!</v>
      </c>
      <c r="C212" s="357" t="str">
        <f t="shared" si="36"/>
        <v>#REF!</v>
      </c>
      <c r="D212" s="311">
        <v>8.0</v>
      </c>
      <c r="E212" s="313" t="str">
        <f>VLOOKUP($AO$73,'前回集計'!$B:$UG,'前回集計'!$OL$1,0)</f>
        <v>#REF!</v>
      </c>
      <c r="F212" s="31"/>
      <c r="G212" s="313" t="str">
        <f>VLOOKUP($AO$73,'前回集計'!$B:$UG,'前回集計'!$OM$1,0)</f>
        <v>#REF!</v>
      </c>
      <c r="H212" s="31"/>
      <c r="I212" s="313" t="str">
        <f>VLOOKUP($AO$73,'前回集計'!$B:$UG,'前回集計'!$ON$1,0)</f>
        <v>#REF!</v>
      </c>
      <c r="J212" s="31"/>
      <c r="K212" s="313" t="str">
        <f t="shared" si="37"/>
        <v>#REF!</v>
      </c>
      <c r="L212" s="31"/>
      <c r="M212" s="313" t="str">
        <f>VLOOKUP($AO$73,'前回集計'!$B:$UG,'前回集計'!$OO$1,0)</f>
        <v>#REF!</v>
      </c>
      <c r="N212" s="31"/>
      <c r="O212" s="358"/>
      <c r="P212" s="225"/>
      <c r="Q212" s="357" t="str">
        <f t="shared" si="38"/>
        <v>#REF!</v>
      </c>
      <c r="R212" s="357" t="str">
        <f t="shared" si="39"/>
        <v>#REF!</v>
      </c>
      <c r="S212" s="311">
        <v>8.0</v>
      </c>
      <c r="T212" s="313" t="str">
        <f>VLOOKUP($AO$73,'前々回集計'!$B:$UG,'前々回集計'!$OL$1,0)</f>
        <v>#REF!</v>
      </c>
      <c r="U212" s="31"/>
      <c r="V212" s="313" t="str">
        <f>VLOOKUP($AO$73,'前々回集計'!$B:$UG,'前々回集計'!$OM$1,0)</f>
        <v>#REF!</v>
      </c>
      <c r="W212" s="31"/>
      <c r="X212" s="313" t="str">
        <f>VLOOKUP($AO$73,'前々回集計'!$B:$UG,'前々回集計'!$ON$1,0)</f>
        <v>#REF!</v>
      </c>
      <c r="Y212" s="31"/>
      <c r="Z212" s="313" t="str">
        <f t="shared" si="40"/>
        <v>#REF!</v>
      </c>
      <c r="AA212" s="31"/>
      <c r="AB212" s="313" t="str">
        <f>VLOOKUP($AO$73,'前々回集計'!$B:$UG,'前々回集計'!$OO$1,0)</f>
        <v>#REF!</v>
      </c>
      <c r="AC212" s="31"/>
      <c r="AD212" s="299"/>
      <c r="AE212" s="359"/>
      <c r="AF212" s="359"/>
      <c r="AG212" s="275"/>
      <c r="AH212" s="360" t="str">
        <f t="shared" si="41"/>
        <v>#REF!</v>
      </c>
      <c r="AI212" s="361" t="str">
        <f t="shared" si="42"/>
        <v>#REF!</v>
      </c>
      <c r="AJ212" s="361" t="str">
        <f t="shared" si="45"/>
        <v>#REF!</v>
      </c>
      <c r="AK212" s="361" t="str">
        <f t="shared" si="46"/>
        <v>#REF!</v>
      </c>
      <c r="AL212" s="362" t="str">
        <f t="shared" si="43"/>
        <v>#REF!</v>
      </c>
      <c r="AM212" s="363" t="str">
        <f t="shared" si="44"/>
        <v>#REF!</v>
      </c>
      <c r="AN212" s="302" t="str">
        <f t="shared" si="47"/>
        <v>#REF!</v>
      </c>
      <c r="AO212" s="364" t="str">
        <f t="shared" si="48"/>
        <v>#REF!</v>
      </c>
      <c r="AP212" s="232"/>
      <c r="AQ212" s="232"/>
      <c r="AR212" s="232"/>
      <c r="AS212" s="232"/>
      <c r="AT212" s="232"/>
      <c r="AU212" s="232"/>
      <c r="AV212" s="232"/>
      <c r="AW212" s="137"/>
      <c r="AX212" s="1"/>
      <c r="AY212" s="1"/>
      <c r="AZ212" s="1"/>
    </row>
    <row r="213" ht="37.5" customHeight="1">
      <c r="A213" s="1"/>
      <c r="B213" s="357" t="str">
        <f t="shared" si="35"/>
        <v>#REF!</v>
      </c>
      <c r="C213" s="357" t="str">
        <f t="shared" si="36"/>
        <v>#REF!</v>
      </c>
      <c r="D213" s="311">
        <v>9.0</v>
      </c>
      <c r="E213" s="313" t="str">
        <f>VLOOKUP($AO$73,'前回集計'!$B:$UG,'前回集計'!$OP$1,0)</f>
        <v>#REF!</v>
      </c>
      <c r="F213" s="31"/>
      <c r="G213" s="313" t="str">
        <f>VLOOKUP($AO$73,'前回集計'!$B:$UG,'前回集計'!$OQ$1,0)</f>
        <v>#REF!</v>
      </c>
      <c r="H213" s="31"/>
      <c r="I213" s="313" t="str">
        <f>VLOOKUP($AO$73,'前回集計'!$B:$UG,'前回集計'!$OR$1,0)</f>
        <v>#REF!</v>
      </c>
      <c r="J213" s="31"/>
      <c r="K213" s="313" t="str">
        <f t="shared" si="37"/>
        <v>#REF!</v>
      </c>
      <c r="L213" s="31"/>
      <c r="M213" s="313" t="str">
        <f>VLOOKUP($AO$73,'前回集計'!$B:$UG,'前回集計'!$OS$1,0)</f>
        <v>#REF!</v>
      </c>
      <c r="N213" s="31"/>
      <c r="O213" s="358"/>
      <c r="P213" s="225"/>
      <c r="Q213" s="357" t="str">
        <f t="shared" si="38"/>
        <v>#REF!</v>
      </c>
      <c r="R213" s="357" t="str">
        <f t="shared" si="39"/>
        <v>#REF!</v>
      </c>
      <c r="S213" s="311">
        <v>9.0</v>
      </c>
      <c r="T213" s="313" t="str">
        <f>VLOOKUP($AO$73,'前々回集計'!$B:$UG,'前々回集計'!$OP$1,0)</f>
        <v>#REF!</v>
      </c>
      <c r="U213" s="31"/>
      <c r="V213" s="313" t="str">
        <f>VLOOKUP($AO$73,'前々回集計'!$B:$UG,'前々回集計'!$OQ$1,0)</f>
        <v>#REF!</v>
      </c>
      <c r="W213" s="31"/>
      <c r="X213" s="313" t="str">
        <f>VLOOKUP($AO$73,'前々回集計'!$B:$UG,'前々回集計'!$OR$1,0)</f>
        <v>#REF!</v>
      </c>
      <c r="Y213" s="31"/>
      <c r="Z213" s="313" t="str">
        <f t="shared" si="40"/>
        <v>#REF!</v>
      </c>
      <c r="AA213" s="31"/>
      <c r="AB213" s="313" t="str">
        <f>VLOOKUP($AO$73,'前々回集計'!$B:$UG,'前々回集計'!$OS$1,0)</f>
        <v>#REF!</v>
      </c>
      <c r="AC213" s="31"/>
      <c r="AD213" s="299"/>
      <c r="AE213" s="359"/>
      <c r="AF213" s="359"/>
      <c r="AG213" s="275"/>
      <c r="AH213" s="360" t="str">
        <f t="shared" si="41"/>
        <v>#REF!</v>
      </c>
      <c r="AI213" s="361" t="str">
        <f t="shared" si="42"/>
        <v>#REF!</v>
      </c>
      <c r="AJ213" s="361" t="str">
        <f t="shared" si="45"/>
        <v>#REF!</v>
      </c>
      <c r="AK213" s="361" t="str">
        <f t="shared" si="46"/>
        <v>#REF!</v>
      </c>
      <c r="AL213" s="362" t="str">
        <f t="shared" si="43"/>
        <v>#REF!</v>
      </c>
      <c r="AM213" s="363" t="str">
        <f t="shared" si="44"/>
        <v>#REF!</v>
      </c>
      <c r="AN213" s="302" t="str">
        <f t="shared" si="47"/>
        <v>#REF!</v>
      </c>
      <c r="AO213" s="364" t="str">
        <f t="shared" si="48"/>
        <v>#REF!</v>
      </c>
      <c r="AP213" s="232"/>
      <c r="AQ213" s="232"/>
      <c r="AR213" s="232"/>
      <c r="AS213" s="232"/>
      <c r="AT213" s="232"/>
      <c r="AU213" s="232"/>
      <c r="AV213" s="232"/>
      <c r="AW213" s="137"/>
      <c r="AX213" s="1"/>
      <c r="AY213" s="1"/>
      <c r="AZ213" s="1"/>
    </row>
    <row r="214" ht="37.5" customHeight="1">
      <c r="A214" s="1"/>
      <c r="B214" s="357" t="str">
        <f t="shared" si="35"/>
        <v>#REF!</v>
      </c>
      <c r="C214" s="357" t="str">
        <f t="shared" si="36"/>
        <v>#REF!</v>
      </c>
      <c r="D214" s="319">
        <v>10.0</v>
      </c>
      <c r="E214" s="321" t="str">
        <f>VLOOKUP($AO$73,'前回集計'!$B:$UG,'前回集計'!$OT$1,0)</f>
        <v>#REF!</v>
      </c>
      <c r="F214" s="39"/>
      <c r="G214" s="321" t="str">
        <f>VLOOKUP($AO$73,'前回集計'!$B:$UG,'前回集計'!$OU$1,0)</f>
        <v>#REF!</v>
      </c>
      <c r="H214" s="39"/>
      <c r="I214" s="321" t="str">
        <f>VLOOKUP($AO$73,'前回集計'!$B:$UG,'前回集計'!$OV$1,0)</f>
        <v>#REF!</v>
      </c>
      <c r="J214" s="39"/>
      <c r="K214" s="321" t="str">
        <f t="shared" si="37"/>
        <v>#REF!</v>
      </c>
      <c r="L214" s="39"/>
      <c r="M214" s="321" t="str">
        <f>VLOOKUP($AO$73,'前回集計'!$B:$UG,'前回集計'!$OW$1,0)</f>
        <v>#REF!</v>
      </c>
      <c r="N214" s="39"/>
      <c r="O214" s="358"/>
      <c r="P214" s="225"/>
      <c r="Q214" s="357" t="str">
        <f t="shared" si="38"/>
        <v>#REF!</v>
      </c>
      <c r="R214" s="357" t="str">
        <f t="shared" si="39"/>
        <v>#REF!</v>
      </c>
      <c r="S214" s="319">
        <v>10.0</v>
      </c>
      <c r="T214" s="321" t="str">
        <f>VLOOKUP($AO$73,'前々回集計'!$B:$UG,'前々回集計'!$OT$1,0)</f>
        <v>#REF!</v>
      </c>
      <c r="U214" s="39"/>
      <c r="V214" s="321" t="str">
        <f>VLOOKUP($AO$73,'前々回集計'!$B:$UG,'前々回集計'!$OU$1,0)</f>
        <v>#REF!</v>
      </c>
      <c r="W214" s="39"/>
      <c r="X214" s="321" t="str">
        <f>VLOOKUP($AO$73,'前々回集計'!$B:$UG,'前々回集計'!$OV$1,0)</f>
        <v>#REF!</v>
      </c>
      <c r="Y214" s="39"/>
      <c r="Z214" s="321" t="str">
        <f t="shared" si="40"/>
        <v>#REF!</v>
      </c>
      <c r="AA214" s="39"/>
      <c r="AB214" s="321" t="str">
        <f>VLOOKUP($AO$73,'前々回集計'!$B:$UG,'前々回集計'!$OW$1,0)</f>
        <v>#REF!</v>
      </c>
      <c r="AC214" s="39"/>
      <c r="AD214" s="299"/>
      <c r="AE214" s="359"/>
      <c r="AF214" s="359"/>
      <c r="AG214" s="275"/>
      <c r="AH214" s="360" t="str">
        <f t="shared" si="41"/>
        <v>#REF!</v>
      </c>
      <c r="AI214" s="361" t="str">
        <f t="shared" si="42"/>
        <v>#REF!</v>
      </c>
      <c r="AJ214" s="361" t="str">
        <f t="shared" si="45"/>
        <v>#REF!</v>
      </c>
      <c r="AK214" s="361" t="str">
        <f t="shared" si="46"/>
        <v>#REF!</v>
      </c>
      <c r="AL214" s="362" t="str">
        <f t="shared" si="43"/>
        <v>#REF!</v>
      </c>
      <c r="AM214" s="363" t="str">
        <f t="shared" si="44"/>
        <v>#REF!</v>
      </c>
      <c r="AN214" s="302" t="str">
        <f t="shared" si="47"/>
        <v>#REF!</v>
      </c>
      <c r="AO214" s="364" t="str">
        <f t="shared" si="48"/>
        <v>#REF!</v>
      </c>
      <c r="AP214" s="232"/>
      <c r="AQ214" s="232"/>
      <c r="AR214" s="232"/>
      <c r="AS214" s="232"/>
      <c r="AT214" s="232"/>
      <c r="AU214" s="232"/>
      <c r="AV214" s="232"/>
      <c r="AW214" s="137"/>
      <c r="AX214" s="1"/>
      <c r="AY214" s="1"/>
      <c r="AZ214" s="1"/>
    </row>
    <row r="215" ht="37.5" customHeight="1">
      <c r="A215" s="1"/>
      <c r="B215" s="357" t="str">
        <f t="shared" si="35"/>
        <v>#REF!</v>
      </c>
      <c r="C215" s="357" t="str">
        <f t="shared" si="36"/>
        <v>#REF!</v>
      </c>
      <c r="D215" s="296">
        <v>11.0</v>
      </c>
      <c r="E215" s="298" t="str">
        <f>VLOOKUP($AO$73,'前回集計'!$B:$UG,'前回集計'!$OX$1,0)</f>
        <v>#REF!</v>
      </c>
      <c r="F215" s="23"/>
      <c r="G215" s="298" t="str">
        <f>VLOOKUP($AO$73,'前回集計'!$B:$UG,'前回集計'!$OY$1,0)</f>
        <v>#REF!</v>
      </c>
      <c r="H215" s="23"/>
      <c r="I215" s="298" t="str">
        <f>VLOOKUP($AO$73,'前回集計'!$B:$UG,'前回集計'!$OZ$1,0)</f>
        <v>#REF!</v>
      </c>
      <c r="J215" s="23"/>
      <c r="K215" s="298" t="str">
        <f t="shared" si="37"/>
        <v>#REF!</v>
      </c>
      <c r="L215" s="23"/>
      <c r="M215" s="298" t="str">
        <f>VLOOKUP($AO$73,'前回集計'!$B:$UG,'前回集計'!$PA$1,0)</f>
        <v>#REF!</v>
      </c>
      <c r="N215" s="23"/>
      <c r="O215" s="358"/>
      <c r="P215" s="225"/>
      <c r="Q215" s="357" t="str">
        <f t="shared" si="38"/>
        <v>#REF!</v>
      </c>
      <c r="R215" s="357" t="str">
        <f t="shared" si="39"/>
        <v>#REF!</v>
      </c>
      <c r="S215" s="296">
        <v>11.0</v>
      </c>
      <c r="T215" s="298" t="str">
        <f>VLOOKUP($AO$73,'前々回集計'!$B:$UG,'前々回集計'!$OX$1,0)</f>
        <v>#REF!</v>
      </c>
      <c r="U215" s="23"/>
      <c r="V215" s="298" t="str">
        <f>VLOOKUP($AO$73,'前々回集計'!$B:$UG,'前々回集計'!$OY$1,0)</f>
        <v>#REF!</v>
      </c>
      <c r="W215" s="23"/>
      <c r="X215" s="298" t="str">
        <f>VLOOKUP($AO$73,'前々回集計'!$B:$UG,'前々回集計'!$OZ$1,0)</f>
        <v>#REF!</v>
      </c>
      <c r="Y215" s="23"/>
      <c r="Z215" s="298" t="str">
        <f t="shared" si="40"/>
        <v>#REF!</v>
      </c>
      <c r="AA215" s="23"/>
      <c r="AB215" s="298" t="str">
        <f>VLOOKUP($AO$73,'前々回集計'!$B:$UG,'前々回集計'!$PA$1,0)</f>
        <v>#REF!</v>
      </c>
      <c r="AC215" s="23"/>
      <c r="AD215" s="299"/>
      <c r="AE215" s="359"/>
      <c r="AF215" s="359"/>
      <c r="AG215" s="275"/>
      <c r="AH215" s="360" t="str">
        <f t="shared" si="41"/>
        <v>#REF!</v>
      </c>
      <c r="AI215" s="361" t="str">
        <f t="shared" si="42"/>
        <v>#REF!</v>
      </c>
      <c r="AJ215" s="361" t="str">
        <f t="shared" si="45"/>
        <v>#REF!</v>
      </c>
      <c r="AK215" s="361" t="str">
        <f t="shared" si="46"/>
        <v>#REF!</v>
      </c>
      <c r="AL215" s="362" t="str">
        <f t="shared" si="43"/>
        <v>#REF!</v>
      </c>
      <c r="AM215" s="363" t="str">
        <f t="shared" si="44"/>
        <v>#REF!</v>
      </c>
      <c r="AN215" s="302" t="str">
        <f t="shared" si="47"/>
        <v>#REF!</v>
      </c>
      <c r="AO215" s="364" t="str">
        <f t="shared" si="48"/>
        <v>#REF!</v>
      </c>
      <c r="AP215" s="232"/>
      <c r="AQ215" s="232"/>
      <c r="AR215" s="232"/>
      <c r="AS215" s="232"/>
      <c r="AT215" s="232"/>
      <c r="AU215" s="232"/>
      <c r="AV215" s="232"/>
      <c r="AW215" s="137"/>
      <c r="AX215" s="1"/>
      <c r="AY215" s="1"/>
      <c r="AZ215" s="1"/>
    </row>
    <row r="216" ht="37.5" customHeight="1">
      <c r="A216" s="1"/>
      <c r="B216" s="357" t="str">
        <f t="shared" si="35"/>
        <v>#REF!</v>
      </c>
      <c r="C216" s="357" t="str">
        <f t="shared" si="36"/>
        <v>#REF!</v>
      </c>
      <c r="D216" s="311">
        <v>12.0</v>
      </c>
      <c r="E216" s="313" t="str">
        <f>VLOOKUP($AO$73,'前回集計'!$B:$UG,'前回集計'!$PB$1,0)</f>
        <v>#REF!</v>
      </c>
      <c r="F216" s="31"/>
      <c r="G216" s="313" t="str">
        <f>VLOOKUP($AO$73,'前回集計'!$B:$UG,'前回集計'!$PC$1,0)</f>
        <v>#REF!</v>
      </c>
      <c r="H216" s="31"/>
      <c r="I216" s="313" t="str">
        <f>VLOOKUP($AO$73,'前回集計'!$B:$UG,'前回集計'!$PD$1,0)</f>
        <v>#REF!</v>
      </c>
      <c r="J216" s="31"/>
      <c r="K216" s="313" t="str">
        <f t="shared" si="37"/>
        <v>#REF!</v>
      </c>
      <c r="L216" s="31"/>
      <c r="M216" s="313" t="str">
        <f>VLOOKUP($AO$73,'前回集計'!$B:$UG,'前回集計'!$PE$1,0)</f>
        <v>#REF!</v>
      </c>
      <c r="N216" s="31"/>
      <c r="O216" s="358"/>
      <c r="P216" s="225"/>
      <c r="Q216" s="357" t="str">
        <f t="shared" si="38"/>
        <v>#REF!</v>
      </c>
      <c r="R216" s="357" t="str">
        <f t="shared" si="39"/>
        <v>#REF!</v>
      </c>
      <c r="S216" s="311">
        <v>12.0</v>
      </c>
      <c r="T216" s="313" t="str">
        <f>VLOOKUP($AO$73,'前々回集計'!$B:$UG,'前々回集計'!$PB$1,0)</f>
        <v>#REF!</v>
      </c>
      <c r="U216" s="31"/>
      <c r="V216" s="313" t="str">
        <f>VLOOKUP($AO$73,'前々回集計'!$B:$UG,'前々回集計'!$PC$1,0)</f>
        <v>#REF!</v>
      </c>
      <c r="W216" s="31"/>
      <c r="X216" s="313" t="str">
        <f>VLOOKUP($AO$73,'前々回集計'!$B:$UG,'前々回集計'!$PD$1,0)</f>
        <v>#REF!</v>
      </c>
      <c r="Y216" s="31"/>
      <c r="Z216" s="313" t="str">
        <f t="shared" si="40"/>
        <v>#REF!</v>
      </c>
      <c r="AA216" s="31"/>
      <c r="AB216" s="313" t="str">
        <f>VLOOKUP($AO$73,'前々回集計'!$B:$UG,'前々回集計'!$PE$1,0)</f>
        <v>#REF!</v>
      </c>
      <c r="AC216" s="31"/>
      <c r="AD216" s="299"/>
      <c r="AE216" s="359"/>
      <c r="AF216" s="359"/>
      <c r="AG216" s="275"/>
      <c r="AH216" s="360" t="str">
        <f t="shared" si="41"/>
        <v>#REF!</v>
      </c>
      <c r="AI216" s="361" t="str">
        <f t="shared" si="42"/>
        <v>#REF!</v>
      </c>
      <c r="AJ216" s="361" t="str">
        <f t="shared" si="45"/>
        <v>#REF!</v>
      </c>
      <c r="AK216" s="361" t="str">
        <f t="shared" si="46"/>
        <v>#REF!</v>
      </c>
      <c r="AL216" s="362" t="str">
        <f t="shared" si="43"/>
        <v>#REF!</v>
      </c>
      <c r="AM216" s="363" t="str">
        <f t="shared" si="44"/>
        <v>#REF!</v>
      </c>
      <c r="AN216" s="302" t="str">
        <f t="shared" si="47"/>
        <v>#REF!</v>
      </c>
      <c r="AO216" s="364" t="str">
        <f t="shared" si="48"/>
        <v>#REF!</v>
      </c>
      <c r="AP216" s="232"/>
      <c r="AQ216" s="232"/>
      <c r="AR216" s="232"/>
      <c r="AS216" s="232"/>
      <c r="AT216" s="232"/>
      <c r="AU216" s="232"/>
      <c r="AV216" s="232"/>
      <c r="AW216" s="137"/>
      <c r="AX216" s="1"/>
      <c r="AY216" s="1"/>
      <c r="AZ216" s="1"/>
    </row>
    <row r="217" ht="37.5" customHeight="1">
      <c r="A217" s="1"/>
      <c r="B217" s="357" t="str">
        <f t="shared" si="35"/>
        <v>#REF!</v>
      </c>
      <c r="C217" s="357" t="str">
        <f t="shared" si="36"/>
        <v>#REF!</v>
      </c>
      <c r="D217" s="311">
        <v>13.0</v>
      </c>
      <c r="E217" s="313" t="str">
        <f>VLOOKUP($AO$73,'前回集計'!$B:$UG,'前回集計'!$PF$1,0)</f>
        <v>#REF!</v>
      </c>
      <c r="F217" s="31"/>
      <c r="G217" s="313" t="str">
        <f>VLOOKUP($AO$73,'前回集計'!$B:$UG,'前回集計'!$PG$1,0)</f>
        <v>#REF!</v>
      </c>
      <c r="H217" s="31"/>
      <c r="I217" s="313" t="str">
        <f>VLOOKUP($AO$73,'前回集計'!$B:$UG,'前回集計'!$PH$1,0)</f>
        <v>#REF!</v>
      </c>
      <c r="J217" s="31"/>
      <c r="K217" s="313" t="str">
        <f t="shared" si="37"/>
        <v>#REF!</v>
      </c>
      <c r="L217" s="31"/>
      <c r="M217" s="313" t="str">
        <f>VLOOKUP($AO$73,'前回集計'!$B:$UG,'前回集計'!$PI$1,0)</f>
        <v>#REF!</v>
      </c>
      <c r="N217" s="31"/>
      <c r="O217" s="358"/>
      <c r="P217" s="225"/>
      <c r="Q217" s="357" t="str">
        <f t="shared" si="38"/>
        <v>#REF!</v>
      </c>
      <c r="R217" s="357" t="str">
        <f t="shared" si="39"/>
        <v>#REF!</v>
      </c>
      <c r="S217" s="311">
        <v>13.0</v>
      </c>
      <c r="T217" s="313" t="str">
        <f>VLOOKUP($AO$73,'前々回集計'!$B:$UG,'前々回集計'!$PF$1,0)</f>
        <v>#REF!</v>
      </c>
      <c r="U217" s="31"/>
      <c r="V217" s="313" t="str">
        <f>VLOOKUP($AO$73,'前々回集計'!$B:$UG,'前々回集計'!$PG$1,0)</f>
        <v>#REF!</v>
      </c>
      <c r="W217" s="31"/>
      <c r="X217" s="313" t="str">
        <f>VLOOKUP($AO$73,'前々回集計'!$B:$UG,'前々回集計'!$PH$1,0)</f>
        <v>#REF!</v>
      </c>
      <c r="Y217" s="31"/>
      <c r="Z217" s="313" t="str">
        <f t="shared" si="40"/>
        <v>#REF!</v>
      </c>
      <c r="AA217" s="31"/>
      <c r="AB217" s="313" t="str">
        <f>VLOOKUP($AO$73,'前々回集計'!$B:$UG,'前々回集計'!$PI$1,0)</f>
        <v>#REF!</v>
      </c>
      <c r="AC217" s="31"/>
      <c r="AD217" s="299"/>
      <c r="AE217" s="359"/>
      <c r="AF217" s="359"/>
      <c r="AG217" s="275"/>
      <c r="AH217" s="360" t="str">
        <f t="shared" si="41"/>
        <v>#REF!</v>
      </c>
      <c r="AI217" s="361" t="str">
        <f t="shared" si="42"/>
        <v>#REF!</v>
      </c>
      <c r="AJ217" s="361" t="str">
        <f t="shared" si="45"/>
        <v>#REF!</v>
      </c>
      <c r="AK217" s="361" t="str">
        <f t="shared" si="46"/>
        <v>#REF!</v>
      </c>
      <c r="AL217" s="362" t="str">
        <f t="shared" si="43"/>
        <v>#REF!</v>
      </c>
      <c r="AM217" s="363" t="str">
        <f t="shared" si="44"/>
        <v>#REF!</v>
      </c>
      <c r="AN217" s="302" t="str">
        <f t="shared" si="47"/>
        <v>#REF!</v>
      </c>
      <c r="AO217" s="364" t="str">
        <f t="shared" si="48"/>
        <v>#REF!</v>
      </c>
      <c r="AP217" s="232"/>
      <c r="AQ217" s="232"/>
      <c r="AR217" s="232"/>
      <c r="AS217" s="232"/>
      <c r="AT217" s="232"/>
      <c r="AU217" s="232"/>
      <c r="AV217" s="232"/>
      <c r="AW217" s="137"/>
      <c r="AX217" s="1"/>
      <c r="AY217" s="1"/>
      <c r="AZ217" s="1"/>
    </row>
    <row r="218" ht="37.5" customHeight="1">
      <c r="A218" s="1"/>
      <c r="B218" s="357" t="str">
        <f t="shared" si="35"/>
        <v>#REF!</v>
      </c>
      <c r="C218" s="357" t="str">
        <f t="shared" si="36"/>
        <v>#REF!</v>
      </c>
      <c r="D218" s="311">
        <v>14.0</v>
      </c>
      <c r="E218" s="313" t="str">
        <f>VLOOKUP($AO$73,'前回集計'!$B:$UG,'前回集計'!$PJ$1,0)</f>
        <v>#REF!</v>
      </c>
      <c r="F218" s="31"/>
      <c r="G218" s="313" t="str">
        <f>VLOOKUP($AO$73,'前回集計'!$B:$UG,'前回集計'!$PK$1,0)</f>
        <v>#REF!</v>
      </c>
      <c r="H218" s="31"/>
      <c r="I218" s="313" t="str">
        <f>VLOOKUP($AO$73,'前回集計'!$B:$UG,'前回集計'!$PL$1,0)</f>
        <v>#REF!</v>
      </c>
      <c r="J218" s="31"/>
      <c r="K218" s="313" t="str">
        <f t="shared" si="37"/>
        <v>#REF!</v>
      </c>
      <c r="L218" s="31"/>
      <c r="M218" s="313" t="str">
        <f>VLOOKUP($AO$73,'前回集計'!$B:$UG,'前回集計'!$PM$1,0)</f>
        <v>#REF!</v>
      </c>
      <c r="N218" s="31"/>
      <c r="O218" s="358"/>
      <c r="P218" s="225"/>
      <c r="Q218" s="357" t="str">
        <f t="shared" si="38"/>
        <v>#REF!</v>
      </c>
      <c r="R218" s="357" t="str">
        <f t="shared" si="39"/>
        <v>#REF!</v>
      </c>
      <c r="S218" s="311">
        <v>14.0</v>
      </c>
      <c r="T218" s="313" t="str">
        <f>VLOOKUP($AO$73,'前々回集計'!$B:$UG,'前々回集計'!$PJ$1,0)</f>
        <v>#REF!</v>
      </c>
      <c r="U218" s="31"/>
      <c r="V218" s="313" t="str">
        <f>VLOOKUP($AO$73,'前々回集計'!$B:$UG,'前々回集計'!$PK$1,0)</f>
        <v>#REF!</v>
      </c>
      <c r="W218" s="31"/>
      <c r="X218" s="313" t="str">
        <f>VLOOKUP($AO$73,'前々回集計'!$B:$UG,'前々回集計'!$PL$1,0)</f>
        <v>#REF!</v>
      </c>
      <c r="Y218" s="31"/>
      <c r="Z218" s="313" t="str">
        <f t="shared" si="40"/>
        <v>#REF!</v>
      </c>
      <c r="AA218" s="31"/>
      <c r="AB218" s="313" t="str">
        <f>VLOOKUP($AO$73,'前々回集計'!$B:$UG,'前々回集計'!$PM$1,0)</f>
        <v>#REF!</v>
      </c>
      <c r="AC218" s="31"/>
      <c r="AD218" s="299"/>
      <c r="AE218" s="359"/>
      <c r="AF218" s="359"/>
      <c r="AG218" s="275"/>
      <c r="AH218" s="360" t="str">
        <f t="shared" si="41"/>
        <v>#REF!</v>
      </c>
      <c r="AI218" s="361" t="str">
        <f t="shared" si="42"/>
        <v>#REF!</v>
      </c>
      <c r="AJ218" s="361" t="str">
        <f t="shared" si="45"/>
        <v>#REF!</v>
      </c>
      <c r="AK218" s="361" t="str">
        <f t="shared" si="46"/>
        <v>#REF!</v>
      </c>
      <c r="AL218" s="362" t="str">
        <f t="shared" si="43"/>
        <v>#REF!</v>
      </c>
      <c r="AM218" s="363" t="str">
        <f t="shared" si="44"/>
        <v>#REF!</v>
      </c>
      <c r="AN218" s="302" t="str">
        <f t="shared" si="47"/>
        <v>#REF!</v>
      </c>
      <c r="AO218" s="364" t="str">
        <f t="shared" si="48"/>
        <v>#REF!</v>
      </c>
      <c r="AP218" s="232"/>
      <c r="AQ218" s="232"/>
      <c r="AR218" s="232"/>
      <c r="AS218" s="232"/>
      <c r="AT218" s="232"/>
      <c r="AU218" s="232"/>
      <c r="AV218" s="232"/>
      <c r="AW218" s="137"/>
      <c r="AX218" s="1"/>
      <c r="AY218" s="1"/>
      <c r="AZ218" s="1"/>
    </row>
    <row r="219" ht="37.5" customHeight="1">
      <c r="A219" s="1"/>
      <c r="B219" s="357" t="str">
        <f t="shared" si="35"/>
        <v>#REF!</v>
      </c>
      <c r="C219" s="357" t="str">
        <f t="shared" si="36"/>
        <v>#REF!</v>
      </c>
      <c r="D219" s="319">
        <v>15.0</v>
      </c>
      <c r="E219" s="321" t="str">
        <f>VLOOKUP($AO$73,'前回集計'!$B:$UG,'前回集計'!$PN$1,0)</f>
        <v>#REF!</v>
      </c>
      <c r="F219" s="39"/>
      <c r="G219" s="321" t="str">
        <f>VLOOKUP($AO$73,'前回集計'!$B:$UG,'前回集計'!$PO$1,0)</f>
        <v>#REF!</v>
      </c>
      <c r="H219" s="39"/>
      <c r="I219" s="321" t="str">
        <f>VLOOKUP($AO$73,'前回集計'!$B:$UG,'前回集計'!$PP$1,0)</f>
        <v>#REF!</v>
      </c>
      <c r="J219" s="39"/>
      <c r="K219" s="321" t="str">
        <f t="shared" si="37"/>
        <v>#REF!</v>
      </c>
      <c r="L219" s="39"/>
      <c r="M219" s="321" t="str">
        <f>VLOOKUP($AO$73,'前回集計'!$B:$UG,'前回集計'!$PQ$1,0)</f>
        <v>#REF!</v>
      </c>
      <c r="N219" s="39"/>
      <c r="O219" s="358"/>
      <c r="P219" s="225"/>
      <c r="Q219" s="357" t="str">
        <f t="shared" si="38"/>
        <v>#REF!</v>
      </c>
      <c r="R219" s="357" t="str">
        <f t="shared" si="39"/>
        <v>#REF!</v>
      </c>
      <c r="S219" s="319">
        <v>15.0</v>
      </c>
      <c r="T219" s="321" t="str">
        <f>VLOOKUP($AO$73,'前々回集計'!$B:$UG,'前々回集計'!$PN$1,0)</f>
        <v>#REF!</v>
      </c>
      <c r="U219" s="39"/>
      <c r="V219" s="321" t="str">
        <f>VLOOKUP($AO$73,'前々回集計'!$B:$UG,'前々回集計'!$PO$1,0)</f>
        <v>#REF!</v>
      </c>
      <c r="W219" s="39"/>
      <c r="X219" s="321" t="str">
        <f>VLOOKUP($AO$73,'前々回集計'!$B:$UG,'前々回集計'!$PP$1,0)</f>
        <v>#REF!</v>
      </c>
      <c r="Y219" s="39"/>
      <c r="Z219" s="321" t="str">
        <f t="shared" si="40"/>
        <v>#REF!</v>
      </c>
      <c r="AA219" s="39"/>
      <c r="AB219" s="321" t="str">
        <f>VLOOKUP($AO$73,'前々回集計'!$B:$UG,'前々回集計'!$PQ$1,0)</f>
        <v>#REF!</v>
      </c>
      <c r="AC219" s="39"/>
      <c r="AD219" s="299"/>
      <c r="AE219" s="359"/>
      <c r="AF219" s="359"/>
      <c r="AG219" s="275"/>
      <c r="AH219" s="360" t="str">
        <f t="shared" si="41"/>
        <v>#REF!</v>
      </c>
      <c r="AI219" s="361" t="str">
        <f t="shared" si="42"/>
        <v>#REF!</v>
      </c>
      <c r="AJ219" s="361" t="str">
        <f t="shared" si="45"/>
        <v>#REF!</v>
      </c>
      <c r="AK219" s="361" t="str">
        <f t="shared" si="46"/>
        <v>#REF!</v>
      </c>
      <c r="AL219" s="362" t="str">
        <f t="shared" si="43"/>
        <v>#REF!</v>
      </c>
      <c r="AM219" s="363" t="str">
        <f t="shared" si="44"/>
        <v>#REF!</v>
      </c>
      <c r="AN219" s="302" t="str">
        <f t="shared" si="47"/>
        <v>#REF!</v>
      </c>
      <c r="AO219" s="364" t="str">
        <f t="shared" si="48"/>
        <v>#REF!</v>
      </c>
      <c r="AP219" s="232"/>
      <c r="AQ219" s="232"/>
      <c r="AR219" s="232"/>
      <c r="AS219" s="232"/>
      <c r="AT219" s="232"/>
      <c r="AU219" s="232"/>
      <c r="AV219" s="232"/>
      <c r="AW219" s="137"/>
      <c r="AX219" s="1"/>
      <c r="AY219" s="1"/>
      <c r="AZ219" s="1"/>
    </row>
    <row r="220" ht="37.5" customHeight="1">
      <c r="A220" s="1"/>
      <c r="B220" s="357" t="str">
        <f t="shared" si="35"/>
        <v>#REF!</v>
      </c>
      <c r="C220" s="357" t="str">
        <f t="shared" si="36"/>
        <v>#REF!</v>
      </c>
      <c r="D220" s="296">
        <v>16.0</v>
      </c>
      <c r="E220" s="298" t="str">
        <f>VLOOKUP($AO$73,'前回集計'!$B:$UG,'前回集計'!$PR$1,0)</f>
        <v>#REF!</v>
      </c>
      <c r="F220" s="23"/>
      <c r="G220" s="298" t="str">
        <f>VLOOKUP($AO$73,'前回集計'!$B:$UG,'前回集計'!$PS$1,0)</f>
        <v>#REF!</v>
      </c>
      <c r="H220" s="23"/>
      <c r="I220" s="298" t="str">
        <f>VLOOKUP($AO$73,'前回集計'!$B:$UG,'前回集計'!$PT$1,0)</f>
        <v>#REF!</v>
      </c>
      <c r="J220" s="23"/>
      <c r="K220" s="298" t="str">
        <f t="shared" si="37"/>
        <v>#REF!</v>
      </c>
      <c r="L220" s="23"/>
      <c r="M220" s="298" t="str">
        <f>VLOOKUP($AO$73,'前回集計'!$B:$UG,'前回集計'!$PU$1,0)</f>
        <v>#REF!</v>
      </c>
      <c r="N220" s="23"/>
      <c r="O220" s="358"/>
      <c r="P220" s="225"/>
      <c r="Q220" s="357" t="str">
        <f t="shared" si="38"/>
        <v>#REF!</v>
      </c>
      <c r="R220" s="357" t="str">
        <f t="shared" si="39"/>
        <v>#REF!</v>
      </c>
      <c r="S220" s="296">
        <v>16.0</v>
      </c>
      <c r="T220" s="298" t="str">
        <f>VLOOKUP($AO$73,'前々回集計'!$B:$UG,'前々回集計'!$PR$1,0)</f>
        <v>#REF!</v>
      </c>
      <c r="U220" s="23"/>
      <c r="V220" s="298" t="str">
        <f>VLOOKUP($AO$73,'前々回集計'!$B:$UG,'前々回集計'!$PS$1,0)</f>
        <v>#REF!</v>
      </c>
      <c r="W220" s="23"/>
      <c r="X220" s="298" t="str">
        <f>VLOOKUP($AO$73,'前々回集計'!$B:$UG,'前々回集計'!$PT$1,0)</f>
        <v>#REF!</v>
      </c>
      <c r="Y220" s="23"/>
      <c r="Z220" s="298" t="str">
        <f t="shared" si="40"/>
        <v>#REF!</v>
      </c>
      <c r="AA220" s="23"/>
      <c r="AB220" s="298" t="str">
        <f>VLOOKUP($AO$73,'前々回集計'!$B:$UG,'前々回集計'!$PU$1,0)</f>
        <v>#REF!</v>
      </c>
      <c r="AC220" s="23"/>
      <c r="AD220" s="299"/>
      <c r="AE220" s="359"/>
      <c r="AF220" s="359"/>
      <c r="AG220" s="275"/>
      <c r="AH220" s="360" t="str">
        <f t="shared" si="41"/>
        <v>#REF!</v>
      </c>
      <c r="AI220" s="361" t="str">
        <f t="shared" si="42"/>
        <v>#REF!</v>
      </c>
      <c r="AJ220" s="361" t="str">
        <f t="shared" si="45"/>
        <v>#REF!</v>
      </c>
      <c r="AK220" s="361" t="str">
        <f t="shared" si="46"/>
        <v>#REF!</v>
      </c>
      <c r="AL220" s="362" t="str">
        <f t="shared" si="43"/>
        <v>#REF!</v>
      </c>
      <c r="AM220" s="363" t="str">
        <f t="shared" si="44"/>
        <v>#REF!</v>
      </c>
      <c r="AN220" s="302" t="str">
        <f t="shared" si="47"/>
        <v>#REF!</v>
      </c>
      <c r="AO220" s="364" t="str">
        <f t="shared" si="48"/>
        <v>#REF!</v>
      </c>
      <c r="AP220" s="232"/>
      <c r="AQ220" s="232"/>
      <c r="AR220" s="232"/>
      <c r="AS220" s="232"/>
      <c r="AT220" s="232"/>
      <c r="AU220" s="232"/>
      <c r="AV220" s="232"/>
      <c r="AW220" s="137"/>
      <c r="AX220" s="1"/>
      <c r="AY220" s="1"/>
      <c r="AZ220" s="1"/>
    </row>
    <row r="221" ht="37.5" customHeight="1">
      <c r="A221" s="1"/>
      <c r="B221" s="357" t="str">
        <f t="shared" si="35"/>
        <v>#REF!</v>
      </c>
      <c r="C221" s="357" t="str">
        <f t="shared" si="36"/>
        <v>#REF!</v>
      </c>
      <c r="D221" s="311">
        <v>17.0</v>
      </c>
      <c r="E221" s="313" t="str">
        <f>VLOOKUP($AO$73,'前回集計'!$B:$UG,'前回集計'!$PV$1,0)</f>
        <v>#REF!</v>
      </c>
      <c r="F221" s="31"/>
      <c r="G221" s="313" t="str">
        <f>VLOOKUP($AO$73,'前回集計'!$B:$UG,'前回集計'!$PW$1,0)</f>
        <v>#REF!</v>
      </c>
      <c r="H221" s="31"/>
      <c r="I221" s="313" t="str">
        <f>VLOOKUP($AO$73,'前回集計'!$B:$UG,'前回集計'!$PX$1,0)</f>
        <v>#REF!</v>
      </c>
      <c r="J221" s="31"/>
      <c r="K221" s="313" t="str">
        <f t="shared" si="37"/>
        <v>#REF!</v>
      </c>
      <c r="L221" s="31"/>
      <c r="M221" s="313" t="str">
        <f>VLOOKUP($AO$73,'前回集計'!$B:$UG,'前回集計'!$PY$1,0)</f>
        <v>#REF!</v>
      </c>
      <c r="N221" s="31"/>
      <c r="O221" s="358"/>
      <c r="P221" s="225"/>
      <c r="Q221" s="357" t="str">
        <f t="shared" si="38"/>
        <v>#REF!</v>
      </c>
      <c r="R221" s="357" t="str">
        <f t="shared" si="39"/>
        <v>#REF!</v>
      </c>
      <c r="S221" s="311">
        <v>17.0</v>
      </c>
      <c r="T221" s="313" t="str">
        <f>VLOOKUP($AO$73,'前々回集計'!$B:$UG,'前々回集計'!$PV$1,0)</f>
        <v>#REF!</v>
      </c>
      <c r="U221" s="31"/>
      <c r="V221" s="313" t="str">
        <f>VLOOKUP($AO$73,'前々回集計'!$B:$UG,'前々回集計'!$PW$1,0)</f>
        <v>#REF!</v>
      </c>
      <c r="W221" s="31"/>
      <c r="X221" s="313" t="str">
        <f>VLOOKUP($AO$73,'前々回集計'!$B:$UG,'前々回集計'!$PX$1,0)</f>
        <v>#REF!</v>
      </c>
      <c r="Y221" s="31"/>
      <c r="Z221" s="313" t="str">
        <f t="shared" si="40"/>
        <v>#REF!</v>
      </c>
      <c r="AA221" s="31"/>
      <c r="AB221" s="313" t="str">
        <f>VLOOKUP($AO$73,'前々回集計'!$B:$UG,'前々回集計'!$PY$1,0)</f>
        <v>#REF!</v>
      </c>
      <c r="AC221" s="31"/>
      <c r="AD221" s="299"/>
      <c r="AE221" s="359"/>
      <c r="AF221" s="359"/>
      <c r="AG221" s="275"/>
      <c r="AH221" s="360" t="str">
        <f t="shared" si="41"/>
        <v>#REF!</v>
      </c>
      <c r="AI221" s="361" t="str">
        <f t="shared" si="42"/>
        <v>#REF!</v>
      </c>
      <c r="AJ221" s="361" t="str">
        <f t="shared" si="45"/>
        <v>#REF!</v>
      </c>
      <c r="AK221" s="361" t="str">
        <f t="shared" si="46"/>
        <v>#REF!</v>
      </c>
      <c r="AL221" s="362" t="str">
        <f t="shared" si="43"/>
        <v>#REF!</v>
      </c>
      <c r="AM221" s="363" t="str">
        <f t="shared" si="44"/>
        <v>#REF!</v>
      </c>
      <c r="AN221" s="302" t="str">
        <f t="shared" si="47"/>
        <v>#REF!</v>
      </c>
      <c r="AO221" s="364" t="str">
        <f t="shared" si="48"/>
        <v>#REF!</v>
      </c>
      <c r="AP221" s="232"/>
      <c r="AQ221" s="232"/>
      <c r="AR221" s="232"/>
      <c r="AS221" s="232"/>
      <c r="AT221" s="232"/>
      <c r="AU221" s="232"/>
      <c r="AV221" s="232"/>
      <c r="AW221" s="137"/>
      <c r="AX221" s="1"/>
      <c r="AY221" s="1"/>
      <c r="AZ221" s="1"/>
    </row>
    <row r="222" ht="37.5" customHeight="1">
      <c r="A222" s="1"/>
      <c r="B222" s="357" t="str">
        <f t="shared" si="35"/>
        <v>#REF!</v>
      </c>
      <c r="C222" s="357" t="str">
        <f t="shared" si="36"/>
        <v>#REF!</v>
      </c>
      <c r="D222" s="311">
        <v>18.0</v>
      </c>
      <c r="E222" s="313" t="str">
        <f>VLOOKUP($AO$73,'前回集計'!$B:$UG,'前回集計'!$PZ$1,0)</f>
        <v>#REF!</v>
      </c>
      <c r="F222" s="31"/>
      <c r="G222" s="313" t="str">
        <f>VLOOKUP($AO$73,'前回集計'!$B:$UG,'前回集計'!$QA$1,0)</f>
        <v>#REF!</v>
      </c>
      <c r="H222" s="31"/>
      <c r="I222" s="313" t="str">
        <f>VLOOKUP($AO$73,'前回集計'!$B:$UG,'前回集計'!$QB$1,0)</f>
        <v>#REF!</v>
      </c>
      <c r="J222" s="31"/>
      <c r="K222" s="313" t="str">
        <f t="shared" si="37"/>
        <v>#REF!</v>
      </c>
      <c r="L222" s="31"/>
      <c r="M222" s="313" t="str">
        <f>VLOOKUP($AO$73,'前回集計'!$B:$UG,'前回集計'!$QC$1,0)</f>
        <v>#REF!</v>
      </c>
      <c r="N222" s="31"/>
      <c r="O222" s="358"/>
      <c r="P222" s="225"/>
      <c r="Q222" s="357" t="str">
        <f t="shared" si="38"/>
        <v>#REF!</v>
      </c>
      <c r="R222" s="357" t="str">
        <f t="shared" si="39"/>
        <v>#REF!</v>
      </c>
      <c r="S222" s="311">
        <v>18.0</v>
      </c>
      <c r="T222" s="313" t="str">
        <f>VLOOKUP($AO$73,'前々回集計'!$B:$UG,'前々回集計'!$PZ$1,0)</f>
        <v>#REF!</v>
      </c>
      <c r="U222" s="31"/>
      <c r="V222" s="313" t="str">
        <f>VLOOKUP($AO$73,'前々回集計'!$B:$UG,'前々回集計'!$QA$1,0)</f>
        <v>#REF!</v>
      </c>
      <c r="W222" s="31"/>
      <c r="X222" s="313" t="str">
        <f>VLOOKUP($AO$73,'前々回集計'!$B:$UG,'前々回集計'!$QB$1,0)</f>
        <v>#REF!</v>
      </c>
      <c r="Y222" s="31"/>
      <c r="Z222" s="313" t="str">
        <f t="shared" si="40"/>
        <v>#REF!</v>
      </c>
      <c r="AA222" s="31"/>
      <c r="AB222" s="313" t="str">
        <f>VLOOKUP($AO$73,'前々回集計'!$B:$UG,'前々回集計'!$QC$1,0)</f>
        <v>#REF!</v>
      </c>
      <c r="AC222" s="31"/>
      <c r="AD222" s="299"/>
      <c r="AE222" s="359"/>
      <c r="AF222" s="359"/>
      <c r="AG222" s="275"/>
      <c r="AH222" s="360" t="str">
        <f t="shared" si="41"/>
        <v>#REF!</v>
      </c>
      <c r="AI222" s="361" t="str">
        <f t="shared" si="42"/>
        <v>#REF!</v>
      </c>
      <c r="AJ222" s="361" t="str">
        <f t="shared" si="45"/>
        <v>#REF!</v>
      </c>
      <c r="AK222" s="361" t="str">
        <f t="shared" si="46"/>
        <v>#REF!</v>
      </c>
      <c r="AL222" s="362" t="str">
        <f t="shared" si="43"/>
        <v>#REF!</v>
      </c>
      <c r="AM222" s="363" t="str">
        <f t="shared" si="44"/>
        <v>#REF!</v>
      </c>
      <c r="AN222" s="302" t="str">
        <f t="shared" si="47"/>
        <v>#REF!</v>
      </c>
      <c r="AO222" s="364" t="str">
        <f t="shared" si="48"/>
        <v>#REF!</v>
      </c>
      <c r="AP222" s="232"/>
      <c r="AQ222" s="232"/>
      <c r="AR222" s="232"/>
      <c r="AS222" s="232"/>
      <c r="AT222" s="232"/>
      <c r="AU222" s="232"/>
      <c r="AV222" s="232"/>
      <c r="AW222" s="137"/>
      <c r="AX222" s="1"/>
      <c r="AY222" s="1"/>
      <c r="AZ222" s="1"/>
    </row>
    <row r="223" ht="37.5" customHeight="1">
      <c r="A223" s="1"/>
      <c r="B223" s="357" t="str">
        <f t="shared" si="35"/>
        <v>#REF!</v>
      </c>
      <c r="C223" s="357" t="str">
        <f t="shared" si="36"/>
        <v>#REF!</v>
      </c>
      <c r="D223" s="311">
        <v>19.0</v>
      </c>
      <c r="E223" s="313" t="str">
        <f>VLOOKUP($AO$73,'前回集計'!$B:$UG,'前回集計'!$QD$1,0)</f>
        <v>#REF!</v>
      </c>
      <c r="F223" s="31"/>
      <c r="G223" s="313" t="str">
        <f>VLOOKUP($AO$73,'前回集計'!$B:$UG,'前回集計'!$QE$1,0)</f>
        <v>#REF!</v>
      </c>
      <c r="H223" s="31"/>
      <c r="I223" s="313" t="str">
        <f>VLOOKUP($AO$73,'前回集計'!$B:$UG,'前回集計'!$QF$1,0)</f>
        <v>#REF!</v>
      </c>
      <c r="J223" s="31"/>
      <c r="K223" s="313" t="str">
        <f t="shared" si="37"/>
        <v>#REF!</v>
      </c>
      <c r="L223" s="31"/>
      <c r="M223" s="313" t="str">
        <f>VLOOKUP($AO$73,'前回集計'!$B:$UG,'前回集計'!$QG$1,0)</f>
        <v>#REF!</v>
      </c>
      <c r="N223" s="31"/>
      <c r="O223" s="358"/>
      <c r="P223" s="5"/>
      <c r="Q223" s="357" t="str">
        <f t="shared" si="38"/>
        <v>#REF!</v>
      </c>
      <c r="R223" s="357" t="str">
        <f t="shared" si="39"/>
        <v>#REF!</v>
      </c>
      <c r="S223" s="311">
        <v>19.0</v>
      </c>
      <c r="T223" s="313" t="str">
        <f>VLOOKUP($AO$73,'前々回集計'!$B:$UG,'前々回集計'!$QD$1,0)</f>
        <v>#REF!</v>
      </c>
      <c r="U223" s="31"/>
      <c r="V223" s="313" t="str">
        <f>VLOOKUP($AO$73,'前々回集計'!$B:$UG,'前々回集計'!$QE$1,0)</f>
        <v>#REF!</v>
      </c>
      <c r="W223" s="31"/>
      <c r="X223" s="313" t="str">
        <f>VLOOKUP($AO$73,'前々回集計'!$B:$UG,'前々回集計'!$QF$1,0)</f>
        <v>#REF!</v>
      </c>
      <c r="Y223" s="31"/>
      <c r="Z223" s="313" t="str">
        <f t="shared" si="40"/>
        <v>#REF!</v>
      </c>
      <c r="AA223" s="31"/>
      <c r="AB223" s="313" t="str">
        <f>VLOOKUP($AO$73,'前々回集計'!$B:$UG,'前々回集計'!$QG$1,0)</f>
        <v>#REF!</v>
      </c>
      <c r="AC223" s="31"/>
      <c r="AD223" s="299"/>
      <c r="AE223" s="359"/>
      <c r="AF223" s="359"/>
      <c r="AG223" s="275"/>
      <c r="AH223" s="360" t="str">
        <f t="shared" si="41"/>
        <v>#REF!</v>
      </c>
      <c r="AI223" s="361" t="str">
        <f t="shared" si="42"/>
        <v>#REF!</v>
      </c>
      <c r="AJ223" s="361" t="str">
        <f t="shared" si="45"/>
        <v>#REF!</v>
      </c>
      <c r="AK223" s="361" t="str">
        <f t="shared" si="46"/>
        <v>#REF!</v>
      </c>
      <c r="AL223" s="362" t="str">
        <f t="shared" si="43"/>
        <v>#REF!</v>
      </c>
      <c r="AM223" s="363" t="str">
        <f t="shared" si="44"/>
        <v>#REF!</v>
      </c>
      <c r="AN223" s="302" t="str">
        <f t="shared" si="47"/>
        <v>#REF!</v>
      </c>
      <c r="AO223" s="364" t="str">
        <f t="shared" si="48"/>
        <v>#REF!</v>
      </c>
      <c r="AP223" s="150"/>
      <c r="AQ223" s="150"/>
      <c r="AR223" s="150"/>
      <c r="AS223" s="150"/>
      <c r="AT223" s="150"/>
      <c r="AU223" s="150"/>
      <c r="AV223" s="150"/>
      <c r="AW223" s="137"/>
      <c r="AX223" s="1"/>
      <c r="AY223" s="1"/>
      <c r="AZ223" s="1"/>
    </row>
    <row r="224" ht="37.5" customHeight="1">
      <c r="A224" s="1"/>
      <c r="B224" s="357" t="str">
        <f t="shared" si="35"/>
        <v>#REF!</v>
      </c>
      <c r="C224" s="357" t="str">
        <f t="shared" si="36"/>
        <v>#REF!</v>
      </c>
      <c r="D224" s="319">
        <v>20.0</v>
      </c>
      <c r="E224" s="321" t="str">
        <f>VLOOKUP($AO$73,'前回集計'!$B:$UG,'前回集計'!$QH$1,0)</f>
        <v>#REF!</v>
      </c>
      <c r="F224" s="39"/>
      <c r="G224" s="321" t="str">
        <f>VLOOKUP($AO$73,'前回集計'!$B:$UG,'前回集計'!$QI$1,0)</f>
        <v>#REF!</v>
      </c>
      <c r="H224" s="39"/>
      <c r="I224" s="321" t="str">
        <f>VLOOKUP($AO$73,'前回集計'!$B:$UG,'前回集計'!$QJ$1,0)</f>
        <v>#REF!</v>
      </c>
      <c r="J224" s="39"/>
      <c r="K224" s="321" t="str">
        <f t="shared" si="37"/>
        <v>#REF!</v>
      </c>
      <c r="L224" s="39"/>
      <c r="M224" s="321" t="str">
        <f>VLOOKUP($AO$73,'前回集計'!$B:$UG,'前回集計'!$QK$1,0)</f>
        <v>#REF!</v>
      </c>
      <c r="N224" s="39"/>
      <c r="O224" s="358"/>
      <c r="P224" s="5"/>
      <c r="Q224" s="357" t="str">
        <f t="shared" si="38"/>
        <v>#REF!</v>
      </c>
      <c r="R224" s="357" t="str">
        <f t="shared" si="39"/>
        <v>#REF!</v>
      </c>
      <c r="S224" s="319">
        <v>20.0</v>
      </c>
      <c r="T224" s="321" t="str">
        <f>VLOOKUP($AO$73,'前々回集計'!$B:$UG,'前々回集計'!$QH$1,0)</f>
        <v>#REF!</v>
      </c>
      <c r="U224" s="39"/>
      <c r="V224" s="321" t="str">
        <f>VLOOKUP($AO$73,'前々回集計'!$B:$UG,'前々回集計'!$QI$1,0)</f>
        <v>#REF!</v>
      </c>
      <c r="W224" s="39"/>
      <c r="X224" s="321" t="str">
        <f>VLOOKUP($AO$73,'前々回集計'!$B:$UG,'前々回集計'!$QJ$1,0)</f>
        <v>#REF!</v>
      </c>
      <c r="Y224" s="39"/>
      <c r="Z224" s="321" t="str">
        <f t="shared" si="40"/>
        <v>#REF!</v>
      </c>
      <c r="AA224" s="39"/>
      <c r="AB224" s="321" t="str">
        <f>VLOOKUP($AO$73,'前々回集計'!$B:$UG,'前々回集計'!$QK$1,0)</f>
        <v>#REF!</v>
      </c>
      <c r="AC224" s="39"/>
      <c r="AD224" s="299"/>
      <c r="AE224" s="359"/>
      <c r="AF224" s="359"/>
      <c r="AG224" s="275"/>
      <c r="AH224" s="360" t="str">
        <f t="shared" si="41"/>
        <v>#REF!</v>
      </c>
      <c r="AI224" s="361" t="str">
        <f t="shared" si="42"/>
        <v>#REF!</v>
      </c>
      <c r="AJ224" s="361" t="str">
        <f t="shared" si="45"/>
        <v>#REF!</v>
      </c>
      <c r="AK224" s="361" t="str">
        <f t="shared" si="46"/>
        <v>#REF!</v>
      </c>
      <c r="AL224" s="362" t="str">
        <f t="shared" si="43"/>
        <v>#REF!</v>
      </c>
      <c r="AM224" s="363" t="str">
        <f t="shared" si="44"/>
        <v>#REF!</v>
      </c>
      <c r="AN224" s="302" t="str">
        <f t="shared" si="47"/>
        <v>#REF!</v>
      </c>
      <c r="AO224" s="364" t="str">
        <f t="shared" si="48"/>
        <v>#REF!</v>
      </c>
      <c r="AP224" s="150"/>
      <c r="AQ224" s="150"/>
      <c r="AR224" s="150"/>
      <c r="AS224" s="150"/>
      <c r="AT224" s="150"/>
      <c r="AU224" s="150"/>
      <c r="AV224" s="150"/>
      <c r="AW224" s="137"/>
      <c r="AX224" s="1"/>
      <c r="AY224" s="1"/>
      <c r="AZ224" s="1"/>
    </row>
    <row r="225" ht="37.5" customHeight="1">
      <c r="A225" s="1"/>
      <c r="B225" s="357" t="str">
        <f t="shared" si="35"/>
        <v>#REF!</v>
      </c>
      <c r="C225" s="357" t="str">
        <f t="shared" si="36"/>
        <v>#REF!</v>
      </c>
      <c r="D225" s="296">
        <v>21.0</v>
      </c>
      <c r="E225" s="298" t="str">
        <f>VLOOKUP($AO$73,'前回集計'!$B:$UG,'前回集計'!$QL$1,0)</f>
        <v>#REF!</v>
      </c>
      <c r="F225" s="23"/>
      <c r="G225" s="298" t="str">
        <f>VLOOKUP($AO$73,'前回集計'!$B:$UG,'前回集計'!$QM$1,0)</f>
        <v>#REF!</v>
      </c>
      <c r="H225" s="23"/>
      <c r="I225" s="298" t="str">
        <f>VLOOKUP($AO$73,'前回集計'!$B:$UG,'前回集計'!$QN$1,0)</f>
        <v>#REF!</v>
      </c>
      <c r="J225" s="23"/>
      <c r="K225" s="298" t="str">
        <f t="shared" si="37"/>
        <v>#REF!</v>
      </c>
      <c r="L225" s="23"/>
      <c r="M225" s="298" t="str">
        <f>VLOOKUP($AO$73,'前回集計'!$B:$UG,'前回集計'!$QO$1,0)</f>
        <v>#REF!</v>
      </c>
      <c r="N225" s="23"/>
      <c r="O225" s="358"/>
      <c r="P225" s="5"/>
      <c r="Q225" s="357" t="str">
        <f t="shared" si="38"/>
        <v>#REF!</v>
      </c>
      <c r="R225" s="357" t="str">
        <f t="shared" si="39"/>
        <v>#REF!</v>
      </c>
      <c r="S225" s="296">
        <v>21.0</v>
      </c>
      <c r="T225" s="298" t="str">
        <f>VLOOKUP($AO$73,'前々回集計'!$B:$UG,'前々回集計'!$QL$1,0)</f>
        <v>#REF!</v>
      </c>
      <c r="U225" s="23"/>
      <c r="V225" s="298" t="str">
        <f>VLOOKUP($AO$73,'前々回集計'!$B:$UG,'前々回集計'!$QM$1,0)</f>
        <v>#REF!</v>
      </c>
      <c r="W225" s="23"/>
      <c r="X225" s="298" t="str">
        <f>VLOOKUP($AO$73,'前々回集計'!$B:$UG,'前々回集計'!$QN$1,0)</f>
        <v>#REF!</v>
      </c>
      <c r="Y225" s="23"/>
      <c r="Z225" s="298" t="str">
        <f t="shared" si="40"/>
        <v>#REF!</v>
      </c>
      <c r="AA225" s="23"/>
      <c r="AB225" s="298" t="str">
        <f>VLOOKUP($AO$73,'前々回集計'!$B:$UG,'前々回集計'!$QO$1,0)</f>
        <v>#REF!</v>
      </c>
      <c r="AC225" s="23"/>
      <c r="AD225" s="299"/>
      <c r="AE225" s="359"/>
      <c r="AF225" s="359"/>
      <c r="AG225" s="275"/>
      <c r="AH225" s="360" t="str">
        <f t="shared" si="41"/>
        <v>#REF!</v>
      </c>
      <c r="AI225" s="361" t="str">
        <f t="shared" si="42"/>
        <v>#REF!</v>
      </c>
      <c r="AJ225" s="361" t="str">
        <f t="shared" si="45"/>
        <v>#REF!</v>
      </c>
      <c r="AK225" s="361" t="str">
        <f t="shared" si="46"/>
        <v>#REF!</v>
      </c>
      <c r="AL225" s="362" t="str">
        <f t="shared" si="43"/>
        <v>#REF!</v>
      </c>
      <c r="AM225" s="363" t="str">
        <f t="shared" si="44"/>
        <v>#REF!</v>
      </c>
      <c r="AN225" s="302" t="str">
        <f t="shared" si="47"/>
        <v>#REF!</v>
      </c>
      <c r="AO225" s="364" t="str">
        <f t="shared" si="48"/>
        <v>#REF!</v>
      </c>
      <c r="AP225" s="150"/>
      <c r="AQ225" s="150"/>
      <c r="AR225" s="150"/>
      <c r="AS225" s="150"/>
      <c r="AT225" s="150"/>
      <c r="AU225" s="150"/>
      <c r="AV225" s="150"/>
      <c r="AW225" s="137"/>
      <c r="AX225" s="1"/>
      <c r="AY225" s="1"/>
      <c r="AZ225" s="1"/>
    </row>
    <row r="226" ht="37.5" customHeight="1">
      <c r="A226" s="1"/>
      <c r="B226" s="357" t="str">
        <f t="shared" si="35"/>
        <v>#REF!</v>
      </c>
      <c r="C226" s="357" t="str">
        <f t="shared" si="36"/>
        <v>#REF!</v>
      </c>
      <c r="D226" s="311">
        <v>22.0</v>
      </c>
      <c r="E226" s="313" t="str">
        <f>VLOOKUP($AO$73,'前回集計'!$B:$UG,'前回集計'!$QP$1,0)</f>
        <v>#REF!</v>
      </c>
      <c r="F226" s="31"/>
      <c r="G226" s="313" t="str">
        <f>VLOOKUP($AO$73,'前回集計'!$B:$UG,'前回集計'!$QQ$1,0)</f>
        <v>#REF!</v>
      </c>
      <c r="H226" s="31"/>
      <c r="I226" s="313" t="str">
        <f>VLOOKUP($AO$73,'前回集計'!$B:$UG,'前回集計'!$QR$1,0)</f>
        <v>#REF!</v>
      </c>
      <c r="J226" s="31"/>
      <c r="K226" s="313" t="str">
        <f t="shared" si="37"/>
        <v>#REF!</v>
      </c>
      <c r="L226" s="31"/>
      <c r="M226" s="313" t="str">
        <f>VLOOKUP($AO$73,'前回集計'!$B:$UG,'前回集計'!$QS$1,0)</f>
        <v>#REF!</v>
      </c>
      <c r="N226" s="31"/>
      <c r="O226" s="358"/>
      <c r="P226" s="5"/>
      <c r="Q226" s="357" t="str">
        <f t="shared" si="38"/>
        <v>#REF!</v>
      </c>
      <c r="R226" s="357" t="str">
        <f t="shared" si="39"/>
        <v>#REF!</v>
      </c>
      <c r="S226" s="311">
        <v>22.0</v>
      </c>
      <c r="T226" s="313" t="str">
        <f>VLOOKUP($AO$73,'前々回集計'!$B:$UG,'前々回集計'!$QP$1,0)</f>
        <v>#REF!</v>
      </c>
      <c r="U226" s="31"/>
      <c r="V226" s="313" t="str">
        <f>VLOOKUP($AO$73,'前々回集計'!$B:$UG,'前々回集計'!$QQ$1,0)</f>
        <v>#REF!</v>
      </c>
      <c r="W226" s="31"/>
      <c r="X226" s="313" t="str">
        <f>VLOOKUP($AO$73,'前々回集計'!$B:$UG,'前々回集計'!$QR$1,0)</f>
        <v>#REF!</v>
      </c>
      <c r="Y226" s="31"/>
      <c r="Z226" s="313" t="str">
        <f t="shared" si="40"/>
        <v>#REF!</v>
      </c>
      <c r="AA226" s="31"/>
      <c r="AB226" s="313" t="str">
        <f>VLOOKUP($AO$73,'前々回集計'!$B:$UG,'前々回集計'!$QS$1,0)</f>
        <v>#REF!</v>
      </c>
      <c r="AC226" s="31"/>
      <c r="AD226" s="299"/>
      <c r="AE226" s="359"/>
      <c r="AF226" s="359"/>
      <c r="AG226" s="275"/>
      <c r="AH226" s="360" t="str">
        <f t="shared" si="41"/>
        <v>#REF!</v>
      </c>
      <c r="AI226" s="361" t="str">
        <f t="shared" si="42"/>
        <v>#REF!</v>
      </c>
      <c r="AJ226" s="361" t="str">
        <f t="shared" si="45"/>
        <v>#REF!</v>
      </c>
      <c r="AK226" s="361" t="str">
        <f t="shared" si="46"/>
        <v>#REF!</v>
      </c>
      <c r="AL226" s="362" t="str">
        <f t="shared" si="43"/>
        <v>#REF!</v>
      </c>
      <c r="AM226" s="363" t="str">
        <f t="shared" si="44"/>
        <v>#REF!</v>
      </c>
      <c r="AN226" s="302" t="str">
        <f t="shared" si="47"/>
        <v>#REF!</v>
      </c>
      <c r="AO226" s="364" t="str">
        <f t="shared" si="48"/>
        <v>#REF!</v>
      </c>
      <c r="AP226" s="150"/>
      <c r="AQ226" s="150"/>
      <c r="AR226" s="150"/>
      <c r="AS226" s="150"/>
      <c r="AT226" s="150"/>
      <c r="AU226" s="150"/>
      <c r="AV226" s="150"/>
      <c r="AW226" s="137"/>
      <c r="AX226" s="1"/>
      <c r="AY226" s="1"/>
      <c r="AZ226" s="1"/>
    </row>
    <row r="227" ht="37.5" customHeight="1">
      <c r="A227" s="1"/>
      <c r="B227" s="357" t="str">
        <f t="shared" si="35"/>
        <v>#REF!</v>
      </c>
      <c r="C227" s="357" t="str">
        <f t="shared" si="36"/>
        <v>#REF!</v>
      </c>
      <c r="D227" s="311">
        <v>23.0</v>
      </c>
      <c r="E227" s="313" t="str">
        <f>VLOOKUP($AO$73,'前回集計'!$B:$UG,'前回集計'!$QT$1,0)</f>
        <v>#REF!</v>
      </c>
      <c r="F227" s="31"/>
      <c r="G227" s="313" t="str">
        <f>VLOOKUP($AO$73,'前回集計'!$B:$UG,'前回集計'!$QU$1,0)</f>
        <v>#REF!</v>
      </c>
      <c r="H227" s="31"/>
      <c r="I227" s="313" t="str">
        <f>VLOOKUP($AO$73,'前回集計'!$B:$UG,'前回集計'!$QV$1,0)</f>
        <v>#REF!</v>
      </c>
      <c r="J227" s="31"/>
      <c r="K227" s="313" t="str">
        <f t="shared" si="37"/>
        <v>#REF!</v>
      </c>
      <c r="L227" s="31"/>
      <c r="M227" s="313" t="str">
        <f>VLOOKUP($AO$73,'前回集計'!$B:$UG,'前回集計'!$QW$1,0)</f>
        <v>#REF!</v>
      </c>
      <c r="N227" s="31"/>
      <c r="O227" s="358"/>
      <c r="P227" s="5"/>
      <c r="Q227" s="357" t="str">
        <f t="shared" si="38"/>
        <v>#REF!</v>
      </c>
      <c r="R227" s="357" t="str">
        <f t="shared" si="39"/>
        <v>#REF!</v>
      </c>
      <c r="S227" s="311">
        <v>23.0</v>
      </c>
      <c r="T227" s="313" t="str">
        <f>VLOOKUP($AO$73,'前々回集計'!$B:$UG,'前々回集計'!$QT$1,0)</f>
        <v>#REF!</v>
      </c>
      <c r="U227" s="31"/>
      <c r="V227" s="313" t="str">
        <f>VLOOKUP($AO$73,'前々回集計'!$B:$UG,'前々回集計'!$QU$1,0)</f>
        <v>#REF!</v>
      </c>
      <c r="W227" s="31"/>
      <c r="X227" s="313" t="str">
        <f>VLOOKUP($AO$73,'前々回集計'!$B:$UG,'前々回集計'!$QV$1,0)</f>
        <v>#REF!</v>
      </c>
      <c r="Y227" s="31"/>
      <c r="Z227" s="313" t="str">
        <f t="shared" si="40"/>
        <v>#REF!</v>
      </c>
      <c r="AA227" s="31"/>
      <c r="AB227" s="313" t="str">
        <f>VLOOKUP($AO$73,'前々回集計'!$B:$UG,'前々回集計'!$QW$1,0)</f>
        <v>#REF!</v>
      </c>
      <c r="AC227" s="31"/>
      <c r="AD227" s="299"/>
      <c r="AE227" s="359"/>
      <c r="AF227" s="359"/>
      <c r="AG227" s="275"/>
      <c r="AH227" s="360" t="str">
        <f t="shared" si="41"/>
        <v>#REF!</v>
      </c>
      <c r="AI227" s="361" t="str">
        <f t="shared" si="42"/>
        <v>#REF!</v>
      </c>
      <c r="AJ227" s="361" t="str">
        <f t="shared" si="45"/>
        <v>#REF!</v>
      </c>
      <c r="AK227" s="361" t="str">
        <f t="shared" si="46"/>
        <v>#REF!</v>
      </c>
      <c r="AL227" s="362" t="str">
        <f t="shared" si="43"/>
        <v>#REF!</v>
      </c>
      <c r="AM227" s="363" t="str">
        <f t="shared" si="44"/>
        <v>#REF!</v>
      </c>
      <c r="AN227" s="302" t="str">
        <f t="shared" si="47"/>
        <v>#REF!</v>
      </c>
      <c r="AO227" s="364" t="str">
        <f t="shared" si="48"/>
        <v>#REF!</v>
      </c>
      <c r="AP227" s="150"/>
      <c r="AQ227" s="150"/>
      <c r="AR227" s="150"/>
      <c r="AS227" s="150"/>
      <c r="AT227" s="150"/>
      <c r="AU227" s="150"/>
      <c r="AV227" s="150"/>
      <c r="AW227" s="137"/>
      <c r="AX227" s="1"/>
      <c r="AY227" s="1"/>
      <c r="AZ227" s="1"/>
    </row>
    <row r="228" ht="37.5" customHeight="1">
      <c r="A228" s="1"/>
      <c r="B228" s="357" t="str">
        <f t="shared" si="35"/>
        <v>#REF!</v>
      </c>
      <c r="C228" s="357" t="str">
        <f t="shared" si="36"/>
        <v>#REF!</v>
      </c>
      <c r="D228" s="311">
        <v>24.0</v>
      </c>
      <c r="E228" s="313" t="str">
        <f>VLOOKUP($AO$73,'前回集計'!$B:$UG,'前回集計'!$QX$1,0)</f>
        <v>#REF!</v>
      </c>
      <c r="F228" s="31"/>
      <c r="G228" s="313" t="str">
        <f>VLOOKUP($AO$73,'前回集計'!$B:$UG,'前回集計'!$QY$1,0)</f>
        <v>#REF!</v>
      </c>
      <c r="H228" s="31"/>
      <c r="I228" s="313" t="str">
        <f>VLOOKUP($AO$73,'前回集計'!$B:$UG,'前回集計'!$QZ$1,0)</f>
        <v>#REF!</v>
      </c>
      <c r="J228" s="31"/>
      <c r="K228" s="313" t="str">
        <f t="shared" si="37"/>
        <v>#REF!</v>
      </c>
      <c r="L228" s="31"/>
      <c r="M228" s="313" t="str">
        <f>VLOOKUP($AO$73,'前回集計'!$B:$UG,'前回集計'!$RA$1,0)</f>
        <v>#REF!</v>
      </c>
      <c r="N228" s="31"/>
      <c r="O228" s="358"/>
      <c r="P228" s="5"/>
      <c r="Q228" s="357" t="str">
        <f t="shared" si="38"/>
        <v>#REF!</v>
      </c>
      <c r="R228" s="357" t="str">
        <f t="shared" si="39"/>
        <v>#REF!</v>
      </c>
      <c r="S228" s="311">
        <v>24.0</v>
      </c>
      <c r="T228" s="313" t="str">
        <f>VLOOKUP($AO$73,'前々回集計'!$B:$UG,'前々回集計'!$QX$1,0)</f>
        <v>#REF!</v>
      </c>
      <c r="U228" s="31"/>
      <c r="V228" s="313" t="str">
        <f>VLOOKUP($AO$73,'前々回集計'!$B:$UG,'前々回集計'!$QY$1,0)</f>
        <v>#REF!</v>
      </c>
      <c r="W228" s="31"/>
      <c r="X228" s="313" t="str">
        <f>VLOOKUP($AO$73,'前々回集計'!$B:$UG,'前々回集計'!$QZ$1,0)</f>
        <v>#REF!</v>
      </c>
      <c r="Y228" s="31"/>
      <c r="Z228" s="313" t="str">
        <f t="shared" si="40"/>
        <v>#REF!</v>
      </c>
      <c r="AA228" s="31"/>
      <c r="AB228" s="313" t="str">
        <f>VLOOKUP($AO$73,'前々回集計'!$B:$UG,'前々回集計'!$RA$1,0)</f>
        <v>#REF!</v>
      </c>
      <c r="AC228" s="31"/>
      <c r="AD228" s="299"/>
      <c r="AE228" s="359"/>
      <c r="AF228" s="359"/>
      <c r="AG228" s="275"/>
      <c r="AH228" s="360" t="str">
        <f t="shared" si="41"/>
        <v>#REF!</v>
      </c>
      <c r="AI228" s="361" t="str">
        <f t="shared" si="42"/>
        <v>#REF!</v>
      </c>
      <c r="AJ228" s="361" t="str">
        <f t="shared" si="45"/>
        <v>#REF!</v>
      </c>
      <c r="AK228" s="361" t="str">
        <f t="shared" si="46"/>
        <v>#REF!</v>
      </c>
      <c r="AL228" s="362" t="str">
        <f t="shared" si="43"/>
        <v>#REF!</v>
      </c>
      <c r="AM228" s="363" t="str">
        <f t="shared" si="44"/>
        <v>#REF!</v>
      </c>
      <c r="AN228" s="302" t="str">
        <f t="shared" si="47"/>
        <v>#REF!</v>
      </c>
      <c r="AO228" s="364" t="str">
        <f t="shared" si="48"/>
        <v>#REF!</v>
      </c>
      <c r="AP228" s="150"/>
      <c r="AQ228" s="150"/>
      <c r="AR228" s="150"/>
      <c r="AS228" s="150"/>
      <c r="AT228" s="150"/>
      <c r="AU228" s="150"/>
      <c r="AV228" s="150"/>
      <c r="AW228" s="137"/>
      <c r="AX228" s="1"/>
      <c r="AY228" s="1"/>
      <c r="AZ228" s="1"/>
    </row>
    <row r="229" ht="37.5" customHeight="1">
      <c r="A229" s="1"/>
      <c r="B229" s="357" t="str">
        <f t="shared" si="35"/>
        <v>#REF!</v>
      </c>
      <c r="C229" s="357" t="str">
        <f t="shared" si="36"/>
        <v>#REF!</v>
      </c>
      <c r="D229" s="319">
        <v>25.0</v>
      </c>
      <c r="E229" s="321" t="str">
        <f>VLOOKUP($AO$73,'前回集計'!$B:$UG,'前回集計'!$RB$1,0)</f>
        <v>#REF!</v>
      </c>
      <c r="F229" s="39"/>
      <c r="G229" s="321" t="str">
        <f>VLOOKUP($AO$73,'前回集計'!$B:$UG,'前回集計'!$RC$1,0)</f>
        <v>#REF!</v>
      </c>
      <c r="H229" s="39"/>
      <c r="I229" s="321" t="str">
        <f>VLOOKUP($AO$73,'前回集計'!$B:$UG,'前回集計'!$RD$1,0)</f>
        <v>#REF!</v>
      </c>
      <c r="J229" s="39"/>
      <c r="K229" s="321" t="str">
        <f t="shared" si="37"/>
        <v>#REF!</v>
      </c>
      <c r="L229" s="39"/>
      <c r="M229" s="321" t="str">
        <f>VLOOKUP($AO$73,'前回集計'!$B:$UG,'前回集計'!$RE$1,0)</f>
        <v>#REF!</v>
      </c>
      <c r="N229" s="39"/>
      <c r="O229" s="358"/>
      <c r="P229" s="5"/>
      <c r="Q229" s="357" t="str">
        <f t="shared" si="38"/>
        <v>#REF!</v>
      </c>
      <c r="R229" s="357" t="str">
        <f t="shared" si="39"/>
        <v>#REF!</v>
      </c>
      <c r="S229" s="319">
        <v>25.0</v>
      </c>
      <c r="T229" s="321" t="str">
        <f>VLOOKUP($AO$73,'前々回集計'!$B:$UG,'前々回集計'!$RB$1,0)</f>
        <v>#REF!</v>
      </c>
      <c r="U229" s="39"/>
      <c r="V229" s="321" t="str">
        <f>VLOOKUP($AO$73,'前々回集計'!$B:$UG,'前々回集計'!$RC$1,0)</f>
        <v>#REF!</v>
      </c>
      <c r="W229" s="39"/>
      <c r="X229" s="321" t="str">
        <f>VLOOKUP($AO$73,'前々回集計'!$B:$UG,'前々回集計'!$RD$1,0)</f>
        <v>#REF!</v>
      </c>
      <c r="Y229" s="39"/>
      <c r="Z229" s="321" t="str">
        <f t="shared" si="40"/>
        <v>#REF!</v>
      </c>
      <c r="AA229" s="39"/>
      <c r="AB229" s="321" t="str">
        <f>VLOOKUP($AO$73,'前々回集計'!$B:$UG,'前々回集計'!$RE$1,0)</f>
        <v>#REF!</v>
      </c>
      <c r="AC229" s="39"/>
      <c r="AD229" s="299"/>
      <c r="AE229" s="359"/>
      <c r="AF229" s="359"/>
      <c r="AG229" s="275"/>
      <c r="AH229" s="360" t="str">
        <f t="shared" si="41"/>
        <v>#REF!</v>
      </c>
      <c r="AI229" s="361" t="str">
        <f t="shared" si="42"/>
        <v>#REF!</v>
      </c>
      <c r="AJ229" s="361" t="str">
        <f t="shared" si="45"/>
        <v>#REF!</v>
      </c>
      <c r="AK229" s="361" t="str">
        <f t="shared" si="46"/>
        <v>#REF!</v>
      </c>
      <c r="AL229" s="362" t="str">
        <f t="shared" si="43"/>
        <v>#REF!</v>
      </c>
      <c r="AM229" s="363" t="str">
        <f t="shared" si="44"/>
        <v>#REF!</v>
      </c>
      <c r="AN229" s="302" t="str">
        <f t="shared" si="47"/>
        <v>#REF!</v>
      </c>
      <c r="AO229" s="364" t="str">
        <f t="shared" si="48"/>
        <v>#REF!</v>
      </c>
      <c r="AP229" s="150"/>
      <c r="AQ229" s="150"/>
      <c r="AR229" s="150"/>
      <c r="AS229" s="150"/>
      <c r="AT229" s="150"/>
      <c r="AU229" s="150"/>
      <c r="AV229" s="150"/>
      <c r="AW229" s="137"/>
      <c r="AX229" s="1"/>
      <c r="AY229" s="1"/>
      <c r="AZ229" s="1"/>
    </row>
    <row r="230" ht="37.5" customHeight="1">
      <c r="A230" s="1"/>
      <c r="B230" s="357" t="str">
        <f t="shared" si="35"/>
        <v>#REF!</v>
      </c>
      <c r="C230" s="357" t="str">
        <f t="shared" si="36"/>
        <v>#REF!</v>
      </c>
      <c r="D230" s="296">
        <v>26.0</v>
      </c>
      <c r="E230" s="298" t="str">
        <f>VLOOKUP($AO$73,'前回集計'!$B:$UG,'前回集計'!$RF$1,0)</f>
        <v>#REF!</v>
      </c>
      <c r="F230" s="23"/>
      <c r="G230" s="298" t="str">
        <f>VLOOKUP($AO$73,'前回集計'!$B:$UG,'前回集計'!$RG$1,0)</f>
        <v>#REF!</v>
      </c>
      <c r="H230" s="23"/>
      <c r="I230" s="298" t="str">
        <f>VLOOKUP($AO$73,'前回集計'!$B:$UG,'前回集計'!$RH$1,0)</f>
        <v>#REF!</v>
      </c>
      <c r="J230" s="23"/>
      <c r="K230" s="298" t="str">
        <f t="shared" si="37"/>
        <v>#REF!</v>
      </c>
      <c r="L230" s="23"/>
      <c r="M230" s="298" t="str">
        <f>VLOOKUP($AO$73,'前回集計'!$B:$UG,'前回集計'!$RI$1,0)</f>
        <v>#REF!</v>
      </c>
      <c r="N230" s="23"/>
      <c r="O230" s="358"/>
      <c r="P230" s="5"/>
      <c r="Q230" s="357" t="str">
        <f t="shared" si="38"/>
        <v>#REF!</v>
      </c>
      <c r="R230" s="357" t="str">
        <f t="shared" si="39"/>
        <v>#REF!</v>
      </c>
      <c r="S230" s="296">
        <v>26.0</v>
      </c>
      <c r="T230" s="298" t="str">
        <f>VLOOKUP($AO$73,'前々回集計'!$B:$UG,'前々回集計'!$RF$1,0)</f>
        <v>#REF!</v>
      </c>
      <c r="U230" s="23"/>
      <c r="V230" s="298" t="str">
        <f>VLOOKUP($AO$73,'前々回集計'!$B:$UG,'前々回集計'!$RG$1,0)</f>
        <v>#REF!</v>
      </c>
      <c r="W230" s="23"/>
      <c r="X230" s="298" t="str">
        <f>VLOOKUP($AO$73,'前々回集計'!$B:$UG,'前々回集計'!$RH$1,0)</f>
        <v>#REF!</v>
      </c>
      <c r="Y230" s="23"/>
      <c r="Z230" s="298" t="str">
        <f t="shared" si="40"/>
        <v>#REF!</v>
      </c>
      <c r="AA230" s="23"/>
      <c r="AB230" s="298" t="str">
        <f>VLOOKUP($AO$73,'前々回集計'!$B:$UG,'前々回集計'!$RI$1,0)</f>
        <v>#REF!</v>
      </c>
      <c r="AC230" s="23"/>
      <c r="AD230" s="299"/>
      <c r="AE230" s="359"/>
      <c r="AF230" s="359"/>
      <c r="AG230" s="275"/>
      <c r="AH230" s="360" t="str">
        <f t="shared" si="41"/>
        <v>#REF!</v>
      </c>
      <c r="AI230" s="361" t="str">
        <f t="shared" si="42"/>
        <v>#REF!</v>
      </c>
      <c r="AJ230" s="361" t="str">
        <f t="shared" si="45"/>
        <v>#REF!</v>
      </c>
      <c r="AK230" s="361" t="str">
        <f t="shared" si="46"/>
        <v>#REF!</v>
      </c>
      <c r="AL230" s="362" t="str">
        <f t="shared" si="43"/>
        <v>#REF!</v>
      </c>
      <c r="AM230" s="363" t="str">
        <f t="shared" si="44"/>
        <v>#REF!</v>
      </c>
      <c r="AN230" s="302" t="str">
        <f t="shared" si="47"/>
        <v>#REF!</v>
      </c>
      <c r="AO230" s="364" t="str">
        <f t="shared" si="48"/>
        <v>#REF!</v>
      </c>
      <c r="AP230" s="150"/>
      <c r="AQ230" s="150"/>
      <c r="AR230" s="150"/>
      <c r="AS230" s="150"/>
      <c r="AT230" s="150"/>
      <c r="AU230" s="150"/>
      <c r="AV230" s="150"/>
      <c r="AW230" s="137"/>
      <c r="AX230" s="1"/>
      <c r="AY230" s="1"/>
      <c r="AZ230" s="1"/>
    </row>
    <row r="231" ht="37.5" customHeight="1">
      <c r="A231" s="1"/>
      <c r="B231" s="357" t="str">
        <f t="shared" si="35"/>
        <v>#REF!</v>
      </c>
      <c r="C231" s="357" t="str">
        <f t="shared" si="36"/>
        <v>#REF!</v>
      </c>
      <c r="D231" s="311">
        <v>27.0</v>
      </c>
      <c r="E231" s="313" t="str">
        <f>VLOOKUP($AO$73,'前回集計'!$B:$UG,'前回集計'!$RJ$1,0)</f>
        <v>#REF!</v>
      </c>
      <c r="F231" s="31"/>
      <c r="G231" s="313" t="str">
        <f>VLOOKUP($AO$73,'前回集計'!$B:$UG,'前回集計'!$RK$1,0)</f>
        <v>#REF!</v>
      </c>
      <c r="H231" s="31"/>
      <c r="I231" s="313" t="str">
        <f>VLOOKUP($AO$73,'前回集計'!$B:$UG,'前回集計'!$RL$1,0)</f>
        <v>#REF!</v>
      </c>
      <c r="J231" s="31"/>
      <c r="K231" s="313" t="str">
        <f t="shared" si="37"/>
        <v>#REF!</v>
      </c>
      <c r="L231" s="31"/>
      <c r="M231" s="313" t="str">
        <f>VLOOKUP($AO$73,'前回集計'!$B:$UG,'前回集計'!$RM$1,0)</f>
        <v>#REF!</v>
      </c>
      <c r="N231" s="31"/>
      <c r="O231" s="358"/>
      <c r="P231" s="5"/>
      <c r="Q231" s="357" t="str">
        <f t="shared" si="38"/>
        <v>#REF!</v>
      </c>
      <c r="R231" s="357" t="str">
        <f t="shared" si="39"/>
        <v>#REF!</v>
      </c>
      <c r="S231" s="311">
        <v>27.0</v>
      </c>
      <c r="T231" s="313" t="str">
        <f>VLOOKUP($AO$73,'前々回集計'!$B:$UG,'前々回集計'!$RJ$1,0)</f>
        <v>#REF!</v>
      </c>
      <c r="U231" s="31"/>
      <c r="V231" s="313" t="str">
        <f>VLOOKUP($AO$73,'前々回集計'!$B:$UG,'前々回集計'!$RK$1,0)</f>
        <v>#REF!</v>
      </c>
      <c r="W231" s="31"/>
      <c r="X231" s="313" t="str">
        <f>VLOOKUP($AO$73,'前々回集計'!$B:$UG,'前々回集計'!$RL$1,0)</f>
        <v>#REF!</v>
      </c>
      <c r="Y231" s="31"/>
      <c r="Z231" s="313" t="str">
        <f t="shared" si="40"/>
        <v>#REF!</v>
      </c>
      <c r="AA231" s="31"/>
      <c r="AB231" s="313" t="str">
        <f>VLOOKUP($AO$73,'前々回集計'!$B:$UG,'前々回集計'!$RM$1,0)</f>
        <v>#REF!</v>
      </c>
      <c r="AC231" s="31"/>
      <c r="AD231" s="299"/>
      <c r="AE231" s="359"/>
      <c r="AF231" s="359"/>
      <c r="AG231" s="275"/>
      <c r="AH231" s="360" t="str">
        <f t="shared" si="41"/>
        <v>#REF!</v>
      </c>
      <c r="AI231" s="361" t="str">
        <f t="shared" si="42"/>
        <v>#REF!</v>
      </c>
      <c r="AJ231" s="361" t="str">
        <f t="shared" si="45"/>
        <v>#REF!</v>
      </c>
      <c r="AK231" s="361" t="str">
        <f t="shared" si="46"/>
        <v>#REF!</v>
      </c>
      <c r="AL231" s="362" t="str">
        <f t="shared" si="43"/>
        <v>#REF!</v>
      </c>
      <c r="AM231" s="363" t="str">
        <f t="shared" si="44"/>
        <v>#REF!</v>
      </c>
      <c r="AN231" s="302" t="str">
        <f t="shared" si="47"/>
        <v>#REF!</v>
      </c>
      <c r="AO231" s="364" t="str">
        <f t="shared" si="48"/>
        <v>#REF!</v>
      </c>
      <c r="AP231" s="150"/>
      <c r="AQ231" s="150"/>
      <c r="AR231" s="150"/>
      <c r="AS231" s="150"/>
      <c r="AT231" s="150"/>
      <c r="AU231" s="150"/>
      <c r="AV231" s="150"/>
      <c r="AW231" s="137"/>
      <c r="AX231" s="1"/>
      <c r="AY231" s="1"/>
      <c r="AZ231" s="1"/>
    </row>
    <row r="232" ht="37.5" customHeight="1">
      <c r="A232" s="1"/>
      <c r="B232" s="357" t="str">
        <f t="shared" si="35"/>
        <v>#REF!</v>
      </c>
      <c r="C232" s="357" t="str">
        <f t="shared" si="36"/>
        <v>#REF!</v>
      </c>
      <c r="D232" s="311">
        <v>28.0</v>
      </c>
      <c r="E232" s="313" t="str">
        <f>VLOOKUP($AO$73,'前回集計'!$B:$UG,'前回集計'!$RN$1,0)</f>
        <v>#REF!</v>
      </c>
      <c r="F232" s="31"/>
      <c r="G232" s="313" t="str">
        <f>VLOOKUP($AO$73,'前回集計'!$B:$UG,'前回集計'!$RO$1,0)</f>
        <v>#REF!</v>
      </c>
      <c r="H232" s="31"/>
      <c r="I232" s="313" t="str">
        <f>VLOOKUP($AO$73,'前回集計'!$B:$UG,'前回集計'!$RP$1,0)</f>
        <v>#REF!</v>
      </c>
      <c r="J232" s="31"/>
      <c r="K232" s="313" t="str">
        <f t="shared" si="37"/>
        <v>#REF!</v>
      </c>
      <c r="L232" s="31"/>
      <c r="M232" s="313" t="str">
        <f>VLOOKUP($AO$73,'前回集計'!$B:$UG,'前回集計'!$RQ$1,0)</f>
        <v>#REF!</v>
      </c>
      <c r="N232" s="31"/>
      <c r="O232" s="358"/>
      <c r="P232" s="5"/>
      <c r="Q232" s="357" t="str">
        <f t="shared" si="38"/>
        <v>#REF!</v>
      </c>
      <c r="R232" s="357" t="str">
        <f t="shared" si="39"/>
        <v>#REF!</v>
      </c>
      <c r="S232" s="311">
        <v>28.0</v>
      </c>
      <c r="T232" s="313" t="str">
        <f>VLOOKUP($AO$73,'前々回集計'!$B:$UG,'前々回集計'!$RN$1,0)</f>
        <v>#REF!</v>
      </c>
      <c r="U232" s="31"/>
      <c r="V232" s="313" t="str">
        <f>VLOOKUP($AO$73,'前々回集計'!$B:$UG,'前々回集計'!$RO$1,0)</f>
        <v>#REF!</v>
      </c>
      <c r="W232" s="31"/>
      <c r="X232" s="313" t="str">
        <f>VLOOKUP($AO$73,'前々回集計'!$B:$UG,'前々回集計'!$RP$1,0)</f>
        <v>#REF!</v>
      </c>
      <c r="Y232" s="31"/>
      <c r="Z232" s="313" t="str">
        <f t="shared" si="40"/>
        <v>#REF!</v>
      </c>
      <c r="AA232" s="31"/>
      <c r="AB232" s="313" t="str">
        <f>VLOOKUP($AO$73,'前々回集計'!$B:$UG,'前々回集計'!$RQ$1,0)</f>
        <v>#REF!</v>
      </c>
      <c r="AC232" s="31"/>
      <c r="AD232" s="299"/>
      <c r="AE232" s="359"/>
      <c r="AF232" s="359"/>
      <c r="AG232" s="275"/>
      <c r="AH232" s="360" t="str">
        <f t="shared" si="41"/>
        <v>#REF!</v>
      </c>
      <c r="AI232" s="361" t="str">
        <f t="shared" si="42"/>
        <v>#REF!</v>
      </c>
      <c r="AJ232" s="361" t="str">
        <f t="shared" si="45"/>
        <v>#REF!</v>
      </c>
      <c r="AK232" s="361" t="str">
        <f t="shared" si="46"/>
        <v>#REF!</v>
      </c>
      <c r="AL232" s="362" t="str">
        <f t="shared" si="43"/>
        <v>#REF!</v>
      </c>
      <c r="AM232" s="363" t="str">
        <f t="shared" si="44"/>
        <v>#REF!</v>
      </c>
      <c r="AN232" s="302" t="str">
        <f t="shared" si="47"/>
        <v>#REF!</v>
      </c>
      <c r="AO232" s="364" t="str">
        <f t="shared" si="48"/>
        <v>#REF!</v>
      </c>
      <c r="AP232" s="150"/>
      <c r="AQ232" s="150"/>
      <c r="AR232" s="150"/>
      <c r="AS232" s="150"/>
      <c r="AT232" s="150"/>
      <c r="AU232" s="150"/>
      <c r="AV232" s="150"/>
      <c r="AW232" s="137"/>
      <c r="AX232" s="1"/>
      <c r="AY232" s="1"/>
      <c r="AZ232" s="1"/>
    </row>
    <row r="233" ht="37.5" customHeight="1">
      <c r="A233" s="1"/>
      <c r="B233" s="357" t="str">
        <f t="shared" si="35"/>
        <v>#REF!</v>
      </c>
      <c r="C233" s="357" t="str">
        <f t="shared" si="36"/>
        <v>#REF!</v>
      </c>
      <c r="D233" s="311">
        <v>29.0</v>
      </c>
      <c r="E233" s="313" t="str">
        <f>VLOOKUP($AO$73,'前回集計'!$B:$UG,'前回集計'!$RR$1,0)</f>
        <v>#REF!</v>
      </c>
      <c r="F233" s="31"/>
      <c r="G233" s="313" t="str">
        <f>VLOOKUP($AO$73,'前回集計'!$B:$UG,'前回集計'!$RS$1,0)</f>
        <v>#REF!</v>
      </c>
      <c r="H233" s="31"/>
      <c r="I233" s="313" t="str">
        <f>VLOOKUP($AO$73,'前回集計'!$B:$UG,'前回集計'!$RT$1,0)</f>
        <v>#REF!</v>
      </c>
      <c r="J233" s="31"/>
      <c r="K233" s="313" t="str">
        <f t="shared" si="37"/>
        <v>#REF!</v>
      </c>
      <c r="L233" s="31"/>
      <c r="M233" s="313" t="str">
        <f>VLOOKUP($AO$73,'前回集計'!$B:$UG,'前回集計'!$RU$1,0)</f>
        <v>#REF!</v>
      </c>
      <c r="N233" s="31"/>
      <c r="O233" s="358"/>
      <c r="P233" s="5"/>
      <c r="Q233" s="357" t="str">
        <f t="shared" si="38"/>
        <v>#REF!</v>
      </c>
      <c r="R233" s="357" t="str">
        <f t="shared" si="39"/>
        <v>#REF!</v>
      </c>
      <c r="S233" s="311">
        <v>29.0</v>
      </c>
      <c r="T233" s="313" t="str">
        <f>VLOOKUP($AO$73,'前々回集計'!$B:$UG,'前々回集計'!$RR$1,0)</f>
        <v>#REF!</v>
      </c>
      <c r="U233" s="31"/>
      <c r="V233" s="313" t="str">
        <f>VLOOKUP($AO$73,'前々回集計'!$B:$UG,'前々回集計'!$RS$1,0)</f>
        <v>#REF!</v>
      </c>
      <c r="W233" s="31"/>
      <c r="X233" s="313" t="str">
        <f>VLOOKUP($AO$73,'前々回集計'!$B:$UG,'前々回集計'!$RT$1,0)</f>
        <v>#REF!</v>
      </c>
      <c r="Y233" s="31"/>
      <c r="Z233" s="313" t="str">
        <f t="shared" si="40"/>
        <v>#REF!</v>
      </c>
      <c r="AA233" s="31"/>
      <c r="AB233" s="313" t="str">
        <f>VLOOKUP($AO$73,'前々回集計'!$B:$UG,'前々回集計'!$RU$1,0)</f>
        <v>#REF!</v>
      </c>
      <c r="AC233" s="31"/>
      <c r="AD233" s="299"/>
      <c r="AE233" s="359"/>
      <c r="AF233" s="359"/>
      <c r="AG233" s="275"/>
      <c r="AH233" s="360" t="str">
        <f t="shared" si="41"/>
        <v>#REF!</v>
      </c>
      <c r="AI233" s="361" t="str">
        <f t="shared" si="42"/>
        <v>#REF!</v>
      </c>
      <c r="AJ233" s="361" t="str">
        <f t="shared" si="45"/>
        <v>#REF!</v>
      </c>
      <c r="AK233" s="361" t="str">
        <f t="shared" si="46"/>
        <v>#REF!</v>
      </c>
      <c r="AL233" s="362" t="str">
        <f t="shared" si="43"/>
        <v>#REF!</v>
      </c>
      <c r="AM233" s="363" t="str">
        <f t="shared" si="44"/>
        <v>#REF!</v>
      </c>
      <c r="AN233" s="302" t="str">
        <f t="shared" si="47"/>
        <v>#REF!</v>
      </c>
      <c r="AO233" s="364" t="str">
        <f t="shared" si="48"/>
        <v>#REF!</v>
      </c>
      <c r="AP233" s="150"/>
      <c r="AQ233" s="150"/>
      <c r="AR233" s="150"/>
      <c r="AS233" s="150"/>
      <c r="AT233" s="150"/>
      <c r="AU233" s="150"/>
      <c r="AV233" s="150"/>
      <c r="AW233" s="137"/>
      <c r="AX233" s="1"/>
      <c r="AY233" s="1"/>
      <c r="AZ233" s="1"/>
    </row>
    <row r="234" ht="37.5" customHeight="1">
      <c r="A234" s="1"/>
      <c r="B234" s="357" t="str">
        <f t="shared" si="35"/>
        <v>#REF!</v>
      </c>
      <c r="C234" s="357" t="str">
        <f t="shared" si="36"/>
        <v>#REF!</v>
      </c>
      <c r="D234" s="319">
        <v>30.0</v>
      </c>
      <c r="E234" s="321" t="str">
        <f>VLOOKUP($AO$73,'前回集計'!$B:$UG,'前回集計'!$RV$1,0)</f>
        <v>#REF!</v>
      </c>
      <c r="F234" s="39"/>
      <c r="G234" s="321" t="str">
        <f>VLOOKUP($AO$73,'前回集計'!$B:$UG,'前回集計'!$RW$1,0)</f>
        <v>#REF!</v>
      </c>
      <c r="H234" s="39"/>
      <c r="I234" s="321" t="str">
        <f>VLOOKUP($AO$73,'前回集計'!$B:$UG,'前回集計'!$RX$1,0)</f>
        <v>#REF!</v>
      </c>
      <c r="J234" s="39"/>
      <c r="K234" s="321" t="str">
        <f t="shared" si="37"/>
        <v>#REF!</v>
      </c>
      <c r="L234" s="39"/>
      <c r="M234" s="321" t="str">
        <f>VLOOKUP($AO$73,'前回集計'!$B:$UG,'前回集計'!$RY$1,0)</f>
        <v>#REF!</v>
      </c>
      <c r="N234" s="39"/>
      <c r="O234" s="358"/>
      <c r="P234" s="5"/>
      <c r="Q234" s="357" t="str">
        <f t="shared" si="38"/>
        <v>#REF!</v>
      </c>
      <c r="R234" s="357" t="str">
        <f t="shared" si="39"/>
        <v>#REF!</v>
      </c>
      <c r="S234" s="319">
        <v>30.0</v>
      </c>
      <c r="T234" s="321" t="str">
        <f>VLOOKUP($AO$73,'前々回集計'!$B:$UG,'前々回集計'!$RV$1,0)</f>
        <v>#REF!</v>
      </c>
      <c r="U234" s="39"/>
      <c r="V234" s="321" t="str">
        <f>VLOOKUP($AO$73,'前々回集計'!$B:$UG,'前々回集計'!$RW$1,0)</f>
        <v>#REF!</v>
      </c>
      <c r="W234" s="39"/>
      <c r="X234" s="321" t="str">
        <f>VLOOKUP($AO$73,'前々回集計'!$B:$UG,'前々回集計'!$RX$1,0)</f>
        <v>#REF!</v>
      </c>
      <c r="Y234" s="39"/>
      <c r="Z234" s="321" t="str">
        <f t="shared" si="40"/>
        <v>#REF!</v>
      </c>
      <c r="AA234" s="39"/>
      <c r="AB234" s="321" t="str">
        <f>VLOOKUP($AO$73,'前々回集計'!$B:$UG,'前々回集計'!$RY$1,0)</f>
        <v>#REF!</v>
      </c>
      <c r="AC234" s="39"/>
      <c r="AD234" s="299"/>
      <c r="AE234" s="359"/>
      <c r="AF234" s="359"/>
      <c r="AG234" s="275"/>
      <c r="AH234" s="360" t="str">
        <f t="shared" si="41"/>
        <v>#REF!</v>
      </c>
      <c r="AI234" s="361" t="str">
        <f t="shared" si="42"/>
        <v>#REF!</v>
      </c>
      <c r="AJ234" s="361" t="str">
        <f t="shared" si="45"/>
        <v>#REF!</v>
      </c>
      <c r="AK234" s="361" t="str">
        <f t="shared" si="46"/>
        <v>#REF!</v>
      </c>
      <c r="AL234" s="362" t="str">
        <f t="shared" si="43"/>
        <v>#REF!</v>
      </c>
      <c r="AM234" s="363" t="str">
        <f t="shared" si="44"/>
        <v>#REF!</v>
      </c>
      <c r="AN234" s="302" t="str">
        <f t="shared" si="47"/>
        <v>#REF!</v>
      </c>
      <c r="AO234" s="364" t="str">
        <f t="shared" si="48"/>
        <v>#REF!</v>
      </c>
      <c r="AP234" s="150"/>
      <c r="AQ234" s="150"/>
      <c r="AR234" s="150"/>
      <c r="AS234" s="150"/>
      <c r="AT234" s="150"/>
      <c r="AU234" s="150"/>
      <c r="AV234" s="150"/>
      <c r="AW234" s="137"/>
      <c r="AX234" s="1"/>
      <c r="AY234" s="1"/>
      <c r="AZ234" s="1"/>
    </row>
    <row r="235" ht="37.5" customHeight="1">
      <c r="A235" s="1"/>
      <c r="B235" s="357" t="str">
        <f t="shared" si="35"/>
        <v>#REF!</v>
      </c>
      <c r="C235" s="357" t="str">
        <f t="shared" si="36"/>
        <v>#REF!</v>
      </c>
      <c r="D235" s="296">
        <v>31.0</v>
      </c>
      <c r="E235" s="298" t="str">
        <f>VLOOKUP($AO$73,'前回集計'!$B:$UG,'前回集計'!$RZ$1,0)</f>
        <v>#REF!</v>
      </c>
      <c r="F235" s="23"/>
      <c r="G235" s="298" t="str">
        <f>VLOOKUP($AO$73,'前回集計'!$B:$UG,'前回集計'!$SA$1,0)</f>
        <v>#REF!</v>
      </c>
      <c r="H235" s="23"/>
      <c r="I235" s="298" t="str">
        <f>VLOOKUP($AO$73,'前回集計'!$B:$UG,'前回集計'!$SB$1,0)</f>
        <v>#REF!</v>
      </c>
      <c r="J235" s="23"/>
      <c r="K235" s="298" t="str">
        <f t="shared" si="37"/>
        <v>#REF!</v>
      </c>
      <c r="L235" s="23"/>
      <c r="M235" s="298" t="str">
        <f>VLOOKUP($AO$73,'前回集計'!$B:$UG,'前回集計'!$SC$1,0)</f>
        <v>#REF!</v>
      </c>
      <c r="N235" s="23"/>
      <c r="O235" s="358"/>
      <c r="P235" s="5"/>
      <c r="Q235" s="357" t="str">
        <f t="shared" si="38"/>
        <v>#REF!</v>
      </c>
      <c r="R235" s="357" t="str">
        <f t="shared" si="39"/>
        <v>#REF!</v>
      </c>
      <c r="S235" s="296">
        <v>31.0</v>
      </c>
      <c r="T235" s="298" t="str">
        <f>VLOOKUP($AO$73,'前々回集計'!$B:$UG,'前々回集計'!$RZ$1,0)</f>
        <v>#REF!</v>
      </c>
      <c r="U235" s="23"/>
      <c r="V235" s="298" t="str">
        <f>VLOOKUP($AO$73,'前々回集計'!$B:$UG,'前々回集計'!$SA$1,0)</f>
        <v>#REF!</v>
      </c>
      <c r="W235" s="23"/>
      <c r="X235" s="298" t="str">
        <f>VLOOKUP($AO$73,'前々回集計'!$B:$UG,'前々回集計'!$SB$1,0)</f>
        <v>#REF!</v>
      </c>
      <c r="Y235" s="23"/>
      <c r="Z235" s="298" t="str">
        <f t="shared" si="40"/>
        <v>#REF!</v>
      </c>
      <c r="AA235" s="23"/>
      <c r="AB235" s="298" t="str">
        <f>VLOOKUP($AO$73,'前々回集計'!$B:$UG,'前々回集計'!$SC$1,0)</f>
        <v>#REF!</v>
      </c>
      <c r="AC235" s="23"/>
      <c r="AD235" s="299"/>
      <c r="AE235" s="359"/>
      <c r="AF235" s="359"/>
      <c r="AG235" s="275"/>
      <c r="AH235" s="360" t="str">
        <f t="shared" si="41"/>
        <v>#REF!</v>
      </c>
      <c r="AI235" s="361" t="str">
        <f t="shared" si="42"/>
        <v>#REF!</v>
      </c>
      <c r="AJ235" s="361" t="str">
        <f t="shared" si="45"/>
        <v>#REF!</v>
      </c>
      <c r="AK235" s="361" t="str">
        <f t="shared" si="46"/>
        <v>#REF!</v>
      </c>
      <c r="AL235" s="362" t="str">
        <f t="shared" si="43"/>
        <v>#REF!</v>
      </c>
      <c r="AM235" s="363" t="str">
        <f t="shared" si="44"/>
        <v>#REF!</v>
      </c>
      <c r="AN235" s="302" t="str">
        <f t="shared" si="47"/>
        <v>#REF!</v>
      </c>
      <c r="AO235" s="364" t="str">
        <f t="shared" si="48"/>
        <v>#REF!</v>
      </c>
      <c r="AP235" s="150"/>
      <c r="AQ235" s="150"/>
      <c r="AR235" s="150"/>
      <c r="AS235" s="150"/>
      <c r="AT235" s="150"/>
      <c r="AU235" s="150"/>
      <c r="AV235" s="150"/>
      <c r="AW235" s="137"/>
      <c r="AX235" s="1"/>
      <c r="AY235" s="1"/>
      <c r="AZ235" s="1"/>
    </row>
    <row r="236" ht="37.5" customHeight="1">
      <c r="A236" s="1"/>
      <c r="B236" s="357" t="str">
        <f t="shared" si="35"/>
        <v>#REF!</v>
      </c>
      <c r="C236" s="357" t="str">
        <f t="shared" si="36"/>
        <v>#REF!</v>
      </c>
      <c r="D236" s="311">
        <v>32.0</v>
      </c>
      <c r="E236" s="313" t="str">
        <f>VLOOKUP($AO$73,'前回集計'!$B:$UG,'前回集計'!$SD$1,0)</f>
        <v>#REF!</v>
      </c>
      <c r="F236" s="31"/>
      <c r="G236" s="313" t="str">
        <f>VLOOKUP($AO$73,'前回集計'!$B:$UG,'前回集計'!$SE$1,0)</f>
        <v>#REF!</v>
      </c>
      <c r="H236" s="31"/>
      <c r="I236" s="313" t="str">
        <f>VLOOKUP($AO$73,'前回集計'!$B:$UG,'前回集計'!$SF$1,0)</f>
        <v>#REF!</v>
      </c>
      <c r="J236" s="31"/>
      <c r="K236" s="313" t="str">
        <f t="shared" si="37"/>
        <v>#REF!</v>
      </c>
      <c r="L236" s="31"/>
      <c r="M236" s="313" t="str">
        <f>VLOOKUP($AO$73,'前回集計'!$B:$UG,'前回集計'!$SG$1,0)</f>
        <v>#REF!</v>
      </c>
      <c r="N236" s="31"/>
      <c r="O236" s="358"/>
      <c r="P236" s="5"/>
      <c r="Q236" s="357" t="str">
        <f t="shared" si="38"/>
        <v>#REF!</v>
      </c>
      <c r="R236" s="357" t="str">
        <f t="shared" si="39"/>
        <v>#REF!</v>
      </c>
      <c r="S236" s="311">
        <v>32.0</v>
      </c>
      <c r="T236" s="313" t="str">
        <f>VLOOKUP($AO$73,'前々回集計'!$B:$UG,'前々回集計'!$SD$1,0)</f>
        <v>#REF!</v>
      </c>
      <c r="U236" s="31"/>
      <c r="V236" s="313" t="str">
        <f>VLOOKUP($AO$73,'前々回集計'!$B:$UG,'前々回集計'!$SE$1,0)</f>
        <v>#REF!</v>
      </c>
      <c r="W236" s="31"/>
      <c r="X236" s="313" t="str">
        <f>VLOOKUP($AO$73,'前々回集計'!$B:$UG,'前々回集計'!$SF$1,0)</f>
        <v>#REF!</v>
      </c>
      <c r="Y236" s="31"/>
      <c r="Z236" s="313" t="str">
        <f t="shared" si="40"/>
        <v>#REF!</v>
      </c>
      <c r="AA236" s="31"/>
      <c r="AB236" s="313" t="str">
        <f>VLOOKUP($AO$73,'前々回集計'!$B:$UG,'前々回集計'!$SG$1,0)</f>
        <v>#REF!</v>
      </c>
      <c r="AC236" s="31"/>
      <c r="AD236" s="299"/>
      <c r="AE236" s="359"/>
      <c r="AF236" s="359"/>
      <c r="AG236" s="275"/>
      <c r="AH236" s="360" t="str">
        <f t="shared" si="41"/>
        <v>#REF!</v>
      </c>
      <c r="AI236" s="361" t="str">
        <f t="shared" si="42"/>
        <v>#REF!</v>
      </c>
      <c r="AJ236" s="361" t="str">
        <f t="shared" si="45"/>
        <v>#REF!</v>
      </c>
      <c r="AK236" s="361" t="str">
        <f t="shared" si="46"/>
        <v>#REF!</v>
      </c>
      <c r="AL236" s="362" t="str">
        <f t="shared" si="43"/>
        <v>#REF!</v>
      </c>
      <c r="AM236" s="363" t="str">
        <f t="shared" si="44"/>
        <v>#REF!</v>
      </c>
      <c r="AN236" s="302" t="str">
        <f t="shared" si="47"/>
        <v>#REF!</v>
      </c>
      <c r="AO236" s="364" t="str">
        <f t="shared" si="48"/>
        <v>#REF!</v>
      </c>
      <c r="AP236" s="150"/>
      <c r="AQ236" s="150"/>
      <c r="AR236" s="150"/>
      <c r="AS236" s="150"/>
      <c r="AT236" s="150"/>
      <c r="AU236" s="150"/>
      <c r="AV236" s="150"/>
      <c r="AW236" s="137"/>
      <c r="AX236" s="1"/>
      <c r="AY236" s="1"/>
      <c r="AZ236" s="1"/>
    </row>
    <row r="237" ht="37.5" customHeight="1">
      <c r="A237" s="1"/>
      <c r="B237" s="357" t="str">
        <f t="shared" si="35"/>
        <v>#REF!</v>
      </c>
      <c r="C237" s="357" t="str">
        <f t="shared" si="36"/>
        <v>#REF!</v>
      </c>
      <c r="D237" s="311">
        <v>33.0</v>
      </c>
      <c r="E237" s="313" t="str">
        <f>VLOOKUP($AO$73,'前回集計'!$B:$UG,'前回集計'!$SH$1,0)</f>
        <v>#REF!</v>
      </c>
      <c r="F237" s="31"/>
      <c r="G237" s="313" t="str">
        <f>VLOOKUP($AO$73,'前回集計'!$B:$UG,'前回集計'!$SI$1,0)</f>
        <v>#REF!</v>
      </c>
      <c r="H237" s="31"/>
      <c r="I237" s="313" t="str">
        <f>VLOOKUP($AO$73,'前回集計'!$B:$UG,'前回集計'!$SJ$1,0)</f>
        <v>#REF!</v>
      </c>
      <c r="J237" s="31"/>
      <c r="K237" s="313" t="str">
        <f t="shared" si="37"/>
        <v>#REF!</v>
      </c>
      <c r="L237" s="31"/>
      <c r="M237" s="313" t="str">
        <f>VLOOKUP($AO$73,'前回集計'!$B:$UG,'前回集計'!$SK$1,0)</f>
        <v>#REF!</v>
      </c>
      <c r="N237" s="31"/>
      <c r="O237" s="358"/>
      <c r="P237" s="5"/>
      <c r="Q237" s="357" t="str">
        <f t="shared" si="38"/>
        <v>#REF!</v>
      </c>
      <c r="R237" s="357" t="str">
        <f t="shared" si="39"/>
        <v>#REF!</v>
      </c>
      <c r="S237" s="311">
        <v>33.0</v>
      </c>
      <c r="T237" s="313" t="str">
        <f>VLOOKUP($AO$73,'前々回集計'!$B:$UG,'前々回集計'!$SH$1,0)</f>
        <v>#REF!</v>
      </c>
      <c r="U237" s="31"/>
      <c r="V237" s="313" t="str">
        <f>VLOOKUP($AO$73,'前々回集計'!$B:$UG,'前々回集計'!$SI$1,0)</f>
        <v>#REF!</v>
      </c>
      <c r="W237" s="31"/>
      <c r="X237" s="313" t="str">
        <f>VLOOKUP($AO$73,'前々回集計'!$B:$UG,'前々回集計'!$SJ$1,0)</f>
        <v>#REF!</v>
      </c>
      <c r="Y237" s="31"/>
      <c r="Z237" s="313" t="str">
        <f t="shared" si="40"/>
        <v>#REF!</v>
      </c>
      <c r="AA237" s="31"/>
      <c r="AB237" s="313" t="str">
        <f>VLOOKUP($AO$73,'前々回集計'!$B:$UG,'前々回集計'!$SK$1,0)</f>
        <v>#REF!</v>
      </c>
      <c r="AC237" s="31"/>
      <c r="AD237" s="299"/>
      <c r="AE237" s="359"/>
      <c r="AF237" s="359"/>
      <c r="AG237" s="275"/>
      <c r="AH237" s="360" t="str">
        <f t="shared" si="41"/>
        <v>#REF!</v>
      </c>
      <c r="AI237" s="361" t="str">
        <f t="shared" si="42"/>
        <v>#REF!</v>
      </c>
      <c r="AJ237" s="361" t="str">
        <f t="shared" si="45"/>
        <v>#REF!</v>
      </c>
      <c r="AK237" s="361" t="str">
        <f t="shared" si="46"/>
        <v>#REF!</v>
      </c>
      <c r="AL237" s="362" t="str">
        <f t="shared" si="43"/>
        <v>#REF!</v>
      </c>
      <c r="AM237" s="363" t="str">
        <f t="shared" si="44"/>
        <v>#REF!</v>
      </c>
      <c r="AN237" s="302" t="str">
        <f t="shared" si="47"/>
        <v>#REF!</v>
      </c>
      <c r="AO237" s="364" t="str">
        <f t="shared" si="48"/>
        <v>#REF!</v>
      </c>
      <c r="AP237" s="150"/>
      <c r="AQ237" s="150"/>
      <c r="AR237" s="150"/>
      <c r="AS237" s="150"/>
      <c r="AT237" s="150"/>
      <c r="AU237" s="150"/>
      <c r="AV237" s="150"/>
      <c r="AW237" s="137"/>
      <c r="AX237" s="1"/>
      <c r="AY237" s="1"/>
      <c r="AZ237" s="1"/>
    </row>
    <row r="238" ht="37.5" customHeight="1">
      <c r="A238" s="1"/>
      <c r="B238" s="357" t="str">
        <f t="shared" si="35"/>
        <v>#REF!</v>
      </c>
      <c r="C238" s="357" t="str">
        <f t="shared" si="36"/>
        <v>#REF!</v>
      </c>
      <c r="D238" s="311">
        <v>34.0</v>
      </c>
      <c r="E238" s="313" t="str">
        <f>VLOOKUP($AO$73,'前回集計'!$B:$UG,'前回集計'!$SL$1,0)</f>
        <v>#REF!</v>
      </c>
      <c r="F238" s="31"/>
      <c r="G238" s="313" t="str">
        <f>VLOOKUP($AO$73,'前回集計'!$B:$UG,'前回集計'!$SM$1,0)</f>
        <v>#REF!</v>
      </c>
      <c r="H238" s="31"/>
      <c r="I238" s="313" t="str">
        <f>VLOOKUP($AO$73,'前回集計'!$B:$UG,'前回集計'!$SN$1,0)</f>
        <v>#REF!</v>
      </c>
      <c r="J238" s="31"/>
      <c r="K238" s="313" t="str">
        <f t="shared" si="37"/>
        <v>#REF!</v>
      </c>
      <c r="L238" s="31"/>
      <c r="M238" s="313" t="str">
        <f>VLOOKUP($AO$73,'前回集計'!$B:$UG,'前回集計'!$SO$1,0)</f>
        <v>#REF!</v>
      </c>
      <c r="N238" s="31"/>
      <c r="O238" s="358"/>
      <c r="P238" s="5"/>
      <c r="Q238" s="357" t="str">
        <f t="shared" si="38"/>
        <v>#REF!</v>
      </c>
      <c r="R238" s="357" t="str">
        <f t="shared" si="39"/>
        <v>#REF!</v>
      </c>
      <c r="S238" s="311">
        <v>34.0</v>
      </c>
      <c r="T238" s="313" t="str">
        <f>VLOOKUP($AO$73,'前々回集計'!$B:$UG,'前々回集計'!$SL$1,0)</f>
        <v>#REF!</v>
      </c>
      <c r="U238" s="31"/>
      <c r="V238" s="313" t="str">
        <f>VLOOKUP($AO$73,'前々回集計'!$B:$UG,'前々回集計'!$SM$1,0)</f>
        <v>#REF!</v>
      </c>
      <c r="W238" s="31"/>
      <c r="X238" s="313" t="str">
        <f>VLOOKUP($AO$73,'前々回集計'!$B:$UG,'前々回集計'!$SN$1,0)</f>
        <v>#REF!</v>
      </c>
      <c r="Y238" s="31"/>
      <c r="Z238" s="313" t="str">
        <f t="shared" si="40"/>
        <v>#REF!</v>
      </c>
      <c r="AA238" s="31"/>
      <c r="AB238" s="313" t="str">
        <f>VLOOKUP($AO$73,'前々回集計'!$B:$UG,'前々回集計'!$SO$1,0)</f>
        <v>#REF!</v>
      </c>
      <c r="AC238" s="31"/>
      <c r="AD238" s="299"/>
      <c r="AE238" s="359"/>
      <c r="AF238" s="359"/>
      <c r="AG238" s="275"/>
      <c r="AH238" s="360" t="str">
        <f t="shared" si="41"/>
        <v>#REF!</v>
      </c>
      <c r="AI238" s="361" t="str">
        <f t="shared" si="42"/>
        <v>#REF!</v>
      </c>
      <c r="AJ238" s="361" t="str">
        <f t="shared" si="45"/>
        <v>#REF!</v>
      </c>
      <c r="AK238" s="361" t="str">
        <f t="shared" si="46"/>
        <v>#REF!</v>
      </c>
      <c r="AL238" s="362" t="str">
        <f t="shared" si="43"/>
        <v>#REF!</v>
      </c>
      <c r="AM238" s="363" t="str">
        <f t="shared" si="44"/>
        <v>#REF!</v>
      </c>
      <c r="AN238" s="302" t="str">
        <f t="shared" si="47"/>
        <v>#REF!</v>
      </c>
      <c r="AO238" s="364" t="str">
        <f t="shared" si="48"/>
        <v>#REF!</v>
      </c>
      <c r="AP238" s="150"/>
      <c r="AQ238" s="150"/>
      <c r="AR238" s="150"/>
      <c r="AS238" s="150"/>
      <c r="AT238" s="150"/>
      <c r="AU238" s="150"/>
      <c r="AV238" s="150"/>
      <c r="AW238" s="137"/>
      <c r="AX238" s="1"/>
      <c r="AY238" s="1"/>
      <c r="AZ238" s="1"/>
    </row>
    <row r="239" ht="37.5" customHeight="1">
      <c r="A239" s="1"/>
      <c r="B239" s="357" t="str">
        <f t="shared" si="35"/>
        <v>#REF!</v>
      </c>
      <c r="C239" s="357" t="str">
        <f t="shared" si="36"/>
        <v>#REF!</v>
      </c>
      <c r="D239" s="319">
        <v>35.0</v>
      </c>
      <c r="E239" s="321" t="str">
        <f>VLOOKUP($AO$73,'前回集計'!$B:$UG,'前回集計'!$SP$1,0)</f>
        <v>#REF!</v>
      </c>
      <c r="F239" s="39"/>
      <c r="G239" s="321" t="str">
        <f>VLOOKUP($AO$73,'前回集計'!$B:$UG,'前回集計'!$SQ$1,0)</f>
        <v>#REF!</v>
      </c>
      <c r="H239" s="39"/>
      <c r="I239" s="321" t="str">
        <f>VLOOKUP($AO$73,'前回集計'!$B:$UG,'前回集計'!$SR$1,0)</f>
        <v>#REF!</v>
      </c>
      <c r="J239" s="39"/>
      <c r="K239" s="321" t="str">
        <f t="shared" si="37"/>
        <v>#REF!</v>
      </c>
      <c r="L239" s="39"/>
      <c r="M239" s="321" t="str">
        <f>VLOOKUP($AO$73,'前回集計'!$B:$UG,'前回集計'!$SS$1,0)</f>
        <v>#REF!</v>
      </c>
      <c r="N239" s="39"/>
      <c r="O239" s="358"/>
      <c r="P239" s="5"/>
      <c r="Q239" s="357" t="str">
        <f t="shared" si="38"/>
        <v>#REF!</v>
      </c>
      <c r="R239" s="357" t="str">
        <f t="shared" si="39"/>
        <v>#REF!</v>
      </c>
      <c r="S239" s="319">
        <v>35.0</v>
      </c>
      <c r="T239" s="321" t="str">
        <f>VLOOKUP($AO$73,'前々回集計'!$B:$UG,'前々回集計'!$SP$1,0)</f>
        <v>#REF!</v>
      </c>
      <c r="U239" s="39"/>
      <c r="V239" s="321" t="str">
        <f>VLOOKUP($AO$73,'前々回集計'!$B:$UG,'前々回集計'!$SQ$1,0)</f>
        <v>#REF!</v>
      </c>
      <c r="W239" s="39"/>
      <c r="X239" s="321" t="str">
        <f>VLOOKUP($AO$73,'前々回集計'!$B:$UG,'前々回集計'!$SR$1,0)</f>
        <v>#REF!</v>
      </c>
      <c r="Y239" s="39"/>
      <c r="Z239" s="321" t="str">
        <f t="shared" si="40"/>
        <v>#REF!</v>
      </c>
      <c r="AA239" s="39"/>
      <c r="AB239" s="321" t="str">
        <f>VLOOKUP($AO$73,'前々回集計'!$B:$UG,'前々回集計'!$SS$1,0)</f>
        <v>#REF!</v>
      </c>
      <c r="AC239" s="39"/>
      <c r="AD239" s="299"/>
      <c r="AE239" s="359"/>
      <c r="AF239" s="359"/>
      <c r="AG239" s="275"/>
      <c r="AH239" s="360" t="str">
        <f t="shared" si="41"/>
        <v>#REF!</v>
      </c>
      <c r="AI239" s="361" t="str">
        <f t="shared" si="42"/>
        <v>#REF!</v>
      </c>
      <c r="AJ239" s="361" t="str">
        <f t="shared" si="45"/>
        <v>#REF!</v>
      </c>
      <c r="AK239" s="361" t="str">
        <f t="shared" si="46"/>
        <v>#REF!</v>
      </c>
      <c r="AL239" s="362" t="str">
        <f t="shared" si="43"/>
        <v>#REF!</v>
      </c>
      <c r="AM239" s="363" t="str">
        <f t="shared" si="44"/>
        <v>#REF!</v>
      </c>
      <c r="AN239" s="302" t="str">
        <f t="shared" si="47"/>
        <v>#REF!</v>
      </c>
      <c r="AO239" s="364" t="str">
        <f t="shared" si="48"/>
        <v>#REF!</v>
      </c>
      <c r="AP239" s="150"/>
      <c r="AQ239" s="150"/>
      <c r="AR239" s="150"/>
      <c r="AS239" s="150"/>
      <c r="AT239" s="150"/>
      <c r="AU239" s="150"/>
      <c r="AV239" s="150"/>
      <c r="AW239" s="137"/>
      <c r="AX239" s="1"/>
      <c r="AY239" s="1"/>
      <c r="AZ239" s="1"/>
    </row>
    <row r="240" ht="37.5" customHeight="1">
      <c r="A240" s="1"/>
      <c r="B240" s="357" t="str">
        <f t="shared" si="35"/>
        <v>#REF!</v>
      </c>
      <c r="C240" s="357" t="str">
        <f t="shared" si="36"/>
        <v>#REF!</v>
      </c>
      <c r="D240" s="296">
        <v>36.0</v>
      </c>
      <c r="E240" s="298" t="str">
        <f>VLOOKUP($AO$73,'前回集計'!$B:$UG,'前回集計'!$ST$1,0)</f>
        <v>#REF!</v>
      </c>
      <c r="F240" s="23"/>
      <c r="G240" s="298" t="str">
        <f>VLOOKUP($AO$73,'前回集計'!$B:$UG,'前回集計'!$SU$1,0)</f>
        <v>#REF!</v>
      </c>
      <c r="H240" s="23"/>
      <c r="I240" s="298" t="str">
        <f>VLOOKUP($AO$73,'前回集計'!$B:$UG,'前回集計'!$SV$1,0)</f>
        <v>#REF!</v>
      </c>
      <c r="J240" s="23"/>
      <c r="K240" s="298" t="str">
        <f t="shared" si="37"/>
        <v>#REF!</v>
      </c>
      <c r="L240" s="23"/>
      <c r="M240" s="298" t="str">
        <f>VLOOKUP($AO$73,'前回集計'!$B:$UG,'前回集計'!$SW$1,0)</f>
        <v>#REF!</v>
      </c>
      <c r="N240" s="23"/>
      <c r="O240" s="358"/>
      <c r="P240" s="5"/>
      <c r="Q240" s="357" t="str">
        <f t="shared" si="38"/>
        <v>#REF!</v>
      </c>
      <c r="R240" s="357" t="str">
        <f t="shared" si="39"/>
        <v>#REF!</v>
      </c>
      <c r="S240" s="296">
        <v>36.0</v>
      </c>
      <c r="T240" s="298" t="str">
        <f>VLOOKUP($AO$73,'前々回集計'!$B:$UG,'前々回集計'!$ST$1,0)</f>
        <v>#REF!</v>
      </c>
      <c r="U240" s="23"/>
      <c r="V240" s="298" t="str">
        <f>VLOOKUP($AO$73,'前々回集計'!$B:$UG,'前々回集計'!$SU$1,0)</f>
        <v>#REF!</v>
      </c>
      <c r="W240" s="23"/>
      <c r="X240" s="298" t="str">
        <f>VLOOKUP($AO$73,'前々回集計'!$B:$UG,'前々回集計'!$SV$1,0)</f>
        <v>#REF!</v>
      </c>
      <c r="Y240" s="23"/>
      <c r="Z240" s="298" t="str">
        <f t="shared" si="40"/>
        <v>#REF!</v>
      </c>
      <c r="AA240" s="23"/>
      <c r="AB240" s="298" t="str">
        <f>VLOOKUP($AO$73,'前々回集計'!$B:$UG,'前々回集計'!$SW$1,0)</f>
        <v>#REF!</v>
      </c>
      <c r="AC240" s="23"/>
      <c r="AD240" s="299"/>
      <c r="AE240" s="359"/>
      <c r="AF240" s="359"/>
      <c r="AG240" s="275"/>
      <c r="AH240" s="360" t="str">
        <f t="shared" si="41"/>
        <v>#REF!</v>
      </c>
      <c r="AI240" s="361" t="str">
        <f t="shared" si="42"/>
        <v>#REF!</v>
      </c>
      <c r="AJ240" s="361" t="str">
        <f t="shared" si="45"/>
        <v>#REF!</v>
      </c>
      <c r="AK240" s="361" t="str">
        <f t="shared" si="46"/>
        <v>#REF!</v>
      </c>
      <c r="AL240" s="362" t="str">
        <f t="shared" si="43"/>
        <v>#REF!</v>
      </c>
      <c r="AM240" s="363" t="str">
        <f t="shared" si="44"/>
        <v>#REF!</v>
      </c>
      <c r="AN240" s="302" t="str">
        <f t="shared" si="47"/>
        <v>#REF!</v>
      </c>
      <c r="AO240" s="364" t="str">
        <f t="shared" si="48"/>
        <v>#REF!</v>
      </c>
      <c r="AP240" s="150"/>
      <c r="AQ240" s="150"/>
      <c r="AR240" s="150"/>
      <c r="AS240" s="150"/>
      <c r="AT240" s="150"/>
      <c r="AU240" s="150"/>
      <c r="AV240" s="150"/>
      <c r="AW240" s="137"/>
      <c r="AX240" s="1"/>
      <c r="AY240" s="1"/>
      <c r="AZ240" s="1"/>
    </row>
    <row r="241" ht="37.5" customHeight="1">
      <c r="A241" s="1"/>
      <c r="B241" s="357" t="str">
        <f t="shared" si="35"/>
        <v>#REF!</v>
      </c>
      <c r="C241" s="357" t="str">
        <f t="shared" si="36"/>
        <v>#REF!</v>
      </c>
      <c r="D241" s="311">
        <v>37.0</v>
      </c>
      <c r="E241" s="313" t="str">
        <f>VLOOKUP($AO$73,'前回集計'!$B:$UG,'前回集計'!$SX$1,0)</f>
        <v>#REF!</v>
      </c>
      <c r="F241" s="31"/>
      <c r="G241" s="313" t="str">
        <f>VLOOKUP($AO$73,'前回集計'!$B:$UG,'前回集計'!$SY$1,0)</f>
        <v>#REF!</v>
      </c>
      <c r="H241" s="31"/>
      <c r="I241" s="313" t="str">
        <f>VLOOKUP($AO$73,'前回集計'!$B:$UG,'前回集計'!$SZ$1,0)</f>
        <v>#REF!</v>
      </c>
      <c r="J241" s="31"/>
      <c r="K241" s="313" t="str">
        <f t="shared" si="37"/>
        <v>#REF!</v>
      </c>
      <c r="L241" s="31"/>
      <c r="M241" s="313" t="str">
        <f>VLOOKUP($AO$73,'前回集計'!$B:$UG,'前回集計'!$TA$1,0)</f>
        <v>#REF!</v>
      </c>
      <c r="N241" s="31"/>
      <c r="O241" s="358"/>
      <c r="P241" s="5"/>
      <c r="Q241" s="357" t="str">
        <f t="shared" si="38"/>
        <v>#REF!</v>
      </c>
      <c r="R241" s="357" t="str">
        <f t="shared" si="39"/>
        <v>#REF!</v>
      </c>
      <c r="S241" s="311">
        <v>37.0</v>
      </c>
      <c r="T241" s="313" t="str">
        <f>VLOOKUP($AO$73,'前々回集計'!$B:$UG,'前々回集計'!$SX$1,0)</f>
        <v>#REF!</v>
      </c>
      <c r="U241" s="31"/>
      <c r="V241" s="313" t="str">
        <f>VLOOKUP($AO$73,'前々回集計'!$B:$UG,'前々回集計'!$SY$1,0)</f>
        <v>#REF!</v>
      </c>
      <c r="W241" s="31"/>
      <c r="X241" s="313" t="str">
        <f>VLOOKUP($AO$73,'前々回集計'!$B:$UG,'前々回集計'!$SZ$1,0)</f>
        <v>#REF!</v>
      </c>
      <c r="Y241" s="31"/>
      <c r="Z241" s="313" t="str">
        <f t="shared" si="40"/>
        <v>#REF!</v>
      </c>
      <c r="AA241" s="31"/>
      <c r="AB241" s="313" t="str">
        <f>VLOOKUP($AO$73,'前々回集計'!$B:$UG,'前々回集計'!$TA$1,0)</f>
        <v>#REF!</v>
      </c>
      <c r="AC241" s="31"/>
      <c r="AD241" s="299"/>
      <c r="AE241" s="359"/>
      <c r="AF241" s="359"/>
      <c r="AG241" s="275"/>
      <c r="AH241" s="360" t="str">
        <f t="shared" si="41"/>
        <v>#REF!</v>
      </c>
      <c r="AI241" s="361" t="str">
        <f t="shared" si="42"/>
        <v>#REF!</v>
      </c>
      <c r="AJ241" s="361" t="str">
        <f t="shared" si="45"/>
        <v>#REF!</v>
      </c>
      <c r="AK241" s="361" t="str">
        <f t="shared" si="46"/>
        <v>#REF!</v>
      </c>
      <c r="AL241" s="362" t="str">
        <f t="shared" si="43"/>
        <v>#REF!</v>
      </c>
      <c r="AM241" s="363" t="str">
        <f t="shared" si="44"/>
        <v>#REF!</v>
      </c>
      <c r="AN241" s="302" t="str">
        <f t="shared" si="47"/>
        <v>#REF!</v>
      </c>
      <c r="AO241" s="364" t="str">
        <f t="shared" si="48"/>
        <v>#REF!</v>
      </c>
      <c r="AP241" s="150"/>
      <c r="AQ241" s="150"/>
      <c r="AR241" s="150"/>
      <c r="AS241" s="150"/>
      <c r="AT241" s="150"/>
      <c r="AU241" s="150"/>
      <c r="AV241" s="150"/>
      <c r="AW241" s="137"/>
      <c r="AX241" s="1"/>
      <c r="AY241" s="1"/>
      <c r="AZ241" s="1"/>
    </row>
    <row r="242" ht="37.5" customHeight="1">
      <c r="A242" s="1"/>
      <c r="B242" s="357" t="str">
        <f t="shared" si="35"/>
        <v>#REF!</v>
      </c>
      <c r="C242" s="357" t="str">
        <f t="shared" si="36"/>
        <v>#REF!</v>
      </c>
      <c r="D242" s="311">
        <v>38.0</v>
      </c>
      <c r="E242" s="313" t="str">
        <f>VLOOKUP($AO$73,'前回集計'!$B:$UG,'前回集計'!$TB$1,0)</f>
        <v>#REF!</v>
      </c>
      <c r="F242" s="31"/>
      <c r="G242" s="313" t="str">
        <f>VLOOKUP($AO$73,'前回集計'!$B:$UG,'前回集計'!$TC$1,0)</f>
        <v>#REF!</v>
      </c>
      <c r="H242" s="31"/>
      <c r="I242" s="313" t="str">
        <f>VLOOKUP($AO$73,'前回集計'!$B:$UG,'前回集計'!$TD$1,0)</f>
        <v>#REF!</v>
      </c>
      <c r="J242" s="31"/>
      <c r="K242" s="313" t="str">
        <f t="shared" si="37"/>
        <v>#REF!</v>
      </c>
      <c r="L242" s="31"/>
      <c r="M242" s="313" t="str">
        <f>VLOOKUP($AO$73,'前回集計'!$B:$UG,'前回集計'!$TE$1,0)</f>
        <v>#REF!</v>
      </c>
      <c r="N242" s="31"/>
      <c r="O242" s="358"/>
      <c r="P242" s="5"/>
      <c r="Q242" s="357" t="str">
        <f t="shared" si="38"/>
        <v>#REF!</v>
      </c>
      <c r="R242" s="357" t="str">
        <f t="shared" si="39"/>
        <v>#REF!</v>
      </c>
      <c r="S242" s="311">
        <v>38.0</v>
      </c>
      <c r="T242" s="313" t="str">
        <f>VLOOKUP($AO$73,'前々回集計'!$B:$UG,'前々回集計'!$TB$1,0)</f>
        <v>#REF!</v>
      </c>
      <c r="U242" s="31"/>
      <c r="V242" s="313" t="str">
        <f>VLOOKUP($AO$73,'前々回集計'!$B:$UG,'前々回集計'!$TC$1,0)</f>
        <v>#REF!</v>
      </c>
      <c r="W242" s="31"/>
      <c r="X242" s="313" t="str">
        <f>VLOOKUP($AO$73,'前々回集計'!$B:$UG,'前々回集計'!$TD$1,0)</f>
        <v>#REF!</v>
      </c>
      <c r="Y242" s="31"/>
      <c r="Z242" s="313" t="str">
        <f t="shared" si="40"/>
        <v>#REF!</v>
      </c>
      <c r="AA242" s="31"/>
      <c r="AB242" s="313" t="str">
        <f>VLOOKUP($AO$73,'前々回集計'!$B:$UG,'前々回集計'!$TE$1,0)</f>
        <v>#REF!</v>
      </c>
      <c r="AC242" s="31"/>
      <c r="AD242" s="299"/>
      <c r="AE242" s="359"/>
      <c r="AF242" s="359"/>
      <c r="AG242" s="275"/>
      <c r="AH242" s="360" t="str">
        <f t="shared" si="41"/>
        <v>#REF!</v>
      </c>
      <c r="AI242" s="361" t="str">
        <f t="shared" si="42"/>
        <v>#REF!</v>
      </c>
      <c r="AJ242" s="361" t="str">
        <f t="shared" si="45"/>
        <v>#REF!</v>
      </c>
      <c r="AK242" s="361" t="str">
        <f t="shared" si="46"/>
        <v>#REF!</v>
      </c>
      <c r="AL242" s="362" t="str">
        <f t="shared" si="43"/>
        <v>#REF!</v>
      </c>
      <c r="AM242" s="363" t="str">
        <f t="shared" si="44"/>
        <v>#REF!</v>
      </c>
      <c r="AN242" s="302" t="str">
        <f t="shared" si="47"/>
        <v>#REF!</v>
      </c>
      <c r="AO242" s="364" t="str">
        <f t="shared" si="48"/>
        <v>#REF!</v>
      </c>
      <c r="AP242" s="150"/>
      <c r="AQ242" s="150"/>
      <c r="AR242" s="150"/>
      <c r="AS242" s="150"/>
      <c r="AT242" s="150"/>
      <c r="AU242" s="150"/>
      <c r="AV242" s="150"/>
      <c r="AW242" s="137"/>
      <c r="AX242" s="1"/>
      <c r="AY242" s="1"/>
      <c r="AZ242" s="1"/>
    </row>
    <row r="243" ht="37.5" customHeight="1">
      <c r="A243" s="1"/>
      <c r="B243" s="357" t="str">
        <f t="shared" si="35"/>
        <v>#REF!</v>
      </c>
      <c r="C243" s="357" t="str">
        <f t="shared" si="36"/>
        <v>#REF!</v>
      </c>
      <c r="D243" s="311">
        <v>39.0</v>
      </c>
      <c r="E243" s="313" t="str">
        <f>VLOOKUP($AO$73,'前回集計'!$B:$UG,'前回集計'!$TF$1,0)</f>
        <v>#REF!</v>
      </c>
      <c r="F243" s="31"/>
      <c r="G243" s="313" t="str">
        <f>VLOOKUP($AO$73,'前回集計'!$B:$UG,'前回集計'!$TG$1,0)</f>
        <v>#REF!</v>
      </c>
      <c r="H243" s="31"/>
      <c r="I243" s="313" t="str">
        <f>VLOOKUP($AO$73,'前回集計'!$B:$UG,'前回集計'!$TH$1,0)</f>
        <v>#REF!</v>
      </c>
      <c r="J243" s="31"/>
      <c r="K243" s="313" t="str">
        <f t="shared" si="37"/>
        <v>#REF!</v>
      </c>
      <c r="L243" s="31"/>
      <c r="M243" s="313" t="str">
        <f>VLOOKUP($AO$73,'前回集計'!$B:$UG,'前回集計'!$TI$1,0)</f>
        <v>#REF!</v>
      </c>
      <c r="N243" s="31"/>
      <c r="O243" s="358"/>
      <c r="P243" s="5"/>
      <c r="Q243" s="357" t="str">
        <f t="shared" si="38"/>
        <v>#REF!</v>
      </c>
      <c r="R243" s="357" t="str">
        <f t="shared" si="39"/>
        <v>#REF!</v>
      </c>
      <c r="S243" s="311">
        <v>39.0</v>
      </c>
      <c r="T243" s="313" t="str">
        <f>VLOOKUP($AO$73,'前々回集計'!$B:$UG,'前々回集計'!$TF$1,0)</f>
        <v>#REF!</v>
      </c>
      <c r="U243" s="31"/>
      <c r="V243" s="313" t="str">
        <f>VLOOKUP($AO$73,'前々回集計'!$B:$UG,'前々回集計'!$TG$1,0)</f>
        <v>#REF!</v>
      </c>
      <c r="W243" s="31"/>
      <c r="X243" s="313" t="str">
        <f>VLOOKUP($AO$73,'前々回集計'!$B:$UG,'前々回集計'!$TH$1,0)</f>
        <v>#REF!</v>
      </c>
      <c r="Y243" s="31"/>
      <c r="Z243" s="313" t="str">
        <f t="shared" si="40"/>
        <v>#REF!</v>
      </c>
      <c r="AA243" s="31"/>
      <c r="AB243" s="313" t="str">
        <f>VLOOKUP($AO$73,'前々回集計'!$B:$UG,'前々回集計'!$TI$1,0)</f>
        <v>#REF!</v>
      </c>
      <c r="AC243" s="31"/>
      <c r="AD243" s="299"/>
      <c r="AE243" s="359"/>
      <c r="AF243" s="359"/>
      <c r="AG243" s="275"/>
      <c r="AH243" s="360" t="str">
        <f t="shared" si="41"/>
        <v>#REF!</v>
      </c>
      <c r="AI243" s="361" t="str">
        <f t="shared" si="42"/>
        <v>#REF!</v>
      </c>
      <c r="AJ243" s="361" t="str">
        <f t="shared" si="45"/>
        <v>#REF!</v>
      </c>
      <c r="AK243" s="361" t="str">
        <f t="shared" si="46"/>
        <v>#REF!</v>
      </c>
      <c r="AL243" s="362" t="str">
        <f t="shared" si="43"/>
        <v>#REF!</v>
      </c>
      <c r="AM243" s="363" t="str">
        <f t="shared" si="44"/>
        <v>#REF!</v>
      </c>
      <c r="AN243" s="302" t="str">
        <f t="shared" si="47"/>
        <v>#REF!</v>
      </c>
      <c r="AO243" s="364" t="str">
        <f t="shared" si="48"/>
        <v>#REF!</v>
      </c>
      <c r="AP243" s="150"/>
      <c r="AQ243" s="150"/>
      <c r="AR243" s="150"/>
      <c r="AS243" s="150"/>
      <c r="AT243" s="150"/>
      <c r="AU243" s="150"/>
      <c r="AV243" s="150"/>
      <c r="AW243" s="137"/>
      <c r="AX243" s="1"/>
      <c r="AY243" s="1"/>
      <c r="AZ243" s="1"/>
    </row>
    <row r="244" ht="37.5" customHeight="1">
      <c r="A244" s="1"/>
      <c r="B244" s="357" t="str">
        <f t="shared" si="35"/>
        <v>#REF!</v>
      </c>
      <c r="C244" s="357" t="str">
        <f t="shared" si="36"/>
        <v>#REF!</v>
      </c>
      <c r="D244" s="319">
        <v>40.0</v>
      </c>
      <c r="E244" s="321" t="str">
        <f>VLOOKUP($AO$73,'前回集計'!$B:$UG,'前回集計'!$TJ$1,0)</f>
        <v>#REF!</v>
      </c>
      <c r="F244" s="39"/>
      <c r="G244" s="321" t="str">
        <f>VLOOKUP($AO$73,'前回集計'!$B:$UG,'前回集計'!$TK$1,0)</f>
        <v>#REF!</v>
      </c>
      <c r="H244" s="39"/>
      <c r="I244" s="321" t="str">
        <f>VLOOKUP($AO$73,'前回集計'!$B:$UG,'前回集計'!$TL$1,0)</f>
        <v>#REF!</v>
      </c>
      <c r="J244" s="39"/>
      <c r="K244" s="321" t="str">
        <f t="shared" si="37"/>
        <v>#REF!</v>
      </c>
      <c r="L244" s="39"/>
      <c r="M244" s="321" t="str">
        <f>VLOOKUP($AO$73,'前回集計'!$B:$UG,'前回集計'!$TM$1,0)</f>
        <v>#REF!</v>
      </c>
      <c r="N244" s="39"/>
      <c r="O244" s="358"/>
      <c r="P244" s="5"/>
      <c r="Q244" s="357" t="str">
        <f t="shared" si="38"/>
        <v>#REF!</v>
      </c>
      <c r="R244" s="357" t="str">
        <f t="shared" si="39"/>
        <v>#REF!</v>
      </c>
      <c r="S244" s="319">
        <v>40.0</v>
      </c>
      <c r="T244" s="321" t="str">
        <f>VLOOKUP($AO$73,'前々回集計'!$B:$UG,'前々回集計'!$TJ$1,0)</f>
        <v>#REF!</v>
      </c>
      <c r="U244" s="39"/>
      <c r="V244" s="321" t="str">
        <f>VLOOKUP($AO$73,'前々回集計'!$B:$UG,'前々回集計'!$TK$1,0)</f>
        <v>#REF!</v>
      </c>
      <c r="W244" s="39"/>
      <c r="X244" s="321" t="str">
        <f>VLOOKUP($AO$73,'前々回集計'!$B:$UG,'前々回集計'!$TL$1,0)</f>
        <v>#REF!</v>
      </c>
      <c r="Y244" s="39"/>
      <c r="Z244" s="321" t="str">
        <f t="shared" si="40"/>
        <v>#REF!</v>
      </c>
      <c r="AA244" s="39"/>
      <c r="AB244" s="321" t="str">
        <f>VLOOKUP($AO$73,'前々回集計'!$B:$UG,'前々回集計'!$TM$1,0)</f>
        <v>#REF!</v>
      </c>
      <c r="AC244" s="39"/>
      <c r="AD244" s="299"/>
      <c r="AE244" s="359"/>
      <c r="AF244" s="359"/>
      <c r="AG244" s="275"/>
      <c r="AH244" s="360" t="str">
        <f t="shared" si="41"/>
        <v>#REF!</v>
      </c>
      <c r="AI244" s="361" t="str">
        <f t="shared" si="42"/>
        <v>#REF!</v>
      </c>
      <c r="AJ244" s="361" t="str">
        <f t="shared" si="45"/>
        <v>#REF!</v>
      </c>
      <c r="AK244" s="361" t="str">
        <f t="shared" si="46"/>
        <v>#REF!</v>
      </c>
      <c r="AL244" s="362" t="str">
        <f t="shared" si="43"/>
        <v>#REF!</v>
      </c>
      <c r="AM244" s="363" t="str">
        <f t="shared" si="44"/>
        <v>#REF!</v>
      </c>
      <c r="AN244" s="302" t="str">
        <f t="shared" si="47"/>
        <v>#REF!</v>
      </c>
      <c r="AO244" s="364" t="str">
        <f t="shared" si="48"/>
        <v>#REF!</v>
      </c>
      <c r="AP244" s="150"/>
      <c r="AQ244" s="150"/>
      <c r="AR244" s="150"/>
      <c r="AS244" s="150"/>
      <c r="AT244" s="150"/>
      <c r="AU244" s="150"/>
      <c r="AV244" s="150"/>
      <c r="AW244" s="137"/>
      <c r="AX244" s="1"/>
      <c r="AY244" s="1"/>
      <c r="AZ244" s="1"/>
    </row>
    <row r="245" ht="37.5" customHeight="1">
      <c r="A245" s="1"/>
      <c r="B245" s="357" t="str">
        <f t="shared" si="35"/>
        <v>#REF!</v>
      </c>
      <c r="C245" s="357" t="str">
        <f t="shared" si="36"/>
        <v>#REF!</v>
      </c>
      <c r="D245" s="296">
        <v>41.0</v>
      </c>
      <c r="E245" s="298" t="str">
        <f>VLOOKUP($AO$73,'前回集計'!$B:$UG,'前回集計'!$TN$1,0)</f>
        <v>#REF!</v>
      </c>
      <c r="F245" s="23"/>
      <c r="G245" s="298" t="str">
        <f>VLOOKUP($AO$73,'前回集計'!$B:$UG,'前回集計'!$TO$1,0)</f>
        <v>#REF!</v>
      </c>
      <c r="H245" s="23"/>
      <c r="I245" s="298" t="str">
        <f>VLOOKUP($AO$73,'前回集計'!$B:$UG,'前回集計'!$TP$1,0)</f>
        <v>#REF!</v>
      </c>
      <c r="J245" s="23"/>
      <c r="K245" s="298" t="str">
        <f t="shared" si="37"/>
        <v>#REF!</v>
      </c>
      <c r="L245" s="23"/>
      <c r="M245" s="298" t="str">
        <f>VLOOKUP($AO$73,'前回集計'!$B:$UG,'前回集計'!$TQ$1,0)</f>
        <v>#REF!</v>
      </c>
      <c r="N245" s="23"/>
      <c r="O245" s="358"/>
      <c r="P245" s="5"/>
      <c r="Q245" s="357" t="str">
        <f t="shared" si="38"/>
        <v>#REF!</v>
      </c>
      <c r="R245" s="357" t="str">
        <f t="shared" si="39"/>
        <v>#REF!</v>
      </c>
      <c r="S245" s="296">
        <v>41.0</v>
      </c>
      <c r="T245" s="298" t="str">
        <f>VLOOKUP($AO$73,'前々回集計'!$B:$UG,'前々回集計'!$TN$1,0)</f>
        <v>#REF!</v>
      </c>
      <c r="U245" s="23"/>
      <c r="V245" s="298" t="str">
        <f>VLOOKUP($AO$73,'前々回集計'!$B:$UG,'前々回集計'!$TO$1,0)</f>
        <v>#REF!</v>
      </c>
      <c r="W245" s="23"/>
      <c r="X245" s="298" t="str">
        <f>VLOOKUP($AO$73,'前々回集計'!$B:$UG,'前々回集計'!$TP$1,0)</f>
        <v>#REF!</v>
      </c>
      <c r="Y245" s="23"/>
      <c r="Z245" s="298" t="str">
        <f t="shared" si="40"/>
        <v>#REF!</v>
      </c>
      <c r="AA245" s="23"/>
      <c r="AB245" s="298" t="str">
        <f>VLOOKUP($AO$73,'前々回集計'!$B:$UG,'前々回集計'!$TQ$1,0)</f>
        <v>#REF!</v>
      </c>
      <c r="AC245" s="23"/>
      <c r="AD245" s="299"/>
      <c r="AE245" s="359"/>
      <c r="AF245" s="359"/>
      <c r="AG245" s="275"/>
      <c r="AH245" s="360" t="str">
        <f t="shared" si="41"/>
        <v>#REF!</v>
      </c>
      <c r="AI245" s="361" t="str">
        <f t="shared" si="42"/>
        <v>#REF!</v>
      </c>
      <c r="AJ245" s="361" t="str">
        <f t="shared" si="45"/>
        <v>#REF!</v>
      </c>
      <c r="AK245" s="361" t="str">
        <f t="shared" si="46"/>
        <v>#REF!</v>
      </c>
      <c r="AL245" s="362" t="str">
        <f t="shared" si="43"/>
        <v>#REF!</v>
      </c>
      <c r="AM245" s="363" t="str">
        <f t="shared" si="44"/>
        <v>#REF!</v>
      </c>
      <c r="AN245" s="302" t="str">
        <f t="shared" si="47"/>
        <v>#REF!</v>
      </c>
      <c r="AO245" s="364" t="str">
        <f t="shared" si="48"/>
        <v>#REF!</v>
      </c>
      <c r="AP245" s="150"/>
      <c r="AQ245" s="150"/>
      <c r="AR245" s="150"/>
      <c r="AS245" s="150"/>
      <c r="AT245" s="150"/>
      <c r="AU245" s="150"/>
      <c r="AV245" s="150"/>
      <c r="AW245" s="137"/>
      <c r="AX245" s="1"/>
      <c r="AY245" s="1"/>
      <c r="AZ245" s="1"/>
    </row>
    <row r="246" ht="37.5" customHeight="1">
      <c r="A246" s="1"/>
      <c r="B246" s="357" t="str">
        <f t="shared" si="35"/>
        <v>#REF!</v>
      </c>
      <c r="C246" s="357" t="str">
        <f t="shared" si="36"/>
        <v>#REF!</v>
      </c>
      <c r="D246" s="311">
        <v>42.0</v>
      </c>
      <c r="E246" s="313" t="str">
        <f>VLOOKUP($AO$73,'前回集計'!$B:$UG,'前回集計'!$TR$1,0)</f>
        <v>#REF!</v>
      </c>
      <c r="F246" s="31"/>
      <c r="G246" s="313" t="str">
        <f>VLOOKUP($AO$73,'前回集計'!$B:$UG,'前回集計'!$TS$1,0)</f>
        <v>#REF!</v>
      </c>
      <c r="H246" s="31"/>
      <c r="I246" s="313" t="str">
        <f>VLOOKUP($AO$73,'前回集計'!$B:$UG,'前回集計'!$TT$1,0)</f>
        <v>#REF!</v>
      </c>
      <c r="J246" s="31"/>
      <c r="K246" s="313" t="str">
        <f t="shared" si="37"/>
        <v>#REF!</v>
      </c>
      <c r="L246" s="31"/>
      <c r="M246" s="313" t="str">
        <f>VLOOKUP($AO$73,'前回集計'!$B:$UG,'前回集計'!$TU$1,0)</f>
        <v>#REF!</v>
      </c>
      <c r="N246" s="31"/>
      <c r="O246" s="358"/>
      <c r="P246" s="5"/>
      <c r="Q246" s="357" t="str">
        <f t="shared" si="38"/>
        <v>#REF!</v>
      </c>
      <c r="R246" s="357" t="str">
        <f t="shared" si="39"/>
        <v>#REF!</v>
      </c>
      <c r="S246" s="311">
        <v>42.0</v>
      </c>
      <c r="T246" s="313" t="str">
        <f>VLOOKUP($AO$73,'前々回集計'!$B:$UG,'前々回集計'!$TR$1,0)</f>
        <v>#REF!</v>
      </c>
      <c r="U246" s="31"/>
      <c r="V246" s="313" t="str">
        <f>VLOOKUP($AO$73,'前々回集計'!$B:$UG,'前々回集計'!$TS$1,0)</f>
        <v>#REF!</v>
      </c>
      <c r="W246" s="31"/>
      <c r="X246" s="313" t="str">
        <f>VLOOKUP($AO$73,'前々回集計'!$B:$UG,'前々回集計'!$TT$1,0)</f>
        <v>#REF!</v>
      </c>
      <c r="Y246" s="31"/>
      <c r="Z246" s="313" t="str">
        <f t="shared" si="40"/>
        <v>#REF!</v>
      </c>
      <c r="AA246" s="31"/>
      <c r="AB246" s="313" t="str">
        <f>VLOOKUP($AO$73,'前々回集計'!$B:$UG,'前々回集計'!$TU$1,0)</f>
        <v>#REF!</v>
      </c>
      <c r="AC246" s="31"/>
      <c r="AD246" s="299"/>
      <c r="AE246" s="359"/>
      <c r="AF246" s="359"/>
      <c r="AG246" s="275"/>
      <c r="AH246" s="360" t="str">
        <f t="shared" si="41"/>
        <v>#REF!</v>
      </c>
      <c r="AI246" s="361" t="str">
        <f t="shared" si="42"/>
        <v>#REF!</v>
      </c>
      <c r="AJ246" s="361" t="str">
        <f t="shared" si="45"/>
        <v>#REF!</v>
      </c>
      <c r="AK246" s="361" t="str">
        <f t="shared" si="46"/>
        <v>#REF!</v>
      </c>
      <c r="AL246" s="362" t="str">
        <f t="shared" si="43"/>
        <v>#REF!</v>
      </c>
      <c r="AM246" s="363" t="str">
        <f t="shared" si="44"/>
        <v>#REF!</v>
      </c>
      <c r="AN246" s="302" t="str">
        <f t="shared" si="47"/>
        <v>#REF!</v>
      </c>
      <c r="AO246" s="364" t="str">
        <f t="shared" si="48"/>
        <v>#REF!</v>
      </c>
      <c r="AP246" s="150"/>
      <c r="AQ246" s="150"/>
      <c r="AR246" s="150"/>
      <c r="AS246" s="150"/>
      <c r="AT246" s="150"/>
      <c r="AU246" s="150"/>
      <c r="AV246" s="150"/>
      <c r="AW246" s="137"/>
      <c r="AX246" s="1"/>
      <c r="AY246" s="1"/>
      <c r="AZ246" s="1"/>
    </row>
    <row r="247" ht="37.5" customHeight="1">
      <c r="A247" s="1"/>
      <c r="B247" s="357" t="str">
        <f t="shared" si="35"/>
        <v>#REF!</v>
      </c>
      <c r="C247" s="357" t="str">
        <f t="shared" si="36"/>
        <v>#REF!</v>
      </c>
      <c r="D247" s="311">
        <v>43.0</v>
      </c>
      <c r="E247" s="313" t="str">
        <f>VLOOKUP($AO$73,'前回集計'!$B:$UG,'前回集計'!$TV$1,0)</f>
        <v>#REF!</v>
      </c>
      <c r="F247" s="31"/>
      <c r="G247" s="313" t="str">
        <f>VLOOKUP($AO$73,'前回集計'!$B:$UG,'前回集計'!$TW$1,0)</f>
        <v>#REF!</v>
      </c>
      <c r="H247" s="31"/>
      <c r="I247" s="313" t="str">
        <f>VLOOKUP($AO$73,'前回集計'!$B:$UG,'前回集計'!$TX$1,0)</f>
        <v>#REF!</v>
      </c>
      <c r="J247" s="31"/>
      <c r="K247" s="313" t="str">
        <f t="shared" si="37"/>
        <v>#REF!</v>
      </c>
      <c r="L247" s="31"/>
      <c r="M247" s="313" t="str">
        <f>VLOOKUP($AO$73,'前回集計'!$B:$UG,'前回集計'!$TY$1,0)</f>
        <v>#REF!</v>
      </c>
      <c r="N247" s="31"/>
      <c r="O247" s="358"/>
      <c r="P247" s="5"/>
      <c r="Q247" s="357" t="str">
        <f t="shared" si="38"/>
        <v>#REF!</v>
      </c>
      <c r="R247" s="357" t="str">
        <f t="shared" si="39"/>
        <v>#REF!</v>
      </c>
      <c r="S247" s="311">
        <v>43.0</v>
      </c>
      <c r="T247" s="313" t="str">
        <f>VLOOKUP($AO$73,'前々回集計'!$B:$UG,'前々回集計'!$TV$1,0)</f>
        <v>#REF!</v>
      </c>
      <c r="U247" s="31"/>
      <c r="V247" s="313" t="str">
        <f>VLOOKUP($AO$73,'前々回集計'!$B:$UG,'前々回集計'!$TW$1,0)</f>
        <v>#REF!</v>
      </c>
      <c r="W247" s="31"/>
      <c r="X247" s="313" t="str">
        <f>VLOOKUP($AO$73,'前々回集計'!$B:$UG,'前々回集計'!$TX$1,0)</f>
        <v>#REF!</v>
      </c>
      <c r="Y247" s="31"/>
      <c r="Z247" s="313" t="str">
        <f t="shared" si="40"/>
        <v>#REF!</v>
      </c>
      <c r="AA247" s="31"/>
      <c r="AB247" s="313" t="str">
        <f>VLOOKUP($AO$73,'前々回集計'!$B:$UG,'前々回集計'!$TY$1,0)</f>
        <v>#REF!</v>
      </c>
      <c r="AC247" s="31"/>
      <c r="AD247" s="299"/>
      <c r="AE247" s="359"/>
      <c r="AF247" s="359"/>
      <c r="AG247" s="275"/>
      <c r="AH247" s="360" t="str">
        <f t="shared" si="41"/>
        <v>#REF!</v>
      </c>
      <c r="AI247" s="361" t="str">
        <f t="shared" si="42"/>
        <v>#REF!</v>
      </c>
      <c r="AJ247" s="361" t="str">
        <f t="shared" si="45"/>
        <v>#REF!</v>
      </c>
      <c r="AK247" s="361" t="str">
        <f t="shared" si="46"/>
        <v>#REF!</v>
      </c>
      <c r="AL247" s="362" t="str">
        <f t="shared" si="43"/>
        <v>#REF!</v>
      </c>
      <c r="AM247" s="363" t="str">
        <f t="shared" si="44"/>
        <v>#REF!</v>
      </c>
      <c r="AN247" s="302" t="str">
        <f t="shared" si="47"/>
        <v>#REF!</v>
      </c>
      <c r="AO247" s="364" t="str">
        <f t="shared" si="48"/>
        <v>#REF!</v>
      </c>
      <c r="AP247" s="150"/>
      <c r="AQ247" s="150"/>
      <c r="AR247" s="150"/>
      <c r="AS247" s="150"/>
      <c r="AT247" s="150"/>
      <c r="AU247" s="150"/>
      <c r="AV247" s="150"/>
      <c r="AW247" s="137"/>
      <c r="AX247" s="1"/>
      <c r="AY247" s="1"/>
      <c r="AZ247" s="1"/>
    </row>
    <row r="248" ht="37.5" customHeight="1">
      <c r="A248" s="1"/>
      <c r="B248" s="357" t="str">
        <f t="shared" si="35"/>
        <v>#REF!</v>
      </c>
      <c r="C248" s="357" t="str">
        <f t="shared" si="36"/>
        <v>#REF!</v>
      </c>
      <c r="D248" s="311">
        <v>44.0</v>
      </c>
      <c r="E248" s="313" t="str">
        <f>VLOOKUP($AO$73,'前回集計'!$B:$UG,'前回集計'!$TZ$1,0)</f>
        <v>#REF!</v>
      </c>
      <c r="F248" s="31"/>
      <c r="G248" s="313" t="str">
        <f>VLOOKUP($AO$73,'前回集計'!$B:$UG,'前回集計'!$UA$1,0)</f>
        <v>#REF!</v>
      </c>
      <c r="H248" s="31"/>
      <c r="I248" s="313" t="str">
        <f>VLOOKUP($AO$73,'前回集計'!$B:$UG,'前回集計'!$UB$1,0)</f>
        <v>#REF!</v>
      </c>
      <c r="J248" s="31"/>
      <c r="K248" s="313" t="str">
        <f t="shared" si="37"/>
        <v>#REF!</v>
      </c>
      <c r="L248" s="31"/>
      <c r="M248" s="313" t="str">
        <f>VLOOKUP($AO$73,'前回集計'!$B:$UG,'前回集計'!$UC$1,0)</f>
        <v>#REF!</v>
      </c>
      <c r="N248" s="31"/>
      <c r="O248" s="358"/>
      <c r="P248" s="5"/>
      <c r="Q248" s="357" t="str">
        <f t="shared" si="38"/>
        <v>#REF!</v>
      </c>
      <c r="R248" s="357" t="str">
        <f t="shared" si="39"/>
        <v>#REF!</v>
      </c>
      <c r="S248" s="311">
        <v>44.0</v>
      </c>
      <c r="T248" s="313" t="str">
        <f>VLOOKUP($AO$73,'前々回集計'!$B:$UG,'前々回集計'!$TZ$1,0)</f>
        <v>#REF!</v>
      </c>
      <c r="U248" s="31"/>
      <c r="V248" s="313" t="str">
        <f>VLOOKUP($AO$73,'前々回集計'!$B:$UG,'前々回集計'!$UA$1,0)</f>
        <v>#REF!</v>
      </c>
      <c r="W248" s="31"/>
      <c r="X248" s="313" t="str">
        <f>VLOOKUP($AO$73,'前々回集計'!$B:$UG,'前々回集計'!$UB$1,0)</f>
        <v>#REF!</v>
      </c>
      <c r="Y248" s="31"/>
      <c r="Z248" s="313" t="str">
        <f t="shared" si="40"/>
        <v>#REF!</v>
      </c>
      <c r="AA248" s="31"/>
      <c r="AB248" s="313" t="str">
        <f>VLOOKUP($AO$73,'前々回集計'!$B:$UG,'前々回集計'!$UC$1,0)</f>
        <v>#REF!</v>
      </c>
      <c r="AC248" s="31"/>
      <c r="AD248" s="299"/>
      <c r="AE248" s="359"/>
      <c r="AF248" s="359"/>
      <c r="AG248" s="275"/>
      <c r="AH248" s="360" t="str">
        <f t="shared" si="41"/>
        <v>#REF!</v>
      </c>
      <c r="AI248" s="361" t="str">
        <f t="shared" si="42"/>
        <v>#REF!</v>
      </c>
      <c r="AJ248" s="361" t="str">
        <f t="shared" si="45"/>
        <v>#REF!</v>
      </c>
      <c r="AK248" s="361" t="str">
        <f t="shared" si="46"/>
        <v>#REF!</v>
      </c>
      <c r="AL248" s="362" t="str">
        <f t="shared" si="43"/>
        <v>#REF!</v>
      </c>
      <c r="AM248" s="363" t="str">
        <f t="shared" si="44"/>
        <v>#REF!</v>
      </c>
      <c r="AN248" s="302" t="str">
        <f t="shared" si="47"/>
        <v>#REF!</v>
      </c>
      <c r="AO248" s="364" t="str">
        <f t="shared" si="48"/>
        <v>#REF!</v>
      </c>
      <c r="AP248" s="150"/>
      <c r="AQ248" s="150"/>
      <c r="AR248" s="150"/>
      <c r="AS248" s="150"/>
      <c r="AT248" s="150"/>
      <c r="AU248" s="150"/>
      <c r="AV248" s="150"/>
      <c r="AW248" s="137"/>
      <c r="AX248" s="1"/>
      <c r="AY248" s="1"/>
      <c r="AZ248" s="1"/>
    </row>
    <row r="249" ht="37.5" customHeight="1">
      <c r="A249" s="1"/>
      <c r="B249" s="357" t="str">
        <f t="shared" si="35"/>
        <v>#REF!</v>
      </c>
      <c r="C249" s="357" t="str">
        <f t="shared" si="36"/>
        <v>#REF!</v>
      </c>
      <c r="D249" s="319">
        <v>45.0</v>
      </c>
      <c r="E249" s="321" t="str">
        <f>VLOOKUP($AO$73,'前回集計'!$B:$UG,'前回集計'!$UD$1,0)</f>
        <v>#REF!</v>
      </c>
      <c r="F249" s="39"/>
      <c r="G249" s="321" t="str">
        <f>VLOOKUP($AO$73,'前回集計'!$B:$UG,'前回集計'!$UE$1,0)</f>
        <v>#REF!</v>
      </c>
      <c r="H249" s="39"/>
      <c r="I249" s="321" t="str">
        <f>VLOOKUP($AO$73,'前回集計'!$B:$UG,'前回集計'!$UF$1,0)</f>
        <v>#REF!</v>
      </c>
      <c r="J249" s="39"/>
      <c r="K249" s="321" t="str">
        <f t="shared" si="37"/>
        <v>#REF!</v>
      </c>
      <c r="L249" s="39"/>
      <c r="M249" s="321" t="str">
        <f>VLOOKUP($AO$73,'前回集計'!$B:$UG,'前回集計'!$UG$1,0)</f>
        <v>#REF!</v>
      </c>
      <c r="N249" s="39"/>
      <c r="O249" s="358"/>
      <c r="P249" s="5"/>
      <c r="Q249" s="357" t="str">
        <f t="shared" si="38"/>
        <v>#REF!</v>
      </c>
      <c r="R249" s="357" t="str">
        <f t="shared" si="39"/>
        <v>#REF!</v>
      </c>
      <c r="S249" s="319">
        <v>45.0</v>
      </c>
      <c r="T249" s="321" t="str">
        <f>VLOOKUP($AO$73,'前々回集計'!$B:$UG,'前々回集計'!$UD$1,0)</f>
        <v>#REF!</v>
      </c>
      <c r="U249" s="39"/>
      <c r="V249" s="321" t="str">
        <f>VLOOKUP($AO$73,'前々回集計'!$B:$UG,'前々回集計'!$UE$1,0)</f>
        <v>#REF!</v>
      </c>
      <c r="W249" s="39"/>
      <c r="X249" s="321" t="str">
        <f>VLOOKUP($AO$73,'前々回集計'!$B:$UG,'前々回集計'!$UF$1,0)</f>
        <v>#REF!</v>
      </c>
      <c r="Y249" s="39"/>
      <c r="Z249" s="321" t="str">
        <f t="shared" si="40"/>
        <v>#REF!</v>
      </c>
      <c r="AA249" s="39"/>
      <c r="AB249" s="321" t="str">
        <f>VLOOKUP($AO$73,'前々回集計'!$B:$UG,'前々回集計'!$UG$1,0)</f>
        <v>#REF!</v>
      </c>
      <c r="AC249" s="39"/>
      <c r="AD249" s="299"/>
      <c r="AE249" s="359"/>
      <c r="AF249" s="359"/>
      <c r="AG249" s="275"/>
      <c r="AH249" s="365" t="str">
        <f t="shared" si="41"/>
        <v>#REF!</v>
      </c>
      <c r="AI249" s="366" t="str">
        <f t="shared" si="42"/>
        <v>#REF!</v>
      </c>
      <c r="AJ249" s="366" t="str">
        <f t="shared" si="45"/>
        <v>#REF!</v>
      </c>
      <c r="AK249" s="366" t="str">
        <f t="shared" si="46"/>
        <v>#REF!</v>
      </c>
      <c r="AL249" s="367" t="str">
        <f t="shared" si="43"/>
        <v>#REF!</v>
      </c>
      <c r="AM249" s="368" t="str">
        <f t="shared" si="44"/>
        <v>#REF!</v>
      </c>
      <c r="AN249" s="328" t="str">
        <f t="shared" si="47"/>
        <v>#REF!</v>
      </c>
      <c r="AO249" s="369" t="str">
        <f t="shared" si="48"/>
        <v>#REF!</v>
      </c>
      <c r="AP249" s="150"/>
      <c r="AQ249" s="150"/>
      <c r="AR249" s="150"/>
      <c r="AS249" s="150"/>
      <c r="AT249" s="150"/>
      <c r="AU249" s="150"/>
      <c r="AV249" s="150"/>
      <c r="AW249" s="137"/>
      <c r="AX249" s="1"/>
      <c r="AY249" s="1"/>
      <c r="AZ249" s="1"/>
    </row>
    <row r="250" ht="37.5" customHeight="1">
      <c r="A250" s="1"/>
      <c r="B250" s="150"/>
      <c r="C250" s="150"/>
      <c r="D250" s="150"/>
      <c r="E250" s="228"/>
      <c r="F250" s="228"/>
      <c r="G250" s="228"/>
      <c r="H250" s="228"/>
      <c r="I250" s="228"/>
      <c r="J250" s="228"/>
      <c r="K250" s="150"/>
      <c r="L250" s="150"/>
      <c r="M250" s="228"/>
      <c r="N250" s="228"/>
      <c r="O250" s="228"/>
      <c r="P250" s="228"/>
      <c r="Q250" s="228"/>
      <c r="R250" s="228"/>
      <c r="S250" s="228"/>
      <c r="T250" s="336"/>
      <c r="U250" s="336"/>
      <c r="V250" s="336"/>
      <c r="W250" s="336"/>
      <c r="X250" s="336"/>
      <c r="Y250" s="336"/>
      <c r="Z250" s="336"/>
      <c r="AA250" s="336"/>
      <c r="AB250" s="336"/>
      <c r="AC250" s="336"/>
      <c r="AD250" s="150"/>
      <c r="AE250" s="150"/>
      <c r="AF250" s="150"/>
      <c r="AG250" s="162"/>
      <c r="AH250" s="150"/>
      <c r="AI250" s="150"/>
      <c r="AJ250" s="150"/>
      <c r="AK250" s="228"/>
      <c r="AL250" s="228"/>
      <c r="AM250" s="228"/>
      <c r="AN250" s="228"/>
      <c r="AO250" s="228"/>
      <c r="AP250" s="228"/>
      <c r="AQ250" s="228"/>
      <c r="AR250" s="228"/>
      <c r="AS250" s="228"/>
      <c r="AT250" s="228"/>
      <c r="AU250" s="228"/>
      <c r="AV250" s="228"/>
      <c r="AW250" s="137"/>
      <c r="AX250" s="1"/>
      <c r="AY250" s="1"/>
      <c r="AZ250" s="1"/>
    </row>
    <row r="251" ht="37.5" customHeight="1">
      <c r="A251" s="1"/>
      <c r="B251" s="228"/>
      <c r="C251" s="228"/>
      <c r="D251" s="228"/>
      <c r="E251" s="228"/>
      <c r="F251" s="228"/>
      <c r="G251" s="228"/>
      <c r="H251" s="228"/>
      <c r="I251" s="228"/>
      <c r="J251" s="228"/>
      <c r="K251" s="228"/>
      <c r="L251" s="228"/>
      <c r="M251" s="228"/>
      <c r="N251" s="228"/>
      <c r="O251" s="228"/>
      <c r="P251" s="228"/>
      <c r="Q251" s="370" t="s">
        <v>319</v>
      </c>
      <c r="AD251" s="150"/>
      <c r="AE251" s="150"/>
      <c r="AF251" s="150"/>
      <c r="AG251" s="162"/>
      <c r="AH251" s="150"/>
      <c r="AI251" s="150"/>
      <c r="AJ251" s="150"/>
      <c r="AK251" s="228"/>
      <c r="AL251" s="228"/>
      <c r="AM251" s="228"/>
      <c r="AN251" s="228"/>
      <c r="AO251" s="228"/>
      <c r="AP251" s="228"/>
      <c r="AQ251" s="228"/>
      <c r="AR251" s="228"/>
      <c r="AS251" s="228"/>
      <c r="AT251" s="228"/>
      <c r="AU251" s="228"/>
      <c r="AV251" s="228"/>
      <c r="AW251" s="137"/>
      <c r="AX251" s="1"/>
      <c r="AY251" s="1"/>
      <c r="AZ251" s="1"/>
    </row>
    <row r="252" ht="37.5" customHeight="1">
      <c r="A252" s="1"/>
      <c r="B252" s="4" t="s">
        <v>204</v>
      </c>
      <c r="AG252" s="275"/>
      <c r="AH252" s="276"/>
      <c r="AI252" s="276"/>
      <c r="AJ252" s="277"/>
      <c r="AK252" s="348"/>
      <c r="AL252" s="348"/>
      <c r="AM252" s="348"/>
      <c r="AN252" s="348"/>
      <c r="AO252" s="348"/>
      <c r="AP252" s="232"/>
      <c r="AQ252" s="232"/>
      <c r="AR252" s="232"/>
      <c r="AS252" s="232"/>
      <c r="AT252" s="232"/>
      <c r="AU252" s="232"/>
      <c r="AV252" s="232"/>
      <c r="AW252" s="137"/>
      <c r="AX252" s="1"/>
      <c r="AY252" s="1"/>
      <c r="AZ252" s="1"/>
    </row>
    <row r="253" ht="31.5" customHeight="1">
      <c r="A253" s="1"/>
      <c r="B253" s="273" t="str">
        <f>$S$6</f>
        <v>#REF!</v>
      </c>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2"/>
      <c r="AF253" s="1"/>
      <c r="AG253" s="1"/>
      <c r="AH253" s="2"/>
      <c r="AI253" s="2"/>
      <c r="AJ253" s="136"/>
      <c r="AK253" s="137"/>
      <c r="AL253" s="137"/>
      <c r="AM253" s="137"/>
      <c r="AN253" s="137"/>
      <c r="AO253" s="137"/>
      <c r="AP253" s="137"/>
      <c r="AQ253" s="137"/>
      <c r="AR253" s="137"/>
      <c r="AS253" s="137"/>
      <c r="AT253" s="137"/>
      <c r="AU253" s="137"/>
      <c r="AV253" s="137"/>
      <c r="AW253" s="137"/>
      <c r="AX253" s="1"/>
      <c r="AY253" s="1"/>
      <c r="AZ253" s="1"/>
    </row>
    <row r="254" ht="31.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2"/>
      <c r="AF254" s="1"/>
      <c r="AG254" s="1"/>
      <c r="AH254" s="2"/>
      <c r="AI254" s="2"/>
      <c r="AJ254" s="136"/>
      <c r="AK254" s="137"/>
      <c r="AL254" s="137"/>
      <c r="AM254" s="137"/>
      <c r="AN254" s="137"/>
      <c r="AO254" s="137"/>
      <c r="AP254" s="137"/>
      <c r="AQ254" s="137"/>
      <c r="AR254" s="137"/>
      <c r="AS254" s="137"/>
      <c r="AT254" s="137"/>
      <c r="AU254" s="137"/>
      <c r="AV254" s="137"/>
      <c r="AW254" s="137"/>
      <c r="AX254" s="1"/>
      <c r="AY254" s="1"/>
      <c r="AZ254" s="1"/>
    </row>
    <row r="255" ht="37.5" customHeight="1">
      <c r="A255" s="1"/>
      <c r="B255" s="150"/>
      <c r="C255" s="150"/>
      <c r="D255" s="166" t="s">
        <v>326</v>
      </c>
      <c r="E255" s="166"/>
      <c r="F255" s="166"/>
      <c r="G255" s="166"/>
      <c r="H255" s="166"/>
      <c r="I255" s="166"/>
      <c r="J255" s="166"/>
      <c r="K255" s="166"/>
      <c r="L255" s="166"/>
      <c r="M255" s="166"/>
      <c r="N255" s="166"/>
      <c r="O255" s="166"/>
      <c r="P255" s="166"/>
      <c r="Q255" s="166"/>
      <c r="R255" s="166"/>
      <c r="S255" s="166"/>
      <c r="T255" s="166"/>
      <c r="U255" s="166"/>
      <c r="V255" s="166"/>
      <c r="W255" s="166"/>
      <c r="X255" s="166"/>
      <c r="Y255" s="166"/>
      <c r="Z255" s="166"/>
      <c r="AA255" s="166"/>
      <c r="AB255" s="166"/>
      <c r="AC255" s="166"/>
      <c r="AD255" s="166"/>
      <c r="AE255" s="150"/>
      <c r="AF255" s="150"/>
      <c r="AG255" s="162"/>
      <c r="AH255" s="150"/>
      <c r="AI255" s="150"/>
      <c r="AJ255" s="150"/>
      <c r="AK255" s="228"/>
      <c r="AL255" s="228"/>
      <c r="AM255" s="228"/>
      <c r="AN255" s="228"/>
      <c r="AO255" s="228"/>
      <c r="AP255" s="228"/>
      <c r="AQ255" s="150"/>
      <c r="AR255" s="150"/>
      <c r="AS255" s="150"/>
      <c r="AT255" s="150"/>
      <c r="AU255" s="150"/>
      <c r="AV255" s="150"/>
      <c r="AW255" s="137"/>
      <c r="AX255" s="1"/>
      <c r="AY255" s="1"/>
      <c r="AZ255" s="1"/>
    </row>
    <row r="256" ht="37.5" customHeight="1">
      <c r="A256" s="1"/>
      <c r="B256" s="371"/>
      <c r="C256" s="371"/>
      <c r="D256" s="157"/>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c r="AA256" s="157"/>
      <c r="AB256" s="157"/>
      <c r="AC256" s="157"/>
      <c r="AD256" s="157"/>
      <c r="AE256" s="150"/>
      <c r="AF256" s="150"/>
      <c r="AG256" s="162"/>
      <c r="AH256" s="150"/>
      <c r="AI256" s="150"/>
      <c r="AJ256" s="150"/>
      <c r="AK256" s="150"/>
      <c r="AL256" s="150"/>
      <c r="AM256" s="150"/>
      <c r="AN256" s="150"/>
      <c r="AO256" s="150"/>
      <c r="AP256" s="150"/>
      <c r="AQ256" s="150"/>
      <c r="AR256" s="150"/>
      <c r="AS256" s="150"/>
      <c r="AT256" s="150"/>
      <c r="AU256" s="150"/>
      <c r="AV256" s="150"/>
      <c r="AW256" s="137"/>
      <c r="AX256" s="1"/>
      <c r="AY256" s="1"/>
      <c r="AZ256" s="1"/>
    </row>
    <row r="257" ht="37.5" customHeight="1">
      <c r="A257" s="1"/>
      <c r="B257" s="286">
        <v>21.0</v>
      </c>
      <c r="C257" s="286"/>
      <c r="D257" s="2" t="s">
        <v>327</v>
      </c>
      <c r="E257" s="150"/>
      <c r="F257" s="150"/>
      <c r="G257" s="150"/>
      <c r="H257" s="150"/>
      <c r="I257" s="150"/>
      <c r="J257" s="150"/>
      <c r="K257" s="150"/>
      <c r="L257" s="150"/>
      <c r="M257" s="150"/>
      <c r="N257" s="150"/>
      <c r="O257" s="150"/>
      <c r="P257" s="150"/>
      <c r="Q257" s="150"/>
      <c r="R257" s="150"/>
      <c r="S257" s="150"/>
      <c r="T257" s="150"/>
      <c r="U257" s="150"/>
      <c r="V257" s="150"/>
      <c r="W257" s="150"/>
      <c r="X257" s="150"/>
      <c r="Y257" s="150"/>
      <c r="Z257" s="150"/>
      <c r="AA257" s="150"/>
      <c r="AB257" s="150"/>
      <c r="AC257" s="150"/>
      <c r="AD257" s="150"/>
      <c r="AE257" s="150"/>
      <c r="AF257" s="150"/>
      <c r="AG257" s="162"/>
      <c r="AH257" s="150"/>
      <c r="AI257" s="150"/>
      <c r="AJ257" s="150"/>
      <c r="AK257" s="150"/>
      <c r="AL257" s="150"/>
      <c r="AM257" s="150"/>
      <c r="AN257" s="150"/>
      <c r="AO257" s="150"/>
      <c r="AP257" s="150"/>
      <c r="AQ257" s="150"/>
      <c r="AR257" s="150"/>
      <c r="AS257" s="150"/>
      <c r="AT257" s="150"/>
      <c r="AU257" s="150"/>
      <c r="AV257" s="150"/>
      <c r="AW257" s="137"/>
      <c r="AX257" s="1"/>
      <c r="AY257" s="1"/>
      <c r="AZ257" s="1"/>
    </row>
    <row r="258" ht="75.0" customHeight="1">
      <c r="A258" s="1"/>
      <c r="B258" s="150"/>
      <c r="C258" s="150"/>
      <c r="D258" s="372" t="s">
        <v>328</v>
      </c>
      <c r="E258" s="373" t="s">
        <v>267</v>
      </c>
      <c r="F258" s="288" t="s">
        <v>268</v>
      </c>
      <c r="G258" s="49"/>
      <c r="H258" s="49"/>
      <c r="I258" s="49"/>
      <c r="J258" s="49"/>
      <c r="K258" s="49"/>
      <c r="L258" s="49"/>
      <c r="M258" s="49"/>
      <c r="N258" s="49"/>
      <c r="O258" s="49"/>
      <c r="P258" s="49"/>
      <c r="Q258" s="49"/>
      <c r="R258" s="49"/>
      <c r="S258" s="49"/>
      <c r="T258" s="49"/>
      <c r="U258" s="49"/>
      <c r="V258" s="49"/>
      <c r="W258" s="49"/>
      <c r="X258" s="49"/>
      <c r="Y258" s="49"/>
      <c r="Z258" s="51"/>
      <c r="AA258" s="374" t="s">
        <v>262</v>
      </c>
      <c r="AB258" s="51"/>
      <c r="AC258" s="288" t="s">
        <v>265</v>
      </c>
      <c r="AD258" s="51"/>
      <c r="AE258" s="150"/>
      <c r="AF258" s="150"/>
      <c r="AG258" s="162"/>
      <c r="AH258" s="150"/>
      <c r="AI258" s="150"/>
      <c r="AJ258" s="150"/>
      <c r="AK258" s="150"/>
      <c r="AL258" s="150"/>
      <c r="AM258" s="150"/>
      <c r="AN258" s="150"/>
      <c r="AO258" s="150"/>
      <c r="AP258" s="150"/>
      <c r="AQ258" s="150"/>
      <c r="AR258" s="150"/>
      <c r="AS258" s="150"/>
      <c r="AT258" s="150"/>
      <c r="AU258" s="150"/>
      <c r="AV258" s="150"/>
      <c r="AW258" s="137"/>
      <c r="AX258" s="1"/>
      <c r="AY258" s="1"/>
      <c r="AZ258" s="1"/>
    </row>
    <row r="259" ht="37.5" customHeight="1">
      <c r="A259" s="1"/>
      <c r="B259" s="150"/>
      <c r="C259" s="375">
        <v>1.0</v>
      </c>
      <c r="D259" s="242"/>
      <c r="E259" s="296" t="str">
        <f t="shared" ref="E259:E268" si="49">VLOOKUP($C259,$B$150:$AD$194,3,0)</f>
        <v>#N/A</v>
      </c>
      <c r="F259" s="297" t="str">
        <f>VLOOKUP($E259,$D$150:$AD$194,2,0)</f>
        <v>#N/A</v>
      </c>
      <c r="G259" s="19"/>
      <c r="H259" s="19"/>
      <c r="I259" s="19"/>
      <c r="J259" s="19"/>
      <c r="K259" s="19"/>
      <c r="L259" s="19"/>
      <c r="M259" s="19"/>
      <c r="N259" s="19"/>
      <c r="O259" s="19"/>
      <c r="P259" s="19"/>
      <c r="Q259" s="19"/>
      <c r="R259" s="19"/>
      <c r="S259" s="19"/>
      <c r="T259" s="19"/>
      <c r="U259" s="19"/>
      <c r="V259" s="19"/>
      <c r="W259" s="19"/>
      <c r="X259" s="19"/>
      <c r="Y259" s="19"/>
      <c r="Z259" s="23"/>
      <c r="AA259" s="298" t="str">
        <f t="shared" ref="AA259:AA268" si="50">VLOOKUP($E259,$D$150:$AD$194,18,0)</f>
        <v>#N/A</v>
      </c>
      <c r="AB259" s="23"/>
      <c r="AC259" s="376" t="str">
        <f t="shared" ref="AC259:AC268" si="51">VLOOKUP($E259,$D$150:$AD$194,24,0)</f>
        <v>#N/A</v>
      </c>
      <c r="AD259" s="23"/>
      <c r="AE259" s="150"/>
      <c r="AF259" s="150"/>
      <c r="AG259" s="162"/>
      <c r="AH259" s="150"/>
      <c r="AI259" s="150"/>
      <c r="AJ259" s="150"/>
      <c r="AK259" s="150"/>
      <c r="AL259" s="150"/>
      <c r="AM259" s="150"/>
      <c r="AN259" s="150"/>
      <c r="AO259" s="150"/>
      <c r="AP259" s="150"/>
      <c r="AQ259" s="150"/>
      <c r="AR259" s="150"/>
      <c r="AS259" s="150"/>
      <c r="AT259" s="150"/>
      <c r="AU259" s="150"/>
      <c r="AV259" s="150"/>
      <c r="AW259" s="137"/>
      <c r="AX259" s="1"/>
      <c r="AY259" s="1"/>
      <c r="AZ259" s="1"/>
    </row>
    <row r="260" ht="37.5" customHeight="1">
      <c r="A260" s="1"/>
      <c r="B260" s="4"/>
      <c r="C260" s="375">
        <v>2.0</v>
      </c>
      <c r="D260" s="242"/>
      <c r="E260" s="311" t="str">
        <f t="shared" si="49"/>
        <v>#N/A</v>
      </c>
      <c r="F260" s="312" t="str">
        <f t="shared" ref="F260:F268" si="52">VLOOKUP(E260,$D$150:$AD$194,2,0)</f>
        <v>#N/A</v>
      </c>
      <c r="G260" s="26"/>
      <c r="H260" s="26"/>
      <c r="I260" s="26"/>
      <c r="J260" s="26"/>
      <c r="K260" s="26"/>
      <c r="L260" s="26"/>
      <c r="M260" s="26"/>
      <c r="N260" s="26"/>
      <c r="O260" s="26"/>
      <c r="P260" s="26"/>
      <c r="Q260" s="26"/>
      <c r="R260" s="26"/>
      <c r="S260" s="26"/>
      <c r="T260" s="26"/>
      <c r="U260" s="26"/>
      <c r="V260" s="26"/>
      <c r="W260" s="26"/>
      <c r="X260" s="26"/>
      <c r="Y260" s="26"/>
      <c r="Z260" s="31"/>
      <c r="AA260" s="313" t="str">
        <f t="shared" si="50"/>
        <v>#N/A</v>
      </c>
      <c r="AB260" s="31"/>
      <c r="AC260" s="377" t="str">
        <f t="shared" si="51"/>
        <v>#N/A</v>
      </c>
      <c r="AD260" s="31"/>
      <c r="AE260" s="150"/>
      <c r="AF260" s="150"/>
      <c r="AG260" s="162"/>
      <c r="AH260" s="150"/>
      <c r="AI260" s="150"/>
      <c r="AJ260" s="150"/>
      <c r="AK260" s="150"/>
      <c r="AL260" s="150"/>
      <c r="AM260" s="150"/>
      <c r="AN260" s="150"/>
      <c r="AO260" s="150"/>
      <c r="AP260" s="150"/>
      <c r="AQ260" s="150"/>
      <c r="AR260" s="150"/>
      <c r="AS260" s="150"/>
      <c r="AT260" s="150"/>
      <c r="AU260" s="150"/>
      <c r="AV260" s="150"/>
      <c r="AW260" s="137"/>
      <c r="AX260" s="1"/>
      <c r="AY260" s="1"/>
      <c r="AZ260" s="1"/>
    </row>
    <row r="261" ht="37.5" customHeight="1">
      <c r="A261" s="1"/>
      <c r="B261" s="150"/>
      <c r="C261" s="375">
        <v>3.0</v>
      </c>
      <c r="D261" s="242"/>
      <c r="E261" s="311" t="str">
        <f t="shared" si="49"/>
        <v>#N/A</v>
      </c>
      <c r="F261" s="312" t="str">
        <f t="shared" si="52"/>
        <v>#N/A</v>
      </c>
      <c r="G261" s="26"/>
      <c r="H261" s="26"/>
      <c r="I261" s="26"/>
      <c r="J261" s="26"/>
      <c r="K261" s="26"/>
      <c r="L261" s="26"/>
      <c r="M261" s="26"/>
      <c r="N261" s="26"/>
      <c r="O261" s="26"/>
      <c r="P261" s="26"/>
      <c r="Q261" s="26"/>
      <c r="R261" s="26"/>
      <c r="S261" s="26"/>
      <c r="T261" s="26"/>
      <c r="U261" s="26"/>
      <c r="V261" s="26"/>
      <c r="W261" s="26"/>
      <c r="X261" s="26"/>
      <c r="Y261" s="26"/>
      <c r="Z261" s="31"/>
      <c r="AA261" s="313" t="str">
        <f t="shared" si="50"/>
        <v>#N/A</v>
      </c>
      <c r="AB261" s="31"/>
      <c r="AC261" s="377" t="str">
        <f t="shared" si="51"/>
        <v>#N/A</v>
      </c>
      <c r="AD261" s="31"/>
      <c r="AE261" s="150"/>
      <c r="AF261" s="150"/>
      <c r="AG261" s="162"/>
      <c r="AH261" s="150"/>
      <c r="AI261" s="150"/>
      <c r="AJ261" s="150"/>
      <c r="AK261" s="150"/>
      <c r="AL261" s="150"/>
      <c r="AM261" s="150"/>
      <c r="AN261" s="150"/>
      <c r="AO261" s="150"/>
      <c r="AP261" s="150"/>
      <c r="AQ261" s="150"/>
      <c r="AR261" s="150"/>
      <c r="AS261" s="150"/>
      <c r="AT261" s="150"/>
      <c r="AU261" s="150"/>
      <c r="AV261" s="150"/>
      <c r="AW261" s="137"/>
      <c r="AX261" s="1"/>
      <c r="AY261" s="1"/>
      <c r="AZ261" s="1"/>
    </row>
    <row r="262" ht="37.5" customHeight="1">
      <c r="A262" s="1"/>
      <c r="B262" s="286"/>
      <c r="C262" s="375">
        <v>4.0</v>
      </c>
      <c r="D262" s="242"/>
      <c r="E262" s="311" t="str">
        <f t="shared" si="49"/>
        <v>#N/A</v>
      </c>
      <c r="F262" s="312" t="str">
        <f t="shared" si="52"/>
        <v>#N/A</v>
      </c>
      <c r="G262" s="26"/>
      <c r="H262" s="26"/>
      <c r="I262" s="26"/>
      <c r="J262" s="26"/>
      <c r="K262" s="26"/>
      <c r="L262" s="26"/>
      <c r="M262" s="26"/>
      <c r="N262" s="26"/>
      <c r="O262" s="26"/>
      <c r="P262" s="26"/>
      <c r="Q262" s="26"/>
      <c r="R262" s="26"/>
      <c r="S262" s="26"/>
      <c r="T262" s="26"/>
      <c r="U262" s="26"/>
      <c r="V262" s="26"/>
      <c r="W262" s="26"/>
      <c r="X262" s="26"/>
      <c r="Y262" s="26"/>
      <c r="Z262" s="31"/>
      <c r="AA262" s="313" t="str">
        <f t="shared" si="50"/>
        <v>#N/A</v>
      </c>
      <c r="AB262" s="31"/>
      <c r="AC262" s="377" t="str">
        <f t="shared" si="51"/>
        <v>#N/A</v>
      </c>
      <c r="AD262" s="31"/>
      <c r="AE262" s="150"/>
      <c r="AF262" s="150"/>
      <c r="AG262" s="162"/>
      <c r="AH262" s="150"/>
      <c r="AI262" s="150"/>
      <c r="AJ262" s="150"/>
      <c r="AK262" s="150"/>
      <c r="AL262" s="150"/>
      <c r="AM262" s="150"/>
      <c r="AN262" s="150"/>
      <c r="AO262" s="150"/>
      <c r="AP262" s="150"/>
      <c r="AQ262" s="150"/>
      <c r="AR262" s="150"/>
      <c r="AS262" s="150"/>
      <c r="AT262" s="150"/>
      <c r="AU262" s="150"/>
      <c r="AV262" s="150"/>
      <c r="AW262" s="137"/>
      <c r="AX262" s="1"/>
      <c r="AY262" s="1"/>
      <c r="AZ262" s="1"/>
    </row>
    <row r="263" ht="37.5" customHeight="1">
      <c r="A263" s="1"/>
      <c r="B263" s="286"/>
      <c r="C263" s="375">
        <v>5.0</v>
      </c>
      <c r="D263" s="242"/>
      <c r="E263" s="378" t="str">
        <f t="shared" si="49"/>
        <v>#N/A</v>
      </c>
      <c r="F263" s="379" t="str">
        <f t="shared" si="52"/>
        <v>#N/A</v>
      </c>
      <c r="G263" s="380"/>
      <c r="H263" s="380"/>
      <c r="I263" s="380"/>
      <c r="J263" s="380"/>
      <c r="K263" s="380"/>
      <c r="L263" s="380"/>
      <c r="M263" s="380"/>
      <c r="N263" s="380"/>
      <c r="O263" s="380"/>
      <c r="P263" s="380"/>
      <c r="Q263" s="380"/>
      <c r="R263" s="380"/>
      <c r="S263" s="380"/>
      <c r="T263" s="380"/>
      <c r="U263" s="380"/>
      <c r="V263" s="380"/>
      <c r="W263" s="380"/>
      <c r="X263" s="380"/>
      <c r="Y263" s="380"/>
      <c r="Z263" s="381"/>
      <c r="AA263" s="382" t="str">
        <f t="shared" si="50"/>
        <v>#N/A</v>
      </c>
      <c r="AB263" s="381"/>
      <c r="AC263" s="383" t="str">
        <f t="shared" si="51"/>
        <v>#N/A</v>
      </c>
      <c r="AD263" s="381"/>
      <c r="AE263" s="150"/>
      <c r="AF263" s="150"/>
      <c r="AG263" s="162"/>
      <c r="AH263" s="150"/>
      <c r="AI263" s="150"/>
      <c r="AJ263" s="150"/>
      <c r="AK263" s="150"/>
      <c r="AL263" s="150"/>
      <c r="AM263" s="150"/>
      <c r="AN263" s="150"/>
      <c r="AO263" s="150"/>
      <c r="AP263" s="150"/>
      <c r="AQ263" s="150"/>
      <c r="AR263" s="150"/>
      <c r="AS263" s="150"/>
      <c r="AT263" s="150"/>
      <c r="AU263" s="150"/>
      <c r="AV263" s="150"/>
      <c r="AW263" s="137"/>
      <c r="AX263" s="1"/>
      <c r="AY263" s="1"/>
      <c r="AZ263" s="1"/>
    </row>
    <row r="264" ht="37.5" customHeight="1">
      <c r="A264" s="1"/>
      <c r="B264" s="286"/>
      <c r="C264" s="375">
        <v>6.0</v>
      </c>
      <c r="D264" s="242"/>
      <c r="E264" s="296" t="str">
        <f t="shared" si="49"/>
        <v>#N/A</v>
      </c>
      <c r="F264" s="297" t="str">
        <f t="shared" si="52"/>
        <v>#N/A</v>
      </c>
      <c r="G264" s="19"/>
      <c r="H264" s="19"/>
      <c r="I264" s="19"/>
      <c r="J264" s="19"/>
      <c r="K264" s="19"/>
      <c r="L264" s="19"/>
      <c r="M264" s="19"/>
      <c r="N264" s="19"/>
      <c r="O264" s="19"/>
      <c r="P264" s="19"/>
      <c r="Q264" s="19"/>
      <c r="R264" s="19"/>
      <c r="S264" s="19"/>
      <c r="T264" s="19"/>
      <c r="U264" s="19"/>
      <c r="V264" s="19"/>
      <c r="W264" s="19"/>
      <c r="X264" s="19"/>
      <c r="Y264" s="19"/>
      <c r="Z264" s="23"/>
      <c r="AA264" s="298" t="str">
        <f t="shared" si="50"/>
        <v>#N/A</v>
      </c>
      <c r="AB264" s="23"/>
      <c r="AC264" s="376" t="str">
        <f t="shared" si="51"/>
        <v>#N/A</v>
      </c>
      <c r="AD264" s="23"/>
      <c r="AE264" s="150"/>
      <c r="AF264" s="150"/>
      <c r="AG264" s="162"/>
      <c r="AH264" s="150"/>
      <c r="AI264" s="150"/>
      <c r="AJ264" s="150"/>
      <c r="AK264" s="150"/>
      <c r="AL264" s="150"/>
      <c r="AM264" s="150"/>
      <c r="AN264" s="150"/>
      <c r="AO264" s="150"/>
      <c r="AP264" s="150"/>
      <c r="AQ264" s="150"/>
      <c r="AR264" s="150"/>
      <c r="AS264" s="150"/>
      <c r="AT264" s="150"/>
      <c r="AU264" s="150"/>
      <c r="AV264" s="150"/>
      <c r="AW264" s="137"/>
      <c r="AX264" s="1"/>
      <c r="AY264" s="1"/>
      <c r="AZ264" s="1"/>
    </row>
    <row r="265" ht="37.5" customHeight="1">
      <c r="A265" s="1"/>
      <c r="B265" s="286"/>
      <c r="C265" s="375">
        <v>7.0</v>
      </c>
      <c r="D265" s="242"/>
      <c r="E265" s="311" t="str">
        <f t="shared" si="49"/>
        <v>#N/A</v>
      </c>
      <c r="F265" s="312" t="str">
        <f t="shared" si="52"/>
        <v>#N/A</v>
      </c>
      <c r="G265" s="26"/>
      <c r="H265" s="26"/>
      <c r="I265" s="26"/>
      <c r="J265" s="26"/>
      <c r="K265" s="26"/>
      <c r="L265" s="26"/>
      <c r="M265" s="26"/>
      <c r="N265" s="26"/>
      <c r="O265" s="26"/>
      <c r="P265" s="26"/>
      <c r="Q265" s="26"/>
      <c r="R265" s="26"/>
      <c r="S265" s="26"/>
      <c r="T265" s="26"/>
      <c r="U265" s="26"/>
      <c r="V265" s="26"/>
      <c r="W265" s="26"/>
      <c r="X265" s="26"/>
      <c r="Y265" s="26"/>
      <c r="Z265" s="31"/>
      <c r="AA265" s="313" t="str">
        <f t="shared" si="50"/>
        <v>#N/A</v>
      </c>
      <c r="AB265" s="31"/>
      <c r="AC265" s="377" t="str">
        <f t="shared" si="51"/>
        <v>#N/A</v>
      </c>
      <c r="AD265" s="31"/>
      <c r="AE265" s="150"/>
      <c r="AF265" s="150"/>
      <c r="AG265" s="162"/>
      <c r="AH265" s="150"/>
      <c r="AI265" s="150"/>
      <c r="AJ265" s="150"/>
      <c r="AK265" s="150"/>
      <c r="AL265" s="150"/>
      <c r="AM265" s="150"/>
      <c r="AN265" s="150"/>
      <c r="AO265" s="150"/>
      <c r="AP265" s="150"/>
      <c r="AQ265" s="150"/>
      <c r="AR265" s="150"/>
      <c r="AS265" s="150"/>
      <c r="AT265" s="150"/>
      <c r="AU265" s="150"/>
      <c r="AV265" s="150"/>
      <c r="AW265" s="137"/>
      <c r="AX265" s="1"/>
      <c r="AY265" s="1"/>
      <c r="AZ265" s="1"/>
    </row>
    <row r="266" ht="37.5" customHeight="1">
      <c r="A266" s="1"/>
      <c r="B266" s="286"/>
      <c r="C266" s="375">
        <v>8.0</v>
      </c>
      <c r="D266" s="242"/>
      <c r="E266" s="311" t="str">
        <f t="shared" si="49"/>
        <v>#N/A</v>
      </c>
      <c r="F266" s="312" t="str">
        <f t="shared" si="52"/>
        <v>#N/A</v>
      </c>
      <c r="G266" s="26"/>
      <c r="H266" s="26"/>
      <c r="I266" s="26"/>
      <c r="J266" s="26"/>
      <c r="K266" s="26"/>
      <c r="L266" s="26"/>
      <c r="M266" s="26"/>
      <c r="N266" s="26"/>
      <c r="O266" s="26"/>
      <c r="P266" s="26"/>
      <c r="Q266" s="26"/>
      <c r="R266" s="26"/>
      <c r="S266" s="26"/>
      <c r="T266" s="26"/>
      <c r="U266" s="26"/>
      <c r="V266" s="26"/>
      <c r="W266" s="26"/>
      <c r="X266" s="26"/>
      <c r="Y266" s="26"/>
      <c r="Z266" s="31"/>
      <c r="AA266" s="313" t="str">
        <f t="shared" si="50"/>
        <v>#N/A</v>
      </c>
      <c r="AB266" s="31"/>
      <c r="AC266" s="377" t="str">
        <f t="shared" si="51"/>
        <v>#N/A</v>
      </c>
      <c r="AD266" s="31"/>
      <c r="AE266" s="150"/>
      <c r="AF266" s="150"/>
      <c r="AG266" s="162"/>
      <c r="AH266" s="150"/>
      <c r="AI266" s="150"/>
      <c r="AJ266" s="150"/>
      <c r="AK266" s="150"/>
      <c r="AL266" s="150"/>
      <c r="AM266" s="150"/>
      <c r="AN266" s="150"/>
      <c r="AO266" s="150"/>
      <c r="AP266" s="150"/>
      <c r="AQ266" s="150"/>
      <c r="AR266" s="150"/>
      <c r="AS266" s="150"/>
      <c r="AT266" s="150"/>
      <c r="AU266" s="150"/>
      <c r="AV266" s="150"/>
      <c r="AW266" s="137"/>
      <c r="AX266" s="1"/>
      <c r="AY266" s="1"/>
      <c r="AZ266" s="1"/>
    </row>
    <row r="267" ht="37.5" customHeight="1">
      <c r="A267" s="1"/>
      <c r="B267" s="286"/>
      <c r="C267" s="375">
        <v>9.0</v>
      </c>
      <c r="D267" s="242"/>
      <c r="E267" s="311" t="str">
        <f t="shared" si="49"/>
        <v>#N/A</v>
      </c>
      <c r="F267" s="312" t="str">
        <f t="shared" si="52"/>
        <v>#N/A</v>
      </c>
      <c r="G267" s="26"/>
      <c r="H267" s="26"/>
      <c r="I267" s="26"/>
      <c r="J267" s="26"/>
      <c r="K267" s="26"/>
      <c r="L267" s="26"/>
      <c r="M267" s="26"/>
      <c r="N267" s="26"/>
      <c r="O267" s="26"/>
      <c r="P267" s="26"/>
      <c r="Q267" s="26"/>
      <c r="R267" s="26"/>
      <c r="S267" s="26"/>
      <c r="T267" s="26"/>
      <c r="U267" s="26"/>
      <c r="V267" s="26"/>
      <c r="W267" s="26"/>
      <c r="X267" s="26"/>
      <c r="Y267" s="26"/>
      <c r="Z267" s="31"/>
      <c r="AA267" s="313" t="str">
        <f t="shared" si="50"/>
        <v>#N/A</v>
      </c>
      <c r="AB267" s="31"/>
      <c r="AC267" s="377" t="str">
        <f t="shared" si="51"/>
        <v>#N/A</v>
      </c>
      <c r="AD267" s="31"/>
      <c r="AE267" s="150"/>
      <c r="AF267" s="150"/>
      <c r="AG267" s="162"/>
      <c r="AH267" s="150"/>
      <c r="AI267" s="150"/>
      <c r="AJ267" s="150"/>
      <c r="AK267" s="150"/>
      <c r="AL267" s="150"/>
      <c r="AM267" s="150"/>
      <c r="AN267" s="150"/>
      <c r="AO267" s="150"/>
      <c r="AP267" s="150"/>
      <c r="AQ267" s="150"/>
      <c r="AR267" s="150"/>
      <c r="AS267" s="150"/>
      <c r="AT267" s="150"/>
      <c r="AU267" s="150"/>
      <c r="AV267" s="150"/>
      <c r="AW267" s="137"/>
      <c r="AX267" s="1"/>
      <c r="AY267" s="1"/>
      <c r="AZ267" s="1"/>
    </row>
    <row r="268" ht="37.5" customHeight="1">
      <c r="A268" s="1"/>
      <c r="B268" s="286"/>
      <c r="C268" s="375">
        <v>10.0</v>
      </c>
      <c r="D268" s="384"/>
      <c r="E268" s="319" t="str">
        <f t="shared" si="49"/>
        <v>#N/A</v>
      </c>
      <c r="F268" s="320" t="str">
        <f t="shared" si="52"/>
        <v>#N/A</v>
      </c>
      <c r="G268" s="34"/>
      <c r="H268" s="34"/>
      <c r="I268" s="34"/>
      <c r="J268" s="34"/>
      <c r="K268" s="34"/>
      <c r="L268" s="34"/>
      <c r="M268" s="34"/>
      <c r="N268" s="34"/>
      <c r="O268" s="34"/>
      <c r="P268" s="34"/>
      <c r="Q268" s="34"/>
      <c r="R268" s="34"/>
      <c r="S268" s="34"/>
      <c r="T268" s="34"/>
      <c r="U268" s="34"/>
      <c r="V268" s="34"/>
      <c r="W268" s="34"/>
      <c r="X268" s="34"/>
      <c r="Y268" s="34"/>
      <c r="Z268" s="39"/>
      <c r="AA268" s="321" t="str">
        <f t="shared" si="50"/>
        <v>#N/A</v>
      </c>
      <c r="AB268" s="39"/>
      <c r="AC268" s="385" t="str">
        <f t="shared" si="51"/>
        <v>#N/A</v>
      </c>
      <c r="AD268" s="39"/>
      <c r="AE268" s="150"/>
      <c r="AF268" s="150"/>
      <c r="AG268" s="162"/>
      <c r="AH268" s="150"/>
      <c r="AI268" s="150"/>
      <c r="AJ268" s="150"/>
      <c r="AK268" s="150"/>
      <c r="AL268" s="150"/>
      <c r="AM268" s="150"/>
      <c r="AN268" s="150"/>
      <c r="AO268" s="150"/>
      <c r="AP268" s="150"/>
      <c r="AQ268" s="150"/>
      <c r="AR268" s="150"/>
      <c r="AS268" s="150"/>
      <c r="AT268" s="150"/>
      <c r="AU268" s="150"/>
      <c r="AV268" s="150"/>
      <c r="AW268" s="137"/>
      <c r="AX268" s="1"/>
      <c r="AY268" s="1"/>
      <c r="AZ268" s="1"/>
    </row>
    <row r="269" ht="37.5" customHeight="1">
      <c r="A269" s="1"/>
      <c r="B269" s="286"/>
      <c r="C269" s="286"/>
      <c r="D269" s="150"/>
      <c r="E269" s="4"/>
      <c r="F269" s="150"/>
      <c r="G269" s="150"/>
      <c r="H269" s="150"/>
      <c r="I269" s="150"/>
      <c r="J269" s="150"/>
      <c r="K269" s="150"/>
      <c r="L269" s="150"/>
      <c r="M269" s="150"/>
      <c r="N269" s="150"/>
      <c r="O269" s="150"/>
      <c r="P269" s="150"/>
      <c r="Q269" s="150"/>
      <c r="R269" s="150"/>
      <c r="S269" s="150"/>
      <c r="T269" s="150"/>
      <c r="U269" s="150"/>
      <c r="V269" s="150"/>
      <c r="W269" s="150"/>
      <c r="X269" s="150"/>
      <c r="Y269" s="150"/>
      <c r="Z269" s="150"/>
      <c r="AA269" s="150"/>
      <c r="AB269" s="150"/>
      <c r="AC269" s="150"/>
      <c r="AD269" s="150"/>
      <c r="AE269" s="150"/>
      <c r="AF269" s="150"/>
      <c r="AG269" s="162"/>
      <c r="AH269" s="150"/>
      <c r="AI269" s="150"/>
      <c r="AJ269" s="150"/>
      <c r="AK269" s="150"/>
      <c r="AL269" s="150"/>
      <c r="AM269" s="150"/>
      <c r="AN269" s="150"/>
      <c r="AO269" s="150"/>
      <c r="AP269" s="150"/>
      <c r="AQ269" s="150"/>
      <c r="AR269" s="150"/>
      <c r="AS269" s="150"/>
      <c r="AT269" s="150"/>
      <c r="AU269" s="150"/>
      <c r="AV269" s="150"/>
      <c r="AW269" s="137"/>
      <c r="AX269" s="1"/>
      <c r="AY269" s="1"/>
      <c r="AZ269" s="1"/>
    </row>
    <row r="270" ht="37.5" customHeight="1">
      <c r="A270" s="1"/>
      <c r="B270" s="286"/>
      <c r="C270" s="286">
        <v>1.0</v>
      </c>
      <c r="D270" s="372" t="s">
        <v>329</v>
      </c>
      <c r="E270" s="296" t="str">
        <f t="shared" ref="E270:E274" si="53">VLOOKUP($C270,$B$205:$N$249,3,0)</f>
        <v>#N/A</v>
      </c>
      <c r="F270" s="297" t="str">
        <f t="shared" ref="F270:F279" si="54">VLOOKUP(E270,$D$150:$T$194,2,0)</f>
        <v>#N/A</v>
      </c>
      <c r="G270" s="19"/>
      <c r="H270" s="19"/>
      <c r="I270" s="19"/>
      <c r="J270" s="19"/>
      <c r="K270" s="19"/>
      <c r="L270" s="19"/>
      <c r="M270" s="19"/>
      <c r="N270" s="19"/>
      <c r="O270" s="19"/>
      <c r="P270" s="19"/>
      <c r="Q270" s="19"/>
      <c r="R270" s="19"/>
      <c r="S270" s="19"/>
      <c r="T270" s="19"/>
      <c r="U270" s="19"/>
      <c r="V270" s="19"/>
      <c r="W270" s="19"/>
      <c r="X270" s="19"/>
      <c r="Y270" s="19"/>
      <c r="Z270" s="23"/>
      <c r="AA270" s="298" t="str">
        <f t="shared" ref="AA270:AA274" si="55">VLOOKUP($E270,$D$205:$N$249,2,0)</f>
        <v>#N/A</v>
      </c>
      <c r="AB270" s="23"/>
      <c r="AC270" s="298" t="str">
        <f t="shared" ref="AC270:AC274" si="56">VLOOKUP(E270,$D$205:$N$249,8,0)</f>
        <v>#N/A</v>
      </c>
      <c r="AD270" s="23"/>
      <c r="AE270" s="150"/>
      <c r="AF270" s="150"/>
      <c r="AG270" s="162"/>
      <c r="AH270" s="150"/>
      <c r="AI270" s="150"/>
      <c r="AJ270" s="150"/>
      <c r="AK270" s="150"/>
      <c r="AL270" s="150"/>
      <c r="AM270" s="150"/>
      <c r="AN270" s="150"/>
      <c r="AO270" s="150"/>
      <c r="AP270" s="150"/>
      <c r="AQ270" s="150"/>
      <c r="AR270" s="150"/>
      <c r="AS270" s="150"/>
      <c r="AT270" s="150"/>
      <c r="AU270" s="150"/>
      <c r="AV270" s="150"/>
      <c r="AW270" s="137"/>
      <c r="AX270" s="1"/>
      <c r="AY270" s="1"/>
      <c r="AZ270" s="1"/>
    </row>
    <row r="271" ht="37.5" customHeight="1">
      <c r="A271" s="1"/>
      <c r="B271" s="286"/>
      <c r="C271" s="286">
        <v>2.0</v>
      </c>
      <c r="D271" s="242"/>
      <c r="E271" s="311" t="str">
        <f t="shared" si="53"/>
        <v>#N/A</v>
      </c>
      <c r="F271" s="312" t="str">
        <f t="shared" si="54"/>
        <v>#N/A</v>
      </c>
      <c r="G271" s="26"/>
      <c r="H271" s="26"/>
      <c r="I271" s="26"/>
      <c r="J271" s="26"/>
      <c r="K271" s="26"/>
      <c r="L271" s="26"/>
      <c r="M271" s="26"/>
      <c r="N271" s="26"/>
      <c r="O271" s="26"/>
      <c r="P271" s="26"/>
      <c r="Q271" s="26"/>
      <c r="R271" s="26"/>
      <c r="S271" s="26"/>
      <c r="T271" s="26"/>
      <c r="U271" s="26"/>
      <c r="V271" s="26"/>
      <c r="W271" s="26"/>
      <c r="X271" s="26"/>
      <c r="Y271" s="26"/>
      <c r="Z271" s="31"/>
      <c r="AA271" s="313" t="str">
        <f t="shared" si="55"/>
        <v>#N/A</v>
      </c>
      <c r="AB271" s="31"/>
      <c r="AC271" s="313" t="str">
        <f t="shared" si="56"/>
        <v>#N/A</v>
      </c>
      <c r="AD271" s="31"/>
      <c r="AE271" s="150"/>
      <c r="AF271" s="150"/>
      <c r="AG271" s="162"/>
      <c r="AH271" s="150"/>
      <c r="AI271" s="150"/>
      <c r="AJ271" s="150"/>
      <c r="AK271" s="150"/>
      <c r="AL271" s="150"/>
      <c r="AM271" s="150"/>
      <c r="AN271" s="150"/>
      <c r="AO271" s="150"/>
      <c r="AP271" s="150"/>
      <c r="AQ271" s="150"/>
      <c r="AR271" s="150"/>
      <c r="AS271" s="150"/>
      <c r="AT271" s="150"/>
      <c r="AU271" s="150"/>
      <c r="AV271" s="150"/>
      <c r="AW271" s="137"/>
      <c r="AX271" s="1"/>
      <c r="AY271" s="1"/>
      <c r="AZ271" s="1"/>
    </row>
    <row r="272" ht="37.5" customHeight="1">
      <c r="A272" s="1"/>
      <c r="B272" s="286"/>
      <c r="C272" s="286">
        <v>3.0</v>
      </c>
      <c r="D272" s="242"/>
      <c r="E272" s="311" t="str">
        <f t="shared" si="53"/>
        <v>#N/A</v>
      </c>
      <c r="F272" s="312" t="str">
        <f t="shared" si="54"/>
        <v>#N/A</v>
      </c>
      <c r="G272" s="26"/>
      <c r="H272" s="26"/>
      <c r="I272" s="26"/>
      <c r="J272" s="26"/>
      <c r="K272" s="26"/>
      <c r="L272" s="26"/>
      <c r="M272" s="26"/>
      <c r="N272" s="26"/>
      <c r="O272" s="26"/>
      <c r="P272" s="26"/>
      <c r="Q272" s="26"/>
      <c r="R272" s="26"/>
      <c r="S272" s="26"/>
      <c r="T272" s="26"/>
      <c r="U272" s="26"/>
      <c r="V272" s="26"/>
      <c r="W272" s="26"/>
      <c r="X272" s="26"/>
      <c r="Y272" s="26"/>
      <c r="Z272" s="31"/>
      <c r="AA272" s="313" t="str">
        <f t="shared" si="55"/>
        <v>#N/A</v>
      </c>
      <c r="AB272" s="31"/>
      <c r="AC272" s="313" t="str">
        <f t="shared" si="56"/>
        <v>#N/A</v>
      </c>
      <c r="AD272" s="31"/>
      <c r="AE272" s="150"/>
      <c r="AF272" s="150"/>
      <c r="AG272" s="162"/>
      <c r="AH272" s="150"/>
      <c r="AI272" s="150"/>
      <c r="AJ272" s="150"/>
      <c r="AK272" s="150"/>
      <c r="AL272" s="150"/>
      <c r="AM272" s="150"/>
      <c r="AN272" s="150"/>
      <c r="AO272" s="150"/>
      <c r="AP272" s="150"/>
      <c r="AQ272" s="150"/>
      <c r="AR272" s="150"/>
      <c r="AS272" s="150"/>
      <c r="AT272" s="150"/>
      <c r="AU272" s="150"/>
      <c r="AV272" s="150"/>
      <c r="AW272" s="137"/>
      <c r="AX272" s="1"/>
      <c r="AY272" s="1"/>
      <c r="AZ272" s="1"/>
    </row>
    <row r="273" ht="37.5" customHeight="1">
      <c r="A273" s="1"/>
      <c r="B273" s="286"/>
      <c r="C273" s="286">
        <v>4.0</v>
      </c>
      <c r="D273" s="242"/>
      <c r="E273" s="311" t="str">
        <f t="shared" si="53"/>
        <v>#N/A</v>
      </c>
      <c r="F273" s="312" t="str">
        <f t="shared" si="54"/>
        <v>#N/A</v>
      </c>
      <c r="G273" s="26"/>
      <c r="H273" s="26"/>
      <c r="I273" s="26"/>
      <c r="J273" s="26"/>
      <c r="K273" s="26"/>
      <c r="L273" s="26"/>
      <c r="M273" s="26"/>
      <c r="N273" s="26"/>
      <c r="O273" s="26"/>
      <c r="P273" s="26"/>
      <c r="Q273" s="26"/>
      <c r="R273" s="26"/>
      <c r="S273" s="26"/>
      <c r="T273" s="26"/>
      <c r="U273" s="26"/>
      <c r="V273" s="26"/>
      <c r="W273" s="26"/>
      <c r="X273" s="26"/>
      <c r="Y273" s="26"/>
      <c r="Z273" s="31"/>
      <c r="AA273" s="313" t="str">
        <f t="shared" si="55"/>
        <v>#N/A</v>
      </c>
      <c r="AB273" s="31"/>
      <c r="AC273" s="313" t="str">
        <f t="shared" si="56"/>
        <v>#N/A</v>
      </c>
      <c r="AD273" s="31"/>
      <c r="AE273" s="150"/>
      <c r="AF273" s="150"/>
      <c r="AG273" s="162"/>
      <c r="AH273" s="150"/>
      <c r="AI273" s="150"/>
      <c r="AJ273" s="150"/>
      <c r="AK273" s="150"/>
      <c r="AL273" s="150"/>
      <c r="AM273" s="150"/>
      <c r="AN273" s="150"/>
      <c r="AO273" s="150"/>
      <c r="AP273" s="150"/>
      <c r="AQ273" s="150"/>
      <c r="AR273" s="150"/>
      <c r="AS273" s="150"/>
      <c r="AT273" s="150"/>
      <c r="AU273" s="150"/>
      <c r="AV273" s="150"/>
      <c r="AW273" s="137"/>
      <c r="AX273" s="1"/>
      <c r="AY273" s="1"/>
      <c r="AZ273" s="1"/>
    </row>
    <row r="274" ht="37.5" customHeight="1">
      <c r="A274" s="1"/>
      <c r="B274" s="286"/>
      <c r="C274" s="286">
        <v>5.0</v>
      </c>
      <c r="D274" s="384"/>
      <c r="E274" s="319" t="str">
        <f t="shared" si="53"/>
        <v>#N/A</v>
      </c>
      <c r="F274" s="320" t="str">
        <f t="shared" si="54"/>
        <v>#N/A</v>
      </c>
      <c r="G274" s="34"/>
      <c r="H274" s="34"/>
      <c r="I274" s="34"/>
      <c r="J274" s="34"/>
      <c r="K274" s="34"/>
      <c r="L274" s="34"/>
      <c r="M274" s="34"/>
      <c r="N274" s="34"/>
      <c r="O274" s="34"/>
      <c r="P274" s="34"/>
      <c r="Q274" s="34"/>
      <c r="R274" s="34"/>
      <c r="S274" s="34"/>
      <c r="T274" s="34"/>
      <c r="U274" s="34"/>
      <c r="V274" s="34"/>
      <c r="W274" s="34"/>
      <c r="X274" s="34"/>
      <c r="Y274" s="34"/>
      <c r="Z274" s="39"/>
      <c r="AA274" s="321" t="str">
        <f t="shared" si="55"/>
        <v>#N/A</v>
      </c>
      <c r="AB274" s="39"/>
      <c r="AC274" s="321" t="str">
        <f t="shared" si="56"/>
        <v>#N/A</v>
      </c>
      <c r="AD274" s="39"/>
      <c r="AE274" s="150"/>
      <c r="AF274" s="150"/>
      <c r="AG274" s="162"/>
      <c r="AH274" s="150"/>
      <c r="AI274" s="150"/>
      <c r="AJ274" s="150"/>
      <c r="AK274" s="150"/>
      <c r="AL274" s="150"/>
      <c r="AM274" s="150"/>
      <c r="AN274" s="150"/>
      <c r="AO274" s="150"/>
      <c r="AP274" s="150"/>
      <c r="AQ274" s="150"/>
      <c r="AR274" s="150"/>
      <c r="AS274" s="150"/>
      <c r="AT274" s="150"/>
      <c r="AU274" s="150"/>
      <c r="AV274" s="150"/>
      <c r="AW274" s="137"/>
      <c r="AX274" s="1"/>
      <c r="AY274" s="1"/>
      <c r="AZ274" s="1"/>
    </row>
    <row r="275" ht="37.5" customHeight="1">
      <c r="A275" s="1"/>
      <c r="B275" s="286"/>
      <c r="C275" s="286">
        <v>1.0</v>
      </c>
      <c r="D275" s="372" t="s">
        <v>330</v>
      </c>
      <c r="E275" s="296" t="str">
        <f t="shared" ref="E275:E279" si="57">VLOOKUP($C275,$Q$205:$AC$249,3,0)</f>
        <v>#N/A</v>
      </c>
      <c r="F275" s="297" t="str">
        <f t="shared" si="54"/>
        <v>#N/A</v>
      </c>
      <c r="G275" s="19"/>
      <c r="H275" s="19"/>
      <c r="I275" s="19"/>
      <c r="J275" s="19"/>
      <c r="K275" s="19"/>
      <c r="L275" s="19"/>
      <c r="M275" s="19"/>
      <c r="N275" s="19"/>
      <c r="O275" s="19"/>
      <c r="P275" s="19"/>
      <c r="Q275" s="19"/>
      <c r="R275" s="19"/>
      <c r="S275" s="19"/>
      <c r="T275" s="19"/>
      <c r="U275" s="19"/>
      <c r="V275" s="19"/>
      <c r="W275" s="19"/>
      <c r="X275" s="19"/>
      <c r="Y275" s="19"/>
      <c r="Z275" s="23"/>
      <c r="AA275" s="386" t="str">
        <f t="shared" ref="AA275:AA279" si="58">VLOOKUP($E275,$S$205:$AC$249,2,0)</f>
        <v>#N/A</v>
      </c>
      <c r="AB275" s="105"/>
      <c r="AC275" s="298" t="str">
        <f t="shared" ref="AC275:AC279" si="59">VLOOKUP(E275,$S$205:$AC$249,8,0)</f>
        <v>#N/A</v>
      </c>
      <c r="AD275" s="23"/>
      <c r="AE275" s="150"/>
      <c r="AF275" s="150"/>
      <c r="AG275" s="162"/>
      <c r="AH275" s="150"/>
      <c r="AI275" s="150"/>
      <c r="AJ275" s="150"/>
      <c r="AK275" s="150"/>
      <c r="AL275" s="150"/>
      <c r="AM275" s="150"/>
      <c r="AN275" s="150"/>
      <c r="AO275" s="150"/>
      <c r="AP275" s="150"/>
      <c r="AQ275" s="150"/>
      <c r="AR275" s="150"/>
      <c r="AS275" s="150"/>
      <c r="AT275" s="150"/>
      <c r="AU275" s="150"/>
      <c r="AV275" s="150"/>
      <c r="AW275" s="137"/>
      <c r="AX275" s="1"/>
      <c r="AY275" s="1"/>
      <c r="AZ275" s="1"/>
    </row>
    <row r="276" ht="37.5" customHeight="1">
      <c r="A276" s="1"/>
      <c r="B276" s="286"/>
      <c r="C276" s="286">
        <v>2.0</v>
      </c>
      <c r="D276" s="242"/>
      <c r="E276" s="311" t="str">
        <f t="shared" si="57"/>
        <v>#N/A</v>
      </c>
      <c r="F276" s="312" t="str">
        <f t="shared" si="54"/>
        <v>#N/A</v>
      </c>
      <c r="G276" s="26"/>
      <c r="H276" s="26"/>
      <c r="I276" s="26"/>
      <c r="J276" s="26"/>
      <c r="K276" s="26"/>
      <c r="L276" s="26"/>
      <c r="M276" s="26"/>
      <c r="N276" s="26"/>
      <c r="O276" s="26"/>
      <c r="P276" s="26"/>
      <c r="Q276" s="26"/>
      <c r="R276" s="26"/>
      <c r="S276" s="26"/>
      <c r="T276" s="26"/>
      <c r="U276" s="26"/>
      <c r="V276" s="26"/>
      <c r="W276" s="26"/>
      <c r="X276" s="26"/>
      <c r="Y276" s="26"/>
      <c r="Z276" s="31"/>
      <c r="AA276" s="313" t="str">
        <f t="shared" si="58"/>
        <v>#N/A</v>
      </c>
      <c r="AB276" s="31"/>
      <c r="AC276" s="313" t="str">
        <f t="shared" si="59"/>
        <v>#N/A</v>
      </c>
      <c r="AD276" s="31"/>
      <c r="AE276" s="150"/>
      <c r="AF276" s="150"/>
      <c r="AG276" s="162"/>
      <c r="AH276" s="150"/>
      <c r="AI276" s="150"/>
      <c r="AJ276" s="150"/>
      <c r="AK276" s="150"/>
      <c r="AL276" s="150"/>
      <c r="AM276" s="150"/>
      <c r="AN276" s="150"/>
      <c r="AO276" s="150"/>
      <c r="AP276" s="150"/>
      <c r="AQ276" s="150"/>
      <c r="AR276" s="150"/>
      <c r="AS276" s="150"/>
      <c r="AT276" s="150"/>
      <c r="AU276" s="150"/>
      <c r="AV276" s="150"/>
      <c r="AW276" s="137"/>
      <c r="AX276" s="1"/>
      <c r="AY276" s="1"/>
      <c r="AZ276" s="1"/>
    </row>
    <row r="277" ht="37.5" customHeight="1">
      <c r="A277" s="1"/>
      <c r="B277" s="286"/>
      <c r="C277" s="286">
        <v>3.0</v>
      </c>
      <c r="D277" s="242"/>
      <c r="E277" s="311" t="str">
        <f t="shared" si="57"/>
        <v>#N/A</v>
      </c>
      <c r="F277" s="312" t="str">
        <f t="shared" si="54"/>
        <v>#N/A</v>
      </c>
      <c r="G277" s="26"/>
      <c r="H277" s="26"/>
      <c r="I277" s="26"/>
      <c r="J277" s="26"/>
      <c r="K277" s="26"/>
      <c r="L277" s="26"/>
      <c r="M277" s="26"/>
      <c r="N277" s="26"/>
      <c r="O277" s="26"/>
      <c r="P277" s="26"/>
      <c r="Q277" s="26"/>
      <c r="R277" s="26"/>
      <c r="S277" s="26"/>
      <c r="T277" s="26"/>
      <c r="U277" s="26"/>
      <c r="V277" s="26"/>
      <c r="W277" s="26"/>
      <c r="X277" s="26"/>
      <c r="Y277" s="26"/>
      <c r="Z277" s="31"/>
      <c r="AA277" s="313" t="str">
        <f t="shared" si="58"/>
        <v>#N/A</v>
      </c>
      <c r="AB277" s="31"/>
      <c r="AC277" s="313" t="str">
        <f t="shared" si="59"/>
        <v>#N/A</v>
      </c>
      <c r="AD277" s="31"/>
      <c r="AE277" s="150"/>
      <c r="AF277" s="150"/>
      <c r="AG277" s="162"/>
      <c r="AH277" s="150"/>
      <c r="AI277" s="150"/>
      <c r="AJ277" s="150"/>
      <c r="AK277" s="150"/>
      <c r="AL277" s="150"/>
      <c r="AM277" s="150"/>
      <c r="AN277" s="150"/>
      <c r="AO277" s="150"/>
      <c r="AP277" s="150"/>
      <c r="AQ277" s="150"/>
      <c r="AR277" s="150"/>
      <c r="AS277" s="150"/>
      <c r="AT277" s="150"/>
      <c r="AU277" s="150"/>
      <c r="AV277" s="150"/>
      <c r="AW277" s="137"/>
      <c r="AX277" s="1"/>
      <c r="AY277" s="1"/>
      <c r="AZ277" s="1"/>
    </row>
    <row r="278" ht="37.5" customHeight="1">
      <c r="A278" s="1"/>
      <c r="B278" s="286"/>
      <c r="C278" s="286">
        <v>4.0</v>
      </c>
      <c r="D278" s="242"/>
      <c r="E278" s="311" t="str">
        <f t="shared" si="57"/>
        <v>#N/A</v>
      </c>
      <c r="F278" s="312" t="str">
        <f t="shared" si="54"/>
        <v>#N/A</v>
      </c>
      <c r="G278" s="26"/>
      <c r="H278" s="26"/>
      <c r="I278" s="26"/>
      <c r="J278" s="26"/>
      <c r="K278" s="26"/>
      <c r="L278" s="26"/>
      <c r="M278" s="26"/>
      <c r="N278" s="26"/>
      <c r="O278" s="26"/>
      <c r="P278" s="26"/>
      <c r="Q278" s="26"/>
      <c r="R278" s="26"/>
      <c r="S278" s="26"/>
      <c r="T278" s="26"/>
      <c r="U278" s="26"/>
      <c r="V278" s="26"/>
      <c r="W278" s="26"/>
      <c r="X278" s="26"/>
      <c r="Y278" s="26"/>
      <c r="Z278" s="31"/>
      <c r="AA278" s="313" t="str">
        <f t="shared" si="58"/>
        <v>#N/A</v>
      </c>
      <c r="AB278" s="31"/>
      <c r="AC278" s="313" t="str">
        <f t="shared" si="59"/>
        <v>#N/A</v>
      </c>
      <c r="AD278" s="31"/>
      <c r="AE278" s="150"/>
      <c r="AF278" s="150"/>
      <c r="AG278" s="162"/>
      <c r="AH278" s="150"/>
      <c r="AI278" s="150"/>
      <c r="AJ278" s="150"/>
      <c r="AK278" s="150"/>
      <c r="AL278" s="150"/>
      <c r="AM278" s="150"/>
      <c r="AN278" s="150"/>
      <c r="AO278" s="150"/>
      <c r="AP278" s="150"/>
      <c r="AQ278" s="150"/>
      <c r="AR278" s="150"/>
      <c r="AS278" s="150"/>
      <c r="AT278" s="150"/>
      <c r="AU278" s="150"/>
      <c r="AV278" s="150"/>
      <c r="AW278" s="137"/>
      <c r="AX278" s="1"/>
      <c r="AY278" s="1"/>
      <c r="AZ278" s="1"/>
    </row>
    <row r="279" ht="37.5" customHeight="1">
      <c r="A279" s="1"/>
      <c r="B279" s="286"/>
      <c r="C279" s="286">
        <v>5.0</v>
      </c>
      <c r="D279" s="384"/>
      <c r="E279" s="319" t="str">
        <f t="shared" si="57"/>
        <v>#N/A</v>
      </c>
      <c r="F279" s="320" t="str">
        <f t="shared" si="54"/>
        <v>#N/A</v>
      </c>
      <c r="G279" s="34"/>
      <c r="H279" s="34"/>
      <c r="I279" s="34"/>
      <c r="J279" s="34"/>
      <c r="K279" s="34"/>
      <c r="L279" s="34"/>
      <c r="M279" s="34"/>
      <c r="N279" s="34"/>
      <c r="O279" s="34"/>
      <c r="P279" s="34"/>
      <c r="Q279" s="34"/>
      <c r="R279" s="34"/>
      <c r="S279" s="34"/>
      <c r="T279" s="34"/>
      <c r="U279" s="34"/>
      <c r="V279" s="34"/>
      <c r="W279" s="34"/>
      <c r="X279" s="34"/>
      <c r="Y279" s="34"/>
      <c r="Z279" s="39"/>
      <c r="AA279" s="321" t="str">
        <f t="shared" si="58"/>
        <v>#N/A</v>
      </c>
      <c r="AB279" s="39"/>
      <c r="AC279" s="321" t="str">
        <f t="shared" si="59"/>
        <v>#N/A</v>
      </c>
      <c r="AD279" s="39"/>
      <c r="AE279" s="150"/>
      <c r="AF279" s="150"/>
      <c r="AG279" s="162"/>
      <c r="AH279" s="150"/>
      <c r="AI279" s="150"/>
      <c r="AJ279" s="150"/>
      <c r="AK279" s="150"/>
      <c r="AL279" s="150"/>
      <c r="AM279" s="150"/>
      <c r="AN279" s="150"/>
      <c r="AO279" s="150"/>
      <c r="AP279" s="150"/>
      <c r="AQ279" s="150"/>
      <c r="AR279" s="150"/>
      <c r="AS279" s="150"/>
      <c r="AT279" s="150"/>
      <c r="AU279" s="150"/>
      <c r="AV279" s="150"/>
      <c r="AW279" s="137"/>
      <c r="AX279" s="1"/>
      <c r="AY279" s="1"/>
      <c r="AZ279" s="1"/>
    </row>
    <row r="280" ht="37.5" customHeight="1">
      <c r="A280" s="1"/>
      <c r="B280" s="286"/>
      <c r="C280" s="286"/>
      <c r="D280" s="150"/>
      <c r="E280" s="150"/>
      <c r="F280" s="150"/>
      <c r="G280" s="150"/>
      <c r="H280" s="150"/>
      <c r="I280" s="150"/>
      <c r="J280" s="150"/>
      <c r="K280" s="150"/>
      <c r="L280" s="150"/>
      <c r="M280" s="150"/>
      <c r="N280" s="150"/>
      <c r="O280" s="150"/>
      <c r="P280" s="150"/>
      <c r="Q280" s="150"/>
      <c r="R280" s="150"/>
      <c r="S280" s="150"/>
      <c r="T280" s="150"/>
      <c r="U280" s="150"/>
      <c r="V280" s="150"/>
      <c r="W280" s="150"/>
      <c r="X280" s="150"/>
      <c r="Y280" s="150"/>
      <c r="Z280" s="150"/>
      <c r="AA280" s="150"/>
      <c r="AB280" s="150"/>
      <c r="AC280" s="150"/>
      <c r="AD280" s="150"/>
      <c r="AE280" s="150"/>
      <c r="AF280" s="150"/>
      <c r="AG280" s="162"/>
      <c r="AH280" s="150"/>
      <c r="AI280" s="150"/>
      <c r="AJ280" s="150"/>
      <c r="AK280" s="150"/>
      <c r="AL280" s="150"/>
      <c r="AM280" s="150"/>
      <c r="AN280" s="150"/>
      <c r="AO280" s="150"/>
      <c r="AP280" s="150"/>
      <c r="AQ280" s="150"/>
      <c r="AR280" s="150"/>
      <c r="AS280" s="150"/>
      <c r="AT280" s="150"/>
      <c r="AU280" s="150"/>
      <c r="AV280" s="150"/>
      <c r="AW280" s="137"/>
      <c r="AX280" s="1"/>
      <c r="AY280" s="1"/>
      <c r="AZ280" s="1"/>
    </row>
    <row r="281" ht="37.5" customHeight="1">
      <c r="A281" s="1"/>
      <c r="B281" s="286"/>
      <c r="C281" s="286"/>
      <c r="D281" s="2" t="s">
        <v>331</v>
      </c>
      <c r="E281" s="150"/>
      <c r="F281" s="150"/>
      <c r="G281" s="150"/>
      <c r="H281" s="150"/>
      <c r="I281" s="150"/>
      <c r="J281" s="150"/>
      <c r="K281" s="150"/>
      <c r="L281" s="150"/>
      <c r="M281" s="150"/>
      <c r="N281" s="150"/>
      <c r="O281" s="150"/>
      <c r="P281" s="150"/>
      <c r="Q281" s="150"/>
      <c r="R281" s="150"/>
      <c r="S281" s="150"/>
      <c r="T281" s="150"/>
      <c r="U281" s="150"/>
      <c r="V281" s="150"/>
      <c r="W281" s="150"/>
      <c r="X281" s="150"/>
      <c r="Y281" s="150"/>
      <c r="Z281" s="150"/>
      <c r="AA281" s="150"/>
      <c r="AB281" s="150"/>
      <c r="AC281" s="150"/>
      <c r="AD281" s="150"/>
      <c r="AE281" s="150"/>
      <c r="AF281" s="150"/>
      <c r="AG281" s="162"/>
      <c r="AH281" s="150"/>
      <c r="AI281" s="150"/>
      <c r="AJ281" s="150"/>
      <c r="AK281" s="150"/>
      <c r="AL281" s="150"/>
      <c r="AM281" s="150"/>
      <c r="AN281" s="150"/>
      <c r="AO281" s="150"/>
      <c r="AP281" s="150"/>
      <c r="AQ281" s="150"/>
      <c r="AR281" s="150"/>
      <c r="AS281" s="150"/>
      <c r="AT281" s="150"/>
      <c r="AU281" s="150"/>
      <c r="AV281" s="150"/>
      <c r="AW281" s="137"/>
      <c r="AX281" s="1"/>
      <c r="AY281" s="1"/>
      <c r="AZ281" s="1"/>
    </row>
    <row r="282" ht="75.0" customHeight="1">
      <c r="A282" s="1"/>
      <c r="B282" s="150"/>
      <c r="C282" s="150"/>
      <c r="D282" s="372" t="s">
        <v>328</v>
      </c>
      <c r="E282" s="373" t="s">
        <v>267</v>
      </c>
      <c r="F282" s="288" t="s">
        <v>268</v>
      </c>
      <c r="G282" s="49"/>
      <c r="H282" s="49"/>
      <c r="I282" s="49"/>
      <c r="J282" s="49"/>
      <c r="K282" s="49"/>
      <c r="L282" s="49"/>
      <c r="M282" s="49"/>
      <c r="N282" s="49"/>
      <c r="O282" s="49"/>
      <c r="P282" s="49"/>
      <c r="Q282" s="49"/>
      <c r="R282" s="49"/>
      <c r="S282" s="49"/>
      <c r="T282" s="49"/>
      <c r="U282" s="49"/>
      <c r="V282" s="49"/>
      <c r="W282" s="49"/>
      <c r="X282" s="49"/>
      <c r="Y282" s="49"/>
      <c r="Z282" s="51"/>
      <c r="AA282" s="288" t="s">
        <v>265</v>
      </c>
      <c r="AB282" s="51"/>
      <c r="AC282" s="288" t="s">
        <v>264</v>
      </c>
      <c r="AD282" s="51"/>
      <c r="AE282" s="150"/>
      <c r="AF282" s="150"/>
      <c r="AG282" s="162"/>
      <c r="AH282" s="150"/>
      <c r="AI282" s="150"/>
      <c r="AJ282" s="150"/>
      <c r="AK282" s="150"/>
      <c r="AL282" s="150"/>
      <c r="AM282" s="150"/>
      <c r="AN282" s="150"/>
      <c r="AO282" s="150"/>
      <c r="AP282" s="150"/>
      <c r="AQ282" s="150"/>
      <c r="AR282" s="150"/>
      <c r="AS282" s="150"/>
      <c r="AT282" s="150"/>
      <c r="AU282" s="150"/>
      <c r="AV282" s="150"/>
      <c r="AW282" s="137"/>
      <c r="AX282" s="1"/>
      <c r="AY282" s="1"/>
      <c r="AZ282" s="1"/>
    </row>
    <row r="283" ht="37.5" customHeight="1">
      <c r="A283" s="1"/>
      <c r="B283" s="286"/>
      <c r="C283" s="286">
        <v>1.0</v>
      </c>
      <c r="D283" s="242"/>
      <c r="E283" s="296" t="str">
        <f t="shared" ref="E283:E292" si="60">VLOOKUP(C283,$C$150:$AD$194,2,0)</f>
        <v>#N/A</v>
      </c>
      <c r="F283" s="297" t="str">
        <f t="shared" ref="F283:F292" si="61">VLOOKUP($E283,$D$150:$AD$194,2,0)</f>
        <v>#N/A</v>
      </c>
      <c r="G283" s="19"/>
      <c r="H283" s="19"/>
      <c r="I283" s="19"/>
      <c r="J283" s="19"/>
      <c r="K283" s="19"/>
      <c r="L283" s="19"/>
      <c r="M283" s="19"/>
      <c r="N283" s="19"/>
      <c r="O283" s="19"/>
      <c r="P283" s="19"/>
      <c r="Q283" s="19"/>
      <c r="R283" s="19"/>
      <c r="S283" s="19"/>
      <c r="T283" s="19"/>
      <c r="U283" s="19"/>
      <c r="V283" s="19"/>
      <c r="W283" s="19"/>
      <c r="X283" s="19"/>
      <c r="Y283" s="19"/>
      <c r="Z283" s="23"/>
      <c r="AA283" s="298" t="str">
        <f t="shared" ref="AA283:AA292" si="62">VLOOKUP($E283,$D$150:$AD$194,24,0)</f>
        <v>#N/A</v>
      </c>
      <c r="AB283" s="23"/>
      <c r="AC283" s="298" t="str">
        <f t="shared" ref="AC283:AC292" si="63">VLOOKUP($E283,$D$150:$AD$194,22,0)</f>
        <v>#N/A</v>
      </c>
      <c r="AD283" s="23"/>
      <c r="AE283" s="150"/>
      <c r="AF283" s="150"/>
      <c r="AG283" s="162"/>
      <c r="AH283" s="150"/>
      <c r="AI283" s="150"/>
      <c r="AJ283" s="150"/>
      <c r="AK283" s="150"/>
      <c r="AL283" s="150"/>
      <c r="AM283" s="150"/>
      <c r="AN283" s="150"/>
      <c r="AO283" s="150"/>
      <c r="AP283" s="150"/>
      <c r="AQ283" s="150"/>
      <c r="AR283" s="150"/>
      <c r="AS283" s="150"/>
      <c r="AT283" s="150"/>
      <c r="AU283" s="150"/>
      <c r="AV283" s="150"/>
      <c r="AW283" s="137"/>
      <c r="AX283" s="1"/>
      <c r="AY283" s="1"/>
      <c r="AZ283" s="1"/>
    </row>
    <row r="284" ht="37.5" customHeight="1">
      <c r="A284" s="1"/>
      <c r="B284" s="286"/>
      <c r="C284" s="286">
        <v>2.0</v>
      </c>
      <c r="D284" s="242"/>
      <c r="E284" s="311" t="str">
        <f t="shared" si="60"/>
        <v>#N/A</v>
      </c>
      <c r="F284" s="312" t="str">
        <f t="shared" si="61"/>
        <v>#N/A</v>
      </c>
      <c r="G284" s="26"/>
      <c r="H284" s="26"/>
      <c r="I284" s="26"/>
      <c r="J284" s="26"/>
      <c r="K284" s="26"/>
      <c r="L284" s="26"/>
      <c r="M284" s="26"/>
      <c r="N284" s="26"/>
      <c r="O284" s="26"/>
      <c r="P284" s="26"/>
      <c r="Q284" s="26"/>
      <c r="R284" s="26"/>
      <c r="S284" s="26"/>
      <c r="T284" s="26"/>
      <c r="U284" s="26"/>
      <c r="V284" s="26"/>
      <c r="W284" s="26"/>
      <c r="X284" s="26"/>
      <c r="Y284" s="26"/>
      <c r="Z284" s="31"/>
      <c r="AA284" s="313" t="str">
        <f t="shared" si="62"/>
        <v>#N/A</v>
      </c>
      <c r="AB284" s="31"/>
      <c r="AC284" s="313" t="str">
        <f t="shared" si="63"/>
        <v>#N/A</v>
      </c>
      <c r="AD284" s="31"/>
      <c r="AE284" s="150"/>
      <c r="AF284" s="150"/>
      <c r="AG284" s="162"/>
      <c r="AH284" s="150"/>
      <c r="AI284" s="150"/>
      <c r="AJ284" s="150"/>
      <c r="AK284" s="150"/>
      <c r="AL284" s="150"/>
      <c r="AM284" s="150"/>
      <c r="AN284" s="150"/>
      <c r="AO284" s="150"/>
      <c r="AP284" s="150"/>
      <c r="AQ284" s="150"/>
      <c r="AR284" s="150"/>
      <c r="AS284" s="150"/>
      <c r="AT284" s="150"/>
      <c r="AU284" s="150"/>
      <c r="AV284" s="150"/>
      <c r="AW284" s="137"/>
      <c r="AX284" s="1"/>
      <c r="AY284" s="1"/>
      <c r="AZ284" s="1"/>
    </row>
    <row r="285" ht="37.5" customHeight="1">
      <c r="A285" s="1"/>
      <c r="B285" s="286"/>
      <c r="C285" s="286">
        <v>3.0</v>
      </c>
      <c r="D285" s="242"/>
      <c r="E285" s="311" t="str">
        <f t="shared" si="60"/>
        <v>#N/A</v>
      </c>
      <c r="F285" s="312" t="str">
        <f t="shared" si="61"/>
        <v>#N/A</v>
      </c>
      <c r="G285" s="26"/>
      <c r="H285" s="26"/>
      <c r="I285" s="26"/>
      <c r="J285" s="26"/>
      <c r="K285" s="26"/>
      <c r="L285" s="26"/>
      <c r="M285" s="26"/>
      <c r="N285" s="26"/>
      <c r="O285" s="26"/>
      <c r="P285" s="26"/>
      <c r="Q285" s="26"/>
      <c r="R285" s="26"/>
      <c r="S285" s="26"/>
      <c r="T285" s="26"/>
      <c r="U285" s="26"/>
      <c r="V285" s="26"/>
      <c r="W285" s="26"/>
      <c r="X285" s="26"/>
      <c r="Y285" s="26"/>
      <c r="Z285" s="31"/>
      <c r="AA285" s="313" t="str">
        <f t="shared" si="62"/>
        <v>#N/A</v>
      </c>
      <c r="AB285" s="31"/>
      <c r="AC285" s="313" t="str">
        <f t="shared" si="63"/>
        <v>#N/A</v>
      </c>
      <c r="AD285" s="31"/>
      <c r="AE285" s="150"/>
      <c r="AF285" s="150"/>
      <c r="AG285" s="162"/>
      <c r="AH285" s="150"/>
      <c r="AI285" s="150"/>
      <c r="AJ285" s="150"/>
      <c r="AK285" s="150"/>
      <c r="AL285" s="150"/>
      <c r="AM285" s="150"/>
      <c r="AN285" s="150"/>
      <c r="AO285" s="150"/>
      <c r="AP285" s="150"/>
      <c r="AQ285" s="150"/>
      <c r="AR285" s="150"/>
      <c r="AS285" s="150"/>
      <c r="AT285" s="150"/>
      <c r="AU285" s="150"/>
      <c r="AV285" s="150"/>
      <c r="AW285" s="137"/>
      <c r="AX285" s="1"/>
      <c r="AY285" s="1"/>
      <c r="AZ285" s="1"/>
    </row>
    <row r="286" ht="37.5" customHeight="1">
      <c r="A286" s="1"/>
      <c r="B286" s="286"/>
      <c r="C286" s="286">
        <v>4.0</v>
      </c>
      <c r="D286" s="242"/>
      <c r="E286" s="311" t="str">
        <f t="shared" si="60"/>
        <v>#N/A</v>
      </c>
      <c r="F286" s="312" t="str">
        <f t="shared" si="61"/>
        <v>#N/A</v>
      </c>
      <c r="G286" s="26"/>
      <c r="H286" s="26"/>
      <c r="I286" s="26"/>
      <c r="J286" s="26"/>
      <c r="K286" s="26"/>
      <c r="L286" s="26"/>
      <c r="M286" s="26"/>
      <c r="N286" s="26"/>
      <c r="O286" s="26"/>
      <c r="P286" s="26"/>
      <c r="Q286" s="26"/>
      <c r="R286" s="26"/>
      <c r="S286" s="26"/>
      <c r="T286" s="26"/>
      <c r="U286" s="26"/>
      <c r="V286" s="26"/>
      <c r="W286" s="26"/>
      <c r="X286" s="26"/>
      <c r="Y286" s="26"/>
      <c r="Z286" s="31"/>
      <c r="AA286" s="313" t="str">
        <f t="shared" si="62"/>
        <v>#N/A</v>
      </c>
      <c r="AB286" s="31"/>
      <c r="AC286" s="313" t="str">
        <f t="shared" si="63"/>
        <v>#N/A</v>
      </c>
      <c r="AD286" s="31"/>
      <c r="AE286" s="150"/>
      <c r="AF286" s="150"/>
      <c r="AG286" s="162"/>
      <c r="AH286" s="150"/>
      <c r="AI286" s="150"/>
      <c r="AJ286" s="150"/>
      <c r="AK286" s="150"/>
      <c r="AL286" s="150"/>
      <c r="AM286" s="150"/>
      <c r="AN286" s="150"/>
      <c r="AO286" s="150"/>
      <c r="AP286" s="150"/>
      <c r="AQ286" s="150"/>
      <c r="AR286" s="150"/>
      <c r="AS286" s="150"/>
      <c r="AT286" s="150"/>
      <c r="AU286" s="150"/>
      <c r="AV286" s="150"/>
      <c r="AW286" s="137"/>
      <c r="AX286" s="1"/>
      <c r="AY286" s="1"/>
      <c r="AZ286" s="1"/>
    </row>
    <row r="287" ht="37.5" customHeight="1">
      <c r="A287" s="1"/>
      <c r="B287" s="286"/>
      <c r="C287" s="286">
        <v>5.0</v>
      </c>
      <c r="D287" s="242"/>
      <c r="E287" s="319" t="str">
        <f t="shared" si="60"/>
        <v>#N/A</v>
      </c>
      <c r="F287" s="320" t="str">
        <f t="shared" si="61"/>
        <v>#N/A</v>
      </c>
      <c r="G287" s="34"/>
      <c r="H287" s="34"/>
      <c r="I287" s="34"/>
      <c r="J287" s="34"/>
      <c r="K287" s="34"/>
      <c r="L287" s="34"/>
      <c r="M287" s="34"/>
      <c r="N287" s="34"/>
      <c r="O287" s="34"/>
      <c r="P287" s="34"/>
      <c r="Q287" s="34"/>
      <c r="R287" s="34"/>
      <c r="S287" s="34"/>
      <c r="T287" s="34"/>
      <c r="U287" s="34"/>
      <c r="V287" s="34"/>
      <c r="W287" s="34"/>
      <c r="X287" s="34"/>
      <c r="Y287" s="34"/>
      <c r="Z287" s="39"/>
      <c r="AA287" s="321" t="str">
        <f t="shared" si="62"/>
        <v>#N/A</v>
      </c>
      <c r="AB287" s="39"/>
      <c r="AC287" s="321" t="str">
        <f t="shared" si="63"/>
        <v>#N/A</v>
      </c>
      <c r="AD287" s="39"/>
      <c r="AE287" s="150"/>
      <c r="AF287" s="150"/>
      <c r="AG287" s="162"/>
      <c r="AH287" s="150"/>
      <c r="AI287" s="150"/>
      <c r="AJ287" s="150"/>
      <c r="AK287" s="150"/>
      <c r="AL287" s="150"/>
      <c r="AM287" s="150"/>
      <c r="AN287" s="150"/>
      <c r="AO287" s="150"/>
      <c r="AP287" s="150"/>
      <c r="AQ287" s="150"/>
      <c r="AR287" s="150"/>
      <c r="AS287" s="150"/>
      <c r="AT287" s="150"/>
      <c r="AU287" s="150"/>
      <c r="AV287" s="150"/>
      <c r="AW287" s="137"/>
      <c r="AX287" s="1"/>
      <c r="AY287" s="1"/>
      <c r="AZ287" s="1"/>
    </row>
    <row r="288" ht="37.5" customHeight="1">
      <c r="A288" s="1"/>
      <c r="B288" s="286"/>
      <c r="C288" s="286">
        <v>6.0</v>
      </c>
      <c r="D288" s="242"/>
      <c r="E288" s="296" t="str">
        <f t="shared" si="60"/>
        <v>#N/A</v>
      </c>
      <c r="F288" s="297" t="str">
        <f t="shared" si="61"/>
        <v>#N/A</v>
      </c>
      <c r="G288" s="19"/>
      <c r="H288" s="19"/>
      <c r="I288" s="19"/>
      <c r="J288" s="19"/>
      <c r="K288" s="19"/>
      <c r="L288" s="19"/>
      <c r="M288" s="19"/>
      <c r="N288" s="19"/>
      <c r="O288" s="19"/>
      <c r="P288" s="19"/>
      <c r="Q288" s="19"/>
      <c r="R288" s="19"/>
      <c r="S288" s="19"/>
      <c r="T288" s="19"/>
      <c r="U288" s="19"/>
      <c r="V288" s="19"/>
      <c r="W288" s="19"/>
      <c r="X288" s="19"/>
      <c r="Y288" s="19"/>
      <c r="Z288" s="23"/>
      <c r="AA288" s="298" t="str">
        <f t="shared" si="62"/>
        <v>#N/A</v>
      </c>
      <c r="AB288" s="23"/>
      <c r="AC288" s="298" t="str">
        <f t="shared" si="63"/>
        <v>#N/A</v>
      </c>
      <c r="AD288" s="23"/>
      <c r="AE288" s="150"/>
      <c r="AF288" s="150"/>
      <c r="AG288" s="162"/>
      <c r="AH288" s="150"/>
      <c r="AI288" s="150"/>
      <c r="AJ288" s="150"/>
      <c r="AK288" s="150"/>
      <c r="AL288" s="150"/>
      <c r="AM288" s="150"/>
      <c r="AN288" s="150"/>
      <c r="AO288" s="150"/>
      <c r="AP288" s="150"/>
      <c r="AQ288" s="150"/>
      <c r="AR288" s="150"/>
      <c r="AS288" s="150"/>
      <c r="AT288" s="150"/>
      <c r="AU288" s="150"/>
      <c r="AV288" s="150"/>
      <c r="AW288" s="137"/>
      <c r="AX288" s="1"/>
      <c r="AY288" s="1"/>
      <c r="AZ288" s="1"/>
    </row>
    <row r="289" ht="37.5" customHeight="1">
      <c r="A289" s="1"/>
      <c r="B289" s="286"/>
      <c r="C289" s="286">
        <v>7.0</v>
      </c>
      <c r="D289" s="242"/>
      <c r="E289" s="311" t="str">
        <f t="shared" si="60"/>
        <v>#N/A</v>
      </c>
      <c r="F289" s="312" t="str">
        <f t="shared" si="61"/>
        <v>#N/A</v>
      </c>
      <c r="G289" s="26"/>
      <c r="H289" s="26"/>
      <c r="I289" s="26"/>
      <c r="J289" s="26"/>
      <c r="K289" s="26"/>
      <c r="L289" s="26"/>
      <c r="M289" s="26"/>
      <c r="N289" s="26"/>
      <c r="O289" s="26"/>
      <c r="P289" s="26"/>
      <c r="Q289" s="26"/>
      <c r="R289" s="26"/>
      <c r="S289" s="26"/>
      <c r="T289" s="26"/>
      <c r="U289" s="26"/>
      <c r="V289" s="26"/>
      <c r="W289" s="26"/>
      <c r="X289" s="26"/>
      <c r="Y289" s="26"/>
      <c r="Z289" s="31"/>
      <c r="AA289" s="313" t="str">
        <f t="shared" si="62"/>
        <v>#N/A</v>
      </c>
      <c r="AB289" s="31"/>
      <c r="AC289" s="313" t="str">
        <f t="shared" si="63"/>
        <v>#N/A</v>
      </c>
      <c r="AD289" s="31"/>
      <c r="AE289" s="150"/>
      <c r="AF289" s="150"/>
      <c r="AG289" s="162"/>
      <c r="AH289" s="150"/>
      <c r="AI289" s="150"/>
      <c r="AJ289" s="150"/>
      <c r="AK289" s="150"/>
      <c r="AL289" s="150"/>
      <c r="AM289" s="150"/>
      <c r="AN289" s="150"/>
      <c r="AO289" s="150"/>
      <c r="AP289" s="150"/>
      <c r="AQ289" s="150"/>
      <c r="AR289" s="150"/>
      <c r="AS289" s="150"/>
      <c r="AT289" s="150"/>
      <c r="AU289" s="150"/>
      <c r="AV289" s="150"/>
      <c r="AW289" s="137"/>
      <c r="AX289" s="1"/>
      <c r="AY289" s="1"/>
      <c r="AZ289" s="1"/>
    </row>
    <row r="290" ht="37.5" customHeight="1">
      <c r="A290" s="1"/>
      <c r="B290" s="286"/>
      <c r="C290" s="286">
        <v>8.0</v>
      </c>
      <c r="D290" s="242"/>
      <c r="E290" s="311" t="str">
        <f t="shared" si="60"/>
        <v>#N/A</v>
      </c>
      <c r="F290" s="312" t="str">
        <f t="shared" si="61"/>
        <v>#N/A</v>
      </c>
      <c r="G290" s="26"/>
      <c r="H290" s="26"/>
      <c r="I290" s="26"/>
      <c r="J290" s="26"/>
      <c r="K290" s="26"/>
      <c r="L290" s="26"/>
      <c r="M290" s="26"/>
      <c r="N290" s="26"/>
      <c r="O290" s="26"/>
      <c r="P290" s="26"/>
      <c r="Q290" s="26"/>
      <c r="R290" s="26"/>
      <c r="S290" s="26"/>
      <c r="T290" s="26"/>
      <c r="U290" s="26"/>
      <c r="V290" s="26"/>
      <c r="W290" s="26"/>
      <c r="X290" s="26"/>
      <c r="Y290" s="26"/>
      <c r="Z290" s="31"/>
      <c r="AA290" s="313" t="str">
        <f t="shared" si="62"/>
        <v>#N/A</v>
      </c>
      <c r="AB290" s="31"/>
      <c r="AC290" s="313" t="str">
        <f t="shared" si="63"/>
        <v>#N/A</v>
      </c>
      <c r="AD290" s="31"/>
      <c r="AE290" s="150"/>
      <c r="AF290" s="150"/>
      <c r="AG290" s="162"/>
      <c r="AH290" s="150"/>
      <c r="AI290" s="150"/>
      <c r="AJ290" s="150"/>
      <c r="AK290" s="150"/>
      <c r="AL290" s="150"/>
      <c r="AM290" s="150"/>
      <c r="AN290" s="150"/>
      <c r="AO290" s="150"/>
      <c r="AP290" s="150"/>
      <c r="AQ290" s="150"/>
      <c r="AR290" s="150"/>
      <c r="AS290" s="150"/>
      <c r="AT290" s="150"/>
      <c r="AU290" s="150"/>
      <c r="AV290" s="150"/>
      <c r="AW290" s="137"/>
      <c r="AX290" s="1"/>
      <c r="AY290" s="1"/>
      <c r="AZ290" s="1"/>
    </row>
    <row r="291" ht="37.5" customHeight="1">
      <c r="A291" s="1"/>
      <c r="B291" s="286"/>
      <c r="C291" s="286">
        <v>9.0</v>
      </c>
      <c r="D291" s="242"/>
      <c r="E291" s="311" t="str">
        <f t="shared" si="60"/>
        <v>#N/A</v>
      </c>
      <c r="F291" s="312" t="str">
        <f t="shared" si="61"/>
        <v>#N/A</v>
      </c>
      <c r="G291" s="26"/>
      <c r="H291" s="26"/>
      <c r="I291" s="26"/>
      <c r="J291" s="26"/>
      <c r="K291" s="26"/>
      <c r="L291" s="26"/>
      <c r="M291" s="26"/>
      <c r="N291" s="26"/>
      <c r="O291" s="26"/>
      <c r="P291" s="26"/>
      <c r="Q291" s="26"/>
      <c r="R291" s="26"/>
      <c r="S291" s="26"/>
      <c r="T291" s="26"/>
      <c r="U291" s="26"/>
      <c r="V291" s="26"/>
      <c r="W291" s="26"/>
      <c r="X291" s="26"/>
      <c r="Y291" s="26"/>
      <c r="Z291" s="31"/>
      <c r="AA291" s="313" t="str">
        <f t="shared" si="62"/>
        <v>#N/A</v>
      </c>
      <c r="AB291" s="31"/>
      <c r="AC291" s="313" t="str">
        <f t="shared" si="63"/>
        <v>#N/A</v>
      </c>
      <c r="AD291" s="31"/>
      <c r="AE291" s="150"/>
      <c r="AF291" s="150"/>
      <c r="AG291" s="162"/>
      <c r="AH291" s="150"/>
      <c r="AI291" s="150"/>
      <c r="AJ291" s="150"/>
      <c r="AK291" s="150"/>
      <c r="AL291" s="150"/>
      <c r="AM291" s="150"/>
      <c r="AN291" s="150"/>
      <c r="AO291" s="150"/>
      <c r="AP291" s="150"/>
      <c r="AQ291" s="150"/>
      <c r="AR291" s="150"/>
      <c r="AS291" s="150"/>
      <c r="AT291" s="150"/>
      <c r="AU291" s="150"/>
      <c r="AV291" s="150"/>
      <c r="AW291" s="137"/>
      <c r="AX291" s="1"/>
      <c r="AY291" s="1"/>
      <c r="AZ291" s="1"/>
    </row>
    <row r="292" ht="37.5" customHeight="1">
      <c r="A292" s="1"/>
      <c r="B292" s="286"/>
      <c r="C292" s="286">
        <v>10.0</v>
      </c>
      <c r="D292" s="384"/>
      <c r="E292" s="319" t="str">
        <f t="shared" si="60"/>
        <v>#N/A</v>
      </c>
      <c r="F292" s="320" t="str">
        <f t="shared" si="61"/>
        <v>#N/A</v>
      </c>
      <c r="G292" s="34"/>
      <c r="H292" s="34"/>
      <c r="I292" s="34"/>
      <c r="J292" s="34"/>
      <c r="K292" s="34"/>
      <c r="L292" s="34"/>
      <c r="M292" s="34"/>
      <c r="N292" s="34"/>
      <c r="O292" s="34"/>
      <c r="P292" s="34"/>
      <c r="Q292" s="34"/>
      <c r="R292" s="34"/>
      <c r="S292" s="34"/>
      <c r="T292" s="34"/>
      <c r="U292" s="34"/>
      <c r="V292" s="34"/>
      <c r="W292" s="34"/>
      <c r="X292" s="34"/>
      <c r="Y292" s="34"/>
      <c r="Z292" s="39"/>
      <c r="AA292" s="321" t="str">
        <f t="shared" si="62"/>
        <v>#N/A</v>
      </c>
      <c r="AB292" s="39"/>
      <c r="AC292" s="321" t="str">
        <f t="shared" si="63"/>
        <v>#N/A</v>
      </c>
      <c r="AD292" s="39"/>
      <c r="AE292" s="150"/>
      <c r="AF292" s="150"/>
      <c r="AG292" s="162"/>
      <c r="AH292" s="150"/>
      <c r="AI292" s="150"/>
      <c r="AJ292" s="150"/>
      <c r="AK292" s="150"/>
      <c r="AL292" s="150"/>
      <c r="AM292" s="150"/>
      <c r="AN292" s="150"/>
      <c r="AO292" s="150"/>
      <c r="AP292" s="150"/>
      <c r="AQ292" s="150"/>
      <c r="AR292" s="150"/>
      <c r="AS292" s="150"/>
      <c r="AT292" s="150"/>
      <c r="AU292" s="150"/>
      <c r="AV292" s="150"/>
      <c r="AW292" s="137"/>
      <c r="AX292" s="1"/>
      <c r="AY292" s="1"/>
      <c r="AZ292" s="1"/>
    </row>
    <row r="293" ht="37.5" customHeight="1">
      <c r="A293" s="1"/>
      <c r="B293" s="286"/>
      <c r="C293" s="286"/>
      <c r="D293" s="150"/>
      <c r="E293" s="4"/>
      <c r="F293" s="150"/>
      <c r="G293" s="150"/>
      <c r="H293" s="150"/>
      <c r="I293" s="150"/>
      <c r="J293" s="150"/>
      <c r="K293" s="150"/>
      <c r="L293" s="150"/>
      <c r="M293" s="150"/>
      <c r="N293" s="150"/>
      <c r="O293" s="150"/>
      <c r="P293" s="150"/>
      <c r="Q293" s="150"/>
      <c r="R293" s="150"/>
      <c r="S293" s="150"/>
      <c r="T293" s="150"/>
      <c r="U293" s="150"/>
      <c r="V293" s="150"/>
      <c r="W293" s="150"/>
      <c r="X293" s="150"/>
      <c r="Y293" s="150"/>
      <c r="Z293" s="150"/>
      <c r="AA293" s="150"/>
      <c r="AB293" s="150"/>
      <c r="AC293" s="150"/>
      <c r="AD293" s="150"/>
      <c r="AE293" s="150"/>
      <c r="AF293" s="150"/>
      <c r="AG293" s="162"/>
      <c r="AH293" s="150"/>
      <c r="AI293" s="150"/>
      <c r="AJ293" s="150"/>
      <c r="AK293" s="150"/>
      <c r="AL293" s="150"/>
      <c r="AM293" s="150"/>
      <c r="AN293" s="150"/>
      <c r="AO293" s="150"/>
      <c r="AP293" s="150"/>
      <c r="AQ293" s="150"/>
      <c r="AR293" s="150"/>
      <c r="AS293" s="150"/>
      <c r="AT293" s="150"/>
      <c r="AU293" s="150"/>
      <c r="AV293" s="150"/>
      <c r="AW293" s="137"/>
      <c r="AX293" s="1"/>
      <c r="AY293" s="1"/>
      <c r="AZ293" s="1"/>
    </row>
    <row r="294" ht="37.5" customHeight="1">
      <c r="A294" s="1"/>
      <c r="B294" s="286"/>
      <c r="C294" s="286">
        <v>1.0</v>
      </c>
      <c r="D294" s="372" t="s">
        <v>329</v>
      </c>
      <c r="E294" s="296" t="str">
        <f t="shared" ref="E294:E298" si="64">VLOOKUP($C294,$C$205:$N$249,2,0)</f>
        <v>#N/A</v>
      </c>
      <c r="F294" s="387" t="str">
        <f t="shared" ref="F294:F303" si="65">VLOOKUP(E294,$D$150:$T$194,2,0)</f>
        <v>#N/A</v>
      </c>
      <c r="G294" s="19"/>
      <c r="H294" s="19"/>
      <c r="I294" s="19"/>
      <c r="J294" s="19"/>
      <c r="K294" s="19"/>
      <c r="L294" s="19"/>
      <c r="M294" s="19"/>
      <c r="N294" s="19"/>
      <c r="O294" s="19"/>
      <c r="P294" s="19"/>
      <c r="Q294" s="19"/>
      <c r="R294" s="19"/>
      <c r="S294" s="19"/>
      <c r="T294" s="19"/>
      <c r="U294" s="19"/>
      <c r="V294" s="19"/>
      <c r="W294" s="19"/>
      <c r="X294" s="19"/>
      <c r="Y294" s="19"/>
      <c r="Z294" s="23"/>
      <c r="AA294" s="298" t="str">
        <f t="shared" ref="AA294:AA298" si="66">VLOOKUP($E294,$D$205:$N$249,8,0)</f>
        <v>#N/A</v>
      </c>
      <c r="AB294" s="23"/>
      <c r="AC294" s="298" t="str">
        <f t="shared" ref="AC294:AC298" si="67">VLOOKUP($E294,$D$205:$N$249,6,0)</f>
        <v>#N/A</v>
      </c>
      <c r="AD294" s="23"/>
      <c r="AE294" s="150"/>
      <c r="AF294" s="150"/>
      <c r="AG294" s="162"/>
      <c r="AH294" s="150"/>
      <c r="AI294" s="150"/>
      <c r="AJ294" s="150"/>
      <c r="AK294" s="150"/>
      <c r="AL294" s="150"/>
      <c r="AM294" s="150"/>
      <c r="AN294" s="150"/>
      <c r="AO294" s="150"/>
      <c r="AP294" s="150"/>
      <c r="AQ294" s="150"/>
      <c r="AR294" s="150"/>
      <c r="AS294" s="150"/>
      <c r="AT294" s="150"/>
      <c r="AU294" s="150"/>
      <c r="AV294" s="150"/>
      <c r="AW294" s="137"/>
      <c r="AX294" s="1"/>
      <c r="AY294" s="1"/>
      <c r="AZ294" s="1"/>
    </row>
    <row r="295" ht="37.5" customHeight="1">
      <c r="A295" s="1"/>
      <c r="B295" s="286"/>
      <c r="C295" s="286">
        <v>2.0</v>
      </c>
      <c r="D295" s="242"/>
      <c r="E295" s="311" t="str">
        <f t="shared" si="64"/>
        <v>#N/A</v>
      </c>
      <c r="F295" s="388" t="str">
        <f t="shared" si="65"/>
        <v>#N/A</v>
      </c>
      <c r="G295" s="26"/>
      <c r="H295" s="26"/>
      <c r="I295" s="26"/>
      <c r="J295" s="26"/>
      <c r="K295" s="26"/>
      <c r="L295" s="26"/>
      <c r="M295" s="26"/>
      <c r="N295" s="26"/>
      <c r="O295" s="26"/>
      <c r="P295" s="26"/>
      <c r="Q295" s="26"/>
      <c r="R295" s="26"/>
      <c r="S295" s="26"/>
      <c r="T295" s="26"/>
      <c r="U295" s="26"/>
      <c r="V295" s="26"/>
      <c r="W295" s="26"/>
      <c r="X295" s="26"/>
      <c r="Y295" s="26"/>
      <c r="Z295" s="31"/>
      <c r="AA295" s="313" t="str">
        <f t="shared" si="66"/>
        <v>#N/A</v>
      </c>
      <c r="AB295" s="31"/>
      <c r="AC295" s="313" t="str">
        <f t="shared" si="67"/>
        <v>#N/A</v>
      </c>
      <c r="AD295" s="31"/>
      <c r="AE295" s="150"/>
      <c r="AF295" s="150"/>
      <c r="AG295" s="162"/>
      <c r="AH295" s="150"/>
      <c r="AI295" s="150"/>
      <c r="AJ295" s="150"/>
      <c r="AK295" s="150"/>
      <c r="AL295" s="150"/>
      <c r="AM295" s="150"/>
      <c r="AN295" s="150"/>
      <c r="AO295" s="150"/>
      <c r="AP295" s="150"/>
      <c r="AQ295" s="150"/>
      <c r="AR295" s="150"/>
      <c r="AS295" s="150"/>
      <c r="AT295" s="150"/>
      <c r="AU295" s="150"/>
      <c r="AV295" s="150"/>
      <c r="AW295" s="137"/>
      <c r="AX295" s="1"/>
      <c r="AY295" s="1"/>
      <c r="AZ295" s="1"/>
    </row>
    <row r="296" ht="37.5" customHeight="1">
      <c r="A296" s="1"/>
      <c r="B296" s="286"/>
      <c r="C296" s="286">
        <v>3.0</v>
      </c>
      <c r="D296" s="242"/>
      <c r="E296" s="311" t="str">
        <f t="shared" si="64"/>
        <v>#N/A</v>
      </c>
      <c r="F296" s="388" t="str">
        <f t="shared" si="65"/>
        <v>#N/A</v>
      </c>
      <c r="G296" s="26"/>
      <c r="H296" s="26"/>
      <c r="I296" s="26"/>
      <c r="J296" s="26"/>
      <c r="K296" s="26"/>
      <c r="L296" s="26"/>
      <c r="M296" s="26"/>
      <c r="N296" s="26"/>
      <c r="O296" s="26"/>
      <c r="P296" s="26"/>
      <c r="Q296" s="26"/>
      <c r="R296" s="26"/>
      <c r="S296" s="26"/>
      <c r="T296" s="26"/>
      <c r="U296" s="26"/>
      <c r="V296" s="26"/>
      <c r="W296" s="26"/>
      <c r="X296" s="26"/>
      <c r="Y296" s="26"/>
      <c r="Z296" s="31"/>
      <c r="AA296" s="313" t="str">
        <f t="shared" si="66"/>
        <v>#N/A</v>
      </c>
      <c r="AB296" s="31"/>
      <c r="AC296" s="313" t="str">
        <f t="shared" si="67"/>
        <v>#N/A</v>
      </c>
      <c r="AD296" s="31"/>
      <c r="AE296" s="150"/>
      <c r="AF296" s="150"/>
      <c r="AG296" s="162"/>
      <c r="AH296" s="150"/>
      <c r="AI296" s="150"/>
      <c r="AJ296" s="150"/>
      <c r="AK296" s="150"/>
      <c r="AL296" s="150"/>
      <c r="AM296" s="150"/>
      <c r="AN296" s="150"/>
      <c r="AO296" s="150"/>
      <c r="AP296" s="150"/>
      <c r="AQ296" s="150"/>
      <c r="AR296" s="150"/>
      <c r="AS296" s="150"/>
      <c r="AT296" s="150"/>
      <c r="AU296" s="150"/>
      <c r="AV296" s="150"/>
      <c r="AW296" s="137"/>
      <c r="AX296" s="1"/>
      <c r="AY296" s="1"/>
      <c r="AZ296" s="1"/>
    </row>
    <row r="297" ht="37.5" customHeight="1">
      <c r="A297" s="1"/>
      <c r="B297" s="286"/>
      <c r="C297" s="286">
        <v>4.0</v>
      </c>
      <c r="D297" s="242"/>
      <c r="E297" s="311" t="str">
        <f t="shared" si="64"/>
        <v>#N/A</v>
      </c>
      <c r="F297" s="388" t="str">
        <f t="shared" si="65"/>
        <v>#N/A</v>
      </c>
      <c r="G297" s="26"/>
      <c r="H297" s="26"/>
      <c r="I297" s="26"/>
      <c r="J297" s="26"/>
      <c r="K297" s="26"/>
      <c r="L297" s="26"/>
      <c r="M297" s="26"/>
      <c r="N297" s="26"/>
      <c r="O297" s="26"/>
      <c r="P297" s="26"/>
      <c r="Q297" s="26"/>
      <c r="R297" s="26"/>
      <c r="S297" s="26"/>
      <c r="T297" s="26"/>
      <c r="U297" s="26"/>
      <c r="V297" s="26"/>
      <c r="W297" s="26"/>
      <c r="X297" s="26"/>
      <c r="Y297" s="26"/>
      <c r="Z297" s="31"/>
      <c r="AA297" s="313" t="str">
        <f t="shared" si="66"/>
        <v>#N/A</v>
      </c>
      <c r="AB297" s="31"/>
      <c r="AC297" s="313" t="str">
        <f t="shared" si="67"/>
        <v>#N/A</v>
      </c>
      <c r="AD297" s="31"/>
      <c r="AE297" s="150"/>
      <c r="AF297" s="150"/>
      <c r="AG297" s="162"/>
      <c r="AH297" s="150"/>
      <c r="AI297" s="150"/>
      <c r="AJ297" s="150"/>
      <c r="AK297" s="150"/>
      <c r="AL297" s="150"/>
      <c r="AM297" s="150"/>
      <c r="AN297" s="150"/>
      <c r="AO297" s="150"/>
      <c r="AP297" s="150"/>
      <c r="AQ297" s="150"/>
      <c r="AR297" s="150"/>
      <c r="AS297" s="150"/>
      <c r="AT297" s="150"/>
      <c r="AU297" s="150"/>
      <c r="AV297" s="150"/>
      <c r="AW297" s="137"/>
      <c r="AX297" s="1"/>
      <c r="AY297" s="1"/>
      <c r="AZ297" s="1"/>
    </row>
    <row r="298" ht="37.5" customHeight="1">
      <c r="A298" s="1"/>
      <c r="B298" s="286"/>
      <c r="C298" s="286">
        <v>5.0</v>
      </c>
      <c r="D298" s="384"/>
      <c r="E298" s="319" t="str">
        <f t="shared" si="64"/>
        <v>#N/A</v>
      </c>
      <c r="F298" s="389" t="str">
        <f t="shared" si="65"/>
        <v>#N/A</v>
      </c>
      <c r="G298" s="34"/>
      <c r="H298" s="34"/>
      <c r="I298" s="34"/>
      <c r="J298" s="34"/>
      <c r="K298" s="34"/>
      <c r="L298" s="34"/>
      <c r="M298" s="34"/>
      <c r="N298" s="34"/>
      <c r="O298" s="34"/>
      <c r="P298" s="34"/>
      <c r="Q298" s="34"/>
      <c r="R298" s="34"/>
      <c r="S298" s="34"/>
      <c r="T298" s="34"/>
      <c r="U298" s="34"/>
      <c r="V298" s="34"/>
      <c r="W298" s="34"/>
      <c r="X298" s="34"/>
      <c r="Y298" s="34"/>
      <c r="Z298" s="39"/>
      <c r="AA298" s="321" t="str">
        <f t="shared" si="66"/>
        <v>#N/A</v>
      </c>
      <c r="AB298" s="39"/>
      <c r="AC298" s="321" t="str">
        <f t="shared" si="67"/>
        <v>#N/A</v>
      </c>
      <c r="AD298" s="39"/>
      <c r="AE298" s="150"/>
      <c r="AF298" s="150"/>
      <c r="AG298" s="162"/>
      <c r="AH298" s="150"/>
      <c r="AI298" s="150"/>
      <c r="AJ298" s="150"/>
      <c r="AK298" s="150"/>
      <c r="AL298" s="150"/>
      <c r="AM298" s="150"/>
      <c r="AN298" s="150"/>
      <c r="AO298" s="150"/>
      <c r="AP298" s="150"/>
      <c r="AQ298" s="150"/>
      <c r="AR298" s="150"/>
      <c r="AS298" s="150"/>
      <c r="AT298" s="150"/>
      <c r="AU298" s="150"/>
      <c r="AV298" s="150"/>
      <c r="AW298" s="137"/>
      <c r="AX298" s="1"/>
      <c r="AY298" s="1"/>
      <c r="AZ298" s="1"/>
    </row>
    <row r="299" ht="37.5" customHeight="1">
      <c r="A299" s="1"/>
      <c r="B299" s="286"/>
      <c r="C299" s="286">
        <v>1.0</v>
      </c>
      <c r="D299" s="372" t="s">
        <v>330</v>
      </c>
      <c r="E299" s="296" t="str">
        <f t="shared" ref="E299:E303" si="68">VLOOKUP($C299,$R$205:$AC$249,2,0)</f>
        <v>#N/A</v>
      </c>
      <c r="F299" s="387" t="str">
        <f t="shared" si="65"/>
        <v>#N/A</v>
      </c>
      <c r="G299" s="19"/>
      <c r="H299" s="19"/>
      <c r="I299" s="19"/>
      <c r="J299" s="19"/>
      <c r="K299" s="19"/>
      <c r="L299" s="19"/>
      <c r="M299" s="19"/>
      <c r="N299" s="19"/>
      <c r="O299" s="19"/>
      <c r="P299" s="19"/>
      <c r="Q299" s="19"/>
      <c r="R299" s="19"/>
      <c r="S299" s="19"/>
      <c r="T299" s="19"/>
      <c r="U299" s="19"/>
      <c r="V299" s="19"/>
      <c r="W299" s="19"/>
      <c r="X299" s="19"/>
      <c r="Y299" s="19"/>
      <c r="Z299" s="23"/>
      <c r="AA299" s="298" t="str">
        <f t="shared" ref="AA299:AA303" si="69">VLOOKUP($E299,$S$205:$AC$249,8,0)</f>
        <v>#N/A</v>
      </c>
      <c r="AB299" s="23"/>
      <c r="AC299" s="298" t="str">
        <f t="shared" ref="AC299:AC303" si="70">VLOOKUP($E299,$S$205:$AC$249,6,0)</f>
        <v>#N/A</v>
      </c>
      <c r="AD299" s="23"/>
      <c r="AE299" s="150"/>
      <c r="AF299" s="150"/>
      <c r="AG299" s="162"/>
      <c r="AH299" s="150"/>
      <c r="AI299" s="150"/>
      <c r="AJ299" s="150"/>
      <c r="AK299" s="150"/>
      <c r="AL299" s="150"/>
      <c r="AM299" s="150"/>
      <c r="AN299" s="150"/>
      <c r="AO299" s="150"/>
      <c r="AP299" s="150"/>
      <c r="AQ299" s="150"/>
      <c r="AR299" s="150"/>
      <c r="AS299" s="150"/>
      <c r="AT299" s="150"/>
      <c r="AU299" s="150"/>
      <c r="AV299" s="150"/>
      <c r="AW299" s="137"/>
      <c r="AX299" s="1"/>
      <c r="AY299" s="1"/>
      <c r="AZ299" s="1"/>
    </row>
    <row r="300" ht="37.5" customHeight="1">
      <c r="A300" s="1"/>
      <c r="B300" s="286"/>
      <c r="C300" s="286">
        <v>2.0</v>
      </c>
      <c r="D300" s="242"/>
      <c r="E300" s="311" t="str">
        <f t="shared" si="68"/>
        <v>#N/A</v>
      </c>
      <c r="F300" s="388" t="str">
        <f t="shared" si="65"/>
        <v>#N/A</v>
      </c>
      <c r="G300" s="26"/>
      <c r="H300" s="26"/>
      <c r="I300" s="26"/>
      <c r="J300" s="26"/>
      <c r="K300" s="26"/>
      <c r="L300" s="26"/>
      <c r="M300" s="26"/>
      <c r="N300" s="26"/>
      <c r="O300" s="26"/>
      <c r="P300" s="26"/>
      <c r="Q300" s="26"/>
      <c r="R300" s="26"/>
      <c r="S300" s="26"/>
      <c r="T300" s="26"/>
      <c r="U300" s="26"/>
      <c r="V300" s="26"/>
      <c r="W300" s="26"/>
      <c r="X300" s="26"/>
      <c r="Y300" s="26"/>
      <c r="Z300" s="31"/>
      <c r="AA300" s="313" t="str">
        <f t="shared" si="69"/>
        <v>#N/A</v>
      </c>
      <c r="AB300" s="31"/>
      <c r="AC300" s="313" t="str">
        <f t="shared" si="70"/>
        <v>#N/A</v>
      </c>
      <c r="AD300" s="31"/>
      <c r="AE300" s="150"/>
      <c r="AF300" s="150"/>
      <c r="AG300" s="162"/>
      <c r="AH300" s="150"/>
      <c r="AI300" s="150"/>
      <c r="AJ300" s="150"/>
      <c r="AK300" s="150"/>
      <c r="AL300" s="150"/>
      <c r="AM300" s="150"/>
      <c r="AN300" s="150"/>
      <c r="AO300" s="150"/>
      <c r="AP300" s="150"/>
      <c r="AQ300" s="150"/>
      <c r="AR300" s="150"/>
      <c r="AS300" s="150"/>
      <c r="AT300" s="150"/>
      <c r="AU300" s="150"/>
      <c r="AV300" s="150"/>
      <c r="AW300" s="137"/>
      <c r="AX300" s="1"/>
      <c r="AY300" s="1"/>
      <c r="AZ300" s="1"/>
    </row>
    <row r="301" ht="37.5" customHeight="1">
      <c r="A301" s="1"/>
      <c r="B301" s="286"/>
      <c r="C301" s="286">
        <v>3.0</v>
      </c>
      <c r="D301" s="242"/>
      <c r="E301" s="311" t="str">
        <f t="shared" si="68"/>
        <v>#N/A</v>
      </c>
      <c r="F301" s="388" t="str">
        <f t="shared" si="65"/>
        <v>#N/A</v>
      </c>
      <c r="G301" s="26"/>
      <c r="H301" s="26"/>
      <c r="I301" s="26"/>
      <c r="J301" s="26"/>
      <c r="K301" s="26"/>
      <c r="L301" s="26"/>
      <c r="M301" s="26"/>
      <c r="N301" s="26"/>
      <c r="O301" s="26"/>
      <c r="P301" s="26"/>
      <c r="Q301" s="26"/>
      <c r="R301" s="26"/>
      <c r="S301" s="26"/>
      <c r="T301" s="26"/>
      <c r="U301" s="26"/>
      <c r="V301" s="26"/>
      <c r="W301" s="26"/>
      <c r="X301" s="26"/>
      <c r="Y301" s="26"/>
      <c r="Z301" s="31"/>
      <c r="AA301" s="313" t="str">
        <f t="shared" si="69"/>
        <v>#N/A</v>
      </c>
      <c r="AB301" s="31"/>
      <c r="AC301" s="313" t="str">
        <f t="shared" si="70"/>
        <v>#N/A</v>
      </c>
      <c r="AD301" s="31"/>
      <c r="AE301" s="150"/>
      <c r="AF301" s="150"/>
      <c r="AG301" s="162"/>
      <c r="AH301" s="150"/>
      <c r="AI301" s="150"/>
      <c r="AJ301" s="150"/>
      <c r="AK301" s="150"/>
      <c r="AL301" s="150"/>
      <c r="AM301" s="150"/>
      <c r="AN301" s="150"/>
      <c r="AO301" s="150"/>
      <c r="AP301" s="150"/>
      <c r="AQ301" s="150"/>
      <c r="AR301" s="150"/>
      <c r="AS301" s="150"/>
      <c r="AT301" s="150"/>
      <c r="AU301" s="150"/>
      <c r="AV301" s="150"/>
      <c r="AW301" s="137"/>
      <c r="AX301" s="1"/>
      <c r="AY301" s="1"/>
      <c r="AZ301" s="1"/>
    </row>
    <row r="302" ht="37.5" customHeight="1">
      <c r="A302" s="1"/>
      <c r="B302" s="286"/>
      <c r="C302" s="286">
        <v>4.0</v>
      </c>
      <c r="D302" s="242"/>
      <c r="E302" s="311" t="str">
        <f t="shared" si="68"/>
        <v>#N/A</v>
      </c>
      <c r="F302" s="388" t="str">
        <f t="shared" si="65"/>
        <v>#N/A</v>
      </c>
      <c r="G302" s="26"/>
      <c r="H302" s="26"/>
      <c r="I302" s="26"/>
      <c r="J302" s="26"/>
      <c r="K302" s="26"/>
      <c r="L302" s="26"/>
      <c r="M302" s="26"/>
      <c r="N302" s="26"/>
      <c r="O302" s="26"/>
      <c r="P302" s="26"/>
      <c r="Q302" s="26"/>
      <c r="R302" s="26"/>
      <c r="S302" s="26"/>
      <c r="T302" s="26"/>
      <c r="U302" s="26"/>
      <c r="V302" s="26"/>
      <c r="W302" s="26"/>
      <c r="X302" s="26"/>
      <c r="Y302" s="26"/>
      <c r="Z302" s="31"/>
      <c r="AA302" s="313" t="str">
        <f t="shared" si="69"/>
        <v>#N/A</v>
      </c>
      <c r="AB302" s="31"/>
      <c r="AC302" s="313" t="str">
        <f t="shared" si="70"/>
        <v>#N/A</v>
      </c>
      <c r="AD302" s="31"/>
      <c r="AE302" s="150"/>
      <c r="AF302" s="150"/>
      <c r="AG302" s="162"/>
      <c r="AH302" s="150"/>
      <c r="AI302" s="150"/>
      <c r="AJ302" s="150"/>
      <c r="AK302" s="150"/>
      <c r="AL302" s="150"/>
      <c r="AM302" s="150"/>
      <c r="AN302" s="150"/>
      <c r="AO302" s="150"/>
      <c r="AP302" s="150"/>
      <c r="AQ302" s="150"/>
      <c r="AR302" s="150"/>
      <c r="AS302" s="150"/>
      <c r="AT302" s="150"/>
      <c r="AU302" s="150"/>
      <c r="AV302" s="150"/>
      <c r="AW302" s="137"/>
      <c r="AX302" s="1"/>
      <c r="AY302" s="1"/>
      <c r="AZ302" s="1"/>
    </row>
    <row r="303" ht="37.5" customHeight="1">
      <c r="A303" s="1"/>
      <c r="B303" s="286"/>
      <c r="C303" s="286">
        <v>5.0</v>
      </c>
      <c r="D303" s="384"/>
      <c r="E303" s="319" t="str">
        <f t="shared" si="68"/>
        <v>#N/A</v>
      </c>
      <c r="F303" s="389" t="str">
        <f t="shared" si="65"/>
        <v>#N/A</v>
      </c>
      <c r="G303" s="34"/>
      <c r="H303" s="34"/>
      <c r="I303" s="34"/>
      <c r="J303" s="34"/>
      <c r="K303" s="34"/>
      <c r="L303" s="34"/>
      <c r="M303" s="34"/>
      <c r="N303" s="34"/>
      <c r="O303" s="34"/>
      <c r="P303" s="34"/>
      <c r="Q303" s="34"/>
      <c r="R303" s="34"/>
      <c r="S303" s="34"/>
      <c r="T303" s="34"/>
      <c r="U303" s="34"/>
      <c r="V303" s="34"/>
      <c r="W303" s="34"/>
      <c r="X303" s="34"/>
      <c r="Y303" s="34"/>
      <c r="Z303" s="39"/>
      <c r="AA303" s="321" t="str">
        <f t="shared" si="69"/>
        <v>#N/A</v>
      </c>
      <c r="AB303" s="39"/>
      <c r="AC303" s="321" t="str">
        <f t="shared" si="70"/>
        <v>#N/A</v>
      </c>
      <c r="AD303" s="39"/>
      <c r="AE303" s="150"/>
      <c r="AF303" s="150"/>
      <c r="AG303" s="162"/>
      <c r="AH303" s="150"/>
      <c r="AI303" s="150"/>
      <c r="AJ303" s="150"/>
      <c r="AK303" s="150"/>
      <c r="AL303" s="150"/>
      <c r="AM303" s="150"/>
      <c r="AN303" s="150"/>
      <c r="AO303" s="150"/>
      <c r="AP303" s="150"/>
      <c r="AQ303" s="150"/>
      <c r="AR303" s="150"/>
      <c r="AS303" s="150"/>
      <c r="AT303" s="150"/>
      <c r="AU303" s="150"/>
      <c r="AV303" s="150"/>
      <c r="AW303" s="137"/>
      <c r="AX303" s="1"/>
      <c r="AY303" s="1"/>
      <c r="AZ303" s="1"/>
    </row>
    <row r="304" ht="37.5" customHeight="1">
      <c r="A304" s="1"/>
      <c r="B304" s="150"/>
      <c r="C304" s="150"/>
      <c r="D304" s="150"/>
      <c r="E304" s="150"/>
      <c r="F304" s="150"/>
      <c r="G304" s="150"/>
      <c r="H304" s="150"/>
      <c r="I304" s="150"/>
      <c r="J304" s="150"/>
      <c r="K304" s="150"/>
      <c r="L304" s="150"/>
      <c r="M304" s="150"/>
      <c r="N304" s="150"/>
      <c r="O304" s="150"/>
      <c r="P304" s="150"/>
      <c r="Q304" s="150"/>
      <c r="R304" s="150"/>
      <c r="S304" s="150"/>
      <c r="T304" s="150"/>
      <c r="U304" s="150"/>
      <c r="V304" s="150"/>
      <c r="W304" s="150"/>
      <c r="X304" s="150"/>
      <c r="Y304" s="150"/>
      <c r="Z304" s="150"/>
      <c r="AA304" s="150"/>
      <c r="AB304" s="150"/>
      <c r="AC304" s="150"/>
      <c r="AD304" s="150"/>
      <c r="AE304" s="150"/>
      <c r="AF304" s="150"/>
      <c r="AG304" s="162"/>
      <c r="AH304" s="150"/>
      <c r="AI304" s="150"/>
      <c r="AJ304" s="150"/>
      <c r="AK304" s="150"/>
      <c r="AL304" s="150"/>
      <c r="AM304" s="150"/>
      <c r="AN304" s="150"/>
      <c r="AO304" s="150"/>
      <c r="AP304" s="150"/>
      <c r="AQ304" s="150"/>
      <c r="AR304" s="150"/>
      <c r="AS304" s="150"/>
      <c r="AT304" s="150"/>
      <c r="AU304" s="150"/>
      <c r="AV304" s="150"/>
      <c r="AW304" s="137"/>
      <c r="AX304" s="1"/>
      <c r="AY304" s="1"/>
      <c r="AZ304" s="1"/>
    </row>
    <row r="305" ht="37.5" customHeight="1">
      <c r="A305" s="1"/>
      <c r="B305" s="150"/>
      <c r="C305" s="150"/>
      <c r="D305" s="143" t="s">
        <v>319</v>
      </c>
      <c r="R305" s="4"/>
      <c r="S305" s="150"/>
      <c r="T305" s="150"/>
      <c r="U305" s="150"/>
      <c r="V305" s="150"/>
      <c r="W305" s="150"/>
      <c r="X305" s="150"/>
      <c r="Y305" s="150"/>
      <c r="Z305" s="150"/>
      <c r="AA305" s="150"/>
      <c r="AB305" s="150"/>
      <c r="AC305" s="150"/>
      <c r="AD305" s="150"/>
      <c r="AE305" s="150"/>
      <c r="AF305" s="150"/>
      <c r="AG305" s="162"/>
      <c r="AH305" s="150"/>
      <c r="AI305" s="150"/>
      <c r="AJ305" s="150"/>
      <c r="AK305" s="228"/>
      <c r="AL305" s="228"/>
      <c r="AM305" s="228"/>
      <c r="AN305" s="228"/>
      <c r="AO305" s="228"/>
      <c r="AP305" s="228"/>
      <c r="AQ305" s="228"/>
      <c r="AR305" s="228"/>
      <c r="AS305" s="228"/>
      <c r="AT305" s="228"/>
      <c r="AU305" s="228"/>
      <c r="AV305" s="228"/>
      <c r="AW305" s="137"/>
      <c r="AX305" s="1"/>
      <c r="AY305" s="1"/>
      <c r="AZ305" s="1"/>
    </row>
    <row r="306" ht="39.75" customHeight="1">
      <c r="A306" s="1"/>
      <c r="B306" s="4" t="s">
        <v>204</v>
      </c>
      <c r="AG306" s="1"/>
      <c r="AH306" s="2"/>
      <c r="AI306" s="2"/>
      <c r="AJ306" s="136"/>
      <c r="AK306" s="137"/>
      <c r="AL306" s="137"/>
      <c r="AM306" s="137"/>
      <c r="AN306" s="137"/>
      <c r="AO306" s="137"/>
      <c r="AP306" s="137"/>
      <c r="AQ306" s="137"/>
      <c r="AR306" s="137"/>
      <c r="AS306" s="137"/>
      <c r="AT306" s="137"/>
      <c r="AU306" s="137"/>
      <c r="AV306" s="137"/>
      <c r="AW306" s="137"/>
      <c r="AX306" s="1"/>
      <c r="AY306" s="1"/>
      <c r="AZ306" s="1"/>
    </row>
    <row r="307" ht="31.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2"/>
      <c r="AF307" s="1"/>
      <c r="AG307" s="1"/>
      <c r="AH307" s="2"/>
      <c r="AI307" s="2"/>
      <c r="AJ307" s="136"/>
      <c r="AK307" s="137"/>
      <c r="AL307" s="137"/>
      <c r="AM307" s="137"/>
      <c r="AN307" s="137"/>
      <c r="AO307" s="137"/>
      <c r="AP307" s="137"/>
      <c r="AQ307" s="137"/>
      <c r="AR307" s="137"/>
      <c r="AS307" s="137"/>
      <c r="AT307" s="137"/>
      <c r="AU307" s="137"/>
      <c r="AV307" s="137"/>
      <c r="AW307" s="137"/>
      <c r="AX307" s="1"/>
      <c r="AY307" s="1"/>
      <c r="AZ307" s="1"/>
    </row>
    <row r="308" ht="31.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2"/>
      <c r="AF308" s="1"/>
      <c r="AG308" s="1"/>
      <c r="AH308" s="2"/>
      <c r="AI308" s="2"/>
      <c r="AJ308" s="136"/>
      <c r="AK308" s="137"/>
      <c r="AL308" s="137"/>
      <c r="AM308" s="137"/>
      <c r="AN308" s="137"/>
      <c r="AO308" s="137"/>
      <c r="AP308" s="137"/>
      <c r="AQ308" s="137"/>
      <c r="AR308" s="137"/>
      <c r="AS308" s="137"/>
      <c r="AT308" s="137"/>
      <c r="AU308" s="137"/>
      <c r="AV308" s="137"/>
      <c r="AW308" s="137"/>
      <c r="AX308" s="1"/>
      <c r="AY308" s="1"/>
      <c r="AZ308" s="1"/>
    </row>
    <row r="309" ht="31.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2"/>
      <c r="AF309" s="1"/>
      <c r="AG309" s="1"/>
      <c r="AH309" s="2"/>
      <c r="AI309" s="2"/>
      <c r="AJ309" s="136"/>
      <c r="AK309" s="137"/>
      <c r="AL309" s="137"/>
      <c r="AM309" s="137"/>
      <c r="AN309" s="137"/>
      <c r="AO309" s="137"/>
      <c r="AP309" s="137"/>
      <c r="AQ309" s="137"/>
      <c r="AR309" s="137"/>
      <c r="AS309" s="137"/>
      <c r="AT309" s="137"/>
      <c r="AU309" s="137"/>
      <c r="AV309" s="137"/>
      <c r="AW309" s="137"/>
      <c r="AX309" s="1"/>
      <c r="AY309" s="1"/>
      <c r="AZ309" s="1"/>
    </row>
    <row r="310" ht="31.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2"/>
      <c r="AF310" s="1"/>
      <c r="AG310" s="1"/>
      <c r="AH310" s="2"/>
      <c r="AI310" s="2"/>
      <c r="AJ310" s="136"/>
      <c r="AK310" s="137"/>
      <c r="AL310" s="137"/>
      <c r="AM310" s="137"/>
      <c r="AN310" s="137"/>
      <c r="AO310" s="137"/>
      <c r="AP310" s="137"/>
      <c r="AQ310" s="137"/>
      <c r="AR310" s="137"/>
      <c r="AS310" s="137"/>
      <c r="AT310" s="137"/>
      <c r="AU310" s="137"/>
      <c r="AV310" s="137"/>
      <c r="AW310" s="137"/>
      <c r="AX310" s="1"/>
      <c r="AY310" s="1"/>
      <c r="AZ310" s="1"/>
    </row>
    <row r="311" ht="31.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2"/>
      <c r="AF311" s="1"/>
      <c r="AG311" s="1"/>
      <c r="AH311" s="2"/>
      <c r="AI311" s="2"/>
      <c r="AJ311" s="136"/>
      <c r="AK311" s="137"/>
      <c r="AL311" s="137"/>
      <c r="AM311" s="137"/>
      <c r="AN311" s="137"/>
      <c r="AO311" s="137"/>
      <c r="AP311" s="137"/>
      <c r="AQ311" s="137"/>
      <c r="AR311" s="137"/>
      <c r="AS311" s="137"/>
      <c r="AT311" s="137"/>
      <c r="AU311" s="137"/>
      <c r="AV311" s="137"/>
      <c r="AW311" s="137"/>
      <c r="AX311" s="1"/>
      <c r="AY311" s="1"/>
      <c r="AZ311" s="1"/>
    </row>
    <row r="312" ht="31.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2"/>
      <c r="AF312" s="1"/>
      <c r="AG312" s="1"/>
      <c r="AH312" s="2"/>
      <c r="AI312" s="2"/>
      <c r="AJ312" s="136"/>
      <c r="AK312" s="137"/>
      <c r="AL312" s="137"/>
      <c r="AM312" s="137"/>
      <c r="AN312" s="137"/>
      <c r="AO312" s="137"/>
      <c r="AP312" s="137"/>
      <c r="AQ312" s="137"/>
      <c r="AR312" s="137"/>
      <c r="AS312" s="137"/>
      <c r="AT312" s="137"/>
      <c r="AU312" s="137"/>
      <c r="AV312" s="137"/>
      <c r="AW312" s="137"/>
      <c r="AX312" s="1"/>
      <c r="AY312" s="1"/>
      <c r="AZ312" s="1"/>
    </row>
    <row r="313" ht="31.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2"/>
      <c r="AF313" s="1"/>
      <c r="AG313" s="1"/>
      <c r="AH313" s="2"/>
      <c r="AI313" s="2"/>
      <c r="AJ313" s="136"/>
      <c r="AK313" s="137"/>
      <c r="AL313" s="137"/>
      <c r="AM313" s="137"/>
      <c r="AN313" s="137"/>
      <c r="AO313" s="137"/>
      <c r="AP313" s="137"/>
      <c r="AQ313" s="137"/>
      <c r="AR313" s="137"/>
      <c r="AS313" s="137"/>
      <c r="AT313" s="137"/>
      <c r="AU313" s="137"/>
      <c r="AV313" s="137"/>
      <c r="AW313" s="137"/>
      <c r="AX313" s="1"/>
      <c r="AY313" s="1"/>
      <c r="AZ313" s="1"/>
    </row>
    <row r="314" ht="31.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2"/>
      <c r="AF314" s="1"/>
      <c r="AG314" s="1"/>
      <c r="AH314" s="2"/>
      <c r="AI314" s="2"/>
      <c r="AJ314" s="136"/>
      <c r="AK314" s="137"/>
      <c r="AL314" s="137"/>
      <c r="AM314" s="137"/>
      <c r="AN314" s="137"/>
      <c r="AO314" s="137"/>
      <c r="AP314" s="137"/>
      <c r="AQ314" s="137"/>
      <c r="AR314" s="137"/>
      <c r="AS314" s="137"/>
      <c r="AT314" s="137"/>
      <c r="AU314" s="137"/>
      <c r="AV314" s="137"/>
      <c r="AW314" s="137"/>
      <c r="AX314" s="1"/>
      <c r="AY314" s="1"/>
      <c r="AZ314" s="1"/>
    </row>
    <row r="315" ht="31.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2"/>
      <c r="AF315" s="1"/>
      <c r="AG315" s="1"/>
      <c r="AH315" s="2"/>
      <c r="AI315" s="2"/>
      <c r="AJ315" s="136"/>
      <c r="AK315" s="137"/>
      <c r="AL315" s="137"/>
      <c r="AM315" s="137"/>
      <c r="AN315" s="137"/>
      <c r="AO315" s="137"/>
      <c r="AP315" s="137"/>
      <c r="AQ315" s="137"/>
      <c r="AR315" s="137"/>
      <c r="AS315" s="137"/>
      <c r="AT315" s="137"/>
      <c r="AU315" s="137"/>
      <c r="AV315" s="137"/>
      <c r="AW315" s="137"/>
      <c r="AX315" s="1"/>
      <c r="AY315" s="1"/>
      <c r="AZ315" s="1"/>
    </row>
    <row r="316" ht="31.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2"/>
      <c r="AF316" s="1"/>
      <c r="AG316" s="1"/>
      <c r="AH316" s="2"/>
      <c r="AI316" s="2"/>
      <c r="AJ316" s="136"/>
      <c r="AK316" s="137"/>
      <c r="AL316" s="137"/>
      <c r="AM316" s="137"/>
      <c r="AN316" s="137"/>
      <c r="AO316" s="137"/>
      <c r="AP316" s="137"/>
      <c r="AQ316" s="137"/>
      <c r="AR316" s="137"/>
      <c r="AS316" s="137"/>
      <c r="AT316" s="137"/>
      <c r="AU316" s="137"/>
      <c r="AV316" s="137"/>
      <c r="AW316" s="137"/>
      <c r="AX316" s="1"/>
      <c r="AY316" s="1"/>
      <c r="AZ316" s="1"/>
    </row>
    <row r="317" ht="31.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2"/>
      <c r="AF317" s="1"/>
      <c r="AG317" s="1"/>
      <c r="AH317" s="2"/>
      <c r="AI317" s="2"/>
      <c r="AJ317" s="136"/>
      <c r="AK317" s="137"/>
      <c r="AL317" s="137"/>
      <c r="AM317" s="137"/>
      <c r="AN317" s="137"/>
      <c r="AO317" s="137"/>
      <c r="AP317" s="137"/>
      <c r="AQ317" s="137"/>
      <c r="AR317" s="137"/>
      <c r="AS317" s="137"/>
      <c r="AT317" s="137"/>
      <c r="AU317" s="137"/>
      <c r="AV317" s="137"/>
      <c r="AW317" s="137"/>
      <c r="AX317" s="1"/>
      <c r="AY317" s="1"/>
      <c r="AZ317" s="1"/>
    </row>
    <row r="318" ht="31.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2"/>
      <c r="AF318" s="1"/>
      <c r="AG318" s="1"/>
      <c r="AH318" s="2"/>
      <c r="AI318" s="2"/>
      <c r="AJ318" s="136"/>
      <c r="AK318" s="137"/>
      <c r="AL318" s="137"/>
      <c r="AM318" s="137"/>
      <c r="AN318" s="137"/>
      <c r="AO318" s="137"/>
      <c r="AP318" s="137"/>
      <c r="AQ318" s="137"/>
      <c r="AR318" s="137"/>
      <c r="AS318" s="137"/>
      <c r="AT318" s="137"/>
      <c r="AU318" s="137"/>
      <c r="AV318" s="137"/>
      <c r="AW318" s="137"/>
      <c r="AX318" s="1"/>
      <c r="AY318" s="1"/>
      <c r="AZ318" s="1"/>
    </row>
    <row r="319" ht="31.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2"/>
      <c r="AF319" s="1"/>
      <c r="AG319" s="1"/>
      <c r="AH319" s="2"/>
      <c r="AI319" s="2"/>
      <c r="AJ319" s="136"/>
      <c r="AK319" s="137"/>
      <c r="AL319" s="137"/>
      <c r="AM319" s="137"/>
      <c r="AN319" s="137"/>
      <c r="AO319" s="137"/>
      <c r="AP319" s="137"/>
      <c r="AQ319" s="137"/>
      <c r="AR319" s="137"/>
      <c r="AS319" s="137"/>
      <c r="AT319" s="137"/>
      <c r="AU319" s="137"/>
      <c r="AV319" s="137"/>
      <c r="AW319" s="137"/>
      <c r="AX319" s="1"/>
      <c r="AY319" s="1"/>
      <c r="AZ319" s="1"/>
    </row>
    <row r="320" ht="31.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2"/>
      <c r="AF320" s="1"/>
      <c r="AG320" s="1"/>
      <c r="AH320" s="2"/>
      <c r="AI320" s="2"/>
      <c r="AJ320" s="136"/>
      <c r="AK320" s="137"/>
      <c r="AL320" s="137"/>
      <c r="AM320" s="137"/>
      <c r="AN320" s="137"/>
      <c r="AO320" s="137"/>
      <c r="AP320" s="137"/>
      <c r="AQ320" s="137"/>
      <c r="AR320" s="137"/>
      <c r="AS320" s="137"/>
      <c r="AT320" s="137"/>
      <c r="AU320" s="137"/>
      <c r="AV320" s="137"/>
      <c r="AW320" s="137"/>
      <c r="AX320" s="1"/>
      <c r="AY320" s="1"/>
      <c r="AZ320" s="1"/>
    </row>
    <row r="321" ht="31.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2"/>
      <c r="AF321" s="1"/>
      <c r="AG321" s="1"/>
      <c r="AH321" s="2"/>
      <c r="AI321" s="2"/>
      <c r="AJ321" s="136"/>
      <c r="AK321" s="137"/>
      <c r="AL321" s="137"/>
      <c r="AM321" s="137"/>
      <c r="AN321" s="137"/>
      <c r="AO321" s="137"/>
      <c r="AP321" s="137"/>
      <c r="AQ321" s="137"/>
      <c r="AR321" s="137"/>
      <c r="AS321" s="137"/>
      <c r="AT321" s="137"/>
      <c r="AU321" s="137"/>
      <c r="AV321" s="137"/>
      <c r="AW321" s="137"/>
      <c r="AX321" s="1"/>
      <c r="AY321" s="1"/>
      <c r="AZ321" s="1"/>
    </row>
    <row r="322" ht="31.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2"/>
      <c r="AF322" s="1"/>
      <c r="AG322" s="1"/>
      <c r="AH322" s="2"/>
      <c r="AI322" s="2"/>
      <c r="AJ322" s="136"/>
      <c r="AK322" s="137"/>
      <c r="AL322" s="137"/>
      <c r="AM322" s="137"/>
      <c r="AN322" s="137"/>
      <c r="AO322" s="137"/>
      <c r="AP322" s="137"/>
      <c r="AQ322" s="137"/>
      <c r="AR322" s="137"/>
      <c r="AS322" s="137"/>
      <c r="AT322" s="137"/>
      <c r="AU322" s="137"/>
      <c r="AV322" s="137"/>
      <c r="AW322" s="137"/>
      <c r="AX322" s="1"/>
      <c r="AY322" s="1"/>
      <c r="AZ322" s="1"/>
    </row>
    <row r="323" ht="31.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2"/>
      <c r="AF323" s="1"/>
      <c r="AG323" s="1"/>
      <c r="AH323" s="2"/>
      <c r="AI323" s="2"/>
      <c r="AJ323" s="136"/>
      <c r="AK323" s="137"/>
      <c r="AL323" s="137"/>
      <c r="AM323" s="137"/>
      <c r="AN323" s="137"/>
      <c r="AO323" s="137"/>
      <c r="AP323" s="137"/>
      <c r="AQ323" s="137"/>
      <c r="AR323" s="137"/>
      <c r="AS323" s="137"/>
      <c r="AT323" s="137"/>
      <c r="AU323" s="137"/>
      <c r="AV323" s="137"/>
      <c r="AW323" s="137"/>
      <c r="AX323" s="1"/>
      <c r="AY323" s="1"/>
      <c r="AZ323" s="1"/>
    </row>
    <row r="324" ht="31.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2"/>
      <c r="AF324" s="1"/>
      <c r="AG324" s="1"/>
      <c r="AH324" s="2"/>
      <c r="AI324" s="2"/>
      <c r="AJ324" s="136"/>
      <c r="AK324" s="137"/>
      <c r="AL324" s="137"/>
      <c r="AM324" s="137"/>
      <c r="AN324" s="137"/>
      <c r="AO324" s="137"/>
      <c r="AP324" s="137"/>
      <c r="AQ324" s="137"/>
      <c r="AR324" s="137"/>
      <c r="AS324" s="137"/>
      <c r="AT324" s="137"/>
      <c r="AU324" s="137"/>
      <c r="AV324" s="137"/>
      <c r="AW324" s="137"/>
      <c r="AX324" s="1"/>
      <c r="AY324" s="1"/>
      <c r="AZ324" s="1"/>
    </row>
    <row r="325" ht="31.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2"/>
      <c r="AF325" s="1"/>
      <c r="AG325" s="1"/>
      <c r="AH325" s="2"/>
      <c r="AI325" s="2"/>
      <c r="AJ325" s="136"/>
      <c r="AK325" s="137"/>
      <c r="AL325" s="137"/>
      <c r="AM325" s="137"/>
      <c r="AN325" s="137"/>
      <c r="AO325" s="137"/>
      <c r="AP325" s="137"/>
      <c r="AQ325" s="137"/>
      <c r="AR325" s="137"/>
      <c r="AS325" s="137"/>
      <c r="AT325" s="137"/>
      <c r="AU325" s="137"/>
      <c r="AV325" s="137"/>
      <c r="AW325" s="137"/>
      <c r="AX325" s="1"/>
      <c r="AY325" s="1"/>
      <c r="AZ325" s="1"/>
    </row>
    <row r="326" ht="31.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2"/>
      <c r="AF326" s="1"/>
      <c r="AG326" s="1"/>
      <c r="AH326" s="2"/>
      <c r="AI326" s="2"/>
      <c r="AJ326" s="136"/>
      <c r="AK326" s="137"/>
      <c r="AL326" s="137"/>
      <c r="AM326" s="137"/>
      <c r="AN326" s="137"/>
      <c r="AO326" s="137"/>
      <c r="AP326" s="137"/>
      <c r="AQ326" s="137"/>
      <c r="AR326" s="137"/>
      <c r="AS326" s="137"/>
      <c r="AT326" s="137"/>
      <c r="AU326" s="137"/>
      <c r="AV326" s="137"/>
      <c r="AW326" s="137"/>
      <c r="AX326" s="1"/>
      <c r="AY326" s="1"/>
      <c r="AZ326" s="1"/>
    </row>
    <row r="327" ht="31.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2"/>
      <c r="AF327" s="1"/>
      <c r="AG327" s="1"/>
      <c r="AH327" s="2"/>
      <c r="AI327" s="2"/>
      <c r="AJ327" s="136"/>
      <c r="AK327" s="137"/>
      <c r="AL327" s="137"/>
      <c r="AM327" s="137"/>
      <c r="AN327" s="137"/>
      <c r="AO327" s="137"/>
      <c r="AP327" s="137"/>
      <c r="AQ327" s="137"/>
      <c r="AR327" s="137"/>
      <c r="AS327" s="137"/>
      <c r="AT327" s="137"/>
      <c r="AU327" s="137"/>
      <c r="AV327" s="137"/>
      <c r="AW327" s="137"/>
      <c r="AX327" s="1"/>
      <c r="AY327" s="1"/>
      <c r="AZ327" s="1"/>
    </row>
    <row r="328" ht="31.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2"/>
      <c r="AF328" s="1"/>
      <c r="AG328" s="1"/>
      <c r="AH328" s="2"/>
      <c r="AI328" s="2"/>
      <c r="AJ328" s="136"/>
      <c r="AK328" s="137"/>
      <c r="AL328" s="137"/>
      <c r="AM328" s="137"/>
      <c r="AN328" s="137"/>
      <c r="AO328" s="137"/>
      <c r="AP328" s="137"/>
      <c r="AQ328" s="137"/>
      <c r="AR328" s="137"/>
      <c r="AS328" s="137"/>
      <c r="AT328" s="137"/>
      <c r="AU328" s="137"/>
      <c r="AV328" s="137"/>
      <c r="AW328" s="137"/>
      <c r="AX328" s="1"/>
      <c r="AY328" s="1"/>
      <c r="AZ328" s="1"/>
    </row>
    <row r="329" ht="31.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2"/>
      <c r="AF329" s="1"/>
      <c r="AG329" s="1"/>
      <c r="AH329" s="2"/>
      <c r="AI329" s="2"/>
      <c r="AJ329" s="136"/>
      <c r="AK329" s="137"/>
      <c r="AL329" s="137"/>
      <c r="AM329" s="137"/>
      <c r="AN329" s="137"/>
      <c r="AO329" s="137"/>
      <c r="AP329" s="137"/>
      <c r="AQ329" s="137"/>
      <c r="AR329" s="137"/>
      <c r="AS329" s="137"/>
      <c r="AT329" s="137"/>
      <c r="AU329" s="137"/>
      <c r="AV329" s="137"/>
      <c r="AW329" s="137"/>
      <c r="AX329" s="1"/>
      <c r="AY329" s="1"/>
      <c r="AZ329" s="1"/>
    </row>
    <row r="330" ht="31.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2"/>
      <c r="AF330" s="1"/>
      <c r="AG330" s="1"/>
      <c r="AH330" s="2"/>
      <c r="AI330" s="2"/>
      <c r="AJ330" s="136"/>
      <c r="AK330" s="137"/>
      <c r="AL330" s="137"/>
      <c r="AM330" s="137"/>
      <c r="AN330" s="137"/>
      <c r="AO330" s="137"/>
      <c r="AP330" s="137"/>
      <c r="AQ330" s="137"/>
      <c r="AR330" s="137"/>
      <c r="AS330" s="137"/>
      <c r="AT330" s="137"/>
      <c r="AU330" s="137"/>
      <c r="AV330" s="137"/>
      <c r="AW330" s="137"/>
      <c r="AX330" s="1"/>
      <c r="AY330" s="1"/>
      <c r="AZ330" s="1"/>
    </row>
    <row r="331" ht="31.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2"/>
      <c r="AF331" s="1"/>
      <c r="AG331" s="1"/>
      <c r="AH331" s="2"/>
      <c r="AI331" s="2"/>
      <c r="AJ331" s="136"/>
      <c r="AK331" s="137"/>
      <c r="AL331" s="137"/>
      <c r="AM331" s="137"/>
      <c r="AN331" s="137"/>
      <c r="AO331" s="137"/>
      <c r="AP331" s="137"/>
      <c r="AQ331" s="137"/>
      <c r="AR331" s="137"/>
      <c r="AS331" s="137"/>
      <c r="AT331" s="137"/>
      <c r="AU331" s="137"/>
      <c r="AV331" s="137"/>
      <c r="AW331" s="137"/>
      <c r="AX331" s="1"/>
      <c r="AY331" s="1"/>
      <c r="AZ331" s="1"/>
    </row>
    <row r="332" ht="31.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2"/>
      <c r="AF332" s="1"/>
      <c r="AG332" s="1"/>
      <c r="AH332" s="2"/>
      <c r="AI332" s="2"/>
      <c r="AJ332" s="136"/>
      <c r="AK332" s="137"/>
      <c r="AL332" s="137"/>
      <c r="AM332" s="137"/>
      <c r="AN332" s="137"/>
      <c r="AO332" s="137"/>
      <c r="AP332" s="137"/>
      <c r="AQ332" s="137"/>
      <c r="AR332" s="137"/>
      <c r="AS332" s="137"/>
      <c r="AT332" s="137"/>
      <c r="AU332" s="137"/>
      <c r="AV332" s="137"/>
      <c r="AW332" s="137"/>
      <c r="AX332" s="1"/>
      <c r="AY332" s="1"/>
      <c r="AZ332" s="1"/>
    </row>
    <row r="333" ht="31.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2"/>
      <c r="AF333" s="1"/>
      <c r="AG333" s="1"/>
      <c r="AH333" s="2"/>
      <c r="AI333" s="2"/>
      <c r="AJ333" s="136"/>
      <c r="AK333" s="137"/>
      <c r="AL333" s="137"/>
      <c r="AM333" s="137"/>
      <c r="AN333" s="137"/>
      <c r="AO333" s="137"/>
      <c r="AP333" s="137"/>
      <c r="AQ333" s="137"/>
      <c r="AR333" s="137"/>
      <c r="AS333" s="137"/>
      <c r="AT333" s="137"/>
      <c r="AU333" s="137"/>
      <c r="AV333" s="137"/>
      <c r="AW333" s="137"/>
      <c r="AX333" s="1"/>
      <c r="AY333" s="1"/>
      <c r="AZ333" s="1"/>
    </row>
    <row r="334" ht="31.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2"/>
      <c r="AF334" s="1"/>
      <c r="AG334" s="1"/>
      <c r="AH334" s="2"/>
      <c r="AI334" s="2"/>
      <c r="AJ334" s="136"/>
      <c r="AK334" s="137"/>
      <c r="AL334" s="137"/>
      <c r="AM334" s="137"/>
      <c r="AN334" s="137"/>
      <c r="AO334" s="137"/>
      <c r="AP334" s="137"/>
      <c r="AQ334" s="137"/>
      <c r="AR334" s="137"/>
      <c r="AS334" s="137"/>
      <c r="AT334" s="137"/>
      <c r="AU334" s="137"/>
      <c r="AV334" s="137"/>
      <c r="AW334" s="137"/>
      <c r="AX334" s="1"/>
      <c r="AY334" s="1"/>
      <c r="AZ334" s="1"/>
    </row>
    <row r="335" ht="31.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2"/>
      <c r="AF335" s="1"/>
      <c r="AG335" s="1"/>
      <c r="AH335" s="2"/>
      <c r="AI335" s="2"/>
      <c r="AJ335" s="136"/>
      <c r="AK335" s="137"/>
      <c r="AL335" s="137"/>
      <c r="AM335" s="137"/>
      <c r="AN335" s="137"/>
      <c r="AO335" s="137"/>
      <c r="AP335" s="137"/>
      <c r="AQ335" s="137"/>
      <c r="AR335" s="137"/>
      <c r="AS335" s="137"/>
      <c r="AT335" s="137"/>
      <c r="AU335" s="137"/>
      <c r="AV335" s="137"/>
      <c r="AW335" s="137"/>
      <c r="AX335" s="1"/>
      <c r="AY335" s="1"/>
      <c r="AZ335" s="1"/>
    </row>
    <row r="336" ht="31.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2"/>
      <c r="AF336" s="1"/>
      <c r="AG336" s="1"/>
      <c r="AH336" s="2"/>
      <c r="AI336" s="2"/>
      <c r="AJ336" s="136"/>
      <c r="AK336" s="137"/>
      <c r="AL336" s="137"/>
      <c r="AM336" s="137"/>
      <c r="AN336" s="137"/>
      <c r="AO336" s="137"/>
      <c r="AP336" s="137"/>
      <c r="AQ336" s="137"/>
      <c r="AR336" s="137"/>
      <c r="AS336" s="137"/>
      <c r="AT336" s="137"/>
      <c r="AU336" s="137"/>
      <c r="AV336" s="137"/>
      <c r="AW336" s="137"/>
      <c r="AX336" s="1"/>
      <c r="AY336" s="1"/>
      <c r="AZ336" s="1"/>
    </row>
    <row r="337" ht="31.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2"/>
      <c r="AF337" s="1"/>
      <c r="AG337" s="1"/>
      <c r="AH337" s="2"/>
      <c r="AI337" s="2"/>
      <c r="AJ337" s="136"/>
      <c r="AK337" s="137"/>
      <c r="AL337" s="137"/>
      <c r="AM337" s="137"/>
      <c r="AN337" s="137"/>
      <c r="AO337" s="137"/>
      <c r="AP337" s="137"/>
      <c r="AQ337" s="137"/>
      <c r="AR337" s="137"/>
      <c r="AS337" s="137"/>
      <c r="AT337" s="137"/>
      <c r="AU337" s="137"/>
      <c r="AV337" s="137"/>
      <c r="AW337" s="137"/>
      <c r="AX337" s="1"/>
      <c r="AY337" s="1"/>
      <c r="AZ337" s="1"/>
    </row>
    <row r="338" ht="31.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2"/>
      <c r="AF338" s="1"/>
      <c r="AG338" s="1"/>
      <c r="AH338" s="2"/>
      <c r="AI338" s="2"/>
      <c r="AJ338" s="136"/>
      <c r="AK338" s="137"/>
      <c r="AL338" s="137"/>
      <c r="AM338" s="137"/>
      <c r="AN338" s="137"/>
      <c r="AO338" s="137"/>
      <c r="AP338" s="137"/>
      <c r="AQ338" s="137"/>
      <c r="AR338" s="137"/>
      <c r="AS338" s="137"/>
      <c r="AT338" s="137"/>
      <c r="AU338" s="137"/>
      <c r="AV338" s="137"/>
      <c r="AW338" s="137"/>
      <c r="AX338" s="1"/>
      <c r="AY338" s="1"/>
      <c r="AZ338" s="1"/>
    </row>
    <row r="339" ht="31.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2"/>
      <c r="AF339" s="1"/>
      <c r="AG339" s="1"/>
      <c r="AH339" s="2"/>
      <c r="AI339" s="2"/>
      <c r="AJ339" s="136"/>
      <c r="AK339" s="137"/>
      <c r="AL339" s="137"/>
      <c r="AM339" s="137"/>
      <c r="AN339" s="137"/>
      <c r="AO339" s="137"/>
      <c r="AP339" s="137"/>
      <c r="AQ339" s="137"/>
      <c r="AR339" s="137"/>
      <c r="AS339" s="137"/>
      <c r="AT339" s="137"/>
      <c r="AU339" s="137"/>
      <c r="AV339" s="137"/>
      <c r="AW339" s="137"/>
      <c r="AX339" s="1"/>
      <c r="AY339" s="1"/>
      <c r="AZ339" s="1"/>
    </row>
    <row r="340" ht="31.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2"/>
      <c r="AF340" s="1"/>
      <c r="AG340" s="1"/>
      <c r="AH340" s="2"/>
      <c r="AI340" s="2"/>
      <c r="AJ340" s="136"/>
      <c r="AK340" s="137"/>
      <c r="AL340" s="137"/>
      <c r="AM340" s="137"/>
      <c r="AN340" s="137"/>
      <c r="AO340" s="137"/>
      <c r="AP340" s="137"/>
      <c r="AQ340" s="137"/>
      <c r="AR340" s="137"/>
      <c r="AS340" s="137"/>
      <c r="AT340" s="137"/>
      <c r="AU340" s="137"/>
      <c r="AV340" s="137"/>
      <c r="AW340" s="137"/>
      <c r="AX340" s="1"/>
      <c r="AY340" s="1"/>
      <c r="AZ340" s="1"/>
    </row>
    <row r="341" ht="31.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2"/>
      <c r="AF341" s="1"/>
      <c r="AG341" s="1"/>
      <c r="AH341" s="2"/>
      <c r="AI341" s="2"/>
      <c r="AJ341" s="136"/>
      <c r="AK341" s="137"/>
      <c r="AL341" s="137"/>
      <c r="AM341" s="137"/>
      <c r="AN341" s="137"/>
      <c r="AO341" s="137"/>
      <c r="AP341" s="137"/>
      <c r="AQ341" s="137"/>
      <c r="AR341" s="137"/>
      <c r="AS341" s="137"/>
      <c r="AT341" s="137"/>
      <c r="AU341" s="137"/>
      <c r="AV341" s="137"/>
      <c r="AW341" s="137"/>
      <c r="AX341" s="1"/>
      <c r="AY341" s="1"/>
      <c r="AZ341" s="1"/>
    </row>
    <row r="342" ht="31.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2"/>
      <c r="AF342" s="1"/>
      <c r="AG342" s="1"/>
      <c r="AH342" s="2"/>
      <c r="AI342" s="2"/>
      <c r="AJ342" s="136"/>
      <c r="AK342" s="137"/>
      <c r="AL342" s="137"/>
      <c r="AM342" s="137"/>
      <c r="AN342" s="137"/>
      <c r="AO342" s="137"/>
      <c r="AP342" s="137"/>
      <c r="AQ342" s="137"/>
      <c r="AR342" s="137"/>
      <c r="AS342" s="137"/>
      <c r="AT342" s="137"/>
      <c r="AU342" s="137"/>
      <c r="AV342" s="137"/>
      <c r="AW342" s="137"/>
      <c r="AX342" s="1"/>
      <c r="AY342" s="1"/>
      <c r="AZ342" s="1"/>
    </row>
    <row r="343" ht="31.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2"/>
      <c r="AF343" s="1"/>
      <c r="AG343" s="1"/>
      <c r="AH343" s="2"/>
      <c r="AI343" s="2"/>
      <c r="AJ343" s="136"/>
      <c r="AK343" s="137"/>
      <c r="AL343" s="137"/>
      <c r="AM343" s="137"/>
      <c r="AN343" s="137"/>
      <c r="AO343" s="137"/>
      <c r="AP343" s="137"/>
      <c r="AQ343" s="137"/>
      <c r="AR343" s="137"/>
      <c r="AS343" s="137"/>
      <c r="AT343" s="137"/>
      <c r="AU343" s="137"/>
      <c r="AV343" s="137"/>
      <c r="AW343" s="137"/>
      <c r="AX343" s="1"/>
      <c r="AY343" s="1"/>
      <c r="AZ343" s="1"/>
    </row>
    <row r="344" ht="31.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2"/>
      <c r="AF344" s="1"/>
      <c r="AG344" s="1"/>
      <c r="AH344" s="2"/>
      <c r="AI344" s="2"/>
      <c r="AJ344" s="136"/>
      <c r="AK344" s="137"/>
      <c r="AL344" s="137"/>
      <c r="AM344" s="137"/>
      <c r="AN344" s="137"/>
      <c r="AO344" s="137"/>
      <c r="AP344" s="137"/>
      <c r="AQ344" s="137"/>
      <c r="AR344" s="137"/>
      <c r="AS344" s="137"/>
      <c r="AT344" s="137"/>
      <c r="AU344" s="137"/>
      <c r="AV344" s="137"/>
      <c r="AW344" s="137"/>
      <c r="AX344" s="1"/>
      <c r="AY344" s="1"/>
      <c r="AZ344" s="1"/>
    </row>
    <row r="345" ht="31.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2"/>
      <c r="AF345" s="1"/>
      <c r="AG345" s="1"/>
      <c r="AH345" s="2"/>
      <c r="AI345" s="2"/>
      <c r="AJ345" s="136"/>
      <c r="AK345" s="137"/>
      <c r="AL345" s="137"/>
      <c r="AM345" s="137"/>
      <c r="AN345" s="137"/>
      <c r="AO345" s="137"/>
      <c r="AP345" s="137"/>
      <c r="AQ345" s="137"/>
      <c r="AR345" s="137"/>
      <c r="AS345" s="137"/>
      <c r="AT345" s="137"/>
      <c r="AU345" s="137"/>
      <c r="AV345" s="137"/>
      <c r="AW345" s="137"/>
      <c r="AX345" s="1"/>
      <c r="AY345" s="1"/>
      <c r="AZ345" s="1"/>
    </row>
    <row r="346" ht="31.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2"/>
      <c r="AF346" s="1"/>
      <c r="AG346" s="1"/>
      <c r="AH346" s="2"/>
      <c r="AI346" s="2"/>
      <c r="AJ346" s="136"/>
      <c r="AK346" s="137"/>
      <c r="AL346" s="137"/>
      <c r="AM346" s="137"/>
      <c r="AN346" s="137"/>
      <c r="AO346" s="137"/>
      <c r="AP346" s="137"/>
      <c r="AQ346" s="137"/>
      <c r="AR346" s="137"/>
      <c r="AS346" s="137"/>
      <c r="AT346" s="137"/>
      <c r="AU346" s="137"/>
      <c r="AV346" s="137"/>
      <c r="AW346" s="137"/>
      <c r="AX346" s="1"/>
      <c r="AY346" s="1"/>
      <c r="AZ346" s="1"/>
    </row>
    <row r="347" ht="31.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2"/>
      <c r="AF347" s="1"/>
      <c r="AG347" s="1"/>
      <c r="AH347" s="2"/>
      <c r="AI347" s="2"/>
      <c r="AJ347" s="136"/>
      <c r="AK347" s="137"/>
      <c r="AL347" s="137"/>
      <c r="AM347" s="137"/>
      <c r="AN347" s="137"/>
      <c r="AO347" s="137"/>
      <c r="AP347" s="137"/>
      <c r="AQ347" s="137"/>
      <c r="AR347" s="137"/>
      <c r="AS347" s="137"/>
      <c r="AT347" s="137"/>
      <c r="AU347" s="137"/>
      <c r="AV347" s="137"/>
      <c r="AW347" s="137"/>
      <c r="AX347" s="1"/>
      <c r="AY347" s="1"/>
      <c r="AZ347" s="1"/>
    </row>
    <row r="348" ht="31.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2"/>
      <c r="AF348" s="1"/>
      <c r="AG348" s="1"/>
      <c r="AH348" s="2"/>
      <c r="AI348" s="2"/>
      <c r="AJ348" s="136"/>
      <c r="AK348" s="137"/>
      <c r="AL348" s="137"/>
      <c r="AM348" s="137"/>
      <c r="AN348" s="137"/>
      <c r="AO348" s="137"/>
      <c r="AP348" s="137"/>
      <c r="AQ348" s="137"/>
      <c r="AR348" s="137"/>
      <c r="AS348" s="137"/>
      <c r="AT348" s="137"/>
      <c r="AU348" s="137"/>
      <c r="AV348" s="137"/>
      <c r="AW348" s="137"/>
      <c r="AX348" s="1"/>
      <c r="AY348" s="1"/>
      <c r="AZ348" s="1"/>
    </row>
    <row r="349" ht="31.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2"/>
      <c r="AF349" s="1"/>
      <c r="AG349" s="1"/>
      <c r="AH349" s="2"/>
      <c r="AI349" s="2"/>
      <c r="AJ349" s="136"/>
      <c r="AK349" s="137"/>
      <c r="AL349" s="137"/>
      <c r="AM349" s="137"/>
      <c r="AN349" s="137"/>
      <c r="AO349" s="137"/>
      <c r="AP349" s="137"/>
      <c r="AQ349" s="137"/>
      <c r="AR349" s="137"/>
      <c r="AS349" s="137"/>
      <c r="AT349" s="137"/>
      <c r="AU349" s="137"/>
      <c r="AV349" s="137"/>
      <c r="AW349" s="137"/>
      <c r="AX349" s="1"/>
      <c r="AY349" s="1"/>
      <c r="AZ349" s="1"/>
    </row>
    <row r="350" ht="31.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2"/>
      <c r="AF350" s="1"/>
      <c r="AG350" s="1"/>
      <c r="AH350" s="2"/>
      <c r="AI350" s="2"/>
      <c r="AJ350" s="136"/>
      <c r="AK350" s="137"/>
      <c r="AL350" s="137"/>
      <c r="AM350" s="137"/>
      <c r="AN350" s="137"/>
      <c r="AO350" s="137"/>
      <c r="AP350" s="137"/>
      <c r="AQ350" s="137"/>
      <c r="AR350" s="137"/>
      <c r="AS350" s="137"/>
      <c r="AT350" s="137"/>
      <c r="AU350" s="137"/>
      <c r="AV350" s="137"/>
      <c r="AW350" s="137"/>
      <c r="AX350" s="1"/>
      <c r="AY350" s="1"/>
      <c r="AZ350" s="1"/>
    </row>
    <row r="351" ht="31.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2"/>
      <c r="AF351" s="1"/>
      <c r="AG351" s="1"/>
      <c r="AH351" s="2"/>
      <c r="AI351" s="2"/>
      <c r="AJ351" s="136"/>
      <c r="AK351" s="137"/>
      <c r="AL351" s="137"/>
      <c r="AM351" s="137"/>
      <c r="AN351" s="137"/>
      <c r="AO351" s="137"/>
      <c r="AP351" s="137"/>
      <c r="AQ351" s="137"/>
      <c r="AR351" s="137"/>
      <c r="AS351" s="137"/>
      <c r="AT351" s="137"/>
      <c r="AU351" s="137"/>
      <c r="AV351" s="137"/>
      <c r="AW351" s="137"/>
      <c r="AX351" s="1"/>
      <c r="AY351" s="1"/>
      <c r="AZ351" s="1"/>
    </row>
    <row r="352" ht="31.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2"/>
      <c r="AF352" s="1"/>
      <c r="AG352" s="1"/>
      <c r="AH352" s="2"/>
      <c r="AI352" s="2"/>
      <c r="AJ352" s="136"/>
      <c r="AK352" s="137"/>
      <c r="AL352" s="137"/>
      <c r="AM352" s="137"/>
      <c r="AN352" s="137"/>
      <c r="AO352" s="137"/>
      <c r="AP352" s="137"/>
      <c r="AQ352" s="137"/>
      <c r="AR352" s="137"/>
      <c r="AS352" s="137"/>
      <c r="AT352" s="137"/>
      <c r="AU352" s="137"/>
      <c r="AV352" s="137"/>
      <c r="AW352" s="137"/>
      <c r="AX352" s="1"/>
      <c r="AY352" s="1"/>
      <c r="AZ352" s="1"/>
    </row>
    <row r="353" ht="31.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2"/>
      <c r="AF353" s="1"/>
      <c r="AG353" s="1"/>
      <c r="AH353" s="2"/>
      <c r="AI353" s="2"/>
      <c r="AJ353" s="136"/>
      <c r="AK353" s="137"/>
      <c r="AL353" s="137"/>
      <c r="AM353" s="137"/>
      <c r="AN353" s="137"/>
      <c r="AO353" s="137"/>
      <c r="AP353" s="137"/>
      <c r="AQ353" s="137"/>
      <c r="AR353" s="137"/>
      <c r="AS353" s="137"/>
      <c r="AT353" s="137"/>
      <c r="AU353" s="137"/>
      <c r="AV353" s="137"/>
      <c r="AW353" s="137"/>
      <c r="AX353" s="1"/>
      <c r="AY353" s="1"/>
      <c r="AZ353" s="1"/>
    </row>
    <row r="354" ht="31.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2"/>
      <c r="AF354" s="1"/>
      <c r="AG354" s="1"/>
      <c r="AH354" s="2"/>
      <c r="AI354" s="2"/>
      <c r="AJ354" s="136"/>
      <c r="AK354" s="137"/>
      <c r="AL354" s="137"/>
      <c r="AM354" s="137"/>
      <c r="AN354" s="137"/>
      <c r="AO354" s="137"/>
      <c r="AP354" s="137"/>
      <c r="AQ354" s="137"/>
      <c r="AR354" s="137"/>
      <c r="AS354" s="137"/>
      <c r="AT354" s="137"/>
      <c r="AU354" s="137"/>
      <c r="AV354" s="137"/>
      <c r="AW354" s="137"/>
      <c r="AX354" s="1"/>
      <c r="AY354" s="1"/>
      <c r="AZ354" s="1"/>
    </row>
    <row r="355" ht="31.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2"/>
      <c r="AF355" s="1"/>
      <c r="AG355" s="1"/>
      <c r="AH355" s="2"/>
      <c r="AI355" s="2"/>
      <c r="AJ355" s="136"/>
      <c r="AK355" s="137"/>
      <c r="AL355" s="137"/>
      <c r="AM355" s="137"/>
      <c r="AN355" s="137"/>
      <c r="AO355" s="137"/>
      <c r="AP355" s="137"/>
      <c r="AQ355" s="137"/>
      <c r="AR355" s="137"/>
      <c r="AS355" s="137"/>
      <c r="AT355" s="137"/>
      <c r="AU355" s="137"/>
      <c r="AV355" s="137"/>
      <c r="AW355" s="137"/>
      <c r="AX355" s="1"/>
      <c r="AY355" s="1"/>
      <c r="AZ355" s="1"/>
    </row>
    <row r="356" ht="31.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2"/>
      <c r="AF356" s="1"/>
      <c r="AG356" s="1"/>
      <c r="AH356" s="2"/>
      <c r="AI356" s="2"/>
      <c r="AJ356" s="136"/>
      <c r="AK356" s="137"/>
      <c r="AL356" s="137"/>
      <c r="AM356" s="137"/>
      <c r="AN356" s="137"/>
      <c r="AO356" s="137"/>
      <c r="AP356" s="137"/>
      <c r="AQ356" s="137"/>
      <c r="AR356" s="137"/>
      <c r="AS356" s="137"/>
      <c r="AT356" s="137"/>
      <c r="AU356" s="137"/>
      <c r="AV356" s="137"/>
      <c r="AW356" s="137"/>
      <c r="AX356" s="1"/>
      <c r="AY356" s="1"/>
      <c r="AZ356" s="1"/>
    </row>
    <row r="357" ht="31.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2"/>
      <c r="AF357" s="1"/>
      <c r="AG357" s="1"/>
      <c r="AH357" s="2"/>
      <c r="AI357" s="2"/>
      <c r="AJ357" s="136"/>
      <c r="AK357" s="137"/>
      <c r="AL357" s="137"/>
      <c r="AM357" s="137"/>
      <c r="AN357" s="137"/>
      <c r="AO357" s="137"/>
      <c r="AP357" s="137"/>
      <c r="AQ357" s="137"/>
      <c r="AR357" s="137"/>
      <c r="AS357" s="137"/>
      <c r="AT357" s="137"/>
      <c r="AU357" s="137"/>
      <c r="AV357" s="137"/>
      <c r="AW357" s="137"/>
      <c r="AX357" s="1"/>
      <c r="AY357" s="1"/>
      <c r="AZ357" s="1"/>
    </row>
    <row r="358" ht="31.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2"/>
      <c r="AF358" s="1"/>
      <c r="AG358" s="1"/>
      <c r="AH358" s="2"/>
      <c r="AI358" s="2"/>
      <c r="AJ358" s="136"/>
      <c r="AK358" s="137"/>
      <c r="AL358" s="137"/>
      <c r="AM358" s="137"/>
      <c r="AN358" s="137"/>
      <c r="AO358" s="137"/>
      <c r="AP358" s="137"/>
      <c r="AQ358" s="137"/>
      <c r="AR358" s="137"/>
      <c r="AS358" s="137"/>
      <c r="AT358" s="137"/>
      <c r="AU358" s="137"/>
      <c r="AV358" s="137"/>
      <c r="AW358" s="137"/>
      <c r="AX358" s="1"/>
      <c r="AY358" s="1"/>
      <c r="AZ358" s="1"/>
    </row>
    <row r="359" ht="31.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2"/>
      <c r="AF359" s="1"/>
      <c r="AG359" s="1"/>
      <c r="AH359" s="2"/>
      <c r="AI359" s="2"/>
      <c r="AJ359" s="136"/>
      <c r="AK359" s="137"/>
      <c r="AL359" s="137"/>
      <c r="AM359" s="137"/>
      <c r="AN359" s="137"/>
      <c r="AO359" s="137"/>
      <c r="AP359" s="137"/>
      <c r="AQ359" s="137"/>
      <c r="AR359" s="137"/>
      <c r="AS359" s="137"/>
      <c r="AT359" s="137"/>
      <c r="AU359" s="137"/>
      <c r="AV359" s="137"/>
      <c r="AW359" s="137"/>
      <c r="AX359" s="1"/>
      <c r="AY359" s="1"/>
      <c r="AZ359" s="1"/>
    </row>
    <row r="360" ht="31.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2"/>
      <c r="AF360" s="1"/>
      <c r="AG360" s="1"/>
      <c r="AH360" s="2"/>
      <c r="AI360" s="2"/>
      <c r="AJ360" s="136"/>
      <c r="AK360" s="137"/>
      <c r="AL360" s="137"/>
      <c r="AM360" s="137"/>
      <c r="AN360" s="137"/>
      <c r="AO360" s="137"/>
      <c r="AP360" s="137"/>
      <c r="AQ360" s="137"/>
      <c r="AR360" s="137"/>
      <c r="AS360" s="137"/>
      <c r="AT360" s="137"/>
      <c r="AU360" s="137"/>
      <c r="AV360" s="137"/>
      <c r="AW360" s="137"/>
      <c r="AX360" s="1"/>
      <c r="AY360" s="1"/>
      <c r="AZ360" s="1"/>
    </row>
    <row r="361" ht="31.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2"/>
      <c r="AF361" s="1"/>
      <c r="AG361" s="1"/>
      <c r="AH361" s="2"/>
      <c r="AI361" s="2"/>
      <c r="AJ361" s="136"/>
      <c r="AK361" s="137"/>
      <c r="AL361" s="137"/>
      <c r="AM361" s="137"/>
      <c r="AN361" s="137"/>
      <c r="AO361" s="137"/>
      <c r="AP361" s="137"/>
      <c r="AQ361" s="137"/>
      <c r="AR361" s="137"/>
      <c r="AS361" s="137"/>
      <c r="AT361" s="137"/>
      <c r="AU361" s="137"/>
      <c r="AV361" s="137"/>
      <c r="AW361" s="137"/>
      <c r="AX361" s="1"/>
      <c r="AY361" s="1"/>
      <c r="AZ361" s="1"/>
    </row>
    <row r="362" ht="31.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2"/>
      <c r="AF362" s="1"/>
      <c r="AG362" s="1"/>
      <c r="AH362" s="2"/>
      <c r="AI362" s="2"/>
      <c r="AJ362" s="136"/>
      <c r="AK362" s="137"/>
      <c r="AL362" s="137"/>
      <c r="AM362" s="137"/>
      <c r="AN362" s="137"/>
      <c r="AO362" s="137"/>
      <c r="AP362" s="137"/>
      <c r="AQ362" s="137"/>
      <c r="AR362" s="137"/>
      <c r="AS362" s="137"/>
      <c r="AT362" s="137"/>
      <c r="AU362" s="137"/>
      <c r="AV362" s="137"/>
      <c r="AW362" s="137"/>
      <c r="AX362" s="1"/>
      <c r="AY362" s="1"/>
      <c r="AZ362" s="1"/>
    </row>
    <row r="363" ht="31.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2"/>
      <c r="AF363" s="1"/>
      <c r="AG363" s="1"/>
      <c r="AH363" s="2"/>
      <c r="AI363" s="2"/>
      <c r="AJ363" s="136"/>
      <c r="AK363" s="137"/>
      <c r="AL363" s="137"/>
      <c r="AM363" s="137"/>
      <c r="AN363" s="137"/>
      <c r="AO363" s="137"/>
      <c r="AP363" s="137"/>
      <c r="AQ363" s="137"/>
      <c r="AR363" s="137"/>
      <c r="AS363" s="137"/>
      <c r="AT363" s="137"/>
      <c r="AU363" s="137"/>
      <c r="AV363" s="137"/>
      <c r="AW363" s="137"/>
      <c r="AX363" s="1"/>
      <c r="AY363" s="1"/>
      <c r="AZ363" s="1"/>
    </row>
    <row r="364" ht="31.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2"/>
      <c r="AF364" s="1"/>
      <c r="AG364" s="1"/>
      <c r="AH364" s="2"/>
      <c r="AI364" s="2"/>
      <c r="AJ364" s="136"/>
      <c r="AK364" s="137"/>
      <c r="AL364" s="137"/>
      <c r="AM364" s="137"/>
      <c r="AN364" s="137"/>
      <c r="AO364" s="137"/>
      <c r="AP364" s="137"/>
      <c r="AQ364" s="137"/>
      <c r="AR364" s="137"/>
      <c r="AS364" s="137"/>
      <c r="AT364" s="137"/>
      <c r="AU364" s="137"/>
      <c r="AV364" s="137"/>
      <c r="AW364" s="137"/>
      <c r="AX364" s="1"/>
      <c r="AY364" s="1"/>
      <c r="AZ364" s="1"/>
    </row>
    <row r="365" ht="31.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2"/>
      <c r="AF365" s="1"/>
      <c r="AG365" s="1"/>
      <c r="AH365" s="2"/>
      <c r="AI365" s="2"/>
      <c r="AJ365" s="136"/>
      <c r="AK365" s="137"/>
      <c r="AL365" s="137"/>
      <c r="AM365" s="137"/>
      <c r="AN365" s="137"/>
      <c r="AO365" s="137"/>
      <c r="AP365" s="137"/>
      <c r="AQ365" s="137"/>
      <c r="AR365" s="137"/>
      <c r="AS365" s="137"/>
      <c r="AT365" s="137"/>
      <c r="AU365" s="137"/>
      <c r="AV365" s="137"/>
      <c r="AW365" s="137"/>
      <c r="AX365" s="1"/>
      <c r="AY365" s="1"/>
      <c r="AZ365" s="1"/>
    </row>
    <row r="366" ht="31.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2"/>
      <c r="AF366" s="1"/>
      <c r="AG366" s="1"/>
      <c r="AH366" s="2"/>
      <c r="AI366" s="2"/>
      <c r="AJ366" s="136"/>
      <c r="AK366" s="137"/>
      <c r="AL366" s="137"/>
      <c r="AM366" s="137"/>
      <c r="AN366" s="137"/>
      <c r="AO366" s="137"/>
      <c r="AP366" s="137"/>
      <c r="AQ366" s="137"/>
      <c r="AR366" s="137"/>
      <c r="AS366" s="137"/>
      <c r="AT366" s="137"/>
      <c r="AU366" s="137"/>
      <c r="AV366" s="137"/>
      <c r="AW366" s="137"/>
      <c r="AX366" s="1"/>
      <c r="AY366" s="1"/>
      <c r="AZ366" s="1"/>
    </row>
    <row r="367" ht="31.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2"/>
      <c r="AF367" s="1"/>
      <c r="AG367" s="1"/>
      <c r="AH367" s="2"/>
      <c r="AI367" s="2"/>
      <c r="AJ367" s="136"/>
      <c r="AK367" s="137"/>
      <c r="AL367" s="137"/>
      <c r="AM367" s="137"/>
      <c r="AN367" s="137"/>
      <c r="AO367" s="137"/>
      <c r="AP367" s="137"/>
      <c r="AQ367" s="137"/>
      <c r="AR367" s="137"/>
      <c r="AS367" s="137"/>
      <c r="AT367" s="137"/>
      <c r="AU367" s="137"/>
      <c r="AV367" s="137"/>
      <c r="AW367" s="137"/>
      <c r="AX367" s="1"/>
      <c r="AY367" s="1"/>
      <c r="AZ367" s="1"/>
    </row>
    <row r="368" ht="31.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2"/>
      <c r="AF368" s="1"/>
      <c r="AG368" s="1"/>
      <c r="AH368" s="2"/>
      <c r="AI368" s="2"/>
      <c r="AJ368" s="136"/>
      <c r="AK368" s="137"/>
      <c r="AL368" s="137"/>
      <c r="AM368" s="137"/>
      <c r="AN368" s="137"/>
      <c r="AO368" s="137"/>
      <c r="AP368" s="137"/>
      <c r="AQ368" s="137"/>
      <c r="AR368" s="137"/>
      <c r="AS368" s="137"/>
      <c r="AT368" s="137"/>
      <c r="AU368" s="137"/>
      <c r="AV368" s="137"/>
      <c r="AW368" s="137"/>
      <c r="AX368" s="1"/>
      <c r="AY368" s="1"/>
      <c r="AZ368" s="1"/>
    </row>
    <row r="369" ht="31.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2"/>
      <c r="AF369" s="1"/>
      <c r="AG369" s="1"/>
      <c r="AH369" s="2"/>
      <c r="AI369" s="2"/>
      <c r="AJ369" s="136"/>
      <c r="AK369" s="137"/>
      <c r="AL369" s="137"/>
      <c r="AM369" s="137"/>
      <c r="AN369" s="137"/>
      <c r="AO369" s="137"/>
      <c r="AP369" s="137"/>
      <c r="AQ369" s="137"/>
      <c r="AR369" s="137"/>
      <c r="AS369" s="137"/>
      <c r="AT369" s="137"/>
      <c r="AU369" s="137"/>
      <c r="AV369" s="137"/>
      <c r="AW369" s="137"/>
      <c r="AX369" s="1"/>
      <c r="AY369" s="1"/>
      <c r="AZ369" s="1"/>
    </row>
    <row r="370" ht="31.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2"/>
      <c r="AF370" s="1"/>
      <c r="AG370" s="1"/>
      <c r="AH370" s="2"/>
      <c r="AI370" s="2"/>
      <c r="AJ370" s="136"/>
      <c r="AK370" s="137"/>
      <c r="AL370" s="137"/>
      <c r="AM370" s="137"/>
      <c r="AN370" s="137"/>
      <c r="AO370" s="137"/>
      <c r="AP370" s="137"/>
      <c r="AQ370" s="137"/>
      <c r="AR370" s="137"/>
      <c r="AS370" s="137"/>
      <c r="AT370" s="137"/>
      <c r="AU370" s="137"/>
      <c r="AV370" s="137"/>
      <c r="AW370" s="137"/>
      <c r="AX370" s="1"/>
      <c r="AY370" s="1"/>
      <c r="AZ370" s="1"/>
    </row>
    <row r="371" ht="31.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2"/>
      <c r="AF371" s="1"/>
      <c r="AG371" s="1"/>
      <c r="AH371" s="2"/>
      <c r="AI371" s="2"/>
      <c r="AJ371" s="136"/>
      <c r="AK371" s="137"/>
      <c r="AL371" s="137"/>
      <c r="AM371" s="137"/>
      <c r="AN371" s="137"/>
      <c r="AO371" s="137"/>
      <c r="AP371" s="137"/>
      <c r="AQ371" s="137"/>
      <c r="AR371" s="137"/>
      <c r="AS371" s="137"/>
      <c r="AT371" s="137"/>
      <c r="AU371" s="137"/>
      <c r="AV371" s="137"/>
      <c r="AW371" s="137"/>
      <c r="AX371" s="1"/>
      <c r="AY371" s="1"/>
      <c r="AZ371" s="1"/>
    </row>
    <row r="372" ht="31.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2"/>
      <c r="AF372" s="1"/>
      <c r="AG372" s="1"/>
      <c r="AH372" s="2"/>
      <c r="AI372" s="2"/>
      <c r="AJ372" s="136"/>
      <c r="AK372" s="137"/>
      <c r="AL372" s="137"/>
      <c r="AM372" s="137"/>
      <c r="AN372" s="137"/>
      <c r="AO372" s="137"/>
      <c r="AP372" s="137"/>
      <c r="AQ372" s="137"/>
      <c r="AR372" s="137"/>
      <c r="AS372" s="137"/>
      <c r="AT372" s="137"/>
      <c r="AU372" s="137"/>
      <c r="AV372" s="137"/>
      <c r="AW372" s="137"/>
      <c r="AX372" s="1"/>
      <c r="AY372" s="1"/>
      <c r="AZ372" s="1"/>
    </row>
    <row r="373" ht="31.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2"/>
      <c r="AF373" s="1"/>
      <c r="AG373" s="1"/>
      <c r="AH373" s="2"/>
      <c r="AI373" s="2"/>
      <c r="AJ373" s="136"/>
      <c r="AK373" s="137"/>
      <c r="AL373" s="137"/>
      <c r="AM373" s="137"/>
      <c r="AN373" s="137"/>
      <c r="AO373" s="137"/>
      <c r="AP373" s="137"/>
      <c r="AQ373" s="137"/>
      <c r="AR373" s="137"/>
      <c r="AS373" s="137"/>
      <c r="AT373" s="137"/>
      <c r="AU373" s="137"/>
      <c r="AV373" s="137"/>
      <c r="AW373" s="137"/>
      <c r="AX373" s="1"/>
      <c r="AY373" s="1"/>
      <c r="AZ373" s="1"/>
    </row>
    <row r="374" ht="31.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2"/>
      <c r="AF374" s="1"/>
      <c r="AG374" s="1"/>
      <c r="AH374" s="2"/>
      <c r="AI374" s="2"/>
      <c r="AJ374" s="136"/>
      <c r="AK374" s="137"/>
      <c r="AL374" s="137"/>
      <c r="AM374" s="137"/>
      <c r="AN374" s="137"/>
      <c r="AO374" s="137"/>
      <c r="AP374" s="137"/>
      <c r="AQ374" s="137"/>
      <c r="AR374" s="137"/>
      <c r="AS374" s="137"/>
      <c r="AT374" s="137"/>
      <c r="AU374" s="137"/>
      <c r="AV374" s="137"/>
      <c r="AW374" s="137"/>
      <c r="AX374" s="1"/>
      <c r="AY374" s="1"/>
      <c r="AZ374" s="1"/>
    </row>
    <row r="375" ht="31.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2"/>
      <c r="AF375" s="1"/>
      <c r="AG375" s="1"/>
      <c r="AH375" s="2"/>
      <c r="AI375" s="2"/>
      <c r="AJ375" s="136"/>
      <c r="AK375" s="137"/>
      <c r="AL375" s="137"/>
      <c r="AM375" s="137"/>
      <c r="AN375" s="137"/>
      <c r="AO375" s="137"/>
      <c r="AP375" s="137"/>
      <c r="AQ375" s="137"/>
      <c r="AR375" s="137"/>
      <c r="AS375" s="137"/>
      <c r="AT375" s="137"/>
      <c r="AU375" s="137"/>
      <c r="AV375" s="137"/>
      <c r="AW375" s="137"/>
      <c r="AX375" s="1"/>
      <c r="AY375" s="1"/>
      <c r="AZ375" s="1"/>
    </row>
    <row r="376" ht="31.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2"/>
      <c r="AF376" s="1"/>
      <c r="AG376" s="1"/>
      <c r="AH376" s="2"/>
      <c r="AI376" s="2"/>
      <c r="AJ376" s="136"/>
      <c r="AK376" s="137"/>
      <c r="AL376" s="137"/>
      <c r="AM376" s="137"/>
      <c r="AN376" s="137"/>
      <c r="AO376" s="137"/>
      <c r="AP376" s="137"/>
      <c r="AQ376" s="137"/>
      <c r="AR376" s="137"/>
      <c r="AS376" s="137"/>
      <c r="AT376" s="137"/>
      <c r="AU376" s="137"/>
      <c r="AV376" s="137"/>
      <c r="AW376" s="137"/>
      <c r="AX376" s="1"/>
      <c r="AY376" s="1"/>
      <c r="AZ376" s="1"/>
    </row>
    <row r="377" ht="31.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2"/>
      <c r="AF377" s="1"/>
      <c r="AG377" s="1"/>
      <c r="AH377" s="2"/>
      <c r="AI377" s="2"/>
      <c r="AJ377" s="136"/>
      <c r="AK377" s="137"/>
      <c r="AL377" s="137"/>
      <c r="AM377" s="137"/>
      <c r="AN377" s="137"/>
      <c r="AO377" s="137"/>
      <c r="AP377" s="137"/>
      <c r="AQ377" s="137"/>
      <c r="AR377" s="137"/>
      <c r="AS377" s="137"/>
      <c r="AT377" s="137"/>
      <c r="AU377" s="137"/>
      <c r="AV377" s="137"/>
      <c r="AW377" s="137"/>
      <c r="AX377" s="1"/>
      <c r="AY377" s="1"/>
      <c r="AZ377" s="1"/>
    </row>
    <row r="378" ht="31.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2"/>
      <c r="AF378" s="1"/>
      <c r="AG378" s="1"/>
      <c r="AH378" s="2"/>
      <c r="AI378" s="2"/>
      <c r="AJ378" s="136"/>
      <c r="AK378" s="137"/>
      <c r="AL378" s="137"/>
      <c r="AM378" s="137"/>
      <c r="AN378" s="137"/>
      <c r="AO378" s="137"/>
      <c r="AP378" s="137"/>
      <c r="AQ378" s="137"/>
      <c r="AR378" s="137"/>
      <c r="AS378" s="137"/>
      <c r="AT378" s="137"/>
      <c r="AU378" s="137"/>
      <c r="AV378" s="137"/>
      <c r="AW378" s="137"/>
      <c r="AX378" s="1"/>
      <c r="AY378" s="1"/>
      <c r="AZ378" s="1"/>
    </row>
    <row r="379" ht="31.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2"/>
      <c r="AF379" s="1"/>
      <c r="AG379" s="1"/>
      <c r="AH379" s="2"/>
      <c r="AI379" s="2"/>
      <c r="AJ379" s="136"/>
      <c r="AK379" s="137"/>
      <c r="AL379" s="137"/>
      <c r="AM379" s="137"/>
      <c r="AN379" s="137"/>
      <c r="AO379" s="137"/>
      <c r="AP379" s="137"/>
      <c r="AQ379" s="137"/>
      <c r="AR379" s="137"/>
      <c r="AS379" s="137"/>
      <c r="AT379" s="137"/>
      <c r="AU379" s="137"/>
      <c r="AV379" s="137"/>
      <c r="AW379" s="137"/>
      <c r="AX379" s="1"/>
      <c r="AY379" s="1"/>
      <c r="AZ379" s="1"/>
    </row>
    <row r="380" ht="31.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2"/>
      <c r="AF380" s="1"/>
      <c r="AG380" s="1"/>
      <c r="AH380" s="2"/>
      <c r="AI380" s="2"/>
      <c r="AJ380" s="136"/>
      <c r="AK380" s="137"/>
      <c r="AL380" s="137"/>
      <c r="AM380" s="137"/>
      <c r="AN380" s="137"/>
      <c r="AO380" s="137"/>
      <c r="AP380" s="137"/>
      <c r="AQ380" s="137"/>
      <c r="AR380" s="137"/>
      <c r="AS380" s="137"/>
      <c r="AT380" s="137"/>
      <c r="AU380" s="137"/>
      <c r="AV380" s="137"/>
      <c r="AW380" s="137"/>
      <c r="AX380" s="1"/>
      <c r="AY380" s="1"/>
      <c r="AZ380" s="1"/>
    </row>
    <row r="381" ht="31.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2"/>
      <c r="AF381" s="1"/>
      <c r="AG381" s="1"/>
      <c r="AH381" s="2"/>
      <c r="AI381" s="2"/>
      <c r="AJ381" s="136"/>
      <c r="AK381" s="137"/>
      <c r="AL381" s="137"/>
      <c r="AM381" s="137"/>
      <c r="AN381" s="137"/>
      <c r="AO381" s="137"/>
      <c r="AP381" s="137"/>
      <c r="AQ381" s="137"/>
      <c r="AR381" s="137"/>
      <c r="AS381" s="137"/>
      <c r="AT381" s="137"/>
      <c r="AU381" s="137"/>
      <c r="AV381" s="137"/>
      <c r="AW381" s="137"/>
      <c r="AX381" s="1"/>
      <c r="AY381" s="1"/>
      <c r="AZ381" s="1"/>
    </row>
    <row r="382" ht="31.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2"/>
      <c r="AF382" s="1"/>
      <c r="AG382" s="1"/>
      <c r="AH382" s="2"/>
      <c r="AI382" s="2"/>
      <c r="AJ382" s="136"/>
      <c r="AK382" s="137"/>
      <c r="AL382" s="137"/>
      <c r="AM382" s="137"/>
      <c r="AN382" s="137"/>
      <c r="AO382" s="137"/>
      <c r="AP382" s="137"/>
      <c r="AQ382" s="137"/>
      <c r="AR382" s="137"/>
      <c r="AS382" s="137"/>
      <c r="AT382" s="137"/>
      <c r="AU382" s="137"/>
      <c r="AV382" s="137"/>
      <c r="AW382" s="137"/>
      <c r="AX382" s="1"/>
      <c r="AY382" s="1"/>
      <c r="AZ382" s="1"/>
    </row>
    <row r="383" ht="31.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2"/>
      <c r="AF383" s="1"/>
      <c r="AG383" s="1"/>
      <c r="AH383" s="2"/>
      <c r="AI383" s="2"/>
      <c r="AJ383" s="136"/>
      <c r="AK383" s="137"/>
      <c r="AL383" s="137"/>
      <c r="AM383" s="137"/>
      <c r="AN383" s="137"/>
      <c r="AO383" s="137"/>
      <c r="AP383" s="137"/>
      <c r="AQ383" s="137"/>
      <c r="AR383" s="137"/>
      <c r="AS383" s="137"/>
      <c r="AT383" s="137"/>
      <c r="AU383" s="137"/>
      <c r="AV383" s="137"/>
      <c r="AW383" s="137"/>
      <c r="AX383" s="1"/>
      <c r="AY383" s="1"/>
      <c r="AZ383" s="1"/>
    </row>
    <row r="384" ht="31.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2"/>
      <c r="AF384" s="1"/>
      <c r="AG384" s="1"/>
      <c r="AH384" s="2"/>
      <c r="AI384" s="2"/>
      <c r="AJ384" s="136"/>
      <c r="AK384" s="137"/>
      <c r="AL384" s="137"/>
      <c r="AM384" s="137"/>
      <c r="AN384" s="137"/>
      <c r="AO384" s="137"/>
      <c r="AP384" s="137"/>
      <c r="AQ384" s="137"/>
      <c r="AR384" s="137"/>
      <c r="AS384" s="137"/>
      <c r="AT384" s="137"/>
      <c r="AU384" s="137"/>
      <c r="AV384" s="137"/>
      <c r="AW384" s="137"/>
      <c r="AX384" s="1"/>
      <c r="AY384" s="1"/>
      <c r="AZ384" s="1"/>
    </row>
    <row r="385" ht="31.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2"/>
      <c r="AF385" s="1"/>
      <c r="AG385" s="1"/>
      <c r="AH385" s="2"/>
      <c r="AI385" s="2"/>
      <c r="AJ385" s="136"/>
      <c r="AK385" s="137"/>
      <c r="AL385" s="137"/>
      <c r="AM385" s="137"/>
      <c r="AN385" s="137"/>
      <c r="AO385" s="137"/>
      <c r="AP385" s="137"/>
      <c r="AQ385" s="137"/>
      <c r="AR385" s="137"/>
      <c r="AS385" s="137"/>
      <c r="AT385" s="137"/>
      <c r="AU385" s="137"/>
      <c r="AV385" s="137"/>
      <c r="AW385" s="137"/>
      <c r="AX385" s="1"/>
      <c r="AY385" s="1"/>
      <c r="AZ385" s="1"/>
    </row>
    <row r="386" ht="31.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2"/>
      <c r="AF386" s="1"/>
      <c r="AG386" s="1"/>
      <c r="AH386" s="2"/>
      <c r="AI386" s="2"/>
      <c r="AJ386" s="136"/>
      <c r="AK386" s="137"/>
      <c r="AL386" s="137"/>
      <c r="AM386" s="137"/>
      <c r="AN386" s="137"/>
      <c r="AO386" s="137"/>
      <c r="AP386" s="137"/>
      <c r="AQ386" s="137"/>
      <c r="AR386" s="137"/>
      <c r="AS386" s="137"/>
      <c r="AT386" s="137"/>
      <c r="AU386" s="137"/>
      <c r="AV386" s="137"/>
      <c r="AW386" s="137"/>
      <c r="AX386" s="1"/>
      <c r="AY386" s="1"/>
      <c r="AZ386" s="1"/>
    </row>
    <row r="387" ht="31.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2"/>
      <c r="AF387" s="1"/>
      <c r="AG387" s="1"/>
      <c r="AH387" s="2"/>
      <c r="AI387" s="2"/>
      <c r="AJ387" s="136"/>
      <c r="AK387" s="137"/>
      <c r="AL387" s="137"/>
      <c r="AM387" s="137"/>
      <c r="AN387" s="137"/>
      <c r="AO387" s="137"/>
      <c r="AP387" s="137"/>
      <c r="AQ387" s="137"/>
      <c r="AR387" s="137"/>
      <c r="AS387" s="137"/>
      <c r="AT387" s="137"/>
      <c r="AU387" s="137"/>
      <c r="AV387" s="137"/>
      <c r="AW387" s="137"/>
      <c r="AX387" s="1"/>
      <c r="AY387" s="1"/>
      <c r="AZ387" s="1"/>
    </row>
    <row r="388" ht="31.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2"/>
      <c r="AF388" s="1"/>
      <c r="AG388" s="1"/>
      <c r="AH388" s="2"/>
      <c r="AI388" s="2"/>
      <c r="AJ388" s="136"/>
      <c r="AK388" s="137"/>
      <c r="AL388" s="137"/>
      <c r="AM388" s="137"/>
      <c r="AN388" s="137"/>
      <c r="AO388" s="137"/>
      <c r="AP388" s="137"/>
      <c r="AQ388" s="137"/>
      <c r="AR388" s="137"/>
      <c r="AS388" s="137"/>
      <c r="AT388" s="137"/>
      <c r="AU388" s="137"/>
      <c r="AV388" s="137"/>
      <c r="AW388" s="137"/>
      <c r="AX388" s="1"/>
      <c r="AY388" s="1"/>
      <c r="AZ388" s="1"/>
    </row>
    <row r="389" ht="31.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2"/>
      <c r="AF389" s="1"/>
      <c r="AG389" s="1"/>
      <c r="AH389" s="2"/>
      <c r="AI389" s="2"/>
      <c r="AJ389" s="136"/>
      <c r="AK389" s="137"/>
      <c r="AL389" s="137"/>
      <c r="AM389" s="137"/>
      <c r="AN389" s="137"/>
      <c r="AO389" s="137"/>
      <c r="AP389" s="137"/>
      <c r="AQ389" s="137"/>
      <c r="AR389" s="137"/>
      <c r="AS389" s="137"/>
      <c r="AT389" s="137"/>
      <c r="AU389" s="137"/>
      <c r="AV389" s="137"/>
      <c r="AW389" s="137"/>
      <c r="AX389" s="1"/>
      <c r="AY389" s="1"/>
      <c r="AZ389" s="1"/>
    </row>
    <row r="390" ht="31.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2"/>
      <c r="AF390" s="1"/>
      <c r="AG390" s="1"/>
      <c r="AH390" s="2"/>
      <c r="AI390" s="2"/>
      <c r="AJ390" s="136"/>
      <c r="AK390" s="137"/>
      <c r="AL390" s="137"/>
      <c r="AM390" s="137"/>
      <c r="AN390" s="137"/>
      <c r="AO390" s="137"/>
      <c r="AP390" s="137"/>
      <c r="AQ390" s="137"/>
      <c r="AR390" s="137"/>
      <c r="AS390" s="137"/>
      <c r="AT390" s="137"/>
      <c r="AU390" s="137"/>
      <c r="AV390" s="137"/>
      <c r="AW390" s="137"/>
      <c r="AX390" s="1"/>
      <c r="AY390" s="1"/>
      <c r="AZ390" s="1"/>
    </row>
    <row r="391" ht="31.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2"/>
      <c r="AF391" s="1"/>
      <c r="AG391" s="1"/>
      <c r="AH391" s="2"/>
      <c r="AI391" s="2"/>
      <c r="AJ391" s="136"/>
      <c r="AK391" s="137"/>
      <c r="AL391" s="137"/>
      <c r="AM391" s="137"/>
      <c r="AN391" s="137"/>
      <c r="AO391" s="137"/>
      <c r="AP391" s="137"/>
      <c r="AQ391" s="137"/>
      <c r="AR391" s="137"/>
      <c r="AS391" s="137"/>
      <c r="AT391" s="137"/>
      <c r="AU391" s="137"/>
      <c r="AV391" s="137"/>
      <c r="AW391" s="137"/>
      <c r="AX391" s="1"/>
      <c r="AY391" s="1"/>
      <c r="AZ391" s="1"/>
    </row>
    <row r="392" ht="31.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2"/>
      <c r="AF392" s="1"/>
      <c r="AG392" s="1"/>
      <c r="AH392" s="2"/>
      <c r="AI392" s="2"/>
      <c r="AJ392" s="136"/>
      <c r="AK392" s="137"/>
      <c r="AL392" s="137"/>
      <c r="AM392" s="137"/>
      <c r="AN392" s="137"/>
      <c r="AO392" s="137"/>
      <c r="AP392" s="137"/>
      <c r="AQ392" s="137"/>
      <c r="AR392" s="137"/>
      <c r="AS392" s="137"/>
      <c r="AT392" s="137"/>
      <c r="AU392" s="137"/>
      <c r="AV392" s="137"/>
      <c r="AW392" s="137"/>
      <c r="AX392" s="1"/>
      <c r="AY392" s="1"/>
      <c r="AZ392" s="1"/>
    </row>
    <row r="393" ht="31.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2"/>
      <c r="AF393" s="1"/>
      <c r="AG393" s="1"/>
      <c r="AH393" s="2"/>
      <c r="AI393" s="2"/>
      <c r="AJ393" s="136"/>
      <c r="AK393" s="137"/>
      <c r="AL393" s="137"/>
      <c r="AM393" s="137"/>
      <c r="AN393" s="137"/>
      <c r="AO393" s="137"/>
      <c r="AP393" s="137"/>
      <c r="AQ393" s="137"/>
      <c r="AR393" s="137"/>
      <c r="AS393" s="137"/>
      <c r="AT393" s="137"/>
      <c r="AU393" s="137"/>
      <c r="AV393" s="137"/>
      <c r="AW393" s="137"/>
      <c r="AX393" s="1"/>
      <c r="AY393" s="1"/>
      <c r="AZ393" s="1"/>
    </row>
    <row r="394" ht="31.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2"/>
      <c r="AF394" s="1"/>
      <c r="AG394" s="1"/>
      <c r="AH394" s="2"/>
      <c r="AI394" s="2"/>
      <c r="AJ394" s="136"/>
      <c r="AK394" s="137"/>
      <c r="AL394" s="137"/>
      <c r="AM394" s="137"/>
      <c r="AN394" s="137"/>
      <c r="AO394" s="137"/>
      <c r="AP394" s="137"/>
      <c r="AQ394" s="137"/>
      <c r="AR394" s="137"/>
      <c r="AS394" s="137"/>
      <c r="AT394" s="137"/>
      <c r="AU394" s="137"/>
      <c r="AV394" s="137"/>
      <c r="AW394" s="137"/>
      <c r="AX394" s="1"/>
      <c r="AY394" s="1"/>
      <c r="AZ394" s="1"/>
    </row>
    <row r="395" ht="31.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2"/>
      <c r="AF395" s="1"/>
      <c r="AG395" s="1"/>
      <c r="AH395" s="2"/>
      <c r="AI395" s="2"/>
      <c r="AJ395" s="136"/>
      <c r="AK395" s="137"/>
      <c r="AL395" s="137"/>
      <c r="AM395" s="137"/>
      <c r="AN395" s="137"/>
      <c r="AO395" s="137"/>
      <c r="AP395" s="137"/>
      <c r="AQ395" s="137"/>
      <c r="AR395" s="137"/>
      <c r="AS395" s="137"/>
      <c r="AT395" s="137"/>
      <c r="AU395" s="137"/>
      <c r="AV395" s="137"/>
      <c r="AW395" s="137"/>
      <c r="AX395" s="1"/>
      <c r="AY395" s="1"/>
      <c r="AZ395" s="1"/>
    </row>
    <row r="396" ht="31.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2"/>
      <c r="AF396" s="1"/>
      <c r="AG396" s="1"/>
      <c r="AH396" s="2"/>
      <c r="AI396" s="2"/>
      <c r="AJ396" s="136"/>
      <c r="AK396" s="137"/>
      <c r="AL396" s="137"/>
      <c r="AM396" s="137"/>
      <c r="AN396" s="137"/>
      <c r="AO396" s="137"/>
      <c r="AP396" s="137"/>
      <c r="AQ396" s="137"/>
      <c r="AR396" s="137"/>
      <c r="AS396" s="137"/>
      <c r="AT396" s="137"/>
      <c r="AU396" s="137"/>
      <c r="AV396" s="137"/>
      <c r="AW396" s="137"/>
      <c r="AX396" s="1"/>
      <c r="AY396" s="1"/>
      <c r="AZ396" s="1"/>
    </row>
    <row r="397" ht="31.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2"/>
      <c r="AF397" s="1"/>
      <c r="AG397" s="1"/>
      <c r="AH397" s="2"/>
      <c r="AI397" s="2"/>
      <c r="AJ397" s="136"/>
      <c r="AK397" s="137"/>
      <c r="AL397" s="137"/>
      <c r="AM397" s="137"/>
      <c r="AN397" s="137"/>
      <c r="AO397" s="137"/>
      <c r="AP397" s="137"/>
      <c r="AQ397" s="137"/>
      <c r="AR397" s="137"/>
      <c r="AS397" s="137"/>
      <c r="AT397" s="137"/>
      <c r="AU397" s="137"/>
      <c r="AV397" s="137"/>
      <c r="AW397" s="137"/>
      <c r="AX397" s="1"/>
      <c r="AY397" s="1"/>
      <c r="AZ397" s="1"/>
    </row>
    <row r="398" ht="31.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2"/>
      <c r="AF398" s="1"/>
      <c r="AG398" s="1"/>
      <c r="AH398" s="2"/>
      <c r="AI398" s="2"/>
      <c r="AJ398" s="136"/>
      <c r="AK398" s="137"/>
      <c r="AL398" s="137"/>
      <c r="AM398" s="137"/>
      <c r="AN398" s="137"/>
      <c r="AO398" s="137"/>
      <c r="AP398" s="137"/>
      <c r="AQ398" s="137"/>
      <c r="AR398" s="137"/>
      <c r="AS398" s="137"/>
      <c r="AT398" s="137"/>
      <c r="AU398" s="137"/>
      <c r="AV398" s="137"/>
      <c r="AW398" s="137"/>
      <c r="AX398" s="1"/>
      <c r="AY398" s="1"/>
      <c r="AZ398" s="1"/>
    </row>
    <row r="399" ht="31.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2"/>
      <c r="AF399" s="1"/>
      <c r="AG399" s="1"/>
      <c r="AH399" s="2"/>
      <c r="AI399" s="2"/>
      <c r="AJ399" s="136"/>
      <c r="AK399" s="137"/>
      <c r="AL399" s="137"/>
      <c r="AM399" s="137"/>
      <c r="AN399" s="137"/>
      <c r="AO399" s="137"/>
      <c r="AP399" s="137"/>
      <c r="AQ399" s="137"/>
      <c r="AR399" s="137"/>
      <c r="AS399" s="137"/>
      <c r="AT399" s="137"/>
      <c r="AU399" s="137"/>
      <c r="AV399" s="137"/>
      <c r="AW399" s="137"/>
      <c r="AX399" s="1"/>
      <c r="AY399" s="1"/>
      <c r="AZ399" s="1"/>
    </row>
    <row r="400" ht="31.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2"/>
      <c r="AF400" s="1"/>
      <c r="AG400" s="1"/>
      <c r="AH400" s="2"/>
      <c r="AI400" s="2"/>
      <c r="AJ400" s="136"/>
      <c r="AK400" s="137"/>
      <c r="AL400" s="137"/>
      <c r="AM400" s="137"/>
      <c r="AN400" s="137"/>
      <c r="AO400" s="137"/>
      <c r="AP400" s="137"/>
      <c r="AQ400" s="137"/>
      <c r="AR400" s="137"/>
      <c r="AS400" s="137"/>
      <c r="AT400" s="137"/>
      <c r="AU400" s="137"/>
      <c r="AV400" s="137"/>
      <c r="AW400" s="137"/>
      <c r="AX400" s="1"/>
      <c r="AY400" s="1"/>
      <c r="AZ400" s="1"/>
    </row>
    <row r="401" ht="31.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2"/>
      <c r="AF401" s="1"/>
      <c r="AG401" s="1"/>
      <c r="AH401" s="2"/>
      <c r="AI401" s="2"/>
      <c r="AJ401" s="136"/>
      <c r="AK401" s="137"/>
      <c r="AL401" s="137"/>
      <c r="AM401" s="137"/>
      <c r="AN401" s="137"/>
      <c r="AO401" s="137"/>
      <c r="AP401" s="137"/>
      <c r="AQ401" s="137"/>
      <c r="AR401" s="137"/>
      <c r="AS401" s="137"/>
      <c r="AT401" s="137"/>
      <c r="AU401" s="137"/>
      <c r="AV401" s="137"/>
      <c r="AW401" s="137"/>
      <c r="AX401" s="1"/>
      <c r="AY401" s="1"/>
      <c r="AZ401" s="1"/>
    </row>
    <row r="402" ht="31.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2"/>
      <c r="AF402" s="1"/>
      <c r="AG402" s="1"/>
      <c r="AH402" s="2"/>
      <c r="AI402" s="2"/>
      <c r="AJ402" s="136"/>
      <c r="AK402" s="137"/>
      <c r="AL402" s="137"/>
      <c r="AM402" s="137"/>
      <c r="AN402" s="137"/>
      <c r="AO402" s="137"/>
      <c r="AP402" s="137"/>
      <c r="AQ402" s="137"/>
      <c r="AR402" s="137"/>
      <c r="AS402" s="137"/>
      <c r="AT402" s="137"/>
      <c r="AU402" s="137"/>
      <c r="AV402" s="137"/>
      <c r="AW402" s="137"/>
      <c r="AX402" s="1"/>
      <c r="AY402" s="1"/>
      <c r="AZ402" s="1"/>
    </row>
    <row r="403" ht="31.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2"/>
      <c r="AF403" s="1"/>
      <c r="AG403" s="1"/>
      <c r="AH403" s="2"/>
      <c r="AI403" s="2"/>
      <c r="AJ403" s="136"/>
      <c r="AK403" s="137"/>
      <c r="AL403" s="137"/>
      <c r="AM403" s="137"/>
      <c r="AN403" s="137"/>
      <c r="AO403" s="137"/>
      <c r="AP403" s="137"/>
      <c r="AQ403" s="137"/>
      <c r="AR403" s="137"/>
      <c r="AS403" s="137"/>
      <c r="AT403" s="137"/>
      <c r="AU403" s="137"/>
      <c r="AV403" s="137"/>
      <c r="AW403" s="137"/>
      <c r="AX403" s="1"/>
      <c r="AY403" s="1"/>
      <c r="AZ403" s="1"/>
    </row>
    <row r="404" ht="31.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2"/>
      <c r="AF404" s="1"/>
      <c r="AG404" s="1"/>
      <c r="AH404" s="2"/>
      <c r="AI404" s="2"/>
      <c r="AJ404" s="136"/>
      <c r="AK404" s="137"/>
      <c r="AL404" s="137"/>
      <c r="AM404" s="137"/>
      <c r="AN404" s="137"/>
      <c r="AO404" s="137"/>
      <c r="AP404" s="137"/>
      <c r="AQ404" s="137"/>
      <c r="AR404" s="137"/>
      <c r="AS404" s="137"/>
      <c r="AT404" s="137"/>
      <c r="AU404" s="137"/>
      <c r="AV404" s="137"/>
      <c r="AW404" s="137"/>
      <c r="AX404" s="1"/>
      <c r="AY404" s="1"/>
      <c r="AZ404" s="1"/>
    </row>
    <row r="405" ht="31.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2"/>
      <c r="AF405" s="1"/>
      <c r="AG405" s="1"/>
      <c r="AH405" s="2"/>
      <c r="AI405" s="2"/>
      <c r="AJ405" s="136"/>
      <c r="AK405" s="137"/>
      <c r="AL405" s="137"/>
      <c r="AM405" s="137"/>
      <c r="AN405" s="137"/>
      <c r="AO405" s="137"/>
      <c r="AP405" s="137"/>
      <c r="AQ405" s="137"/>
      <c r="AR405" s="137"/>
      <c r="AS405" s="137"/>
      <c r="AT405" s="137"/>
      <c r="AU405" s="137"/>
      <c r="AV405" s="137"/>
      <c r="AW405" s="137"/>
      <c r="AX405" s="1"/>
      <c r="AY405" s="1"/>
      <c r="AZ405" s="1"/>
    </row>
    <row r="406" ht="31.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2"/>
      <c r="AF406" s="1"/>
      <c r="AG406" s="1"/>
      <c r="AH406" s="2"/>
      <c r="AI406" s="2"/>
      <c r="AJ406" s="136"/>
      <c r="AK406" s="137"/>
      <c r="AL406" s="137"/>
      <c r="AM406" s="137"/>
      <c r="AN406" s="137"/>
      <c r="AO406" s="137"/>
      <c r="AP406" s="137"/>
      <c r="AQ406" s="137"/>
      <c r="AR406" s="137"/>
      <c r="AS406" s="137"/>
      <c r="AT406" s="137"/>
      <c r="AU406" s="137"/>
      <c r="AV406" s="137"/>
      <c r="AW406" s="137"/>
      <c r="AX406" s="1"/>
      <c r="AY406" s="1"/>
      <c r="AZ406" s="1"/>
    </row>
    <row r="407" ht="31.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2"/>
      <c r="AF407" s="1"/>
      <c r="AG407" s="1"/>
      <c r="AH407" s="2"/>
      <c r="AI407" s="2"/>
      <c r="AJ407" s="136"/>
      <c r="AK407" s="137"/>
      <c r="AL407" s="137"/>
      <c r="AM407" s="137"/>
      <c r="AN407" s="137"/>
      <c r="AO407" s="137"/>
      <c r="AP407" s="137"/>
      <c r="AQ407" s="137"/>
      <c r="AR407" s="137"/>
      <c r="AS407" s="137"/>
      <c r="AT407" s="137"/>
      <c r="AU407" s="137"/>
      <c r="AV407" s="137"/>
      <c r="AW407" s="137"/>
      <c r="AX407" s="1"/>
      <c r="AY407" s="1"/>
      <c r="AZ407" s="1"/>
    </row>
    <row r="408" ht="31.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2"/>
      <c r="AF408" s="1"/>
      <c r="AG408" s="1"/>
      <c r="AH408" s="2"/>
      <c r="AI408" s="2"/>
      <c r="AJ408" s="136"/>
      <c r="AK408" s="137"/>
      <c r="AL408" s="137"/>
      <c r="AM408" s="137"/>
      <c r="AN408" s="137"/>
      <c r="AO408" s="137"/>
      <c r="AP408" s="137"/>
      <c r="AQ408" s="137"/>
      <c r="AR408" s="137"/>
      <c r="AS408" s="137"/>
      <c r="AT408" s="137"/>
      <c r="AU408" s="137"/>
      <c r="AV408" s="137"/>
      <c r="AW408" s="137"/>
      <c r="AX408" s="1"/>
      <c r="AY408" s="1"/>
      <c r="AZ408" s="1"/>
    </row>
    <row r="409" ht="31.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2"/>
      <c r="AF409" s="1"/>
      <c r="AG409" s="1"/>
      <c r="AH409" s="2"/>
      <c r="AI409" s="2"/>
      <c r="AJ409" s="136"/>
      <c r="AK409" s="137"/>
      <c r="AL409" s="137"/>
      <c r="AM409" s="137"/>
      <c r="AN409" s="137"/>
      <c r="AO409" s="137"/>
      <c r="AP409" s="137"/>
      <c r="AQ409" s="137"/>
      <c r="AR409" s="137"/>
      <c r="AS409" s="137"/>
      <c r="AT409" s="137"/>
      <c r="AU409" s="137"/>
      <c r="AV409" s="137"/>
      <c r="AW409" s="137"/>
      <c r="AX409" s="1"/>
      <c r="AY409" s="1"/>
      <c r="AZ409" s="1"/>
    </row>
    <row r="410" ht="31.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2"/>
      <c r="AF410" s="1"/>
      <c r="AG410" s="1"/>
      <c r="AH410" s="2"/>
      <c r="AI410" s="2"/>
      <c r="AJ410" s="136"/>
      <c r="AK410" s="137"/>
      <c r="AL410" s="137"/>
      <c r="AM410" s="137"/>
      <c r="AN410" s="137"/>
      <c r="AO410" s="137"/>
      <c r="AP410" s="137"/>
      <c r="AQ410" s="137"/>
      <c r="AR410" s="137"/>
      <c r="AS410" s="137"/>
      <c r="AT410" s="137"/>
      <c r="AU410" s="137"/>
      <c r="AV410" s="137"/>
      <c r="AW410" s="137"/>
      <c r="AX410" s="1"/>
      <c r="AY410" s="1"/>
      <c r="AZ410" s="1"/>
    </row>
    <row r="411" ht="31.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2"/>
      <c r="AF411" s="1"/>
      <c r="AG411" s="1"/>
      <c r="AH411" s="2"/>
      <c r="AI411" s="2"/>
      <c r="AJ411" s="136"/>
      <c r="AK411" s="137"/>
      <c r="AL411" s="137"/>
      <c r="AM411" s="137"/>
      <c r="AN411" s="137"/>
      <c r="AO411" s="137"/>
      <c r="AP411" s="137"/>
      <c r="AQ411" s="137"/>
      <c r="AR411" s="137"/>
      <c r="AS411" s="137"/>
      <c r="AT411" s="137"/>
      <c r="AU411" s="137"/>
      <c r="AV411" s="137"/>
      <c r="AW411" s="137"/>
      <c r="AX411" s="1"/>
      <c r="AY411" s="1"/>
      <c r="AZ411" s="1"/>
    </row>
    <row r="412" ht="31.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2"/>
      <c r="AF412" s="1"/>
      <c r="AG412" s="1"/>
      <c r="AH412" s="2"/>
      <c r="AI412" s="2"/>
      <c r="AJ412" s="136"/>
      <c r="AK412" s="137"/>
      <c r="AL412" s="137"/>
      <c r="AM412" s="137"/>
      <c r="AN412" s="137"/>
      <c r="AO412" s="137"/>
      <c r="AP412" s="137"/>
      <c r="AQ412" s="137"/>
      <c r="AR412" s="137"/>
      <c r="AS412" s="137"/>
      <c r="AT412" s="137"/>
      <c r="AU412" s="137"/>
      <c r="AV412" s="137"/>
      <c r="AW412" s="137"/>
      <c r="AX412" s="1"/>
      <c r="AY412" s="1"/>
      <c r="AZ412" s="1"/>
    </row>
    <row r="413" ht="31.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2"/>
      <c r="AF413" s="1"/>
      <c r="AG413" s="1"/>
      <c r="AH413" s="2"/>
      <c r="AI413" s="2"/>
      <c r="AJ413" s="136"/>
      <c r="AK413" s="137"/>
      <c r="AL413" s="137"/>
      <c r="AM413" s="137"/>
      <c r="AN413" s="137"/>
      <c r="AO413" s="137"/>
      <c r="AP413" s="137"/>
      <c r="AQ413" s="137"/>
      <c r="AR413" s="137"/>
      <c r="AS413" s="137"/>
      <c r="AT413" s="137"/>
      <c r="AU413" s="137"/>
      <c r="AV413" s="137"/>
      <c r="AW413" s="137"/>
      <c r="AX413" s="1"/>
      <c r="AY413" s="1"/>
      <c r="AZ413" s="1"/>
    </row>
    <row r="414" ht="31.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2"/>
      <c r="AF414" s="1"/>
      <c r="AG414" s="1"/>
      <c r="AH414" s="2"/>
      <c r="AI414" s="2"/>
      <c r="AJ414" s="136"/>
      <c r="AK414" s="137"/>
      <c r="AL414" s="137"/>
      <c r="AM414" s="137"/>
      <c r="AN414" s="137"/>
      <c r="AO414" s="137"/>
      <c r="AP414" s="137"/>
      <c r="AQ414" s="137"/>
      <c r="AR414" s="137"/>
      <c r="AS414" s="137"/>
      <c r="AT414" s="137"/>
      <c r="AU414" s="137"/>
      <c r="AV414" s="137"/>
      <c r="AW414" s="137"/>
      <c r="AX414" s="1"/>
      <c r="AY414" s="1"/>
      <c r="AZ414" s="1"/>
    </row>
    <row r="415" ht="31.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2"/>
      <c r="AF415" s="1"/>
      <c r="AG415" s="1"/>
      <c r="AH415" s="2"/>
      <c r="AI415" s="2"/>
      <c r="AJ415" s="136"/>
      <c r="AK415" s="137"/>
      <c r="AL415" s="137"/>
      <c r="AM415" s="137"/>
      <c r="AN415" s="137"/>
      <c r="AO415" s="137"/>
      <c r="AP415" s="137"/>
      <c r="AQ415" s="137"/>
      <c r="AR415" s="137"/>
      <c r="AS415" s="137"/>
      <c r="AT415" s="137"/>
      <c r="AU415" s="137"/>
      <c r="AV415" s="137"/>
      <c r="AW415" s="137"/>
      <c r="AX415" s="1"/>
      <c r="AY415" s="1"/>
      <c r="AZ415" s="1"/>
    </row>
    <row r="416" ht="31.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2"/>
      <c r="AF416" s="1"/>
      <c r="AG416" s="1"/>
      <c r="AH416" s="2"/>
      <c r="AI416" s="2"/>
      <c r="AJ416" s="136"/>
      <c r="AK416" s="137"/>
      <c r="AL416" s="137"/>
      <c r="AM416" s="137"/>
      <c r="AN416" s="137"/>
      <c r="AO416" s="137"/>
      <c r="AP416" s="137"/>
      <c r="AQ416" s="137"/>
      <c r="AR416" s="137"/>
      <c r="AS416" s="137"/>
      <c r="AT416" s="137"/>
      <c r="AU416" s="137"/>
      <c r="AV416" s="137"/>
      <c r="AW416" s="137"/>
      <c r="AX416" s="1"/>
      <c r="AY416" s="1"/>
      <c r="AZ416" s="1"/>
    </row>
    <row r="417" ht="31.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2"/>
      <c r="AF417" s="1"/>
      <c r="AG417" s="1"/>
      <c r="AH417" s="2"/>
      <c r="AI417" s="2"/>
      <c r="AJ417" s="136"/>
      <c r="AK417" s="137"/>
      <c r="AL417" s="137"/>
      <c r="AM417" s="137"/>
      <c r="AN417" s="137"/>
      <c r="AO417" s="137"/>
      <c r="AP417" s="137"/>
      <c r="AQ417" s="137"/>
      <c r="AR417" s="137"/>
      <c r="AS417" s="137"/>
      <c r="AT417" s="137"/>
      <c r="AU417" s="137"/>
      <c r="AV417" s="137"/>
      <c r="AW417" s="137"/>
      <c r="AX417" s="1"/>
      <c r="AY417" s="1"/>
      <c r="AZ417" s="1"/>
    </row>
    <row r="418" ht="31.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2"/>
      <c r="AF418" s="1"/>
      <c r="AG418" s="1"/>
      <c r="AH418" s="2"/>
      <c r="AI418" s="2"/>
      <c r="AJ418" s="136"/>
      <c r="AK418" s="137"/>
      <c r="AL418" s="137"/>
      <c r="AM418" s="137"/>
      <c r="AN418" s="137"/>
      <c r="AO418" s="137"/>
      <c r="AP418" s="137"/>
      <c r="AQ418" s="137"/>
      <c r="AR418" s="137"/>
      <c r="AS418" s="137"/>
      <c r="AT418" s="137"/>
      <c r="AU418" s="137"/>
      <c r="AV418" s="137"/>
      <c r="AW418" s="137"/>
      <c r="AX418" s="1"/>
      <c r="AY418" s="1"/>
      <c r="AZ418" s="1"/>
    </row>
    <row r="419" ht="31.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2"/>
      <c r="AF419" s="1"/>
      <c r="AG419" s="1"/>
      <c r="AH419" s="2"/>
      <c r="AI419" s="2"/>
      <c r="AJ419" s="136"/>
      <c r="AK419" s="137"/>
      <c r="AL419" s="137"/>
      <c r="AM419" s="137"/>
      <c r="AN419" s="137"/>
      <c r="AO419" s="137"/>
      <c r="AP419" s="137"/>
      <c r="AQ419" s="137"/>
      <c r="AR419" s="137"/>
      <c r="AS419" s="137"/>
      <c r="AT419" s="137"/>
      <c r="AU419" s="137"/>
      <c r="AV419" s="137"/>
      <c r="AW419" s="137"/>
      <c r="AX419" s="1"/>
      <c r="AY419" s="1"/>
      <c r="AZ419" s="1"/>
    </row>
    <row r="420" ht="31.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2"/>
      <c r="AF420" s="1"/>
      <c r="AG420" s="1"/>
      <c r="AH420" s="2"/>
      <c r="AI420" s="2"/>
      <c r="AJ420" s="136"/>
      <c r="AK420" s="137"/>
      <c r="AL420" s="137"/>
      <c r="AM420" s="137"/>
      <c r="AN420" s="137"/>
      <c r="AO420" s="137"/>
      <c r="AP420" s="137"/>
      <c r="AQ420" s="137"/>
      <c r="AR420" s="137"/>
      <c r="AS420" s="137"/>
      <c r="AT420" s="137"/>
      <c r="AU420" s="137"/>
      <c r="AV420" s="137"/>
      <c r="AW420" s="137"/>
      <c r="AX420" s="1"/>
      <c r="AY420" s="1"/>
      <c r="AZ420" s="1"/>
    </row>
    <row r="421" ht="31.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2"/>
      <c r="AF421" s="1"/>
      <c r="AG421" s="1"/>
      <c r="AH421" s="2"/>
      <c r="AI421" s="2"/>
      <c r="AJ421" s="136"/>
      <c r="AK421" s="137"/>
      <c r="AL421" s="137"/>
      <c r="AM421" s="137"/>
      <c r="AN421" s="137"/>
      <c r="AO421" s="137"/>
      <c r="AP421" s="137"/>
      <c r="AQ421" s="137"/>
      <c r="AR421" s="137"/>
      <c r="AS421" s="137"/>
      <c r="AT421" s="137"/>
      <c r="AU421" s="137"/>
      <c r="AV421" s="137"/>
      <c r="AW421" s="137"/>
      <c r="AX421" s="1"/>
      <c r="AY421" s="1"/>
      <c r="AZ421" s="1"/>
    </row>
    <row r="422" ht="31.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2"/>
      <c r="AF422" s="1"/>
      <c r="AG422" s="1"/>
      <c r="AH422" s="2"/>
      <c r="AI422" s="2"/>
      <c r="AJ422" s="136"/>
      <c r="AK422" s="137"/>
      <c r="AL422" s="137"/>
      <c r="AM422" s="137"/>
      <c r="AN422" s="137"/>
      <c r="AO422" s="137"/>
      <c r="AP422" s="137"/>
      <c r="AQ422" s="137"/>
      <c r="AR422" s="137"/>
      <c r="AS422" s="137"/>
      <c r="AT422" s="137"/>
      <c r="AU422" s="137"/>
      <c r="AV422" s="137"/>
      <c r="AW422" s="137"/>
      <c r="AX422" s="1"/>
      <c r="AY422" s="1"/>
      <c r="AZ422" s="1"/>
    </row>
    <row r="423" ht="31.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2"/>
      <c r="AF423" s="1"/>
      <c r="AG423" s="1"/>
      <c r="AH423" s="2"/>
      <c r="AI423" s="2"/>
      <c r="AJ423" s="136"/>
      <c r="AK423" s="137"/>
      <c r="AL423" s="137"/>
      <c r="AM423" s="137"/>
      <c r="AN423" s="137"/>
      <c r="AO423" s="137"/>
      <c r="AP423" s="137"/>
      <c r="AQ423" s="137"/>
      <c r="AR423" s="137"/>
      <c r="AS423" s="137"/>
      <c r="AT423" s="137"/>
      <c r="AU423" s="137"/>
      <c r="AV423" s="137"/>
      <c r="AW423" s="137"/>
      <c r="AX423" s="1"/>
      <c r="AY423" s="1"/>
      <c r="AZ423" s="1"/>
    </row>
    <row r="424" ht="31.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2"/>
      <c r="AF424" s="1"/>
      <c r="AG424" s="1"/>
      <c r="AH424" s="2"/>
      <c r="AI424" s="2"/>
      <c r="AJ424" s="136"/>
      <c r="AK424" s="137"/>
      <c r="AL424" s="137"/>
      <c r="AM424" s="137"/>
      <c r="AN424" s="137"/>
      <c r="AO424" s="137"/>
      <c r="AP424" s="137"/>
      <c r="AQ424" s="137"/>
      <c r="AR424" s="137"/>
      <c r="AS424" s="137"/>
      <c r="AT424" s="137"/>
      <c r="AU424" s="137"/>
      <c r="AV424" s="137"/>
      <c r="AW424" s="137"/>
      <c r="AX424" s="1"/>
      <c r="AY424" s="1"/>
      <c r="AZ424" s="1"/>
    </row>
    <row r="425" ht="31.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2"/>
      <c r="AF425" s="1"/>
      <c r="AG425" s="1"/>
      <c r="AH425" s="2"/>
      <c r="AI425" s="2"/>
      <c r="AJ425" s="136"/>
      <c r="AK425" s="137"/>
      <c r="AL425" s="137"/>
      <c r="AM425" s="137"/>
      <c r="AN425" s="137"/>
      <c r="AO425" s="137"/>
      <c r="AP425" s="137"/>
      <c r="AQ425" s="137"/>
      <c r="AR425" s="137"/>
      <c r="AS425" s="137"/>
      <c r="AT425" s="137"/>
      <c r="AU425" s="137"/>
      <c r="AV425" s="137"/>
      <c r="AW425" s="137"/>
      <c r="AX425" s="1"/>
      <c r="AY425" s="1"/>
      <c r="AZ425" s="1"/>
    </row>
    <row r="426" ht="31.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2"/>
      <c r="AF426" s="1"/>
      <c r="AG426" s="1"/>
      <c r="AH426" s="2"/>
      <c r="AI426" s="2"/>
      <c r="AJ426" s="136"/>
      <c r="AK426" s="137"/>
      <c r="AL426" s="137"/>
      <c r="AM426" s="137"/>
      <c r="AN426" s="137"/>
      <c r="AO426" s="137"/>
      <c r="AP426" s="137"/>
      <c r="AQ426" s="137"/>
      <c r="AR426" s="137"/>
      <c r="AS426" s="137"/>
      <c r="AT426" s="137"/>
      <c r="AU426" s="137"/>
      <c r="AV426" s="137"/>
      <c r="AW426" s="137"/>
      <c r="AX426" s="1"/>
      <c r="AY426" s="1"/>
      <c r="AZ426" s="1"/>
    </row>
    <row r="427" ht="31.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2"/>
      <c r="AF427" s="1"/>
      <c r="AG427" s="1"/>
      <c r="AH427" s="2"/>
      <c r="AI427" s="2"/>
      <c r="AJ427" s="136"/>
      <c r="AK427" s="137"/>
      <c r="AL427" s="137"/>
      <c r="AM427" s="137"/>
      <c r="AN427" s="137"/>
      <c r="AO427" s="137"/>
      <c r="AP427" s="137"/>
      <c r="AQ427" s="137"/>
      <c r="AR427" s="137"/>
      <c r="AS427" s="137"/>
      <c r="AT427" s="137"/>
      <c r="AU427" s="137"/>
      <c r="AV427" s="137"/>
      <c r="AW427" s="137"/>
      <c r="AX427" s="1"/>
      <c r="AY427" s="1"/>
      <c r="AZ427" s="1"/>
    </row>
    <row r="428" ht="31.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2"/>
      <c r="AF428" s="1"/>
      <c r="AG428" s="1"/>
      <c r="AH428" s="2"/>
      <c r="AI428" s="2"/>
      <c r="AJ428" s="136"/>
      <c r="AK428" s="137"/>
      <c r="AL428" s="137"/>
      <c r="AM428" s="137"/>
      <c r="AN428" s="137"/>
      <c r="AO428" s="137"/>
      <c r="AP428" s="137"/>
      <c r="AQ428" s="137"/>
      <c r="AR428" s="137"/>
      <c r="AS428" s="137"/>
      <c r="AT428" s="137"/>
      <c r="AU428" s="137"/>
      <c r="AV428" s="137"/>
      <c r="AW428" s="137"/>
      <c r="AX428" s="1"/>
      <c r="AY428" s="1"/>
      <c r="AZ428" s="1"/>
    </row>
    <row r="429" ht="31.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2"/>
      <c r="AF429" s="1"/>
      <c r="AG429" s="1"/>
      <c r="AH429" s="2"/>
      <c r="AI429" s="2"/>
      <c r="AJ429" s="136"/>
      <c r="AK429" s="137"/>
      <c r="AL429" s="137"/>
      <c r="AM429" s="137"/>
      <c r="AN429" s="137"/>
      <c r="AO429" s="137"/>
      <c r="AP429" s="137"/>
      <c r="AQ429" s="137"/>
      <c r="AR429" s="137"/>
      <c r="AS429" s="137"/>
      <c r="AT429" s="137"/>
      <c r="AU429" s="137"/>
      <c r="AV429" s="137"/>
      <c r="AW429" s="137"/>
      <c r="AX429" s="1"/>
      <c r="AY429" s="1"/>
      <c r="AZ429" s="1"/>
    </row>
    <row r="430" ht="31.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2"/>
      <c r="AF430" s="1"/>
      <c r="AG430" s="1"/>
      <c r="AH430" s="2"/>
      <c r="AI430" s="2"/>
      <c r="AJ430" s="136"/>
      <c r="AK430" s="137"/>
      <c r="AL430" s="137"/>
      <c r="AM430" s="137"/>
      <c r="AN430" s="137"/>
      <c r="AO430" s="137"/>
      <c r="AP430" s="137"/>
      <c r="AQ430" s="137"/>
      <c r="AR430" s="137"/>
      <c r="AS430" s="137"/>
      <c r="AT430" s="137"/>
      <c r="AU430" s="137"/>
      <c r="AV430" s="137"/>
      <c r="AW430" s="137"/>
      <c r="AX430" s="1"/>
      <c r="AY430" s="1"/>
      <c r="AZ430" s="1"/>
    </row>
    <row r="431" ht="31.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2"/>
      <c r="AF431" s="1"/>
      <c r="AG431" s="1"/>
      <c r="AH431" s="2"/>
      <c r="AI431" s="2"/>
      <c r="AJ431" s="136"/>
      <c r="AK431" s="137"/>
      <c r="AL431" s="137"/>
      <c r="AM431" s="137"/>
      <c r="AN431" s="137"/>
      <c r="AO431" s="137"/>
      <c r="AP431" s="137"/>
      <c r="AQ431" s="137"/>
      <c r="AR431" s="137"/>
      <c r="AS431" s="137"/>
      <c r="AT431" s="137"/>
      <c r="AU431" s="137"/>
      <c r="AV431" s="137"/>
      <c r="AW431" s="137"/>
      <c r="AX431" s="1"/>
      <c r="AY431" s="1"/>
      <c r="AZ431" s="1"/>
    </row>
    <row r="432" ht="31.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2"/>
      <c r="AF432" s="1"/>
      <c r="AG432" s="1"/>
      <c r="AH432" s="2"/>
      <c r="AI432" s="2"/>
      <c r="AJ432" s="136"/>
      <c r="AK432" s="137"/>
      <c r="AL432" s="137"/>
      <c r="AM432" s="137"/>
      <c r="AN432" s="137"/>
      <c r="AO432" s="137"/>
      <c r="AP432" s="137"/>
      <c r="AQ432" s="137"/>
      <c r="AR432" s="137"/>
      <c r="AS432" s="137"/>
      <c r="AT432" s="137"/>
      <c r="AU432" s="137"/>
      <c r="AV432" s="137"/>
      <c r="AW432" s="137"/>
      <c r="AX432" s="1"/>
      <c r="AY432" s="1"/>
      <c r="AZ432" s="1"/>
    </row>
    <row r="433" ht="31.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2"/>
      <c r="AF433" s="1"/>
      <c r="AG433" s="1"/>
      <c r="AH433" s="2"/>
      <c r="AI433" s="2"/>
      <c r="AJ433" s="136"/>
      <c r="AK433" s="137"/>
      <c r="AL433" s="137"/>
      <c r="AM433" s="137"/>
      <c r="AN433" s="137"/>
      <c r="AO433" s="137"/>
      <c r="AP433" s="137"/>
      <c r="AQ433" s="137"/>
      <c r="AR433" s="137"/>
      <c r="AS433" s="137"/>
      <c r="AT433" s="137"/>
      <c r="AU433" s="137"/>
      <c r="AV433" s="137"/>
      <c r="AW433" s="137"/>
      <c r="AX433" s="1"/>
      <c r="AY433" s="1"/>
      <c r="AZ433" s="1"/>
    </row>
    <row r="434" ht="31.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2"/>
      <c r="AF434" s="1"/>
      <c r="AG434" s="1"/>
      <c r="AH434" s="2"/>
      <c r="AI434" s="2"/>
      <c r="AJ434" s="136"/>
      <c r="AK434" s="137"/>
      <c r="AL434" s="137"/>
      <c r="AM434" s="137"/>
      <c r="AN434" s="137"/>
      <c r="AO434" s="137"/>
      <c r="AP434" s="137"/>
      <c r="AQ434" s="137"/>
      <c r="AR434" s="137"/>
      <c r="AS434" s="137"/>
      <c r="AT434" s="137"/>
      <c r="AU434" s="137"/>
      <c r="AV434" s="137"/>
      <c r="AW434" s="137"/>
      <c r="AX434" s="1"/>
      <c r="AY434" s="1"/>
      <c r="AZ434" s="1"/>
    </row>
    <row r="435" ht="31.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2"/>
      <c r="AF435" s="1"/>
      <c r="AG435" s="1"/>
      <c r="AH435" s="2"/>
      <c r="AI435" s="2"/>
      <c r="AJ435" s="136"/>
      <c r="AK435" s="137"/>
      <c r="AL435" s="137"/>
      <c r="AM435" s="137"/>
      <c r="AN435" s="137"/>
      <c r="AO435" s="137"/>
      <c r="AP435" s="137"/>
      <c r="AQ435" s="137"/>
      <c r="AR435" s="137"/>
      <c r="AS435" s="137"/>
      <c r="AT435" s="137"/>
      <c r="AU435" s="137"/>
      <c r="AV435" s="137"/>
      <c r="AW435" s="137"/>
      <c r="AX435" s="1"/>
      <c r="AY435" s="1"/>
      <c r="AZ435" s="1"/>
    </row>
    <row r="436" ht="31.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2"/>
      <c r="AF436" s="1"/>
      <c r="AG436" s="1"/>
      <c r="AH436" s="2"/>
      <c r="AI436" s="2"/>
      <c r="AJ436" s="136"/>
      <c r="AK436" s="137"/>
      <c r="AL436" s="137"/>
      <c r="AM436" s="137"/>
      <c r="AN436" s="137"/>
      <c r="AO436" s="137"/>
      <c r="AP436" s="137"/>
      <c r="AQ436" s="137"/>
      <c r="AR436" s="137"/>
      <c r="AS436" s="137"/>
      <c r="AT436" s="137"/>
      <c r="AU436" s="137"/>
      <c r="AV436" s="137"/>
      <c r="AW436" s="137"/>
      <c r="AX436" s="1"/>
      <c r="AY436" s="1"/>
      <c r="AZ436" s="1"/>
    </row>
    <row r="437" ht="31.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2"/>
      <c r="AF437" s="1"/>
      <c r="AG437" s="1"/>
      <c r="AH437" s="2"/>
      <c r="AI437" s="2"/>
      <c r="AJ437" s="136"/>
      <c r="AK437" s="137"/>
      <c r="AL437" s="137"/>
      <c r="AM437" s="137"/>
      <c r="AN437" s="137"/>
      <c r="AO437" s="137"/>
      <c r="AP437" s="137"/>
      <c r="AQ437" s="137"/>
      <c r="AR437" s="137"/>
      <c r="AS437" s="137"/>
      <c r="AT437" s="137"/>
      <c r="AU437" s="137"/>
      <c r="AV437" s="137"/>
      <c r="AW437" s="137"/>
      <c r="AX437" s="1"/>
      <c r="AY437" s="1"/>
      <c r="AZ437" s="1"/>
    </row>
    <row r="438" ht="31.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2"/>
      <c r="AF438" s="1"/>
      <c r="AG438" s="1"/>
      <c r="AH438" s="2"/>
      <c r="AI438" s="2"/>
      <c r="AJ438" s="136"/>
      <c r="AK438" s="137"/>
      <c r="AL438" s="137"/>
      <c r="AM438" s="137"/>
      <c r="AN438" s="137"/>
      <c r="AO438" s="137"/>
      <c r="AP438" s="137"/>
      <c r="AQ438" s="137"/>
      <c r="AR438" s="137"/>
      <c r="AS438" s="137"/>
      <c r="AT438" s="137"/>
      <c r="AU438" s="137"/>
      <c r="AV438" s="137"/>
      <c r="AW438" s="137"/>
      <c r="AX438" s="1"/>
      <c r="AY438" s="1"/>
      <c r="AZ438" s="1"/>
    </row>
    <row r="439" ht="31.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2"/>
      <c r="AF439" s="1"/>
      <c r="AG439" s="1"/>
      <c r="AH439" s="2"/>
      <c r="AI439" s="2"/>
      <c r="AJ439" s="136"/>
      <c r="AK439" s="137"/>
      <c r="AL439" s="137"/>
      <c r="AM439" s="137"/>
      <c r="AN439" s="137"/>
      <c r="AO439" s="137"/>
      <c r="AP439" s="137"/>
      <c r="AQ439" s="137"/>
      <c r="AR439" s="137"/>
      <c r="AS439" s="137"/>
      <c r="AT439" s="137"/>
      <c r="AU439" s="137"/>
      <c r="AV439" s="137"/>
      <c r="AW439" s="137"/>
      <c r="AX439" s="1"/>
      <c r="AY439" s="1"/>
      <c r="AZ439" s="1"/>
    </row>
    <row r="440" ht="31.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2"/>
      <c r="AF440" s="1"/>
      <c r="AG440" s="1"/>
      <c r="AH440" s="2"/>
      <c r="AI440" s="2"/>
      <c r="AJ440" s="136"/>
      <c r="AK440" s="137"/>
      <c r="AL440" s="137"/>
      <c r="AM440" s="137"/>
      <c r="AN440" s="137"/>
      <c r="AO440" s="137"/>
      <c r="AP440" s="137"/>
      <c r="AQ440" s="137"/>
      <c r="AR440" s="137"/>
      <c r="AS440" s="137"/>
      <c r="AT440" s="137"/>
      <c r="AU440" s="137"/>
      <c r="AV440" s="137"/>
      <c r="AW440" s="137"/>
      <c r="AX440" s="1"/>
      <c r="AY440" s="1"/>
      <c r="AZ440" s="1"/>
    </row>
    <row r="441" ht="31.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2"/>
      <c r="AF441" s="1"/>
      <c r="AG441" s="1"/>
      <c r="AH441" s="2"/>
      <c r="AI441" s="2"/>
      <c r="AJ441" s="136"/>
      <c r="AK441" s="137"/>
      <c r="AL441" s="137"/>
      <c r="AM441" s="137"/>
      <c r="AN441" s="137"/>
      <c r="AO441" s="137"/>
      <c r="AP441" s="137"/>
      <c r="AQ441" s="137"/>
      <c r="AR441" s="137"/>
      <c r="AS441" s="137"/>
      <c r="AT441" s="137"/>
      <c r="AU441" s="137"/>
      <c r="AV441" s="137"/>
      <c r="AW441" s="137"/>
      <c r="AX441" s="1"/>
      <c r="AY441" s="1"/>
      <c r="AZ441" s="1"/>
    </row>
    <row r="442" ht="31.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2"/>
      <c r="AF442" s="1"/>
      <c r="AG442" s="1"/>
      <c r="AH442" s="2"/>
      <c r="AI442" s="2"/>
      <c r="AJ442" s="136"/>
      <c r="AK442" s="137"/>
      <c r="AL442" s="137"/>
      <c r="AM442" s="137"/>
      <c r="AN442" s="137"/>
      <c r="AO442" s="137"/>
      <c r="AP442" s="137"/>
      <c r="AQ442" s="137"/>
      <c r="AR442" s="137"/>
      <c r="AS442" s="137"/>
      <c r="AT442" s="137"/>
      <c r="AU442" s="137"/>
      <c r="AV442" s="137"/>
      <c r="AW442" s="137"/>
      <c r="AX442" s="1"/>
      <c r="AY442" s="1"/>
      <c r="AZ442" s="1"/>
    </row>
    <row r="443" ht="31.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2"/>
      <c r="AF443" s="1"/>
      <c r="AG443" s="1"/>
      <c r="AH443" s="2"/>
      <c r="AI443" s="2"/>
      <c r="AJ443" s="136"/>
      <c r="AK443" s="137"/>
      <c r="AL443" s="137"/>
      <c r="AM443" s="137"/>
      <c r="AN443" s="137"/>
      <c r="AO443" s="137"/>
      <c r="AP443" s="137"/>
      <c r="AQ443" s="137"/>
      <c r="AR443" s="137"/>
      <c r="AS443" s="137"/>
      <c r="AT443" s="137"/>
      <c r="AU443" s="137"/>
      <c r="AV443" s="137"/>
      <c r="AW443" s="137"/>
      <c r="AX443" s="1"/>
      <c r="AY443" s="1"/>
      <c r="AZ443" s="1"/>
    </row>
    <row r="444" ht="31.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2"/>
      <c r="AF444" s="1"/>
      <c r="AG444" s="1"/>
      <c r="AH444" s="2"/>
      <c r="AI444" s="2"/>
      <c r="AJ444" s="136"/>
      <c r="AK444" s="137"/>
      <c r="AL444" s="137"/>
      <c r="AM444" s="137"/>
      <c r="AN444" s="137"/>
      <c r="AO444" s="137"/>
      <c r="AP444" s="137"/>
      <c r="AQ444" s="137"/>
      <c r="AR444" s="137"/>
      <c r="AS444" s="137"/>
      <c r="AT444" s="137"/>
      <c r="AU444" s="137"/>
      <c r="AV444" s="137"/>
      <c r="AW444" s="137"/>
      <c r="AX444" s="1"/>
      <c r="AY444" s="1"/>
      <c r="AZ444" s="1"/>
    </row>
    <row r="445" ht="31.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2"/>
      <c r="AF445" s="1"/>
      <c r="AG445" s="1"/>
      <c r="AH445" s="2"/>
      <c r="AI445" s="2"/>
      <c r="AJ445" s="136"/>
      <c r="AK445" s="137"/>
      <c r="AL445" s="137"/>
      <c r="AM445" s="137"/>
      <c r="AN445" s="137"/>
      <c r="AO445" s="137"/>
      <c r="AP445" s="137"/>
      <c r="AQ445" s="137"/>
      <c r="AR445" s="137"/>
      <c r="AS445" s="137"/>
      <c r="AT445" s="137"/>
      <c r="AU445" s="137"/>
      <c r="AV445" s="137"/>
      <c r="AW445" s="137"/>
      <c r="AX445" s="1"/>
      <c r="AY445" s="1"/>
      <c r="AZ445" s="1"/>
    </row>
    <row r="446" ht="31.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2"/>
      <c r="AF446" s="1"/>
      <c r="AG446" s="1"/>
      <c r="AH446" s="2"/>
      <c r="AI446" s="2"/>
      <c r="AJ446" s="136"/>
      <c r="AK446" s="137"/>
      <c r="AL446" s="137"/>
      <c r="AM446" s="137"/>
      <c r="AN446" s="137"/>
      <c r="AO446" s="137"/>
      <c r="AP446" s="137"/>
      <c r="AQ446" s="137"/>
      <c r="AR446" s="137"/>
      <c r="AS446" s="137"/>
      <c r="AT446" s="137"/>
      <c r="AU446" s="137"/>
      <c r="AV446" s="137"/>
      <c r="AW446" s="137"/>
      <c r="AX446" s="1"/>
      <c r="AY446" s="1"/>
      <c r="AZ446" s="1"/>
    </row>
    <row r="447" ht="31.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2"/>
      <c r="AF447" s="1"/>
      <c r="AG447" s="1"/>
      <c r="AH447" s="2"/>
      <c r="AI447" s="2"/>
      <c r="AJ447" s="136"/>
      <c r="AK447" s="137"/>
      <c r="AL447" s="137"/>
      <c r="AM447" s="137"/>
      <c r="AN447" s="137"/>
      <c r="AO447" s="137"/>
      <c r="AP447" s="137"/>
      <c r="AQ447" s="137"/>
      <c r="AR447" s="137"/>
      <c r="AS447" s="137"/>
      <c r="AT447" s="137"/>
      <c r="AU447" s="137"/>
      <c r="AV447" s="137"/>
      <c r="AW447" s="137"/>
      <c r="AX447" s="1"/>
      <c r="AY447" s="1"/>
      <c r="AZ447" s="1"/>
    </row>
    <row r="448" ht="31.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2"/>
      <c r="AF448" s="1"/>
      <c r="AG448" s="1"/>
      <c r="AH448" s="2"/>
      <c r="AI448" s="2"/>
      <c r="AJ448" s="136"/>
      <c r="AK448" s="137"/>
      <c r="AL448" s="137"/>
      <c r="AM448" s="137"/>
      <c r="AN448" s="137"/>
      <c r="AO448" s="137"/>
      <c r="AP448" s="137"/>
      <c r="AQ448" s="137"/>
      <c r="AR448" s="137"/>
      <c r="AS448" s="137"/>
      <c r="AT448" s="137"/>
      <c r="AU448" s="137"/>
      <c r="AV448" s="137"/>
      <c r="AW448" s="137"/>
      <c r="AX448" s="1"/>
      <c r="AY448" s="1"/>
      <c r="AZ448" s="1"/>
    </row>
    <row r="449" ht="31.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2"/>
      <c r="AF449" s="1"/>
      <c r="AG449" s="1"/>
      <c r="AH449" s="2"/>
      <c r="AI449" s="2"/>
      <c r="AJ449" s="136"/>
      <c r="AK449" s="137"/>
      <c r="AL449" s="137"/>
      <c r="AM449" s="137"/>
      <c r="AN449" s="137"/>
      <c r="AO449" s="137"/>
      <c r="AP449" s="137"/>
      <c r="AQ449" s="137"/>
      <c r="AR449" s="137"/>
      <c r="AS449" s="137"/>
      <c r="AT449" s="137"/>
      <c r="AU449" s="137"/>
      <c r="AV449" s="137"/>
      <c r="AW449" s="137"/>
      <c r="AX449" s="1"/>
      <c r="AY449" s="1"/>
      <c r="AZ449" s="1"/>
    </row>
    <row r="450" ht="31.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2"/>
      <c r="AF450" s="1"/>
      <c r="AG450" s="1"/>
      <c r="AH450" s="2"/>
      <c r="AI450" s="2"/>
      <c r="AJ450" s="136"/>
      <c r="AK450" s="137"/>
      <c r="AL450" s="137"/>
      <c r="AM450" s="137"/>
      <c r="AN450" s="137"/>
      <c r="AO450" s="137"/>
      <c r="AP450" s="137"/>
      <c r="AQ450" s="137"/>
      <c r="AR450" s="137"/>
      <c r="AS450" s="137"/>
      <c r="AT450" s="137"/>
      <c r="AU450" s="137"/>
      <c r="AV450" s="137"/>
      <c r="AW450" s="137"/>
      <c r="AX450" s="1"/>
      <c r="AY450" s="1"/>
      <c r="AZ450" s="1"/>
    </row>
    <row r="451" ht="31.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2"/>
      <c r="AF451" s="1"/>
      <c r="AG451" s="1"/>
      <c r="AH451" s="2"/>
      <c r="AI451" s="2"/>
      <c r="AJ451" s="136"/>
      <c r="AK451" s="137"/>
      <c r="AL451" s="137"/>
      <c r="AM451" s="137"/>
      <c r="AN451" s="137"/>
      <c r="AO451" s="137"/>
      <c r="AP451" s="137"/>
      <c r="AQ451" s="137"/>
      <c r="AR451" s="137"/>
      <c r="AS451" s="137"/>
      <c r="AT451" s="137"/>
      <c r="AU451" s="137"/>
      <c r="AV451" s="137"/>
      <c r="AW451" s="137"/>
      <c r="AX451" s="1"/>
      <c r="AY451" s="1"/>
      <c r="AZ451" s="1"/>
    </row>
    <row r="452" ht="31.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2"/>
      <c r="AF452" s="1"/>
      <c r="AG452" s="1"/>
      <c r="AH452" s="2"/>
      <c r="AI452" s="2"/>
      <c r="AJ452" s="136"/>
      <c r="AK452" s="137"/>
      <c r="AL452" s="137"/>
      <c r="AM452" s="137"/>
      <c r="AN452" s="137"/>
      <c r="AO452" s="137"/>
      <c r="AP452" s="137"/>
      <c r="AQ452" s="137"/>
      <c r="AR452" s="137"/>
      <c r="AS452" s="137"/>
      <c r="AT452" s="137"/>
      <c r="AU452" s="137"/>
      <c r="AV452" s="137"/>
      <c r="AW452" s="137"/>
      <c r="AX452" s="1"/>
      <c r="AY452" s="1"/>
      <c r="AZ452" s="1"/>
    </row>
    <row r="453" ht="31.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2"/>
      <c r="AF453" s="1"/>
      <c r="AG453" s="1"/>
      <c r="AH453" s="2"/>
      <c r="AI453" s="2"/>
      <c r="AJ453" s="136"/>
      <c r="AK453" s="137"/>
      <c r="AL453" s="137"/>
      <c r="AM453" s="137"/>
      <c r="AN453" s="137"/>
      <c r="AO453" s="137"/>
      <c r="AP453" s="137"/>
      <c r="AQ453" s="137"/>
      <c r="AR453" s="137"/>
      <c r="AS453" s="137"/>
      <c r="AT453" s="137"/>
      <c r="AU453" s="137"/>
      <c r="AV453" s="137"/>
      <c r="AW453" s="137"/>
      <c r="AX453" s="1"/>
      <c r="AY453" s="1"/>
      <c r="AZ453" s="1"/>
    </row>
    <row r="454" ht="31.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2"/>
      <c r="AF454" s="1"/>
      <c r="AG454" s="1"/>
      <c r="AH454" s="2"/>
      <c r="AI454" s="2"/>
      <c r="AJ454" s="136"/>
      <c r="AK454" s="137"/>
      <c r="AL454" s="137"/>
      <c r="AM454" s="137"/>
      <c r="AN454" s="137"/>
      <c r="AO454" s="137"/>
      <c r="AP454" s="137"/>
      <c r="AQ454" s="137"/>
      <c r="AR454" s="137"/>
      <c r="AS454" s="137"/>
      <c r="AT454" s="137"/>
      <c r="AU454" s="137"/>
      <c r="AV454" s="137"/>
      <c r="AW454" s="137"/>
      <c r="AX454" s="1"/>
      <c r="AY454" s="1"/>
      <c r="AZ454" s="1"/>
    </row>
    <row r="455" ht="31.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2"/>
      <c r="AF455" s="1"/>
      <c r="AG455" s="1"/>
      <c r="AH455" s="2"/>
      <c r="AI455" s="2"/>
      <c r="AJ455" s="136"/>
      <c r="AK455" s="137"/>
      <c r="AL455" s="137"/>
      <c r="AM455" s="137"/>
      <c r="AN455" s="137"/>
      <c r="AO455" s="137"/>
      <c r="AP455" s="137"/>
      <c r="AQ455" s="137"/>
      <c r="AR455" s="137"/>
      <c r="AS455" s="137"/>
      <c r="AT455" s="137"/>
      <c r="AU455" s="137"/>
      <c r="AV455" s="137"/>
      <c r="AW455" s="137"/>
      <c r="AX455" s="1"/>
      <c r="AY455" s="1"/>
      <c r="AZ455" s="1"/>
    </row>
    <row r="456" ht="31.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2"/>
      <c r="AF456" s="1"/>
      <c r="AG456" s="1"/>
      <c r="AH456" s="2"/>
      <c r="AI456" s="2"/>
      <c r="AJ456" s="136"/>
      <c r="AK456" s="137"/>
      <c r="AL456" s="137"/>
      <c r="AM456" s="137"/>
      <c r="AN456" s="137"/>
      <c r="AO456" s="137"/>
      <c r="AP456" s="137"/>
      <c r="AQ456" s="137"/>
      <c r="AR456" s="137"/>
      <c r="AS456" s="137"/>
      <c r="AT456" s="137"/>
      <c r="AU456" s="137"/>
      <c r="AV456" s="137"/>
      <c r="AW456" s="137"/>
      <c r="AX456" s="1"/>
      <c r="AY456" s="1"/>
      <c r="AZ456" s="1"/>
    </row>
    <row r="457" ht="31.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2"/>
      <c r="AF457" s="1"/>
      <c r="AG457" s="1"/>
      <c r="AH457" s="2"/>
      <c r="AI457" s="2"/>
      <c r="AJ457" s="136"/>
      <c r="AK457" s="137"/>
      <c r="AL457" s="137"/>
      <c r="AM457" s="137"/>
      <c r="AN457" s="137"/>
      <c r="AO457" s="137"/>
      <c r="AP457" s="137"/>
      <c r="AQ457" s="137"/>
      <c r="AR457" s="137"/>
      <c r="AS457" s="137"/>
      <c r="AT457" s="137"/>
      <c r="AU457" s="137"/>
      <c r="AV457" s="137"/>
      <c r="AW457" s="137"/>
      <c r="AX457" s="1"/>
      <c r="AY457" s="1"/>
      <c r="AZ457" s="1"/>
    </row>
    <row r="458" ht="31.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2"/>
      <c r="AF458" s="1"/>
      <c r="AG458" s="1"/>
      <c r="AH458" s="2"/>
      <c r="AI458" s="2"/>
      <c r="AJ458" s="136"/>
      <c r="AK458" s="137"/>
      <c r="AL458" s="137"/>
      <c r="AM458" s="137"/>
      <c r="AN458" s="137"/>
      <c r="AO458" s="137"/>
      <c r="AP458" s="137"/>
      <c r="AQ458" s="137"/>
      <c r="AR458" s="137"/>
      <c r="AS458" s="137"/>
      <c r="AT458" s="137"/>
      <c r="AU458" s="137"/>
      <c r="AV458" s="137"/>
      <c r="AW458" s="137"/>
      <c r="AX458" s="1"/>
      <c r="AY458" s="1"/>
      <c r="AZ458" s="1"/>
    </row>
    <row r="459" ht="31.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2"/>
      <c r="AF459" s="1"/>
      <c r="AG459" s="1"/>
      <c r="AH459" s="2"/>
      <c r="AI459" s="2"/>
      <c r="AJ459" s="136"/>
      <c r="AK459" s="137"/>
      <c r="AL459" s="137"/>
      <c r="AM459" s="137"/>
      <c r="AN459" s="137"/>
      <c r="AO459" s="137"/>
      <c r="AP459" s="137"/>
      <c r="AQ459" s="137"/>
      <c r="AR459" s="137"/>
      <c r="AS459" s="137"/>
      <c r="AT459" s="137"/>
      <c r="AU459" s="137"/>
      <c r="AV459" s="137"/>
      <c r="AW459" s="137"/>
      <c r="AX459" s="1"/>
      <c r="AY459" s="1"/>
      <c r="AZ459" s="1"/>
    </row>
    <row r="460" ht="31.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2"/>
      <c r="AF460" s="1"/>
      <c r="AG460" s="1"/>
      <c r="AH460" s="2"/>
      <c r="AI460" s="2"/>
      <c r="AJ460" s="136"/>
      <c r="AK460" s="137"/>
      <c r="AL460" s="137"/>
      <c r="AM460" s="137"/>
      <c r="AN460" s="137"/>
      <c r="AO460" s="137"/>
      <c r="AP460" s="137"/>
      <c r="AQ460" s="137"/>
      <c r="AR460" s="137"/>
      <c r="AS460" s="137"/>
      <c r="AT460" s="137"/>
      <c r="AU460" s="137"/>
      <c r="AV460" s="137"/>
      <c r="AW460" s="137"/>
      <c r="AX460" s="1"/>
      <c r="AY460" s="1"/>
      <c r="AZ460" s="1"/>
    </row>
    <row r="461" ht="31.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2"/>
      <c r="AF461" s="1"/>
      <c r="AG461" s="1"/>
      <c r="AH461" s="2"/>
      <c r="AI461" s="2"/>
      <c r="AJ461" s="136"/>
      <c r="AK461" s="137"/>
      <c r="AL461" s="137"/>
      <c r="AM461" s="137"/>
      <c r="AN461" s="137"/>
      <c r="AO461" s="137"/>
      <c r="AP461" s="137"/>
      <c r="AQ461" s="137"/>
      <c r="AR461" s="137"/>
      <c r="AS461" s="137"/>
      <c r="AT461" s="137"/>
      <c r="AU461" s="137"/>
      <c r="AV461" s="137"/>
      <c r="AW461" s="137"/>
      <c r="AX461" s="1"/>
      <c r="AY461" s="1"/>
      <c r="AZ461" s="1"/>
    </row>
    <row r="462" ht="31.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2"/>
      <c r="AF462" s="1"/>
      <c r="AG462" s="1"/>
      <c r="AH462" s="2"/>
      <c r="AI462" s="2"/>
      <c r="AJ462" s="136"/>
      <c r="AK462" s="137"/>
      <c r="AL462" s="137"/>
      <c r="AM462" s="137"/>
      <c r="AN462" s="137"/>
      <c r="AO462" s="137"/>
      <c r="AP462" s="137"/>
      <c r="AQ462" s="137"/>
      <c r="AR462" s="137"/>
      <c r="AS462" s="137"/>
      <c r="AT462" s="137"/>
      <c r="AU462" s="137"/>
      <c r="AV462" s="137"/>
      <c r="AW462" s="137"/>
      <c r="AX462" s="1"/>
      <c r="AY462" s="1"/>
      <c r="AZ462" s="1"/>
    </row>
    <row r="463" ht="31.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2"/>
      <c r="AF463" s="1"/>
      <c r="AG463" s="1"/>
      <c r="AH463" s="2"/>
      <c r="AI463" s="2"/>
      <c r="AJ463" s="136"/>
      <c r="AK463" s="137"/>
      <c r="AL463" s="137"/>
      <c r="AM463" s="137"/>
      <c r="AN463" s="137"/>
      <c r="AO463" s="137"/>
      <c r="AP463" s="137"/>
      <c r="AQ463" s="137"/>
      <c r="AR463" s="137"/>
      <c r="AS463" s="137"/>
      <c r="AT463" s="137"/>
      <c r="AU463" s="137"/>
      <c r="AV463" s="137"/>
      <c r="AW463" s="137"/>
      <c r="AX463" s="1"/>
      <c r="AY463" s="1"/>
      <c r="AZ463" s="1"/>
    </row>
    <row r="464" ht="31.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2"/>
      <c r="AF464" s="1"/>
      <c r="AG464" s="1"/>
      <c r="AH464" s="2"/>
      <c r="AI464" s="2"/>
      <c r="AJ464" s="136"/>
      <c r="AK464" s="137"/>
      <c r="AL464" s="137"/>
      <c r="AM464" s="137"/>
      <c r="AN464" s="137"/>
      <c r="AO464" s="137"/>
      <c r="AP464" s="137"/>
      <c r="AQ464" s="137"/>
      <c r="AR464" s="137"/>
      <c r="AS464" s="137"/>
      <c r="AT464" s="137"/>
      <c r="AU464" s="137"/>
      <c r="AV464" s="137"/>
      <c r="AW464" s="137"/>
      <c r="AX464" s="1"/>
      <c r="AY464" s="1"/>
      <c r="AZ464" s="1"/>
    </row>
    <row r="465" ht="31.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2"/>
      <c r="AF465" s="1"/>
      <c r="AG465" s="1"/>
      <c r="AH465" s="2"/>
      <c r="AI465" s="2"/>
      <c r="AJ465" s="136"/>
      <c r="AK465" s="137"/>
      <c r="AL465" s="137"/>
      <c r="AM465" s="137"/>
      <c r="AN465" s="137"/>
      <c r="AO465" s="137"/>
      <c r="AP465" s="137"/>
      <c r="AQ465" s="137"/>
      <c r="AR465" s="137"/>
      <c r="AS465" s="137"/>
      <c r="AT465" s="137"/>
      <c r="AU465" s="137"/>
      <c r="AV465" s="137"/>
      <c r="AW465" s="137"/>
      <c r="AX465" s="1"/>
      <c r="AY465" s="1"/>
      <c r="AZ465" s="1"/>
    </row>
    <row r="466" ht="31.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2"/>
      <c r="AF466" s="1"/>
      <c r="AG466" s="1"/>
      <c r="AH466" s="2"/>
      <c r="AI466" s="2"/>
      <c r="AJ466" s="136"/>
      <c r="AK466" s="137"/>
      <c r="AL466" s="137"/>
      <c r="AM466" s="137"/>
      <c r="AN466" s="137"/>
      <c r="AO466" s="137"/>
      <c r="AP466" s="137"/>
      <c r="AQ466" s="137"/>
      <c r="AR466" s="137"/>
      <c r="AS466" s="137"/>
      <c r="AT466" s="137"/>
      <c r="AU466" s="137"/>
      <c r="AV466" s="137"/>
      <c r="AW466" s="137"/>
      <c r="AX466" s="1"/>
      <c r="AY466" s="1"/>
      <c r="AZ466" s="1"/>
    </row>
    <row r="467" ht="31.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2"/>
      <c r="AF467" s="1"/>
      <c r="AG467" s="1"/>
      <c r="AH467" s="2"/>
      <c r="AI467" s="2"/>
      <c r="AJ467" s="136"/>
      <c r="AK467" s="137"/>
      <c r="AL467" s="137"/>
      <c r="AM467" s="137"/>
      <c r="AN467" s="137"/>
      <c r="AO467" s="137"/>
      <c r="AP467" s="137"/>
      <c r="AQ467" s="137"/>
      <c r="AR467" s="137"/>
      <c r="AS467" s="137"/>
      <c r="AT467" s="137"/>
      <c r="AU467" s="137"/>
      <c r="AV467" s="137"/>
      <c r="AW467" s="137"/>
      <c r="AX467" s="1"/>
      <c r="AY467" s="1"/>
      <c r="AZ467" s="1"/>
    </row>
    <row r="468" ht="31.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2"/>
      <c r="AF468" s="1"/>
      <c r="AG468" s="1"/>
      <c r="AH468" s="2"/>
      <c r="AI468" s="2"/>
      <c r="AJ468" s="136"/>
      <c r="AK468" s="137"/>
      <c r="AL468" s="137"/>
      <c r="AM468" s="137"/>
      <c r="AN468" s="137"/>
      <c r="AO468" s="137"/>
      <c r="AP468" s="137"/>
      <c r="AQ468" s="137"/>
      <c r="AR468" s="137"/>
      <c r="AS468" s="137"/>
      <c r="AT468" s="137"/>
      <c r="AU468" s="137"/>
      <c r="AV468" s="137"/>
      <c r="AW468" s="137"/>
      <c r="AX468" s="1"/>
      <c r="AY468" s="1"/>
      <c r="AZ468" s="1"/>
    </row>
    <row r="469" ht="31.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2"/>
      <c r="AF469" s="1"/>
      <c r="AG469" s="1"/>
      <c r="AH469" s="2"/>
      <c r="AI469" s="2"/>
      <c r="AJ469" s="136"/>
      <c r="AK469" s="137"/>
      <c r="AL469" s="137"/>
      <c r="AM469" s="137"/>
      <c r="AN469" s="137"/>
      <c r="AO469" s="137"/>
      <c r="AP469" s="137"/>
      <c r="AQ469" s="137"/>
      <c r="AR469" s="137"/>
      <c r="AS469" s="137"/>
      <c r="AT469" s="137"/>
      <c r="AU469" s="137"/>
      <c r="AV469" s="137"/>
      <c r="AW469" s="137"/>
      <c r="AX469" s="1"/>
      <c r="AY469" s="1"/>
      <c r="AZ469" s="1"/>
    </row>
    <row r="470" ht="31.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2"/>
      <c r="AF470" s="1"/>
      <c r="AG470" s="1"/>
      <c r="AH470" s="2"/>
      <c r="AI470" s="2"/>
      <c r="AJ470" s="136"/>
      <c r="AK470" s="137"/>
      <c r="AL470" s="137"/>
      <c r="AM470" s="137"/>
      <c r="AN470" s="137"/>
      <c r="AO470" s="137"/>
      <c r="AP470" s="137"/>
      <c r="AQ470" s="137"/>
      <c r="AR470" s="137"/>
      <c r="AS470" s="137"/>
      <c r="AT470" s="137"/>
      <c r="AU470" s="137"/>
      <c r="AV470" s="137"/>
      <c r="AW470" s="137"/>
      <c r="AX470" s="1"/>
      <c r="AY470" s="1"/>
      <c r="AZ470" s="1"/>
    </row>
    <row r="471" ht="31.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2"/>
      <c r="AF471" s="1"/>
      <c r="AG471" s="1"/>
      <c r="AH471" s="2"/>
      <c r="AI471" s="2"/>
      <c r="AJ471" s="136"/>
      <c r="AK471" s="137"/>
      <c r="AL471" s="137"/>
      <c r="AM471" s="137"/>
      <c r="AN471" s="137"/>
      <c r="AO471" s="137"/>
      <c r="AP471" s="137"/>
      <c r="AQ471" s="137"/>
      <c r="AR471" s="137"/>
      <c r="AS471" s="137"/>
      <c r="AT471" s="137"/>
      <c r="AU471" s="137"/>
      <c r="AV471" s="137"/>
      <c r="AW471" s="137"/>
      <c r="AX471" s="1"/>
      <c r="AY471" s="1"/>
      <c r="AZ471" s="1"/>
    </row>
    <row r="472" ht="31.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2"/>
      <c r="AF472" s="1"/>
      <c r="AG472" s="1"/>
      <c r="AH472" s="2"/>
      <c r="AI472" s="2"/>
      <c r="AJ472" s="136"/>
      <c r="AK472" s="137"/>
      <c r="AL472" s="137"/>
      <c r="AM472" s="137"/>
      <c r="AN472" s="137"/>
      <c r="AO472" s="137"/>
      <c r="AP472" s="137"/>
      <c r="AQ472" s="137"/>
      <c r="AR472" s="137"/>
      <c r="AS472" s="137"/>
      <c r="AT472" s="137"/>
      <c r="AU472" s="137"/>
      <c r="AV472" s="137"/>
      <c r="AW472" s="137"/>
      <c r="AX472" s="1"/>
      <c r="AY472" s="1"/>
      <c r="AZ472" s="1"/>
    </row>
    <row r="473" ht="31.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2"/>
      <c r="AF473" s="1"/>
      <c r="AG473" s="1"/>
      <c r="AH473" s="2"/>
      <c r="AI473" s="2"/>
      <c r="AJ473" s="136"/>
      <c r="AK473" s="137"/>
      <c r="AL473" s="137"/>
      <c r="AM473" s="137"/>
      <c r="AN473" s="137"/>
      <c r="AO473" s="137"/>
      <c r="AP473" s="137"/>
      <c r="AQ473" s="137"/>
      <c r="AR473" s="137"/>
      <c r="AS473" s="137"/>
      <c r="AT473" s="137"/>
      <c r="AU473" s="137"/>
      <c r="AV473" s="137"/>
      <c r="AW473" s="137"/>
      <c r="AX473" s="1"/>
      <c r="AY473" s="1"/>
      <c r="AZ473" s="1"/>
    </row>
    <row r="474" ht="31.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2"/>
      <c r="AF474" s="1"/>
      <c r="AG474" s="1"/>
      <c r="AH474" s="2"/>
      <c r="AI474" s="2"/>
      <c r="AJ474" s="136"/>
      <c r="AK474" s="137"/>
      <c r="AL474" s="137"/>
      <c r="AM474" s="137"/>
      <c r="AN474" s="137"/>
      <c r="AO474" s="137"/>
      <c r="AP474" s="137"/>
      <c r="AQ474" s="137"/>
      <c r="AR474" s="137"/>
      <c r="AS474" s="137"/>
      <c r="AT474" s="137"/>
      <c r="AU474" s="137"/>
      <c r="AV474" s="137"/>
      <c r="AW474" s="137"/>
      <c r="AX474" s="1"/>
      <c r="AY474" s="1"/>
      <c r="AZ474" s="1"/>
    </row>
    <row r="475" ht="31.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2"/>
      <c r="AF475" s="1"/>
      <c r="AG475" s="1"/>
      <c r="AH475" s="2"/>
      <c r="AI475" s="2"/>
      <c r="AJ475" s="136"/>
      <c r="AK475" s="137"/>
      <c r="AL475" s="137"/>
      <c r="AM475" s="137"/>
      <c r="AN475" s="137"/>
      <c r="AO475" s="137"/>
      <c r="AP475" s="137"/>
      <c r="AQ475" s="137"/>
      <c r="AR475" s="137"/>
      <c r="AS475" s="137"/>
      <c r="AT475" s="137"/>
      <c r="AU475" s="137"/>
      <c r="AV475" s="137"/>
      <c r="AW475" s="137"/>
      <c r="AX475" s="1"/>
      <c r="AY475" s="1"/>
      <c r="AZ475" s="1"/>
    </row>
    <row r="476" ht="31.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2"/>
      <c r="AF476" s="1"/>
      <c r="AG476" s="1"/>
      <c r="AH476" s="2"/>
      <c r="AI476" s="2"/>
      <c r="AJ476" s="136"/>
      <c r="AK476" s="137"/>
      <c r="AL476" s="137"/>
      <c r="AM476" s="137"/>
      <c r="AN476" s="137"/>
      <c r="AO476" s="137"/>
      <c r="AP476" s="137"/>
      <c r="AQ476" s="137"/>
      <c r="AR476" s="137"/>
      <c r="AS476" s="137"/>
      <c r="AT476" s="137"/>
      <c r="AU476" s="137"/>
      <c r="AV476" s="137"/>
      <c r="AW476" s="137"/>
      <c r="AX476" s="1"/>
      <c r="AY476" s="1"/>
      <c r="AZ476" s="1"/>
    </row>
    <row r="477" ht="31.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2"/>
      <c r="AF477" s="1"/>
      <c r="AG477" s="1"/>
      <c r="AH477" s="2"/>
      <c r="AI477" s="2"/>
      <c r="AJ477" s="136"/>
      <c r="AK477" s="137"/>
      <c r="AL477" s="137"/>
      <c r="AM477" s="137"/>
      <c r="AN477" s="137"/>
      <c r="AO477" s="137"/>
      <c r="AP477" s="137"/>
      <c r="AQ477" s="137"/>
      <c r="AR477" s="137"/>
      <c r="AS477" s="137"/>
      <c r="AT477" s="137"/>
      <c r="AU477" s="137"/>
      <c r="AV477" s="137"/>
      <c r="AW477" s="137"/>
      <c r="AX477" s="1"/>
      <c r="AY477" s="1"/>
      <c r="AZ477" s="1"/>
    </row>
    <row r="478" ht="31.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2"/>
      <c r="AF478" s="1"/>
      <c r="AG478" s="1"/>
      <c r="AH478" s="2"/>
      <c r="AI478" s="2"/>
      <c r="AJ478" s="136"/>
      <c r="AK478" s="137"/>
      <c r="AL478" s="137"/>
      <c r="AM478" s="137"/>
      <c r="AN478" s="137"/>
      <c r="AO478" s="137"/>
      <c r="AP478" s="137"/>
      <c r="AQ478" s="137"/>
      <c r="AR478" s="137"/>
      <c r="AS478" s="137"/>
      <c r="AT478" s="137"/>
      <c r="AU478" s="137"/>
      <c r="AV478" s="137"/>
      <c r="AW478" s="137"/>
      <c r="AX478" s="1"/>
      <c r="AY478" s="1"/>
      <c r="AZ478" s="1"/>
    </row>
    <row r="479" ht="31.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2"/>
      <c r="AF479" s="1"/>
      <c r="AG479" s="1"/>
      <c r="AH479" s="2"/>
      <c r="AI479" s="2"/>
      <c r="AJ479" s="136"/>
      <c r="AK479" s="137"/>
      <c r="AL479" s="137"/>
      <c r="AM479" s="137"/>
      <c r="AN479" s="137"/>
      <c r="AO479" s="137"/>
      <c r="AP479" s="137"/>
      <c r="AQ479" s="137"/>
      <c r="AR479" s="137"/>
      <c r="AS479" s="137"/>
      <c r="AT479" s="137"/>
      <c r="AU479" s="137"/>
      <c r="AV479" s="137"/>
      <c r="AW479" s="137"/>
      <c r="AX479" s="1"/>
      <c r="AY479" s="1"/>
      <c r="AZ479" s="1"/>
    </row>
    <row r="480" ht="31.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2"/>
      <c r="AF480" s="1"/>
      <c r="AG480" s="1"/>
      <c r="AH480" s="2"/>
      <c r="AI480" s="2"/>
      <c r="AJ480" s="136"/>
      <c r="AK480" s="137"/>
      <c r="AL480" s="137"/>
      <c r="AM480" s="137"/>
      <c r="AN480" s="137"/>
      <c r="AO480" s="137"/>
      <c r="AP480" s="137"/>
      <c r="AQ480" s="137"/>
      <c r="AR480" s="137"/>
      <c r="AS480" s="137"/>
      <c r="AT480" s="137"/>
      <c r="AU480" s="137"/>
      <c r="AV480" s="137"/>
      <c r="AW480" s="137"/>
      <c r="AX480" s="1"/>
      <c r="AY480" s="1"/>
      <c r="AZ480" s="1"/>
    </row>
    <row r="481" ht="31.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2"/>
      <c r="AF481" s="1"/>
      <c r="AG481" s="1"/>
      <c r="AH481" s="2"/>
      <c r="AI481" s="2"/>
      <c r="AJ481" s="136"/>
      <c r="AK481" s="137"/>
      <c r="AL481" s="137"/>
      <c r="AM481" s="137"/>
      <c r="AN481" s="137"/>
      <c r="AO481" s="137"/>
      <c r="AP481" s="137"/>
      <c r="AQ481" s="137"/>
      <c r="AR481" s="137"/>
      <c r="AS481" s="137"/>
      <c r="AT481" s="137"/>
      <c r="AU481" s="137"/>
      <c r="AV481" s="137"/>
      <c r="AW481" s="137"/>
      <c r="AX481" s="1"/>
      <c r="AY481" s="1"/>
      <c r="AZ481" s="1"/>
    </row>
    <row r="482" ht="31.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2"/>
      <c r="AF482" s="1"/>
      <c r="AG482" s="1"/>
      <c r="AH482" s="2"/>
      <c r="AI482" s="2"/>
      <c r="AJ482" s="136"/>
      <c r="AK482" s="137"/>
      <c r="AL482" s="137"/>
      <c r="AM482" s="137"/>
      <c r="AN482" s="137"/>
      <c r="AO482" s="137"/>
      <c r="AP482" s="137"/>
      <c r="AQ482" s="137"/>
      <c r="AR482" s="137"/>
      <c r="AS482" s="137"/>
      <c r="AT482" s="137"/>
      <c r="AU482" s="137"/>
      <c r="AV482" s="137"/>
      <c r="AW482" s="137"/>
      <c r="AX482" s="1"/>
      <c r="AY482" s="1"/>
      <c r="AZ482" s="1"/>
    </row>
    <row r="483" ht="31.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2"/>
      <c r="AF483" s="1"/>
      <c r="AG483" s="1"/>
      <c r="AH483" s="2"/>
      <c r="AI483" s="2"/>
      <c r="AJ483" s="136"/>
      <c r="AK483" s="137"/>
      <c r="AL483" s="137"/>
      <c r="AM483" s="137"/>
      <c r="AN483" s="137"/>
      <c r="AO483" s="137"/>
      <c r="AP483" s="137"/>
      <c r="AQ483" s="137"/>
      <c r="AR483" s="137"/>
      <c r="AS483" s="137"/>
      <c r="AT483" s="137"/>
      <c r="AU483" s="137"/>
      <c r="AV483" s="137"/>
      <c r="AW483" s="137"/>
      <c r="AX483" s="1"/>
      <c r="AY483" s="1"/>
      <c r="AZ483" s="1"/>
    </row>
    <row r="484" ht="31.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2"/>
      <c r="AF484" s="1"/>
      <c r="AG484" s="1"/>
      <c r="AH484" s="2"/>
      <c r="AI484" s="2"/>
      <c r="AJ484" s="136"/>
      <c r="AK484" s="137"/>
      <c r="AL484" s="137"/>
      <c r="AM484" s="137"/>
      <c r="AN484" s="137"/>
      <c r="AO484" s="137"/>
      <c r="AP484" s="137"/>
      <c r="AQ484" s="137"/>
      <c r="AR484" s="137"/>
      <c r="AS484" s="137"/>
      <c r="AT484" s="137"/>
      <c r="AU484" s="137"/>
      <c r="AV484" s="137"/>
      <c r="AW484" s="137"/>
      <c r="AX484" s="1"/>
      <c r="AY484" s="1"/>
      <c r="AZ484" s="1"/>
    </row>
    <row r="485" ht="31.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2"/>
      <c r="AF485" s="1"/>
      <c r="AG485" s="1"/>
      <c r="AH485" s="2"/>
      <c r="AI485" s="2"/>
      <c r="AJ485" s="136"/>
      <c r="AK485" s="137"/>
      <c r="AL485" s="137"/>
      <c r="AM485" s="137"/>
      <c r="AN485" s="137"/>
      <c r="AO485" s="137"/>
      <c r="AP485" s="137"/>
      <c r="AQ485" s="137"/>
      <c r="AR485" s="137"/>
      <c r="AS485" s="137"/>
      <c r="AT485" s="137"/>
      <c r="AU485" s="137"/>
      <c r="AV485" s="137"/>
      <c r="AW485" s="137"/>
      <c r="AX485" s="1"/>
      <c r="AY485" s="1"/>
      <c r="AZ485" s="1"/>
    </row>
    <row r="486" ht="31.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2"/>
      <c r="AF486" s="1"/>
      <c r="AG486" s="1"/>
      <c r="AH486" s="2"/>
      <c r="AI486" s="2"/>
      <c r="AJ486" s="136"/>
      <c r="AK486" s="137"/>
      <c r="AL486" s="137"/>
      <c r="AM486" s="137"/>
      <c r="AN486" s="137"/>
      <c r="AO486" s="137"/>
      <c r="AP486" s="137"/>
      <c r="AQ486" s="137"/>
      <c r="AR486" s="137"/>
      <c r="AS486" s="137"/>
      <c r="AT486" s="137"/>
      <c r="AU486" s="137"/>
      <c r="AV486" s="137"/>
      <c r="AW486" s="137"/>
      <c r="AX486" s="1"/>
      <c r="AY486" s="1"/>
      <c r="AZ486" s="1"/>
    </row>
    <row r="487" ht="31.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2"/>
      <c r="AF487" s="1"/>
      <c r="AG487" s="1"/>
      <c r="AH487" s="2"/>
      <c r="AI487" s="2"/>
      <c r="AJ487" s="136"/>
      <c r="AK487" s="137"/>
      <c r="AL487" s="137"/>
      <c r="AM487" s="137"/>
      <c r="AN487" s="137"/>
      <c r="AO487" s="137"/>
      <c r="AP487" s="137"/>
      <c r="AQ487" s="137"/>
      <c r="AR487" s="137"/>
      <c r="AS487" s="137"/>
      <c r="AT487" s="137"/>
      <c r="AU487" s="137"/>
      <c r="AV487" s="137"/>
      <c r="AW487" s="137"/>
      <c r="AX487" s="1"/>
      <c r="AY487" s="1"/>
      <c r="AZ487" s="1"/>
    </row>
    <row r="488" ht="31.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2"/>
      <c r="AF488" s="1"/>
      <c r="AG488" s="1"/>
      <c r="AH488" s="2"/>
      <c r="AI488" s="2"/>
      <c r="AJ488" s="136"/>
      <c r="AK488" s="137"/>
      <c r="AL488" s="137"/>
      <c r="AM488" s="137"/>
      <c r="AN488" s="137"/>
      <c r="AO488" s="137"/>
      <c r="AP488" s="137"/>
      <c r="AQ488" s="137"/>
      <c r="AR488" s="137"/>
      <c r="AS488" s="137"/>
      <c r="AT488" s="137"/>
      <c r="AU488" s="137"/>
      <c r="AV488" s="137"/>
      <c r="AW488" s="137"/>
      <c r="AX488" s="1"/>
      <c r="AY488" s="1"/>
      <c r="AZ488" s="1"/>
    </row>
    <row r="489" ht="31.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2"/>
      <c r="AF489" s="1"/>
      <c r="AG489" s="1"/>
      <c r="AH489" s="2"/>
      <c r="AI489" s="2"/>
      <c r="AJ489" s="136"/>
      <c r="AK489" s="137"/>
      <c r="AL489" s="137"/>
      <c r="AM489" s="137"/>
      <c r="AN489" s="137"/>
      <c r="AO489" s="137"/>
      <c r="AP489" s="137"/>
      <c r="AQ489" s="137"/>
      <c r="AR489" s="137"/>
      <c r="AS489" s="137"/>
      <c r="AT489" s="137"/>
      <c r="AU489" s="137"/>
      <c r="AV489" s="137"/>
      <c r="AW489" s="137"/>
      <c r="AX489" s="1"/>
      <c r="AY489" s="1"/>
      <c r="AZ489" s="1"/>
    </row>
    <row r="490" ht="31.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2"/>
      <c r="AF490" s="1"/>
      <c r="AG490" s="1"/>
      <c r="AH490" s="2"/>
      <c r="AI490" s="2"/>
      <c r="AJ490" s="136"/>
      <c r="AK490" s="137"/>
      <c r="AL490" s="137"/>
      <c r="AM490" s="137"/>
      <c r="AN490" s="137"/>
      <c r="AO490" s="137"/>
      <c r="AP490" s="137"/>
      <c r="AQ490" s="137"/>
      <c r="AR490" s="137"/>
      <c r="AS490" s="137"/>
      <c r="AT490" s="137"/>
      <c r="AU490" s="137"/>
      <c r="AV490" s="137"/>
      <c r="AW490" s="137"/>
      <c r="AX490" s="1"/>
      <c r="AY490" s="1"/>
      <c r="AZ490" s="1"/>
    </row>
    <row r="491" ht="31.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2"/>
      <c r="AF491" s="1"/>
      <c r="AG491" s="1"/>
      <c r="AH491" s="2"/>
      <c r="AI491" s="2"/>
      <c r="AJ491" s="136"/>
      <c r="AK491" s="137"/>
      <c r="AL491" s="137"/>
      <c r="AM491" s="137"/>
      <c r="AN491" s="137"/>
      <c r="AO491" s="137"/>
      <c r="AP491" s="137"/>
      <c r="AQ491" s="137"/>
      <c r="AR491" s="137"/>
      <c r="AS491" s="137"/>
      <c r="AT491" s="137"/>
      <c r="AU491" s="137"/>
      <c r="AV491" s="137"/>
      <c r="AW491" s="137"/>
      <c r="AX491" s="1"/>
      <c r="AY491" s="1"/>
      <c r="AZ491" s="1"/>
    </row>
    <row r="492" ht="31.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2"/>
      <c r="AF492" s="1"/>
      <c r="AG492" s="1"/>
      <c r="AH492" s="2"/>
      <c r="AI492" s="2"/>
      <c r="AJ492" s="136"/>
      <c r="AK492" s="137"/>
      <c r="AL492" s="137"/>
      <c r="AM492" s="137"/>
      <c r="AN492" s="137"/>
      <c r="AO492" s="137"/>
      <c r="AP492" s="137"/>
      <c r="AQ492" s="137"/>
      <c r="AR492" s="137"/>
      <c r="AS492" s="137"/>
      <c r="AT492" s="137"/>
      <c r="AU492" s="137"/>
      <c r="AV492" s="137"/>
      <c r="AW492" s="137"/>
      <c r="AX492" s="1"/>
      <c r="AY492" s="1"/>
      <c r="AZ492" s="1"/>
    </row>
    <row r="493" ht="31.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2"/>
      <c r="AF493" s="1"/>
      <c r="AG493" s="1"/>
      <c r="AH493" s="2"/>
      <c r="AI493" s="2"/>
      <c r="AJ493" s="136"/>
      <c r="AK493" s="137"/>
      <c r="AL493" s="137"/>
      <c r="AM493" s="137"/>
      <c r="AN493" s="137"/>
      <c r="AO493" s="137"/>
      <c r="AP493" s="137"/>
      <c r="AQ493" s="137"/>
      <c r="AR493" s="137"/>
      <c r="AS493" s="137"/>
      <c r="AT493" s="137"/>
      <c r="AU493" s="137"/>
      <c r="AV493" s="137"/>
      <c r="AW493" s="137"/>
      <c r="AX493" s="1"/>
      <c r="AY493" s="1"/>
      <c r="AZ493" s="1"/>
    </row>
    <row r="494" ht="31.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2"/>
      <c r="AF494" s="1"/>
      <c r="AG494" s="1"/>
      <c r="AH494" s="2"/>
      <c r="AI494" s="2"/>
      <c r="AJ494" s="136"/>
      <c r="AK494" s="137"/>
      <c r="AL494" s="137"/>
      <c r="AM494" s="137"/>
      <c r="AN494" s="137"/>
      <c r="AO494" s="137"/>
      <c r="AP494" s="137"/>
      <c r="AQ494" s="137"/>
      <c r="AR494" s="137"/>
      <c r="AS494" s="137"/>
      <c r="AT494" s="137"/>
      <c r="AU494" s="137"/>
      <c r="AV494" s="137"/>
      <c r="AW494" s="137"/>
      <c r="AX494" s="1"/>
      <c r="AY494" s="1"/>
      <c r="AZ494" s="1"/>
    </row>
    <row r="495" ht="31.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2"/>
      <c r="AF495" s="1"/>
      <c r="AG495" s="1"/>
      <c r="AH495" s="2"/>
      <c r="AI495" s="2"/>
      <c r="AJ495" s="136"/>
      <c r="AK495" s="137"/>
      <c r="AL495" s="137"/>
      <c r="AM495" s="137"/>
      <c r="AN495" s="137"/>
      <c r="AO495" s="137"/>
      <c r="AP495" s="137"/>
      <c r="AQ495" s="137"/>
      <c r="AR495" s="137"/>
      <c r="AS495" s="137"/>
      <c r="AT495" s="137"/>
      <c r="AU495" s="137"/>
      <c r="AV495" s="137"/>
      <c r="AW495" s="137"/>
      <c r="AX495" s="1"/>
      <c r="AY495" s="1"/>
      <c r="AZ495" s="1"/>
    </row>
    <row r="496" ht="31.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2"/>
      <c r="AF496" s="1"/>
      <c r="AG496" s="1"/>
      <c r="AH496" s="2"/>
      <c r="AI496" s="2"/>
      <c r="AJ496" s="136"/>
      <c r="AK496" s="137"/>
      <c r="AL496" s="137"/>
      <c r="AM496" s="137"/>
      <c r="AN496" s="137"/>
      <c r="AO496" s="137"/>
      <c r="AP496" s="137"/>
      <c r="AQ496" s="137"/>
      <c r="AR496" s="137"/>
      <c r="AS496" s="137"/>
      <c r="AT496" s="137"/>
      <c r="AU496" s="137"/>
      <c r="AV496" s="137"/>
      <c r="AW496" s="137"/>
      <c r="AX496" s="1"/>
      <c r="AY496" s="1"/>
      <c r="AZ496" s="1"/>
    </row>
    <row r="497" ht="31.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2"/>
      <c r="AF497" s="1"/>
      <c r="AG497" s="1"/>
      <c r="AH497" s="2"/>
      <c r="AI497" s="2"/>
      <c r="AJ497" s="136"/>
      <c r="AK497" s="137"/>
      <c r="AL497" s="137"/>
      <c r="AM497" s="137"/>
      <c r="AN497" s="137"/>
      <c r="AO497" s="137"/>
      <c r="AP497" s="137"/>
      <c r="AQ497" s="137"/>
      <c r="AR497" s="137"/>
      <c r="AS497" s="137"/>
      <c r="AT497" s="137"/>
      <c r="AU497" s="137"/>
      <c r="AV497" s="137"/>
      <c r="AW497" s="137"/>
      <c r="AX497" s="1"/>
      <c r="AY497" s="1"/>
      <c r="AZ497" s="1"/>
    </row>
    <row r="498" ht="31.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2"/>
      <c r="AF498" s="1"/>
      <c r="AG498" s="1"/>
      <c r="AH498" s="2"/>
      <c r="AI498" s="2"/>
      <c r="AJ498" s="136"/>
      <c r="AK498" s="137"/>
      <c r="AL498" s="137"/>
      <c r="AM498" s="137"/>
      <c r="AN498" s="137"/>
      <c r="AO498" s="137"/>
      <c r="AP498" s="137"/>
      <c r="AQ498" s="137"/>
      <c r="AR498" s="137"/>
      <c r="AS498" s="137"/>
      <c r="AT498" s="137"/>
      <c r="AU498" s="137"/>
      <c r="AV498" s="137"/>
      <c r="AW498" s="137"/>
      <c r="AX498" s="1"/>
      <c r="AY498" s="1"/>
      <c r="AZ498" s="1"/>
    </row>
    <row r="499" ht="31.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2"/>
      <c r="AF499" s="1"/>
      <c r="AG499" s="1"/>
      <c r="AH499" s="2"/>
      <c r="AI499" s="2"/>
      <c r="AJ499" s="136"/>
      <c r="AK499" s="137"/>
      <c r="AL499" s="137"/>
      <c r="AM499" s="137"/>
      <c r="AN499" s="137"/>
      <c r="AO499" s="137"/>
      <c r="AP499" s="137"/>
      <c r="AQ499" s="137"/>
      <c r="AR499" s="137"/>
      <c r="AS499" s="137"/>
      <c r="AT499" s="137"/>
      <c r="AU499" s="137"/>
      <c r="AV499" s="137"/>
      <c r="AW499" s="137"/>
      <c r="AX499" s="1"/>
      <c r="AY499" s="1"/>
      <c r="AZ499" s="1"/>
    </row>
    <row r="500" ht="31.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2"/>
      <c r="AF500" s="1"/>
      <c r="AG500" s="1"/>
      <c r="AH500" s="2"/>
      <c r="AI500" s="2"/>
      <c r="AJ500" s="136"/>
      <c r="AK500" s="137"/>
      <c r="AL500" s="137"/>
      <c r="AM500" s="137"/>
      <c r="AN500" s="137"/>
      <c r="AO500" s="137"/>
      <c r="AP500" s="137"/>
      <c r="AQ500" s="137"/>
      <c r="AR500" s="137"/>
      <c r="AS500" s="137"/>
      <c r="AT500" s="137"/>
      <c r="AU500" s="137"/>
      <c r="AV500" s="137"/>
      <c r="AW500" s="137"/>
      <c r="AX500" s="1"/>
      <c r="AY500" s="1"/>
      <c r="AZ500" s="1"/>
    </row>
    <row r="501" ht="31.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2"/>
      <c r="AF501" s="1"/>
      <c r="AG501" s="1"/>
      <c r="AH501" s="2"/>
      <c r="AI501" s="2"/>
      <c r="AJ501" s="136"/>
      <c r="AK501" s="137"/>
      <c r="AL501" s="137"/>
      <c r="AM501" s="137"/>
      <c r="AN501" s="137"/>
      <c r="AO501" s="137"/>
      <c r="AP501" s="137"/>
      <c r="AQ501" s="137"/>
      <c r="AR501" s="137"/>
      <c r="AS501" s="137"/>
      <c r="AT501" s="137"/>
      <c r="AU501" s="137"/>
      <c r="AV501" s="137"/>
      <c r="AW501" s="137"/>
      <c r="AX501" s="1"/>
      <c r="AY501" s="1"/>
      <c r="AZ501" s="1"/>
    </row>
    <row r="502" ht="31.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2"/>
      <c r="AF502" s="1"/>
      <c r="AG502" s="1"/>
      <c r="AH502" s="2"/>
      <c r="AI502" s="2"/>
      <c r="AJ502" s="136"/>
      <c r="AK502" s="137"/>
      <c r="AL502" s="137"/>
      <c r="AM502" s="137"/>
      <c r="AN502" s="137"/>
      <c r="AO502" s="137"/>
      <c r="AP502" s="137"/>
      <c r="AQ502" s="137"/>
      <c r="AR502" s="137"/>
      <c r="AS502" s="137"/>
      <c r="AT502" s="137"/>
      <c r="AU502" s="137"/>
      <c r="AV502" s="137"/>
      <c r="AW502" s="137"/>
      <c r="AX502" s="1"/>
      <c r="AY502" s="1"/>
      <c r="AZ502" s="1"/>
    </row>
    <row r="503" ht="31.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2"/>
      <c r="AF503" s="1"/>
      <c r="AG503" s="1"/>
      <c r="AH503" s="2"/>
      <c r="AI503" s="2"/>
      <c r="AJ503" s="136"/>
      <c r="AK503" s="137"/>
      <c r="AL503" s="137"/>
      <c r="AM503" s="137"/>
      <c r="AN503" s="137"/>
      <c r="AO503" s="137"/>
      <c r="AP503" s="137"/>
      <c r="AQ503" s="137"/>
      <c r="AR503" s="137"/>
      <c r="AS503" s="137"/>
      <c r="AT503" s="137"/>
      <c r="AU503" s="137"/>
      <c r="AV503" s="137"/>
      <c r="AW503" s="137"/>
      <c r="AX503" s="1"/>
      <c r="AY503" s="1"/>
      <c r="AZ503" s="1"/>
    </row>
    <row r="504" ht="31.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2"/>
      <c r="AF504" s="1"/>
      <c r="AG504" s="1"/>
      <c r="AH504" s="2"/>
      <c r="AI504" s="2"/>
      <c r="AJ504" s="136"/>
      <c r="AK504" s="137"/>
      <c r="AL504" s="137"/>
      <c r="AM504" s="137"/>
      <c r="AN504" s="137"/>
      <c r="AO504" s="137"/>
      <c r="AP504" s="137"/>
      <c r="AQ504" s="137"/>
      <c r="AR504" s="137"/>
      <c r="AS504" s="137"/>
      <c r="AT504" s="137"/>
      <c r="AU504" s="137"/>
      <c r="AV504" s="137"/>
      <c r="AW504" s="137"/>
      <c r="AX504" s="1"/>
      <c r="AY504" s="1"/>
      <c r="AZ504" s="1"/>
    </row>
    <row r="505" ht="31.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2"/>
      <c r="AF505" s="1"/>
      <c r="AG505" s="1"/>
      <c r="AH505" s="2"/>
      <c r="AI505" s="2"/>
      <c r="AJ505" s="136"/>
      <c r="AK505" s="137"/>
      <c r="AL505" s="137"/>
      <c r="AM505" s="137"/>
      <c r="AN505" s="137"/>
      <c r="AO505" s="137"/>
      <c r="AP505" s="137"/>
      <c r="AQ505" s="137"/>
      <c r="AR505" s="137"/>
      <c r="AS505" s="137"/>
      <c r="AT505" s="137"/>
      <c r="AU505" s="137"/>
      <c r="AV505" s="137"/>
      <c r="AW505" s="137"/>
      <c r="AX505" s="1"/>
      <c r="AY505" s="1"/>
      <c r="AZ505" s="1"/>
    </row>
    <row r="506" ht="31.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2"/>
      <c r="AF506" s="1"/>
      <c r="AG506" s="1"/>
      <c r="AH506" s="2"/>
      <c r="AI506" s="2"/>
      <c r="AJ506" s="136"/>
      <c r="AK506" s="137"/>
      <c r="AL506" s="137"/>
      <c r="AM506" s="137"/>
      <c r="AN506" s="137"/>
      <c r="AO506" s="137"/>
      <c r="AP506" s="137"/>
      <c r="AQ506" s="137"/>
      <c r="AR506" s="137"/>
      <c r="AS506" s="137"/>
      <c r="AT506" s="137"/>
      <c r="AU506" s="137"/>
      <c r="AV506" s="137"/>
      <c r="AW506" s="137"/>
      <c r="AX506" s="1"/>
      <c r="AY506" s="1"/>
      <c r="AZ506" s="1"/>
    </row>
    <row r="507" ht="31.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2"/>
      <c r="AF507" s="1"/>
      <c r="AG507" s="1"/>
      <c r="AH507" s="2"/>
      <c r="AI507" s="2"/>
      <c r="AJ507" s="136"/>
      <c r="AK507" s="137"/>
      <c r="AL507" s="137"/>
      <c r="AM507" s="137"/>
      <c r="AN507" s="137"/>
      <c r="AO507" s="137"/>
      <c r="AP507" s="137"/>
      <c r="AQ507" s="137"/>
      <c r="AR507" s="137"/>
      <c r="AS507" s="137"/>
      <c r="AT507" s="137"/>
      <c r="AU507" s="137"/>
      <c r="AV507" s="137"/>
      <c r="AW507" s="137"/>
      <c r="AX507" s="1"/>
      <c r="AY507" s="1"/>
      <c r="AZ507" s="1"/>
    </row>
    <row r="508" ht="31.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2"/>
      <c r="AF508" s="1"/>
      <c r="AG508" s="1"/>
      <c r="AH508" s="2"/>
      <c r="AI508" s="2"/>
      <c r="AJ508" s="136"/>
      <c r="AK508" s="137"/>
      <c r="AL508" s="137"/>
      <c r="AM508" s="137"/>
      <c r="AN508" s="137"/>
      <c r="AO508" s="137"/>
      <c r="AP508" s="137"/>
      <c r="AQ508" s="137"/>
      <c r="AR508" s="137"/>
      <c r="AS508" s="137"/>
      <c r="AT508" s="137"/>
      <c r="AU508" s="137"/>
      <c r="AV508" s="137"/>
      <c r="AW508" s="137"/>
      <c r="AX508" s="1"/>
      <c r="AY508" s="1"/>
      <c r="AZ508" s="1"/>
    </row>
    <row r="509" ht="31.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2"/>
      <c r="AF509" s="1"/>
      <c r="AG509" s="1"/>
      <c r="AH509" s="2"/>
      <c r="AI509" s="2"/>
      <c r="AJ509" s="136"/>
      <c r="AK509" s="137"/>
      <c r="AL509" s="137"/>
      <c r="AM509" s="137"/>
      <c r="AN509" s="137"/>
      <c r="AO509" s="137"/>
      <c r="AP509" s="137"/>
      <c r="AQ509" s="137"/>
      <c r="AR509" s="137"/>
      <c r="AS509" s="137"/>
      <c r="AT509" s="137"/>
      <c r="AU509" s="137"/>
      <c r="AV509" s="137"/>
      <c r="AW509" s="137"/>
      <c r="AX509" s="1"/>
      <c r="AY509" s="1"/>
      <c r="AZ509" s="1"/>
    </row>
    <row r="510" ht="31.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2"/>
      <c r="AF510" s="1"/>
      <c r="AG510" s="1"/>
      <c r="AH510" s="2"/>
      <c r="AI510" s="2"/>
      <c r="AJ510" s="136"/>
      <c r="AK510" s="137"/>
      <c r="AL510" s="137"/>
      <c r="AM510" s="137"/>
      <c r="AN510" s="137"/>
      <c r="AO510" s="137"/>
      <c r="AP510" s="137"/>
      <c r="AQ510" s="137"/>
      <c r="AR510" s="137"/>
      <c r="AS510" s="137"/>
      <c r="AT510" s="137"/>
      <c r="AU510" s="137"/>
      <c r="AV510" s="137"/>
      <c r="AW510" s="137"/>
      <c r="AX510" s="1"/>
      <c r="AY510" s="1"/>
      <c r="AZ510" s="1"/>
    </row>
    <row r="511" ht="31.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2"/>
      <c r="AF511" s="1"/>
      <c r="AG511" s="1"/>
      <c r="AH511" s="2"/>
      <c r="AI511" s="2"/>
      <c r="AJ511" s="136"/>
      <c r="AK511" s="137"/>
      <c r="AL511" s="137"/>
      <c r="AM511" s="137"/>
      <c r="AN511" s="137"/>
      <c r="AO511" s="137"/>
      <c r="AP511" s="137"/>
      <c r="AQ511" s="137"/>
      <c r="AR511" s="137"/>
      <c r="AS511" s="137"/>
      <c r="AT511" s="137"/>
      <c r="AU511" s="137"/>
      <c r="AV511" s="137"/>
      <c r="AW511" s="137"/>
      <c r="AX511" s="1"/>
      <c r="AY511" s="1"/>
      <c r="AZ511" s="1"/>
    </row>
    <row r="512" ht="31.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2"/>
      <c r="AF512" s="1"/>
      <c r="AG512" s="1"/>
      <c r="AH512" s="2"/>
      <c r="AI512" s="2"/>
      <c r="AJ512" s="136"/>
      <c r="AK512" s="137"/>
      <c r="AL512" s="137"/>
      <c r="AM512" s="137"/>
      <c r="AN512" s="137"/>
      <c r="AO512" s="137"/>
      <c r="AP512" s="137"/>
      <c r="AQ512" s="137"/>
      <c r="AR512" s="137"/>
      <c r="AS512" s="137"/>
      <c r="AT512" s="137"/>
      <c r="AU512" s="137"/>
      <c r="AV512" s="137"/>
      <c r="AW512" s="137"/>
      <c r="AX512" s="1"/>
      <c r="AY512" s="1"/>
      <c r="AZ512" s="1"/>
    </row>
    <row r="513" ht="31.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2"/>
      <c r="AF513" s="1"/>
      <c r="AG513" s="1"/>
      <c r="AH513" s="2"/>
      <c r="AI513" s="2"/>
      <c r="AJ513" s="136"/>
      <c r="AK513" s="137"/>
      <c r="AL513" s="137"/>
      <c r="AM513" s="137"/>
      <c r="AN513" s="137"/>
      <c r="AO513" s="137"/>
      <c r="AP513" s="137"/>
      <c r="AQ513" s="137"/>
      <c r="AR513" s="137"/>
      <c r="AS513" s="137"/>
      <c r="AT513" s="137"/>
      <c r="AU513" s="137"/>
      <c r="AV513" s="137"/>
      <c r="AW513" s="137"/>
      <c r="AX513" s="1"/>
      <c r="AY513" s="1"/>
      <c r="AZ513" s="1"/>
    </row>
    <row r="514" ht="31.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2"/>
      <c r="AF514" s="1"/>
      <c r="AG514" s="1"/>
      <c r="AH514" s="2"/>
      <c r="AI514" s="2"/>
      <c r="AJ514" s="136"/>
      <c r="AK514" s="137"/>
      <c r="AL514" s="137"/>
      <c r="AM514" s="137"/>
      <c r="AN514" s="137"/>
      <c r="AO514" s="137"/>
      <c r="AP514" s="137"/>
      <c r="AQ514" s="137"/>
      <c r="AR514" s="137"/>
      <c r="AS514" s="137"/>
      <c r="AT514" s="137"/>
      <c r="AU514" s="137"/>
      <c r="AV514" s="137"/>
      <c r="AW514" s="137"/>
      <c r="AX514" s="1"/>
      <c r="AY514" s="1"/>
      <c r="AZ514" s="1"/>
    </row>
    <row r="515" ht="31.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2"/>
      <c r="AF515" s="1"/>
      <c r="AG515" s="1"/>
      <c r="AH515" s="2"/>
      <c r="AI515" s="2"/>
      <c r="AJ515" s="136"/>
      <c r="AK515" s="137"/>
      <c r="AL515" s="137"/>
      <c r="AM515" s="137"/>
      <c r="AN515" s="137"/>
      <c r="AO515" s="137"/>
      <c r="AP515" s="137"/>
      <c r="AQ515" s="137"/>
      <c r="AR515" s="137"/>
      <c r="AS515" s="137"/>
      <c r="AT515" s="137"/>
      <c r="AU515" s="137"/>
      <c r="AV515" s="137"/>
      <c r="AW515" s="137"/>
      <c r="AX515" s="1"/>
      <c r="AY515" s="1"/>
      <c r="AZ515" s="1"/>
    </row>
    <row r="516" ht="31.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2"/>
      <c r="AF516" s="1"/>
      <c r="AG516" s="1"/>
      <c r="AH516" s="2"/>
      <c r="AI516" s="2"/>
      <c r="AJ516" s="136"/>
      <c r="AK516" s="137"/>
      <c r="AL516" s="137"/>
      <c r="AM516" s="137"/>
      <c r="AN516" s="137"/>
      <c r="AO516" s="137"/>
      <c r="AP516" s="137"/>
      <c r="AQ516" s="137"/>
      <c r="AR516" s="137"/>
      <c r="AS516" s="137"/>
      <c r="AT516" s="137"/>
      <c r="AU516" s="137"/>
      <c r="AV516" s="137"/>
      <c r="AW516" s="137"/>
      <c r="AX516" s="1"/>
      <c r="AY516" s="1"/>
      <c r="AZ516" s="1"/>
    </row>
    <row r="517" ht="31.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2"/>
      <c r="AF517" s="1"/>
      <c r="AG517" s="1"/>
      <c r="AH517" s="2"/>
      <c r="AI517" s="2"/>
      <c r="AJ517" s="136"/>
      <c r="AK517" s="137"/>
      <c r="AL517" s="137"/>
      <c r="AM517" s="137"/>
      <c r="AN517" s="137"/>
      <c r="AO517" s="137"/>
      <c r="AP517" s="137"/>
      <c r="AQ517" s="137"/>
      <c r="AR517" s="137"/>
      <c r="AS517" s="137"/>
      <c r="AT517" s="137"/>
      <c r="AU517" s="137"/>
      <c r="AV517" s="137"/>
      <c r="AW517" s="137"/>
      <c r="AX517" s="1"/>
      <c r="AY517" s="1"/>
      <c r="AZ517" s="1"/>
    </row>
    <row r="518" ht="31.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2"/>
      <c r="AF518" s="1"/>
      <c r="AG518" s="1"/>
      <c r="AH518" s="2"/>
      <c r="AI518" s="2"/>
      <c r="AJ518" s="136"/>
      <c r="AK518" s="137"/>
      <c r="AL518" s="137"/>
      <c r="AM518" s="137"/>
      <c r="AN518" s="137"/>
      <c r="AO518" s="137"/>
      <c r="AP518" s="137"/>
      <c r="AQ518" s="137"/>
      <c r="AR518" s="137"/>
      <c r="AS518" s="137"/>
      <c r="AT518" s="137"/>
      <c r="AU518" s="137"/>
      <c r="AV518" s="137"/>
      <c r="AW518" s="137"/>
      <c r="AX518" s="1"/>
      <c r="AY518" s="1"/>
      <c r="AZ518" s="1"/>
    </row>
    <row r="519" ht="31.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2"/>
      <c r="AF519" s="1"/>
      <c r="AG519" s="1"/>
      <c r="AH519" s="2"/>
      <c r="AI519" s="2"/>
      <c r="AJ519" s="136"/>
      <c r="AK519" s="137"/>
      <c r="AL519" s="137"/>
      <c r="AM519" s="137"/>
      <c r="AN519" s="137"/>
      <c r="AO519" s="137"/>
      <c r="AP519" s="137"/>
      <c r="AQ519" s="137"/>
      <c r="AR519" s="137"/>
      <c r="AS519" s="137"/>
      <c r="AT519" s="137"/>
      <c r="AU519" s="137"/>
      <c r="AV519" s="137"/>
      <c r="AW519" s="137"/>
      <c r="AX519" s="1"/>
      <c r="AY519" s="1"/>
      <c r="AZ519" s="1"/>
    </row>
    <row r="520" ht="31.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2"/>
      <c r="AF520" s="1"/>
      <c r="AG520" s="1"/>
      <c r="AH520" s="2"/>
      <c r="AI520" s="2"/>
      <c r="AJ520" s="136"/>
      <c r="AK520" s="137"/>
      <c r="AL520" s="137"/>
      <c r="AM520" s="137"/>
      <c r="AN520" s="137"/>
      <c r="AO520" s="137"/>
      <c r="AP520" s="137"/>
      <c r="AQ520" s="137"/>
      <c r="AR520" s="137"/>
      <c r="AS520" s="137"/>
      <c r="AT520" s="137"/>
      <c r="AU520" s="137"/>
      <c r="AV520" s="137"/>
      <c r="AW520" s="137"/>
      <c r="AX520" s="1"/>
      <c r="AY520" s="1"/>
      <c r="AZ520" s="1"/>
    </row>
    <row r="521" ht="31.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2"/>
      <c r="AF521" s="1"/>
      <c r="AG521" s="1"/>
      <c r="AH521" s="2"/>
      <c r="AI521" s="2"/>
      <c r="AJ521" s="136"/>
      <c r="AK521" s="137"/>
      <c r="AL521" s="137"/>
      <c r="AM521" s="137"/>
      <c r="AN521" s="137"/>
      <c r="AO521" s="137"/>
      <c r="AP521" s="137"/>
      <c r="AQ521" s="137"/>
      <c r="AR521" s="137"/>
      <c r="AS521" s="137"/>
      <c r="AT521" s="137"/>
      <c r="AU521" s="137"/>
      <c r="AV521" s="137"/>
      <c r="AW521" s="137"/>
      <c r="AX521" s="1"/>
      <c r="AY521" s="1"/>
      <c r="AZ521" s="1"/>
    </row>
    <row r="522" ht="31.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2"/>
      <c r="AF522" s="1"/>
      <c r="AG522" s="1"/>
      <c r="AH522" s="2"/>
      <c r="AI522" s="2"/>
      <c r="AJ522" s="136"/>
      <c r="AK522" s="137"/>
      <c r="AL522" s="137"/>
      <c r="AM522" s="137"/>
      <c r="AN522" s="137"/>
      <c r="AO522" s="137"/>
      <c r="AP522" s="137"/>
      <c r="AQ522" s="137"/>
      <c r="AR522" s="137"/>
      <c r="AS522" s="137"/>
      <c r="AT522" s="137"/>
      <c r="AU522" s="137"/>
      <c r="AV522" s="137"/>
      <c r="AW522" s="137"/>
      <c r="AX522" s="1"/>
      <c r="AY522" s="1"/>
      <c r="AZ522" s="1"/>
    </row>
    <row r="523" ht="31.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2"/>
      <c r="AF523" s="1"/>
      <c r="AG523" s="1"/>
      <c r="AH523" s="2"/>
      <c r="AI523" s="2"/>
      <c r="AJ523" s="136"/>
      <c r="AK523" s="137"/>
      <c r="AL523" s="137"/>
      <c r="AM523" s="137"/>
      <c r="AN523" s="137"/>
      <c r="AO523" s="137"/>
      <c r="AP523" s="137"/>
      <c r="AQ523" s="137"/>
      <c r="AR523" s="137"/>
      <c r="AS523" s="137"/>
      <c r="AT523" s="137"/>
      <c r="AU523" s="137"/>
      <c r="AV523" s="137"/>
      <c r="AW523" s="137"/>
      <c r="AX523" s="1"/>
      <c r="AY523" s="1"/>
      <c r="AZ523" s="1"/>
    </row>
    <row r="524" ht="31.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2"/>
      <c r="AF524" s="1"/>
      <c r="AG524" s="1"/>
      <c r="AH524" s="2"/>
      <c r="AI524" s="2"/>
      <c r="AJ524" s="136"/>
      <c r="AK524" s="137"/>
      <c r="AL524" s="137"/>
      <c r="AM524" s="137"/>
      <c r="AN524" s="137"/>
      <c r="AO524" s="137"/>
      <c r="AP524" s="137"/>
      <c r="AQ524" s="137"/>
      <c r="AR524" s="137"/>
      <c r="AS524" s="137"/>
      <c r="AT524" s="137"/>
      <c r="AU524" s="137"/>
      <c r="AV524" s="137"/>
      <c r="AW524" s="137"/>
      <c r="AX524" s="1"/>
      <c r="AY524" s="1"/>
      <c r="AZ524" s="1"/>
    </row>
    <row r="525" ht="31.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2"/>
      <c r="AF525" s="1"/>
      <c r="AG525" s="1"/>
      <c r="AH525" s="2"/>
      <c r="AI525" s="2"/>
      <c r="AJ525" s="136"/>
      <c r="AK525" s="137"/>
      <c r="AL525" s="137"/>
      <c r="AM525" s="137"/>
      <c r="AN525" s="137"/>
      <c r="AO525" s="137"/>
      <c r="AP525" s="137"/>
      <c r="AQ525" s="137"/>
      <c r="AR525" s="137"/>
      <c r="AS525" s="137"/>
      <c r="AT525" s="137"/>
      <c r="AU525" s="137"/>
      <c r="AV525" s="137"/>
      <c r="AW525" s="137"/>
      <c r="AX525" s="1"/>
      <c r="AY525" s="1"/>
      <c r="AZ525" s="1"/>
    </row>
    <row r="526" ht="31.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2"/>
      <c r="AF526" s="1"/>
      <c r="AG526" s="1"/>
      <c r="AH526" s="2"/>
      <c r="AI526" s="2"/>
      <c r="AJ526" s="136"/>
      <c r="AK526" s="137"/>
      <c r="AL526" s="137"/>
      <c r="AM526" s="137"/>
      <c r="AN526" s="137"/>
      <c r="AO526" s="137"/>
      <c r="AP526" s="137"/>
      <c r="AQ526" s="137"/>
      <c r="AR526" s="137"/>
      <c r="AS526" s="137"/>
      <c r="AT526" s="137"/>
      <c r="AU526" s="137"/>
      <c r="AV526" s="137"/>
      <c r="AW526" s="137"/>
      <c r="AX526" s="1"/>
      <c r="AY526" s="1"/>
      <c r="AZ526" s="1"/>
    </row>
    <row r="527" ht="31.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2"/>
      <c r="AF527" s="1"/>
      <c r="AG527" s="1"/>
      <c r="AH527" s="2"/>
      <c r="AI527" s="2"/>
      <c r="AJ527" s="136"/>
      <c r="AK527" s="137"/>
      <c r="AL527" s="137"/>
      <c r="AM527" s="137"/>
      <c r="AN527" s="137"/>
      <c r="AO527" s="137"/>
      <c r="AP527" s="137"/>
      <c r="AQ527" s="137"/>
      <c r="AR527" s="137"/>
      <c r="AS527" s="137"/>
      <c r="AT527" s="137"/>
      <c r="AU527" s="137"/>
      <c r="AV527" s="137"/>
      <c r="AW527" s="137"/>
      <c r="AX527" s="1"/>
      <c r="AY527" s="1"/>
      <c r="AZ527" s="1"/>
    </row>
    <row r="528" ht="31.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2"/>
      <c r="AF528" s="1"/>
      <c r="AG528" s="1"/>
      <c r="AH528" s="2"/>
      <c r="AI528" s="2"/>
      <c r="AJ528" s="136"/>
      <c r="AK528" s="137"/>
      <c r="AL528" s="137"/>
      <c r="AM528" s="137"/>
      <c r="AN528" s="137"/>
      <c r="AO528" s="137"/>
      <c r="AP528" s="137"/>
      <c r="AQ528" s="137"/>
      <c r="AR528" s="137"/>
      <c r="AS528" s="137"/>
      <c r="AT528" s="137"/>
      <c r="AU528" s="137"/>
      <c r="AV528" s="137"/>
      <c r="AW528" s="137"/>
      <c r="AX528" s="1"/>
      <c r="AY528" s="1"/>
      <c r="AZ528" s="1"/>
    </row>
    <row r="529" ht="31.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2"/>
      <c r="AF529" s="1"/>
      <c r="AG529" s="1"/>
      <c r="AH529" s="2"/>
      <c r="AI529" s="2"/>
      <c r="AJ529" s="136"/>
      <c r="AK529" s="137"/>
      <c r="AL529" s="137"/>
      <c r="AM529" s="137"/>
      <c r="AN529" s="137"/>
      <c r="AO529" s="137"/>
      <c r="AP529" s="137"/>
      <c r="AQ529" s="137"/>
      <c r="AR529" s="137"/>
      <c r="AS529" s="137"/>
      <c r="AT529" s="137"/>
      <c r="AU529" s="137"/>
      <c r="AV529" s="137"/>
      <c r="AW529" s="137"/>
      <c r="AX529" s="1"/>
      <c r="AY529" s="1"/>
      <c r="AZ529" s="1"/>
    </row>
    <row r="530" ht="31.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2"/>
      <c r="AF530" s="1"/>
      <c r="AG530" s="1"/>
      <c r="AH530" s="2"/>
      <c r="AI530" s="2"/>
      <c r="AJ530" s="136"/>
      <c r="AK530" s="137"/>
      <c r="AL530" s="137"/>
      <c r="AM530" s="137"/>
      <c r="AN530" s="137"/>
      <c r="AO530" s="137"/>
      <c r="AP530" s="137"/>
      <c r="AQ530" s="137"/>
      <c r="AR530" s="137"/>
      <c r="AS530" s="137"/>
      <c r="AT530" s="137"/>
      <c r="AU530" s="137"/>
      <c r="AV530" s="137"/>
      <c r="AW530" s="137"/>
      <c r="AX530" s="1"/>
      <c r="AY530" s="1"/>
      <c r="AZ530" s="1"/>
    </row>
    <row r="531" ht="31.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2"/>
      <c r="AF531" s="1"/>
      <c r="AG531" s="1"/>
      <c r="AH531" s="2"/>
      <c r="AI531" s="2"/>
      <c r="AJ531" s="136"/>
      <c r="AK531" s="137"/>
      <c r="AL531" s="137"/>
      <c r="AM531" s="137"/>
      <c r="AN531" s="137"/>
      <c r="AO531" s="137"/>
      <c r="AP531" s="137"/>
      <c r="AQ531" s="137"/>
      <c r="AR531" s="137"/>
      <c r="AS531" s="137"/>
      <c r="AT531" s="137"/>
      <c r="AU531" s="137"/>
      <c r="AV531" s="137"/>
      <c r="AW531" s="137"/>
      <c r="AX531" s="1"/>
      <c r="AY531" s="1"/>
      <c r="AZ531" s="1"/>
    </row>
    <row r="532" ht="31.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2"/>
      <c r="AF532" s="1"/>
      <c r="AG532" s="1"/>
      <c r="AH532" s="2"/>
      <c r="AI532" s="2"/>
      <c r="AJ532" s="136"/>
      <c r="AK532" s="137"/>
      <c r="AL532" s="137"/>
      <c r="AM532" s="137"/>
      <c r="AN532" s="137"/>
      <c r="AO532" s="137"/>
      <c r="AP532" s="137"/>
      <c r="AQ532" s="137"/>
      <c r="AR532" s="137"/>
      <c r="AS532" s="137"/>
      <c r="AT532" s="137"/>
      <c r="AU532" s="137"/>
      <c r="AV532" s="137"/>
      <c r="AW532" s="137"/>
      <c r="AX532" s="1"/>
      <c r="AY532" s="1"/>
      <c r="AZ532" s="1"/>
    </row>
    <row r="533" ht="31.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2"/>
      <c r="AF533" s="1"/>
      <c r="AG533" s="1"/>
      <c r="AH533" s="2"/>
      <c r="AI533" s="2"/>
      <c r="AJ533" s="136"/>
      <c r="AK533" s="137"/>
      <c r="AL533" s="137"/>
      <c r="AM533" s="137"/>
      <c r="AN533" s="137"/>
      <c r="AO533" s="137"/>
      <c r="AP533" s="137"/>
      <c r="AQ533" s="137"/>
      <c r="AR533" s="137"/>
      <c r="AS533" s="137"/>
      <c r="AT533" s="137"/>
      <c r="AU533" s="137"/>
      <c r="AV533" s="137"/>
      <c r="AW533" s="137"/>
      <c r="AX533" s="1"/>
      <c r="AY533" s="1"/>
      <c r="AZ533" s="1"/>
    </row>
    <row r="534" ht="31.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2"/>
      <c r="AF534" s="1"/>
      <c r="AG534" s="1"/>
      <c r="AH534" s="2"/>
      <c r="AI534" s="2"/>
      <c r="AJ534" s="136"/>
      <c r="AK534" s="137"/>
      <c r="AL534" s="137"/>
      <c r="AM534" s="137"/>
      <c r="AN534" s="137"/>
      <c r="AO534" s="137"/>
      <c r="AP534" s="137"/>
      <c r="AQ534" s="137"/>
      <c r="AR534" s="137"/>
      <c r="AS534" s="137"/>
      <c r="AT534" s="137"/>
      <c r="AU534" s="137"/>
      <c r="AV534" s="137"/>
      <c r="AW534" s="137"/>
      <c r="AX534" s="1"/>
      <c r="AY534" s="1"/>
      <c r="AZ534" s="1"/>
    </row>
    <row r="535" ht="31.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2"/>
      <c r="AF535" s="1"/>
      <c r="AG535" s="1"/>
      <c r="AH535" s="2"/>
      <c r="AI535" s="2"/>
      <c r="AJ535" s="136"/>
      <c r="AK535" s="137"/>
      <c r="AL535" s="137"/>
      <c r="AM535" s="137"/>
      <c r="AN535" s="137"/>
      <c r="AO535" s="137"/>
      <c r="AP535" s="137"/>
      <c r="AQ535" s="137"/>
      <c r="AR535" s="137"/>
      <c r="AS535" s="137"/>
      <c r="AT535" s="137"/>
      <c r="AU535" s="137"/>
      <c r="AV535" s="137"/>
      <c r="AW535" s="137"/>
      <c r="AX535" s="1"/>
      <c r="AY535" s="1"/>
      <c r="AZ535" s="1"/>
    </row>
    <row r="536" ht="31.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2"/>
      <c r="AF536" s="1"/>
      <c r="AG536" s="1"/>
      <c r="AH536" s="2"/>
      <c r="AI536" s="2"/>
      <c r="AJ536" s="136"/>
      <c r="AK536" s="137"/>
      <c r="AL536" s="137"/>
      <c r="AM536" s="137"/>
      <c r="AN536" s="137"/>
      <c r="AO536" s="137"/>
      <c r="AP536" s="137"/>
      <c r="AQ536" s="137"/>
      <c r="AR536" s="137"/>
      <c r="AS536" s="137"/>
      <c r="AT536" s="137"/>
      <c r="AU536" s="137"/>
      <c r="AV536" s="137"/>
      <c r="AW536" s="137"/>
      <c r="AX536" s="1"/>
      <c r="AY536" s="1"/>
      <c r="AZ536" s="1"/>
    </row>
    <row r="537" ht="31.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2"/>
      <c r="AF537" s="1"/>
      <c r="AG537" s="1"/>
      <c r="AH537" s="2"/>
      <c r="AI537" s="2"/>
      <c r="AJ537" s="136"/>
      <c r="AK537" s="137"/>
      <c r="AL537" s="137"/>
      <c r="AM537" s="137"/>
      <c r="AN537" s="137"/>
      <c r="AO537" s="137"/>
      <c r="AP537" s="137"/>
      <c r="AQ537" s="137"/>
      <c r="AR537" s="137"/>
      <c r="AS537" s="137"/>
      <c r="AT537" s="137"/>
      <c r="AU537" s="137"/>
      <c r="AV537" s="137"/>
      <c r="AW537" s="137"/>
      <c r="AX537" s="1"/>
      <c r="AY537" s="1"/>
      <c r="AZ537" s="1"/>
    </row>
    <row r="538" ht="31.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2"/>
      <c r="AF538" s="1"/>
      <c r="AG538" s="1"/>
      <c r="AH538" s="2"/>
      <c r="AI538" s="2"/>
      <c r="AJ538" s="136"/>
      <c r="AK538" s="137"/>
      <c r="AL538" s="137"/>
      <c r="AM538" s="137"/>
      <c r="AN538" s="137"/>
      <c r="AO538" s="137"/>
      <c r="AP538" s="137"/>
      <c r="AQ538" s="137"/>
      <c r="AR538" s="137"/>
      <c r="AS538" s="137"/>
      <c r="AT538" s="137"/>
      <c r="AU538" s="137"/>
      <c r="AV538" s="137"/>
      <c r="AW538" s="137"/>
      <c r="AX538" s="1"/>
      <c r="AY538" s="1"/>
      <c r="AZ538" s="1"/>
    </row>
    <row r="539" ht="31.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2"/>
      <c r="AF539" s="1"/>
      <c r="AG539" s="1"/>
      <c r="AH539" s="2"/>
      <c r="AI539" s="2"/>
      <c r="AJ539" s="136"/>
      <c r="AK539" s="137"/>
      <c r="AL539" s="137"/>
      <c r="AM539" s="137"/>
      <c r="AN539" s="137"/>
      <c r="AO539" s="137"/>
      <c r="AP539" s="137"/>
      <c r="AQ539" s="137"/>
      <c r="AR539" s="137"/>
      <c r="AS539" s="137"/>
      <c r="AT539" s="137"/>
      <c r="AU539" s="137"/>
      <c r="AV539" s="137"/>
      <c r="AW539" s="137"/>
      <c r="AX539" s="1"/>
      <c r="AY539" s="1"/>
      <c r="AZ539" s="1"/>
    </row>
    <row r="540" ht="31.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2"/>
      <c r="AF540" s="1"/>
      <c r="AG540" s="1"/>
      <c r="AH540" s="2"/>
      <c r="AI540" s="2"/>
      <c r="AJ540" s="136"/>
      <c r="AK540" s="137"/>
      <c r="AL540" s="137"/>
      <c r="AM540" s="137"/>
      <c r="AN540" s="137"/>
      <c r="AO540" s="137"/>
      <c r="AP540" s="137"/>
      <c r="AQ540" s="137"/>
      <c r="AR540" s="137"/>
      <c r="AS540" s="137"/>
      <c r="AT540" s="137"/>
      <c r="AU540" s="137"/>
      <c r="AV540" s="137"/>
      <c r="AW540" s="137"/>
      <c r="AX540" s="1"/>
      <c r="AY540" s="1"/>
      <c r="AZ540" s="1"/>
    </row>
    <row r="541" ht="31.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2"/>
      <c r="AF541" s="1"/>
      <c r="AG541" s="1"/>
      <c r="AH541" s="2"/>
      <c r="AI541" s="2"/>
      <c r="AJ541" s="136"/>
      <c r="AK541" s="137"/>
      <c r="AL541" s="137"/>
      <c r="AM541" s="137"/>
      <c r="AN541" s="137"/>
      <c r="AO541" s="137"/>
      <c r="AP541" s="137"/>
      <c r="AQ541" s="137"/>
      <c r="AR541" s="137"/>
      <c r="AS541" s="137"/>
      <c r="AT541" s="137"/>
      <c r="AU541" s="137"/>
      <c r="AV541" s="137"/>
      <c r="AW541" s="137"/>
      <c r="AX541" s="1"/>
      <c r="AY541" s="1"/>
      <c r="AZ541" s="1"/>
    </row>
    <row r="542" ht="31.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2"/>
      <c r="AF542" s="1"/>
      <c r="AG542" s="1"/>
      <c r="AH542" s="2"/>
      <c r="AI542" s="2"/>
      <c r="AJ542" s="136"/>
      <c r="AK542" s="137"/>
      <c r="AL542" s="137"/>
      <c r="AM542" s="137"/>
      <c r="AN542" s="137"/>
      <c r="AO542" s="137"/>
      <c r="AP542" s="137"/>
      <c r="AQ542" s="137"/>
      <c r="AR542" s="137"/>
      <c r="AS542" s="137"/>
      <c r="AT542" s="137"/>
      <c r="AU542" s="137"/>
      <c r="AV542" s="137"/>
      <c r="AW542" s="137"/>
      <c r="AX542" s="1"/>
      <c r="AY542" s="1"/>
      <c r="AZ542" s="1"/>
    </row>
    <row r="543" ht="31.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2"/>
      <c r="AF543" s="1"/>
      <c r="AG543" s="1"/>
      <c r="AH543" s="2"/>
      <c r="AI543" s="2"/>
      <c r="AJ543" s="136"/>
      <c r="AK543" s="137"/>
      <c r="AL543" s="137"/>
      <c r="AM543" s="137"/>
      <c r="AN543" s="137"/>
      <c r="AO543" s="137"/>
      <c r="AP543" s="137"/>
      <c r="AQ543" s="137"/>
      <c r="AR543" s="137"/>
      <c r="AS543" s="137"/>
      <c r="AT543" s="137"/>
      <c r="AU543" s="137"/>
      <c r="AV543" s="137"/>
      <c r="AW543" s="137"/>
      <c r="AX543" s="1"/>
      <c r="AY543" s="1"/>
      <c r="AZ543" s="1"/>
    </row>
    <row r="544" ht="31.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2"/>
      <c r="AF544" s="1"/>
      <c r="AG544" s="1"/>
      <c r="AH544" s="2"/>
      <c r="AI544" s="2"/>
      <c r="AJ544" s="136"/>
      <c r="AK544" s="137"/>
      <c r="AL544" s="137"/>
      <c r="AM544" s="137"/>
      <c r="AN544" s="137"/>
      <c r="AO544" s="137"/>
      <c r="AP544" s="137"/>
      <c r="AQ544" s="137"/>
      <c r="AR544" s="137"/>
      <c r="AS544" s="137"/>
      <c r="AT544" s="137"/>
      <c r="AU544" s="137"/>
      <c r="AV544" s="137"/>
      <c r="AW544" s="137"/>
      <c r="AX544" s="1"/>
      <c r="AY544" s="1"/>
      <c r="AZ544" s="1"/>
    </row>
    <row r="545" ht="31.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2"/>
      <c r="AF545" s="1"/>
      <c r="AG545" s="1"/>
      <c r="AH545" s="2"/>
      <c r="AI545" s="2"/>
      <c r="AJ545" s="136"/>
      <c r="AK545" s="137"/>
      <c r="AL545" s="137"/>
      <c r="AM545" s="137"/>
      <c r="AN545" s="137"/>
      <c r="AO545" s="137"/>
      <c r="AP545" s="137"/>
      <c r="AQ545" s="137"/>
      <c r="AR545" s="137"/>
      <c r="AS545" s="137"/>
      <c r="AT545" s="137"/>
      <c r="AU545" s="137"/>
      <c r="AV545" s="137"/>
      <c r="AW545" s="137"/>
      <c r="AX545" s="1"/>
      <c r="AY545" s="1"/>
      <c r="AZ545" s="1"/>
    </row>
    <row r="546" ht="31.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2"/>
      <c r="AF546" s="1"/>
      <c r="AG546" s="1"/>
      <c r="AH546" s="2"/>
      <c r="AI546" s="2"/>
      <c r="AJ546" s="136"/>
      <c r="AK546" s="137"/>
      <c r="AL546" s="137"/>
      <c r="AM546" s="137"/>
      <c r="AN546" s="137"/>
      <c r="AO546" s="137"/>
      <c r="AP546" s="137"/>
      <c r="AQ546" s="137"/>
      <c r="AR546" s="137"/>
      <c r="AS546" s="137"/>
      <c r="AT546" s="137"/>
      <c r="AU546" s="137"/>
      <c r="AV546" s="137"/>
      <c r="AW546" s="137"/>
      <c r="AX546" s="1"/>
      <c r="AY546" s="1"/>
      <c r="AZ546" s="1"/>
    </row>
    <row r="547" ht="31.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2"/>
      <c r="AF547" s="1"/>
      <c r="AG547" s="1"/>
      <c r="AH547" s="2"/>
      <c r="AI547" s="2"/>
      <c r="AJ547" s="136"/>
      <c r="AK547" s="137"/>
      <c r="AL547" s="137"/>
      <c r="AM547" s="137"/>
      <c r="AN547" s="137"/>
      <c r="AO547" s="137"/>
      <c r="AP547" s="137"/>
      <c r="AQ547" s="137"/>
      <c r="AR547" s="137"/>
      <c r="AS547" s="137"/>
      <c r="AT547" s="137"/>
      <c r="AU547" s="137"/>
      <c r="AV547" s="137"/>
      <c r="AW547" s="137"/>
      <c r="AX547" s="1"/>
      <c r="AY547" s="1"/>
      <c r="AZ547" s="1"/>
    </row>
    <row r="548" ht="31.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2"/>
      <c r="AF548" s="1"/>
      <c r="AG548" s="1"/>
      <c r="AH548" s="2"/>
      <c r="AI548" s="2"/>
      <c r="AJ548" s="136"/>
      <c r="AK548" s="137"/>
      <c r="AL548" s="137"/>
      <c r="AM548" s="137"/>
      <c r="AN548" s="137"/>
      <c r="AO548" s="137"/>
      <c r="AP548" s="137"/>
      <c r="AQ548" s="137"/>
      <c r="AR548" s="137"/>
      <c r="AS548" s="137"/>
      <c r="AT548" s="137"/>
      <c r="AU548" s="137"/>
      <c r="AV548" s="137"/>
      <c r="AW548" s="137"/>
      <c r="AX548" s="1"/>
      <c r="AY548" s="1"/>
      <c r="AZ548" s="1"/>
    </row>
    <row r="549" ht="31.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2"/>
      <c r="AF549" s="1"/>
      <c r="AG549" s="1"/>
      <c r="AH549" s="2"/>
      <c r="AI549" s="2"/>
      <c r="AJ549" s="136"/>
      <c r="AK549" s="137"/>
      <c r="AL549" s="137"/>
      <c r="AM549" s="137"/>
      <c r="AN549" s="137"/>
      <c r="AO549" s="137"/>
      <c r="AP549" s="137"/>
      <c r="AQ549" s="137"/>
      <c r="AR549" s="137"/>
      <c r="AS549" s="137"/>
      <c r="AT549" s="137"/>
      <c r="AU549" s="137"/>
      <c r="AV549" s="137"/>
      <c r="AW549" s="137"/>
      <c r="AX549" s="1"/>
      <c r="AY549" s="1"/>
      <c r="AZ549" s="1"/>
    </row>
    <row r="550" ht="31.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2"/>
      <c r="AF550" s="1"/>
      <c r="AG550" s="1"/>
      <c r="AH550" s="2"/>
      <c r="AI550" s="2"/>
      <c r="AJ550" s="136"/>
      <c r="AK550" s="137"/>
      <c r="AL550" s="137"/>
      <c r="AM550" s="137"/>
      <c r="AN550" s="137"/>
      <c r="AO550" s="137"/>
      <c r="AP550" s="137"/>
      <c r="AQ550" s="137"/>
      <c r="AR550" s="137"/>
      <c r="AS550" s="137"/>
      <c r="AT550" s="137"/>
      <c r="AU550" s="137"/>
      <c r="AV550" s="137"/>
      <c r="AW550" s="137"/>
      <c r="AX550" s="1"/>
      <c r="AY550" s="1"/>
      <c r="AZ550" s="1"/>
    </row>
    <row r="551" ht="31.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2"/>
      <c r="AF551" s="1"/>
      <c r="AG551" s="1"/>
      <c r="AH551" s="2"/>
      <c r="AI551" s="2"/>
      <c r="AJ551" s="136"/>
      <c r="AK551" s="137"/>
      <c r="AL551" s="137"/>
      <c r="AM551" s="137"/>
      <c r="AN551" s="137"/>
      <c r="AO551" s="137"/>
      <c r="AP551" s="137"/>
      <c r="AQ551" s="137"/>
      <c r="AR551" s="137"/>
      <c r="AS551" s="137"/>
      <c r="AT551" s="137"/>
      <c r="AU551" s="137"/>
      <c r="AV551" s="137"/>
      <c r="AW551" s="137"/>
      <c r="AX551" s="1"/>
      <c r="AY551" s="1"/>
      <c r="AZ551" s="1"/>
    </row>
    <row r="552" ht="31.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2"/>
      <c r="AF552" s="1"/>
      <c r="AG552" s="1"/>
      <c r="AH552" s="2"/>
      <c r="AI552" s="2"/>
      <c r="AJ552" s="136"/>
      <c r="AK552" s="137"/>
      <c r="AL552" s="137"/>
      <c r="AM552" s="137"/>
      <c r="AN552" s="137"/>
      <c r="AO552" s="137"/>
      <c r="AP552" s="137"/>
      <c r="AQ552" s="137"/>
      <c r="AR552" s="137"/>
      <c r="AS552" s="137"/>
      <c r="AT552" s="137"/>
      <c r="AU552" s="137"/>
      <c r="AV552" s="137"/>
      <c r="AW552" s="137"/>
      <c r="AX552" s="1"/>
      <c r="AY552" s="1"/>
      <c r="AZ552" s="1"/>
    </row>
    <row r="553" ht="31.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2"/>
      <c r="AF553" s="1"/>
      <c r="AG553" s="1"/>
      <c r="AH553" s="2"/>
      <c r="AI553" s="2"/>
      <c r="AJ553" s="136"/>
      <c r="AK553" s="137"/>
      <c r="AL553" s="137"/>
      <c r="AM553" s="137"/>
      <c r="AN553" s="137"/>
      <c r="AO553" s="137"/>
      <c r="AP553" s="137"/>
      <c r="AQ553" s="137"/>
      <c r="AR553" s="137"/>
      <c r="AS553" s="137"/>
      <c r="AT553" s="137"/>
      <c r="AU553" s="137"/>
      <c r="AV553" s="137"/>
      <c r="AW553" s="137"/>
      <c r="AX553" s="1"/>
      <c r="AY553" s="1"/>
      <c r="AZ553" s="1"/>
    </row>
    <row r="554" ht="31.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2"/>
      <c r="AF554" s="1"/>
      <c r="AG554" s="1"/>
      <c r="AH554" s="2"/>
      <c r="AI554" s="2"/>
      <c r="AJ554" s="136"/>
      <c r="AK554" s="137"/>
      <c r="AL554" s="137"/>
      <c r="AM554" s="137"/>
      <c r="AN554" s="137"/>
      <c r="AO554" s="137"/>
      <c r="AP554" s="137"/>
      <c r="AQ554" s="137"/>
      <c r="AR554" s="137"/>
      <c r="AS554" s="137"/>
      <c r="AT554" s="137"/>
      <c r="AU554" s="137"/>
      <c r="AV554" s="137"/>
      <c r="AW554" s="137"/>
      <c r="AX554" s="1"/>
      <c r="AY554" s="1"/>
      <c r="AZ554" s="1"/>
    </row>
    <row r="555" ht="31.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2"/>
      <c r="AF555" s="1"/>
      <c r="AG555" s="1"/>
      <c r="AH555" s="2"/>
      <c r="AI555" s="2"/>
      <c r="AJ555" s="136"/>
      <c r="AK555" s="137"/>
      <c r="AL555" s="137"/>
      <c r="AM555" s="137"/>
      <c r="AN555" s="137"/>
      <c r="AO555" s="137"/>
      <c r="AP555" s="137"/>
      <c r="AQ555" s="137"/>
      <c r="AR555" s="137"/>
      <c r="AS555" s="137"/>
      <c r="AT555" s="137"/>
      <c r="AU555" s="137"/>
      <c r="AV555" s="137"/>
      <c r="AW555" s="137"/>
      <c r="AX555" s="1"/>
      <c r="AY555" s="1"/>
      <c r="AZ555" s="1"/>
    </row>
    <row r="556" ht="31.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2"/>
      <c r="AF556" s="1"/>
      <c r="AG556" s="1"/>
      <c r="AH556" s="2"/>
      <c r="AI556" s="2"/>
      <c r="AJ556" s="136"/>
      <c r="AK556" s="137"/>
      <c r="AL556" s="137"/>
      <c r="AM556" s="137"/>
      <c r="AN556" s="137"/>
      <c r="AO556" s="137"/>
      <c r="AP556" s="137"/>
      <c r="AQ556" s="137"/>
      <c r="AR556" s="137"/>
      <c r="AS556" s="137"/>
      <c r="AT556" s="137"/>
      <c r="AU556" s="137"/>
      <c r="AV556" s="137"/>
      <c r="AW556" s="137"/>
      <c r="AX556" s="1"/>
      <c r="AY556" s="1"/>
      <c r="AZ556" s="1"/>
    </row>
    <row r="557" ht="31.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2"/>
      <c r="AF557" s="1"/>
      <c r="AG557" s="1"/>
      <c r="AH557" s="2"/>
      <c r="AI557" s="2"/>
      <c r="AJ557" s="136"/>
      <c r="AK557" s="137"/>
      <c r="AL557" s="137"/>
      <c r="AM557" s="137"/>
      <c r="AN557" s="137"/>
      <c r="AO557" s="137"/>
      <c r="AP557" s="137"/>
      <c r="AQ557" s="137"/>
      <c r="AR557" s="137"/>
      <c r="AS557" s="137"/>
      <c r="AT557" s="137"/>
      <c r="AU557" s="137"/>
      <c r="AV557" s="137"/>
      <c r="AW557" s="137"/>
      <c r="AX557" s="1"/>
      <c r="AY557" s="1"/>
      <c r="AZ557" s="1"/>
    </row>
    <row r="558" ht="31.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2"/>
      <c r="AF558" s="1"/>
      <c r="AG558" s="1"/>
      <c r="AH558" s="2"/>
      <c r="AI558" s="2"/>
      <c r="AJ558" s="136"/>
      <c r="AK558" s="137"/>
      <c r="AL558" s="137"/>
      <c r="AM558" s="137"/>
      <c r="AN558" s="137"/>
      <c r="AO558" s="137"/>
      <c r="AP558" s="137"/>
      <c r="AQ558" s="137"/>
      <c r="AR558" s="137"/>
      <c r="AS558" s="137"/>
      <c r="AT558" s="137"/>
      <c r="AU558" s="137"/>
      <c r="AV558" s="137"/>
      <c r="AW558" s="137"/>
      <c r="AX558" s="1"/>
      <c r="AY558" s="1"/>
      <c r="AZ558" s="1"/>
    </row>
    <row r="559" ht="31.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2"/>
      <c r="AF559" s="1"/>
      <c r="AG559" s="1"/>
      <c r="AH559" s="2"/>
      <c r="AI559" s="2"/>
      <c r="AJ559" s="136"/>
      <c r="AK559" s="137"/>
      <c r="AL559" s="137"/>
      <c r="AM559" s="137"/>
      <c r="AN559" s="137"/>
      <c r="AO559" s="137"/>
      <c r="AP559" s="137"/>
      <c r="AQ559" s="137"/>
      <c r="AR559" s="137"/>
      <c r="AS559" s="137"/>
      <c r="AT559" s="137"/>
      <c r="AU559" s="137"/>
      <c r="AV559" s="137"/>
      <c r="AW559" s="137"/>
      <c r="AX559" s="1"/>
      <c r="AY559" s="1"/>
      <c r="AZ559" s="1"/>
    </row>
    <row r="560" ht="31.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2"/>
      <c r="AF560" s="1"/>
      <c r="AG560" s="1"/>
      <c r="AH560" s="2"/>
      <c r="AI560" s="2"/>
      <c r="AJ560" s="136"/>
      <c r="AK560" s="137"/>
      <c r="AL560" s="137"/>
      <c r="AM560" s="137"/>
      <c r="AN560" s="137"/>
      <c r="AO560" s="137"/>
      <c r="AP560" s="137"/>
      <c r="AQ560" s="137"/>
      <c r="AR560" s="137"/>
      <c r="AS560" s="137"/>
      <c r="AT560" s="137"/>
      <c r="AU560" s="137"/>
      <c r="AV560" s="137"/>
      <c r="AW560" s="137"/>
      <c r="AX560" s="1"/>
      <c r="AY560" s="1"/>
      <c r="AZ560" s="1"/>
    </row>
    <row r="561" ht="31.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2"/>
      <c r="AF561" s="1"/>
      <c r="AG561" s="1"/>
      <c r="AH561" s="2"/>
      <c r="AI561" s="2"/>
      <c r="AJ561" s="136"/>
      <c r="AK561" s="137"/>
      <c r="AL561" s="137"/>
      <c r="AM561" s="137"/>
      <c r="AN561" s="137"/>
      <c r="AO561" s="137"/>
      <c r="AP561" s="137"/>
      <c r="AQ561" s="137"/>
      <c r="AR561" s="137"/>
      <c r="AS561" s="137"/>
      <c r="AT561" s="137"/>
      <c r="AU561" s="137"/>
      <c r="AV561" s="137"/>
      <c r="AW561" s="137"/>
      <c r="AX561" s="1"/>
      <c r="AY561" s="1"/>
      <c r="AZ561" s="1"/>
    </row>
    <row r="562" ht="31.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2"/>
      <c r="AF562" s="1"/>
      <c r="AG562" s="1"/>
      <c r="AH562" s="2"/>
      <c r="AI562" s="2"/>
      <c r="AJ562" s="136"/>
      <c r="AK562" s="137"/>
      <c r="AL562" s="137"/>
      <c r="AM562" s="137"/>
      <c r="AN562" s="137"/>
      <c r="AO562" s="137"/>
      <c r="AP562" s="137"/>
      <c r="AQ562" s="137"/>
      <c r="AR562" s="137"/>
      <c r="AS562" s="137"/>
      <c r="AT562" s="137"/>
      <c r="AU562" s="137"/>
      <c r="AV562" s="137"/>
      <c r="AW562" s="137"/>
      <c r="AX562" s="1"/>
      <c r="AY562" s="1"/>
      <c r="AZ562" s="1"/>
    </row>
    <row r="563" ht="31.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2"/>
      <c r="AF563" s="1"/>
      <c r="AG563" s="1"/>
      <c r="AH563" s="2"/>
      <c r="AI563" s="2"/>
      <c r="AJ563" s="136"/>
      <c r="AK563" s="137"/>
      <c r="AL563" s="137"/>
      <c r="AM563" s="137"/>
      <c r="AN563" s="137"/>
      <c r="AO563" s="137"/>
      <c r="AP563" s="137"/>
      <c r="AQ563" s="137"/>
      <c r="AR563" s="137"/>
      <c r="AS563" s="137"/>
      <c r="AT563" s="137"/>
      <c r="AU563" s="137"/>
      <c r="AV563" s="137"/>
      <c r="AW563" s="137"/>
      <c r="AX563" s="1"/>
      <c r="AY563" s="1"/>
      <c r="AZ563" s="1"/>
    </row>
    <row r="564" ht="31.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2"/>
      <c r="AF564" s="1"/>
      <c r="AG564" s="1"/>
      <c r="AH564" s="2"/>
      <c r="AI564" s="2"/>
      <c r="AJ564" s="136"/>
      <c r="AK564" s="137"/>
      <c r="AL564" s="137"/>
      <c r="AM564" s="137"/>
      <c r="AN564" s="137"/>
      <c r="AO564" s="137"/>
      <c r="AP564" s="137"/>
      <c r="AQ564" s="137"/>
      <c r="AR564" s="137"/>
      <c r="AS564" s="137"/>
      <c r="AT564" s="137"/>
      <c r="AU564" s="137"/>
      <c r="AV564" s="137"/>
      <c r="AW564" s="137"/>
      <c r="AX564" s="1"/>
      <c r="AY564" s="1"/>
      <c r="AZ564" s="1"/>
    </row>
    <row r="565" ht="31.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2"/>
      <c r="AF565" s="1"/>
      <c r="AG565" s="1"/>
      <c r="AH565" s="2"/>
      <c r="AI565" s="2"/>
      <c r="AJ565" s="136"/>
      <c r="AK565" s="137"/>
      <c r="AL565" s="137"/>
      <c r="AM565" s="137"/>
      <c r="AN565" s="137"/>
      <c r="AO565" s="137"/>
      <c r="AP565" s="137"/>
      <c r="AQ565" s="137"/>
      <c r="AR565" s="137"/>
      <c r="AS565" s="137"/>
      <c r="AT565" s="137"/>
      <c r="AU565" s="137"/>
      <c r="AV565" s="137"/>
      <c r="AW565" s="137"/>
      <c r="AX565" s="1"/>
      <c r="AY565" s="1"/>
      <c r="AZ565" s="1"/>
    </row>
    <row r="566" ht="31.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2"/>
      <c r="AF566" s="1"/>
      <c r="AG566" s="1"/>
      <c r="AH566" s="2"/>
      <c r="AI566" s="2"/>
      <c r="AJ566" s="136"/>
      <c r="AK566" s="137"/>
      <c r="AL566" s="137"/>
      <c r="AM566" s="137"/>
      <c r="AN566" s="137"/>
      <c r="AO566" s="137"/>
      <c r="AP566" s="137"/>
      <c r="AQ566" s="137"/>
      <c r="AR566" s="137"/>
      <c r="AS566" s="137"/>
      <c r="AT566" s="137"/>
      <c r="AU566" s="137"/>
      <c r="AV566" s="137"/>
      <c r="AW566" s="137"/>
      <c r="AX566" s="1"/>
      <c r="AY566" s="1"/>
      <c r="AZ566" s="1"/>
    </row>
    <row r="567" ht="31.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2"/>
      <c r="AF567" s="1"/>
      <c r="AG567" s="1"/>
      <c r="AH567" s="2"/>
      <c r="AI567" s="2"/>
      <c r="AJ567" s="136"/>
      <c r="AK567" s="137"/>
      <c r="AL567" s="137"/>
      <c r="AM567" s="137"/>
      <c r="AN567" s="137"/>
      <c r="AO567" s="137"/>
      <c r="AP567" s="137"/>
      <c r="AQ567" s="137"/>
      <c r="AR567" s="137"/>
      <c r="AS567" s="137"/>
      <c r="AT567" s="137"/>
      <c r="AU567" s="137"/>
      <c r="AV567" s="137"/>
      <c r="AW567" s="137"/>
      <c r="AX567" s="1"/>
      <c r="AY567" s="1"/>
      <c r="AZ567" s="1"/>
    </row>
    <row r="568" ht="31.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2"/>
      <c r="AF568" s="1"/>
      <c r="AG568" s="1"/>
      <c r="AH568" s="2"/>
      <c r="AI568" s="2"/>
      <c r="AJ568" s="136"/>
      <c r="AK568" s="137"/>
      <c r="AL568" s="137"/>
      <c r="AM568" s="137"/>
      <c r="AN568" s="137"/>
      <c r="AO568" s="137"/>
      <c r="AP568" s="137"/>
      <c r="AQ568" s="137"/>
      <c r="AR568" s="137"/>
      <c r="AS568" s="137"/>
      <c r="AT568" s="137"/>
      <c r="AU568" s="137"/>
      <c r="AV568" s="137"/>
      <c r="AW568" s="137"/>
      <c r="AX568" s="1"/>
      <c r="AY568" s="1"/>
      <c r="AZ568" s="1"/>
    </row>
    <row r="569" ht="31.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2"/>
      <c r="AF569" s="1"/>
      <c r="AG569" s="1"/>
      <c r="AH569" s="2"/>
      <c r="AI569" s="2"/>
      <c r="AJ569" s="136"/>
      <c r="AK569" s="137"/>
      <c r="AL569" s="137"/>
      <c r="AM569" s="137"/>
      <c r="AN569" s="137"/>
      <c r="AO569" s="137"/>
      <c r="AP569" s="137"/>
      <c r="AQ569" s="137"/>
      <c r="AR569" s="137"/>
      <c r="AS569" s="137"/>
      <c r="AT569" s="137"/>
      <c r="AU569" s="137"/>
      <c r="AV569" s="137"/>
      <c r="AW569" s="137"/>
      <c r="AX569" s="1"/>
      <c r="AY569" s="1"/>
      <c r="AZ569" s="1"/>
    </row>
    <row r="570" ht="31.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2"/>
      <c r="AF570" s="1"/>
      <c r="AG570" s="1"/>
      <c r="AH570" s="2"/>
      <c r="AI570" s="2"/>
      <c r="AJ570" s="136"/>
      <c r="AK570" s="137"/>
      <c r="AL570" s="137"/>
      <c r="AM570" s="137"/>
      <c r="AN570" s="137"/>
      <c r="AO570" s="137"/>
      <c r="AP570" s="137"/>
      <c r="AQ570" s="137"/>
      <c r="AR570" s="137"/>
      <c r="AS570" s="137"/>
      <c r="AT570" s="137"/>
      <c r="AU570" s="137"/>
      <c r="AV570" s="137"/>
      <c r="AW570" s="137"/>
      <c r="AX570" s="1"/>
      <c r="AY570" s="1"/>
      <c r="AZ570" s="1"/>
    </row>
    <row r="571" ht="31.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2"/>
      <c r="AF571" s="1"/>
      <c r="AG571" s="1"/>
      <c r="AH571" s="2"/>
      <c r="AI571" s="2"/>
      <c r="AJ571" s="136"/>
      <c r="AK571" s="137"/>
      <c r="AL571" s="137"/>
      <c r="AM571" s="137"/>
      <c r="AN571" s="137"/>
      <c r="AO571" s="137"/>
      <c r="AP571" s="137"/>
      <c r="AQ571" s="137"/>
      <c r="AR571" s="137"/>
      <c r="AS571" s="137"/>
      <c r="AT571" s="137"/>
      <c r="AU571" s="137"/>
      <c r="AV571" s="137"/>
      <c r="AW571" s="137"/>
      <c r="AX571" s="1"/>
      <c r="AY571" s="1"/>
      <c r="AZ571" s="1"/>
    </row>
    <row r="572" ht="31.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2"/>
      <c r="AF572" s="1"/>
      <c r="AG572" s="1"/>
      <c r="AH572" s="2"/>
      <c r="AI572" s="2"/>
      <c r="AJ572" s="136"/>
      <c r="AK572" s="137"/>
      <c r="AL572" s="137"/>
      <c r="AM572" s="137"/>
      <c r="AN572" s="137"/>
      <c r="AO572" s="137"/>
      <c r="AP572" s="137"/>
      <c r="AQ572" s="137"/>
      <c r="AR572" s="137"/>
      <c r="AS572" s="137"/>
      <c r="AT572" s="137"/>
      <c r="AU572" s="137"/>
      <c r="AV572" s="137"/>
      <c r="AW572" s="137"/>
      <c r="AX572" s="1"/>
      <c r="AY572" s="1"/>
      <c r="AZ572" s="1"/>
    </row>
    <row r="573" ht="31.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2"/>
      <c r="AF573" s="1"/>
      <c r="AG573" s="1"/>
      <c r="AH573" s="2"/>
      <c r="AI573" s="2"/>
      <c r="AJ573" s="136"/>
      <c r="AK573" s="137"/>
      <c r="AL573" s="137"/>
      <c r="AM573" s="137"/>
      <c r="AN573" s="137"/>
      <c r="AO573" s="137"/>
      <c r="AP573" s="137"/>
      <c r="AQ573" s="137"/>
      <c r="AR573" s="137"/>
      <c r="AS573" s="137"/>
      <c r="AT573" s="137"/>
      <c r="AU573" s="137"/>
      <c r="AV573" s="137"/>
      <c r="AW573" s="137"/>
      <c r="AX573" s="1"/>
      <c r="AY573" s="1"/>
      <c r="AZ573" s="1"/>
    </row>
    <row r="574" ht="31.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2"/>
      <c r="AF574" s="1"/>
      <c r="AG574" s="1"/>
      <c r="AH574" s="2"/>
      <c r="AI574" s="2"/>
      <c r="AJ574" s="136"/>
      <c r="AK574" s="137"/>
      <c r="AL574" s="137"/>
      <c r="AM574" s="137"/>
      <c r="AN574" s="137"/>
      <c r="AO574" s="137"/>
      <c r="AP574" s="137"/>
      <c r="AQ574" s="137"/>
      <c r="AR574" s="137"/>
      <c r="AS574" s="137"/>
      <c r="AT574" s="137"/>
      <c r="AU574" s="137"/>
      <c r="AV574" s="137"/>
      <c r="AW574" s="137"/>
      <c r="AX574" s="1"/>
      <c r="AY574" s="1"/>
      <c r="AZ574" s="1"/>
    </row>
    <row r="575" ht="31.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2"/>
      <c r="AF575" s="1"/>
      <c r="AG575" s="1"/>
      <c r="AH575" s="2"/>
      <c r="AI575" s="2"/>
      <c r="AJ575" s="136"/>
      <c r="AK575" s="137"/>
      <c r="AL575" s="137"/>
      <c r="AM575" s="137"/>
      <c r="AN575" s="137"/>
      <c r="AO575" s="137"/>
      <c r="AP575" s="137"/>
      <c r="AQ575" s="137"/>
      <c r="AR575" s="137"/>
      <c r="AS575" s="137"/>
      <c r="AT575" s="137"/>
      <c r="AU575" s="137"/>
      <c r="AV575" s="137"/>
      <c r="AW575" s="137"/>
      <c r="AX575" s="1"/>
      <c r="AY575" s="1"/>
      <c r="AZ575" s="1"/>
    </row>
    <row r="576" ht="31.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2"/>
      <c r="AF576" s="1"/>
      <c r="AG576" s="1"/>
      <c r="AH576" s="2"/>
      <c r="AI576" s="2"/>
      <c r="AJ576" s="136"/>
      <c r="AK576" s="137"/>
      <c r="AL576" s="137"/>
      <c r="AM576" s="137"/>
      <c r="AN576" s="137"/>
      <c r="AO576" s="137"/>
      <c r="AP576" s="137"/>
      <c r="AQ576" s="137"/>
      <c r="AR576" s="137"/>
      <c r="AS576" s="137"/>
      <c r="AT576" s="137"/>
      <c r="AU576" s="137"/>
      <c r="AV576" s="137"/>
      <c r="AW576" s="137"/>
      <c r="AX576" s="1"/>
      <c r="AY576" s="1"/>
      <c r="AZ576" s="1"/>
    </row>
    <row r="577" ht="31.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2"/>
      <c r="AF577" s="1"/>
      <c r="AG577" s="1"/>
      <c r="AH577" s="2"/>
      <c r="AI577" s="2"/>
      <c r="AJ577" s="136"/>
      <c r="AK577" s="137"/>
      <c r="AL577" s="137"/>
      <c r="AM577" s="137"/>
      <c r="AN577" s="137"/>
      <c r="AO577" s="137"/>
      <c r="AP577" s="137"/>
      <c r="AQ577" s="137"/>
      <c r="AR577" s="137"/>
      <c r="AS577" s="137"/>
      <c r="AT577" s="137"/>
      <c r="AU577" s="137"/>
      <c r="AV577" s="137"/>
      <c r="AW577" s="137"/>
      <c r="AX577" s="1"/>
      <c r="AY577" s="1"/>
      <c r="AZ577" s="1"/>
    </row>
    <row r="578" ht="31.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2"/>
      <c r="AF578" s="1"/>
      <c r="AG578" s="1"/>
      <c r="AH578" s="2"/>
      <c r="AI578" s="2"/>
      <c r="AJ578" s="136"/>
      <c r="AK578" s="137"/>
      <c r="AL578" s="137"/>
      <c r="AM578" s="137"/>
      <c r="AN578" s="137"/>
      <c r="AO578" s="137"/>
      <c r="AP578" s="137"/>
      <c r="AQ578" s="137"/>
      <c r="AR578" s="137"/>
      <c r="AS578" s="137"/>
      <c r="AT578" s="137"/>
      <c r="AU578" s="137"/>
      <c r="AV578" s="137"/>
      <c r="AW578" s="137"/>
      <c r="AX578" s="1"/>
      <c r="AY578" s="1"/>
      <c r="AZ578" s="1"/>
    </row>
    <row r="579" ht="31.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2"/>
      <c r="AF579" s="1"/>
      <c r="AG579" s="1"/>
      <c r="AH579" s="2"/>
      <c r="AI579" s="2"/>
      <c r="AJ579" s="136"/>
      <c r="AK579" s="137"/>
      <c r="AL579" s="137"/>
      <c r="AM579" s="137"/>
      <c r="AN579" s="137"/>
      <c r="AO579" s="137"/>
      <c r="AP579" s="137"/>
      <c r="AQ579" s="137"/>
      <c r="AR579" s="137"/>
      <c r="AS579" s="137"/>
      <c r="AT579" s="137"/>
      <c r="AU579" s="137"/>
      <c r="AV579" s="137"/>
      <c r="AW579" s="137"/>
      <c r="AX579" s="1"/>
      <c r="AY579" s="1"/>
      <c r="AZ579" s="1"/>
    </row>
    <row r="580" ht="31.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2"/>
      <c r="AF580" s="1"/>
      <c r="AG580" s="1"/>
      <c r="AH580" s="2"/>
      <c r="AI580" s="2"/>
      <c r="AJ580" s="136"/>
      <c r="AK580" s="137"/>
      <c r="AL580" s="137"/>
      <c r="AM580" s="137"/>
      <c r="AN580" s="137"/>
      <c r="AO580" s="137"/>
      <c r="AP580" s="137"/>
      <c r="AQ580" s="137"/>
      <c r="AR580" s="137"/>
      <c r="AS580" s="137"/>
      <c r="AT580" s="137"/>
      <c r="AU580" s="137"/>
      <c r="AV580" s="137"/>
      <c r="AW580" s="137"/>
      <c r="AX580" s="1"/>
      <c r="AY580" s="1"/>
      <c r="AZ580" s="1"/>
    </row>
    <row r="581" ht="31.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2"/>
      <c r="AF581" s="1"/>
      <c r="AG581" s="1"/>
      <c r="AH581" s="2"/>
      <c r="AI581" s="2"/>
      <c r="AJ581" s="136"/>
      <c r="AK581" s="137"/>
      <c r="AL581" s="137"/>
      <c r="AM581" s="137"/>
      <c r="AN581" s="137"/>
      <c r="AO581" s="137"/>
      <c r="AP581" s="137"/>
      <c r="AQ581" s="137"/>
      <c r="AR581" s="137"/>
      <c r="AS581" s="137"/>
      <c r="AT581" s="137"/>
      <c r="AU581" s="137"/>
      <c r="AV581" s="137"/>
      <c r="AW581" s="137"/>
      <c r="AX581" s="1"/>
      <c r="AY581" s="1"/>
      <c r="AZ581" s="1"/>
    </row>
    <row r="582" ht="31.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2"/>
      <c r="AF582" s="1"/>
      <c r="AG582" s="1"/>
      <c r="AH582" s="2"/>
      <c r="AI582" s="2"/>
      <c r="AJ582" s="136"/>
      <c r="AK582" s="137"/>
      <c r="AL582" s="137"/>
      <c r="AM582" s="137"/>
      <c r="AN582" s="137"/>
      <c r="AO582" s="137"/>
      <c r="AP582" s="137"/>
      <c r="AQ582" s="137"/>
      <c r="AR582" s="137"/>
      <c r="AS582" s="137"/>
      <c r="AT582" s="137"/>
      <c r="AU582" s="137"/>
      <c r="AV582" s="137"/>
      <c r="AW582" s="137"/>
      <c r="AX582" s="1"/>
      <c r="AY582" s="1"/>
      <c r="AZ582" s="1"/>
    </row>
    <row r="583" ht="31.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2"/>
      <c r="AF583" s="1"/>
      <c r="AG583" s="1"/>
      <c r="AH583" s="2"/>
      <c r="AI583" s="2"/>
      <c r="AJ583" s="136"/>
      <c r="AK583" s="137"/>
      <c r="AL583" s="137"/>
      <c r="AM583" s="137"/>
      <c r="AN583" s="137"/>
      <c r="AO583" s="137"/>
      <c r="AP583" s="137"/>
      <c r="AQ583" s="137"/>
      <c r="AR583" s="137"/>
      <c r="AS583" s="137"/>
      <c r="AT583" s="137"/>
      <c r="AU583" s="137"/>
      <c r="AV583" s="137"/>
      <c r="AW583" s="137"/>
      <c r="AX583" s="1"/>
      <c r="AY583" s="1"/>
      <c r="AZ583" s="1"/>
    </row>
    <row r="584" ht="31.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2"/>
      <c r="AF584" s="1"/>
      <c r="AG584" s="1"/>
      <c r="AH584" s="2"/>
      <c r="AI584" s="2"/>
      <c r="AJ584" s="136"/>
      <c r="AK584" s="137"/>
      <c r="AL584" s="137"/>
      <c r="AM584" s="137"/>
      <c r="AN584" s="137"/>
      <c r="AO584" s="137"/>
      <c r="AP584" s="137"/>
      <c r="AQ584" s="137"/>
      <c r="AR584" s="137"/>
      <c r="AS584" s="137"/>
      <c r="AT584" s="137"/>
      <c r="AU584" s="137"/>
      <c r="AV584" s="137"/>
      <c r="AW584" s="137"/>
      <c r="AX584" s="1"/>
      <c r="AY584" s="1"/>
      <c r="AZ584" s="1"/>
    </row>
    <row r="585" ht="31.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2"/>
      <c r="AF585" s="1"/>
      <c r="AG585" s="1"/>
      <c r="AH585" s="2"/>
      <c r="AI585" s="2"/>
      <c r="AJ585" s="136"/>
      <c r="AK585" s="137"/>
      <c r="AL585" s="137"/>
      <c r="AM585" s="137"/>
      <c r="AN585" s="137"/>
      <c r="AO585" s="137"/>
      <c r="AP585" s="137"/>
      <c r="AQ585" s="137"/>
      <c r="AR585" s="137"/>
      <c r="AS585" s="137"/>
      <c r="AT585" s="137"/>
      <c r="AU585" s="137"/>
      <c r="AV585" s="137"/>
      <c r="AW585" s="137"/>
      <c r="AX585" s="1"/>
      <c r="AY585" s="1"/>
      <c r="AZ585" s="1"/>
    </row>
    <row r="586" ht="31.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2"/>
      <c r="AF586" s="1"/>
      <c r="AG586" s="1"/>
      <c r="AH586" s="2"/>
      <c r="AI586" s="2"/>
      <c r="AJ586" s="136"/>
      <c r="AK586" s="137"/>
      <c r="AL586" s="137"/>
      <c r="AM586" s="137"/>
      <c r="AN586" s="137"/>
      <c r="AO586" s="137"/>
      <c r="AP586" s="137"/>
      <c r="AQ586" s="137"/>
      <c r="AR586" s="137"/>
      <c r="AS586" s="137"/>
      <c r="AT586" s="137"/>
      <c r="AU586" s="137"/>
      <c r="AV586" s="137"/>
      <c r="AW586" s="137"/>
      <c r="AX586" s="1"/>
      <c r="AY586" s="1"/>
      <c r="AZ586" s="1"/>
    </row>
    <row r="587" ht="31.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2"/>
      <c r="AF587" s="1"/>
      <c r="AG587" s="1"/>
      <c r="AH587" s="2"/>
      <c r="AI587" s="2"/>
      <c r="AJ587" s="136"/>
      <c r="AK587" s="137"/>
      <c r="AL587" s="137"/>
      <c r="AM587" s="137"/>
      <c r="AN587" s="137"/>
      <c r="AO587" s="137"/>
      <c r="AP587" s="137"/>
      <c r="AQ587" s="137"/>
      <c r="AR587" s="137"/>
      <c r="AS587" s="137"/>
      <c r="AT587" s="137"/>
      <c r="AU587" s="137"/>
      <c r="AV587" s="137"/>
      <c r="AW587" s="137"/>
      <c r="AX587" s="1"/>
      <c r="AY587" s="1"/>
      <c r="AZ587" s="1"/>
    </row>
    <row r="588" ht="31.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2"/>
      <c r="AF588" s="1"/>
      <c r="AG588" s="1"/>
      <c r="AH588" s="2"/>
      <c r="AI588" s="2"/>
      <c r="AJ588" s="136"/>
      <c r="AK588" s="137"/>
      <c r="AL588" s="137"/>
      <c r="AM588" s="137"/>
      <c r="AN588" s="137"/>
      <c r="AO588" s="137"/>
      <c r="AP588" s="137"/>
      <c r="AQ588" s="137"/>
      <c r="AR588" s="137"/>
      <c r="AS588" s="137"/>
      <c r="AT588" s="137"/>
      <c r="AU588" s="137"/>
      <c r="AV588" s="137"/>
      <c r="AW588" s="137"/>
      <c r="AX588" s="1"/>
      <c r="AY588" s="1"/>
      <c r="AZ588" s="1"/>
    </row>
    <row r="589" ht="31.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2"/>
      <c r="AF589" s="1"/>
      <c r="AG589" s="1"/>
      <c r="AH589" s="2"/>
      <c r="AI589" s="2"/>
      <c r="AJ589" s="136"/>
      <c r="AK589" s="137"/>
      <c r="AL589" s="137"/>
      <c r="AM589" s="137"/>
      <c r="AN589" s="137"/>
      <c r="AO589" s="137"/>
      <c r="AP589" s="137"/>
      <c r="AQ589" s="137"/>
      <c r="AR589" s="137"/>
      <c r="AS589" s="137"/>
      <c r="AT589" s="137"/>
      <c r="AU589" s="137"/>
      <c r="AV589" s="137"/>
      <c r="AW589" s="137"/>
      <c r="AX589" s="1"/>
      <c r="AY589" s="1"/>
      <c r="AZ589" s="1"/>
    </row>
    <row r="590" ht="31.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2"/>
      <c r="AF590" s="1"/>
      <c r="AG590" s="1"/>
      <c r="AH590" s="2"/>
      <c r="AI590" s="2"/>
      <c r="AJ590" s="136"/>
      <c r="AK590" s="137"/>
      <c r="AL590" s="137"/>
      <c r="AM590" s="137"/>
      <c r="AN590" s="137"/>
      <c r="AO590" s="137"/>
      <c r="AP590" s="137"/>
      <c r="AQ590" s="137"/>
      <c r="AR590" s="137"/>
      <c r="AS590" s="137"/>
      <c r="AT590" s="137"/>
      <c r="AU590" s="137"/>
      <c r="AV590" s="137"/>
      <c r="AW590" s="137"/>
      <c r="AX590" s="1"/>
      <c r="AY590" s="1"/>
      <c r="AZ590" s="1"/>
    </row>
    <row r="591" ht="31.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2"/>
      <c r="AF591" s="1"/>
      <c r="AG591" s="1"/>
      <c r="AH591" s="2"/>
      <c r="AI591" s="2"/>
      <c r="AJ591" s="136"/>
      <c r="AK591" s="137"/>
      <c r="AL591" s="137"/>
      <c r="AM591" s="137"/>
      <c r="AN591" s="137"/>
      <c r="AO591" s="137"/>
      <c r="AP591" s="137"/>
      <c r="AQ591" s="137"/>
      <c r="AR591" s="137"/>
      <c r="AS591" s="137"/>
      <c r="AT591" s="137"/>
      <c r="AU591" s="137"/>
      <c r="AV591" s="137"/>
      <c r="AW591" s="137"/>
      <c r="AX591" s="1"/>
      <c r="AY591" s="1"/>
      <c r="AZ591" s="1"/>
    </row>
    <row r="592" ht="31.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2"/>
      <c r="AF592" s="1"/>
      <c r="AG592" s="1"/>
      <c r="AH592" s="2"/>
      <c r="AI592" s="2"/>
      <c r="AJ592" s="136"/>
      <c r="AK592" s="137"/>
      <c r="AL592" s="137"/>
      <c r="AM592" s="137"/>
      <c r="AN592" s="137"/>
      <c r="AO592" s="137"/>
      <c r="AP592" s="137"/>
      <c r="AQ592" s="137"/>
      <c r="AR592" s="137"/>
      <c r="AS592" s="137"/>
      <c r="AT592" s="137"/>
      <c r="AU592" s="137"/>
      <c r="AV592" s="137"/>
      <c r="AW592" s="137"/>
      <c r="AX592" s="1"/>
      <c r="AY592" s="1"/>
      <c r="AZ592" s="1"/>
    </row>
    <row r="593" ht="31.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2"/>
      <c r="AF593" s="1"/>
      <c r="AG593" s="1"/>
      <c r="AH593" s="2"/>
      <c r="AI593" s="2"/>
      <c r="AJ593" s="136"/>
      <c r="AK593" s="137"/>
      <c r="AL593" s="137"/>
      <c r="AM593" s="137"/>
      <c r="AN593" s="137"/>
      <c r="AO593" s="137"/>
      <c r="AP593" s="137"/>
      <c r="AQ593" s="137"/>
      <c r="AR593" s="137"/>
      <c r="AS593" s="137"/>
      <c r="AT593" s="137"/>
      <c r="AU593" s="137"/>
      <c r="AV593" s="137"/>
      <c r="AW593" s="137"/>
      <c r="AX593" s="1"/>
      <c r="AY593" s="1"/>
      <c r="AZ593" s="1"/>
    </row>
    <row r="594" ht="31.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2"/>
      <c r="AF594" s="1"/>
      <c r="AG594" s="1"/>
      <c r="AH594" s="2"/>
      <c r="AI594" s="2"/>
      <c r="AJ594" s="136"/>
      <c r="AK594" s="137"/>
      <c r="AL594" s="137"/>
      <c r="AM594" s="137"/>
      <c r="AN594" s="137"/>
      <c r="AO594" s="137"/>
      <c r="AP594" s="137"/>
      <c r="AQ594" s="137"/>
      <c r="AR594" s="137"/>
      <c r="AS594" s="137"/>
      <c r="AT594" s="137"/>
      <c r="AU594" s="137"/>
      <c r="AV594" s="137"/>
      <c r="AW594" s="137"/>
      <c r="AX594" s="1"/>
      <c r="AY594" s="1"/>
      <c r="AZ594" s="1"/>
    </row>
    <row r="595" ht="31.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2"/>
      <c r="AF595" s="1"/>
      <c r="AG595" s="1"/>
      <c r="AH595" s="2"/>
      <c r="AI595" s="2"/>
      <c r="AJ595" s="136"/>
      <c r="AK595" s="137"/>
      <c r="AL595" s="137"/>
      <c r="AM595" s="137"/>
      <c r="AN595" s="137"/>
      <c r="AO595" s="137"/>
      <c r="AP595" s="137"/>
      <c r="AQ595" s="137"/>
      <c r="AR595" s="137"/>
      <c r="AS595" s="137"/>
      <c r="AT595" s="137"/>
      <c r="AU595" s="137"/>
      <c r="AV595" s="137"/>
      <c r="AW595" s="137"/>
      <c r="AX595" s="1"/>
      <c r="AY595" s="1"/>
      <c r="AZ595" s="1"/>
    </row>
    <row r="596" ht="31.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2"/>
      <c r="AF596" s="1"/>
      <c r="AG596" s="1"/>
      <c r="AH596" s="2"/>
      <c r="AI596" s="2"/>
      <c r="AJ596" s="136"/>
      <c r="AK596" s="137"/>
      <c r="AL596" s="137"/>
      <c r="AM596" s="137"/>
      <c r="AN596" s="137"/>
      <c r="AO596" s="137"/>
      <c r="AP596" s="137"/>
      <c r="AQ596" s="137"/>
      <c r="AR596" s="137"/>
      <c r="AS596" s="137"/>
      <c r="AT596" s="137"/>
      <c r="AU596" s="137"/>
      <c r="AV596" s="137"/>
      <c r="AW596" s="137"/>
      <c r="AX596" s="1"/>
      <c r="AY596" s="1"/>
      <c r="AZ596" s="1"/>
    </row>
    <row r="597" ht="31.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2"/>
      <c r="AF597" s="1"/>
      <c r="AG597" s="1"/>
      <c r="AH597" s="2"/>
      <c r="AI597" s="2"/>
      <c r="AJ597" s="136"/>
      <c r="AK597" s="137"/>
      <c r="AL597" s="137"/>
      <c r="AM597" s="137"/>
      <c r="AN597" s="137"/>
      <c r="AO597" s="137"/>
      <c r="AP597" s="137"/>
      <c r="AQ597" s="137"/>
      <c r="AR597" s="137"/>
      <c r="AS597" s="137"/>
      <c r="AT597" s="137"/>
      <c r="AU597" s="137"/>
      <c r="AV597" s="137"/>
      <c r="AW597" s="137"/>
      <c r="AX597" s="1"/>
      <c r="AY597" s="1"/>
      <c r="AZ597" s="1"/>
    </row>
    <row r="598" ht="31.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2"/>
      <c r="AF598" s="1"/>
      <c r="AG598" s="1"/>
      <c r="AH598" s="2"/>
      <c r="AI598" s="2"/>
      <c r="AJ598" s="136"/>
      <c r="AK598" s="137"/>
      <c r="AL598" s="137"/>
      <c r="AM598" s="137"/>
      <c r="AN598" s="137"/>
      <c r="AO598" s="137"/>
      <c r="AP598" s="137"/>
      <c r="AQ598" s="137"/>
      <c r="AR598" s="137"/>
      <c r="AS598" s="137"/>
      <c r="AT598" s="137"/>
      <c r="AU598" s="137"/>
      <c r="AV598" s="137"/>
      <c r="AW598" s="137"/>
      <c r="AX598" s="1"/>
      <c r="AY598" s="1"/>
      <c r="AZ598" s="1"/>
    </row>
    <row r="599" ht="31.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2"/>
      <c r="AF599" s="1"/>
      <c r="AG599" s="1"/>
      <c r="AH599" s="2"/>
      <c r="AI599" s="2"/>
      <c r="AJ599" s="136"/>
      <c r="AK599" s="137"/>
      <c r="AL599" s="137"/>
      <c r="AM599" s="137"/>
      <c r="AN599" s="137"/>
      <c r="AO599" s="137"/>
      <c r="AP599" s="137"/>
      <c r="AQ599" s="137"/>
      <c r="AR599" s="137"/>
      <c r="AS599" s="137"/>
      <c r="AT599" s="137"/>
      <c r="AU599" s="137"/>
      <c r="AV599" s="137"/>
      <c r="AW599" s="137"/>
      <c r="AX599" s="1"/>
      <c r="AY599" s="1"/>
      <c r="AZ599" s="1"/>
    </row>
    <row r="600" ht="31.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2"/>
      <c r="AF600" s="1"/>
      <c r="AG600" s="1"/>
      <c r="AH600" s="2"/>
      <c r="AI600" s="2"/>
      <c r="AJ600" s="136"/>
      <c r="AK600" s="137"/>
      <c r="AL600" s="137"/>
      <c r="AM600" s="137"/>
      <c r="AN600" s="137"/>
      <c r="AO600" s="137"/>
      <c r="AP600" s="137"/>
      <c r="AQ600" s="137"/>
      <c r="AR600" s="137"/>
      <c r="AS600" s="137"/>
      <c r="AT600" s="137"/>
      <c r="AU600" s="137"/>
      <c r="AV600" s="137"/>
      <c r="AW600" s="137"/>
      <c r="AX600" s="1"/>
      <c r="AY600" s="1"/>
      <c r="AZ600" s="1"/>
    </row>
    <row r="601" ht="31.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2"/>
      <c r="AF601" s="1"/>
      <c r="AG601" s="1"/>
      <c r="AH601" s="2"/>
      <c r="AI601" s="2"/>
      <c r="AJ601" s="136"/>
      <c r="AK601" s="137"/>
      <c r="AL601" s="137"/>
      <c r="AM601" s="137"/>
      <c r="AN601" s="137"/>
      <c r="AO601" s="137"/>
      <c r="AP601" s="137"/>
      <c r="AQ601" s="137"/>
      <c r="AR601" s="137"/>
      <c r="AS601" s="137"/>
      <c r="AT601" s="137"/>
      <c r="AU601" s="137"/>
      <c r="AV601" s="137"/>
      <c r="AW601" s="137"/>
      <c r="AX601" s="1"/>
      <c r="AY601" s="1"/>
      <c r="AZ601" s="1"/>
    </row>
    <row r="602" ht="31.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2"/>
      <c r="AF602" s="1"/>
      <c r="AG602" s="1"/>
      <c r="AH602" s="2"/>
      <c r="AI602" s="2"/>
      <c r="AJ602" s="136"/>
      <c r="AK602" s="137"/>
      <c r="AL602" s="137"/>
      <c r="AM602" s="137"/>
      <c r="AN602" s="137"/>
      <c r="AO602" s="137"/>
      <c r="AP602" s="137"/>
      <c r="AQ602" s="137"/>
      <c r="AR602" s="137"/>
      <c r="AS602" s="137"/>
      <c r="AT602" s="137"/>
      <c r="AU602" s="137"/>
      <c r="AV602" s="137"/>
      <c r="AW602" s="137"/>
      <c r="AX602" s="1"/>
      <c r="AY602" s="1"/>
      <c r="AZ602" s="1"/>
    </row>
    <row r="603" ht="31.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2"/>
      <c r="AF603" s="1"/>
      <c r="AG603" s="1"/>
      <c r="AH603" s="2"/>
      <c r="AI603" s="2"/>
      <c r="AJ603" s="136"/>
      <c r="AK603" s="137"/>
      <c r="AL603" s="137"/>
      <c r="AM603" s="137"/>
      <c r="AN603" s="137"/>
      <c r="AO603" s="137"/>
      <c r="AP603" s="137"/>
      <c r="AQ603" s="137"/>
      <c r="AR603" s="137"/>
      <c r="AS603" s="137"/>
      <c r="AT603" s="137"/>
      <c r="AU603" s="137"/>
      <c r="AV603" s="137"/>
      <c r="AW603" s="137"/>
      <c r="AX603" s="1"/>
      <c r="AY603" s="1"/>
      <c r="AZ603" s="1"/>
    </row>
    <row r="604" ht="31.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2"/>
      <c r="AF604" s="1"/>
      <c r="AG604" s="1"/>
      <c r="AH604" s="2"/>
      <c r="AI604" s="2"/>
      <c r="AJ604" s="136"/>
      <c r="AK604" s="137"/>
      <c r="AL604" s="137"/>
      <c r="AM604" s="137"/>
      <c r="AN604" s="137"/>
      <c r="AO604" s="137"/>
      <c r="AP604" s="137"/>
      <c r="AQ604" s="137"/>
      <c r="AR604" s="137"/>
      <c r="AS604" s="137"/>
      <c r="AT604" s="137"/>
      <c r="AU604" s="137"/>
      <c r="AV604" s="137"/>
      <c r="AW604" s="137"/>
      <c r="AX604" s="1"/>
      <c r="AY604" s="1"/>
      <c r="AZ604" s="1"/>
    </row>
    <row r="605" ht="31.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2"/>
      <c r="AF605" s="1"/>
      <c r="AG605" s="1"/>
      <c r="AH605" s="2"/>
      <c r="AI605" s="2"/>
      <c r="AJ605" s="136"/>
      <c r="AK605" s="137"/>
      <c r="AL605" s="137"/>
      <c r="AM605" s="137"/>
      <c r="AN605" s="137"/>
      <c r="AO605" s="137"/>
      <c r="AP605" s="137"/>
      <c r="AQ605" s="137"/>
      <c r="AR605" s="137"/>
      <c r="AS605" s="137"/>
      <c r="AT605" s="137"/>
      <c r="AU605" s="137"/>
      <c r="AV605" s="137"/>
      <c r="AW605" s="137"/>
      <c r="AX605" s="1"/>
      <c r="AY605" s="1"/>
      <c r="AZ605" s="1"/>
    </row>
    <row r="606" ht="31.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2"/>
      <c r="AF606" s="1"/>
      <c r="AG606" s="1"/>
      <c r="AH606" s="2"/>
      <c r="AI606" s="2"/>
      <c r="AJ606" s="136"/>
      <c r="AK606" s="137"/>
      <c r="AL606" s="137"/>
      <c r="AM606" s="137"/>
      <c r="AN606" s="137"/>
      <c r="AO606" s="137"/>
      <c r="AP606" s="137"/>
      <c r="AQ606" s="137"/>
      <c r="AR606" s="137"/>
      <c r="AS606" s="137"/>
      <c r="AT606" s="137"/>
      <c r="AU606" s="137"/>
      <c r="AV606" s="137"/>
      <c r="AW606" s="137"/>
      <c r="AX606" s="1"/>
      <c r="AY606" s="1"/>
      <c r="AZ606" s="1"/>
    </row>
    <row r="607" ht="31.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2"/>
      <c r="AF607" s="1"/>
      <c r="AG607" s="1"/>
      <c r="AH607" s="2"/>
      <c r="AI607" s="2"/>
      <c r="AJ607" s="136"/>
      <c r="AK607" s="137"/>
      <c r="AL607" s="137"/>
      <c r="AM607" s="137"/>
      <c r="AN607" s="137"/>
      <c r="AO607" s="137"/>
      <c r="AP607" s="137"/>
      <c r="AQ607" s="137"/>
      <c r="AR607" s="137"/>
      <c r="AS607" s="137"/>
      <c r="AT607" s="137"/>
      <c r="AU607" s="137"/>
      <c r="AV607" s="137"/>
      <c r="AW607" s="137"/>
      <c r="AX607" s="1"/>
      <c r="AY607" s="1"/>
      <c r="AZ607" s="1"/>
    </row>
    <row r="608" ht="31.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2"/>
      <c r="AF608" s="1"/>
      <c r="AG608" s="1"/>
      <c r="AH608" s="2"/>
      <c r="AI608" s="2"/>
      <c r="AJ608" s="136"/>
      <c r="AK608" s="137"/>
      <c r="AL608" s="137"/>
      <c r="AM608" s="137"/>
      <c r="AN608" s="137"/>
      <c r="AO608" s="137"/>
      <c r="AP608" s="137"/>
      <c r="AQ608" s="137"/>
      <c r="AR608" s="137"/>
      <c r="AS608" s="137"/>
      <c r="AT608" s="137"/>
      <c r="AU608" s="137"/>
      <c r="AV608" s="137"/>
      <c r="AW608" s="137"/>
      <c r="AX608" s="1"/>
      <c r="AY608" s="1"/>
      <c r="AZ608" s="1"/>
    </row>
    <row r="609" ht="31.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2"/>
      <c r="AF609" s="1"/>
      <c r="AG609" s="1"/>
      <c r="AH609" s="2"/>
      <c r="AI609" s="2"/>
      <c r="AJ609" s="136"/>
      <c r="AK609" s="137"/>
      <c r="AL609" s="137"/>
      <c r="AM609" s="137"/>
      <c r="AN609" s="137"/>
      <c r="AO609" s="137"/>
      <c r="AP609" s="137"/>
      <c r="AQ609" s="137"/>
      <c r="AR609" s="137"/>
      <c r="AS609" s="137"/>
      <c r="AT609" s="137"/>
      <c r="AU609" s="137"/>
      <c r="AV609" s="137"/>
      <c r="AW609" s="137"/>
      <c r="AX609" s="1"/>
      <c r="AY609" s="1"/>
      <c r="AZ609" s="1"/>
    </row>
    <row r="610" ht="31.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2"/>
      <c r="AF610" s="1"/>
      <c r="AG610" s="1"/>
      <c r="AH610" s="2"/>
      <c r="AI610" s="2"/>
      <c r="AJ610" s="136"/>
      <c r="AK610" s="137"/>
      <c r="AL610" s="137"/>
      <c r="AM610" s="137"/>
      <c r="AN610" s="137"/>
      <c r="AO610" s="137"/>
      <c r="AP610" s="137"/>
      <c r="AQ610" s="137"/>
      <c r="AR610" s="137"/>
      <c r="AS610" s="137"/>
      <c r="AT610" s="137"/>
      <c r="AU610" s="137"/>
      <c r="AV610" s="137"/>
      <c r="AW610" s="137"/>
      <c r="AX610" s="1"/>
      <c r="AY610" s="1"/>
      <c r="AZ610" s="1"/>
    </row>
    <row r="611" ht="31.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2"/>
      <c r="AF611" s="1"/>
      <c r="AG611" s="1"/>
      <c r="AH611" s="2"/>
      <c r="AI611" s="2"/>
      <c r="AJ611" s="136"/>
      <c r="AK611" s="137"/>
      <c r="AL611" s="137"/>
      <c r="AM611" s="137"/>
      <c r="AN611" s="137"/>
      <c r="AO611" s="137"/>
      <c r="AP611" s="137"/>
      <c r="AQ611" s="137"/>
      <c r="AR611" s="137"/>
      <c r="AS611" s="137"/>
      <c r="AT611" s="137"/>
      <c r="AU611" s="137"/>
      <c r="AV611" s="137"/>
      <c r="AW611" s="137"/>
      <c r="AX611" s="1"/>
      <c r="AY611" s="1"/>
      <c r="AZ611" s="1"/>
    </row>
    <row r="612" ht="31.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2"/>
      <c r="AF612" s="1"/>
      <c r="AG612" s="1"/>
      <c r="AH612" s="2"/>
      <c r="AI612" s="2"/>
      <c r="AJ612" s="136"/>
      <c r="AK612" s="137"/>
      <c r="AL612" s="137"/>
      <c r="AM612" s="137"/>
      <c r="AN612" s="137"/>
      <c r="AO612" s="137"/>
      <c r="AP612" s="137"/>
      <c r="AQ612" s="137"/>
      <c r="AR612" s="137"/>
      <c r="AS612" s="137"/>
      <c r="AT612" s="137"/>
      <c r="AU612" s="137"/>
      <c r="AV612" s="137"/>
      <c r="AW612" s="137"/>
      <c r="AX612" s="1"/>
      <c r="AY612" s="1"/>
      <c r="AZ612" s="1"/>
    </row>
    <row r="613" ht="31.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2"/>
      <c r="AF613" s="1"/>
      <c r="AG613" s="1"/>
      <c r="AH613" s="2"/>
      <c r="AI613" s="2"/>
      <c r="AJ613" s="136"/>
      <c r="AK613" s="137"/>
      <c r="AL613" s="137"/>
      <c r="AM613" s="137"/>
      <c r="AN613" s="137"/>
      <c r="AO613" s="137"/>
      <c r="AP613" s="137"/>
      <c r="AQ613" s="137"/>
      <c r="AR613" s="137"/>
      <c r="AS613" s="137"/>
      <c r="AT613" s="137"/>
      <c r="AU613" s="137"/>
      <c r="AV613" s="137"/>
      <c r="AW613" s="137"/>
      <c r="AX613" s="1"/>
      <c r="AY613" s="1"/>
      <c r="AZ613" s="1"/>
    </row>
    <row r="614" ht="31.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2"/>
      <c r="AF614" s="1"/>
      <c r="AG614" s="1"/>
      <c r="AH614" s="2"/>
      <c r="AI614" s="2"/>
      <c r="AJ614" s="136"/>
      <c r="AK614" s="137"/>
      <c r="AL614" s="137"/>
      <c r="AM614" s="137"/>
      <c r="AN614" s="137"/>
      <c r="AO614" s="137"/>
      <c r="AP614" s="137"/>
      <c r="AQ614" s="137"/>
      <c r="AR614" s="137"/>
      <c r="AS614" s="137"/>
      <c r="AT614" s="137"/>
      <c r="AU614" s="137"/>
      <c r="AV614" s="137"/>
      <c r="AW614" s="137"/>
      <c r="AX614" s="1"/>
      <c r="AY614" s="1"/>
      <c r="AZ614" s="1"/>
    </row>
    <row r="615" ht="31.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2"/>
      <c r="AF615" s="1"/>
      <c r="AG615" s="1"/>
      <c r="AH615" s="2"/>
      <c r="AI615" s="2"/>
      <c r="AJ615" s="136"/>
      <c r="AK615" s="137"/>
      <c r="AL615" s="137"/>
      <c r="AM615" s="137"/>
      <c r="AN615" s="137"/>
      <c r="AO615" s="137"/>
      <c r="AP615" s="137"/>
      <c r="AQ615" s="137"/>
      <c r="AR615" s="137"/>
      <c r="AS615" s="137"/>
      <c r="AT615" s="137"/>
      <c r="AU615" s="137"/>
      <c r="AV615" s="137"/>
      <c r="AW615" s="137"/>
      <c r="AX615" s="1"/>
      <c r="AY615" s="1"/>
      <c r="AZ615" s="1"/>
    </row>
    <row r="616" ht="31.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2"/>
      <c r="AF616" s="1"/>
      <c r="AG616" s="1"/>
      <c r="AH616" s="2"/>
      <c r="AI616" s="2"/>
      <c r="AJ616" s="136"/>
      <c r="AK616" s="137"/>
      <c r="AL616" s="137"/>
      <c r="AM616" s="137"/>
      <c r="AN616" s="137"/>
      <c r="AO616" s="137"/>
      <c r="AP616" s="137"/>
      <c r="AQ616" s="137"/>
      <c r="AR616" s="137"/>
      <c r="AS616" s="137"/>
      <c r="AT616" s="137"/>
      <c r="AU616" s="137"/>
      <c r="AV616" s="137"/>
      <c r="AW616" s="137"/>
      <c r="AX616" s="1"/>
      <c r="AY616" s="1"/>
      <c r="AZ616" s="1"/>
    </row>
    <row r="617" ht="31.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2"/>
      <c r="AF617" s="1"/>
      <c r="AG617" s="1"/>
      <c r="AH617" s="2"/>
      <c r="AI617" s="2"/>
      <c r="AJ617" s="136"/>
      <c r="AK617" s="137"/>
      <c r="AL617" s="137"/>
      <c r="AM617" s="137"/>
      <c r="AN617" s="137"/>
      <c r="AO617" s="137"/>
      <c r="AP617" s="137"/>
      <c r="AQ617" s="137"/>
      <c r="AR617" s="137"/>
      <c r="AS617" s="137"/>
      <c r="AT617" s="137"/>
      <c r="AU617" s="137"/>
      <c r="AV617" s="137"/>
      <c r="AW617" s="137"/>
      <c r="AX617" s="1"/>
      <c r="AY617" s="1"/>
      <c r="AZ617" s="1"/>
    </row>
    <row r="618" ht="31.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2"/>
      <c r="AF618" s="1"/>
      <c r="AG618" s="1"/>
      <c r="AH618" s="2"/>
      <c r="AI618" s="2"/>
      <c r="AJ618" s="136"/>
      <c r="AK618" s="137"/>
      <c r="AL618" s="137"/>
      <c r="AM618" s="137"/>
      <c r="AN618" s="137"/>
      <c r="AO618" s="137"/>
      <c r="AP618" s="137"/>
      <c r="AQ618" s="137"/>
      <c r="AR618" s="137"/>
      <c r="AS618" s="137"/>
      <c r="AT618" s="137"/>
      <c r="AU618" s="137"/>
      <c r="AV618" s="137"/>
      <c r="AW618" s="137"/>
      <c r="AX618" s="1"/>
      <c r="AY618" s="1"/>
      <c r="AZ618" s="1"/>
    </row>
    <row r="619" ht="31.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2"/>
      <c r="AF619" s="1"/>
      <c r="AG619" s="1"/>
      <c r="AH619" s="2"/>
      <c r="AI619" s="2"/>
      <c r="AJ619" s="136"/>
      <c r="AK619" s="137"/>
      <c r="AL619" s="137"/>
      <c r="AM619" s="137"/>
      <c r="AN619" s="137"/>
      <c r="AO619" s="137"/>
      <c r="AP619" s="137"/>
      <c r="AQ619" s="137"/>
      <c r="AR619" s="137"/>
      <c r="AS619" s="137"/>
      <c r="AT619" s="137"/>
      <c r="AU619" s="137"/>
      <c r="AV619" s="137"/>
      <c r="AW619" s="137"/>
      <c r="AX619" s="1"/>
      <c r="AY619" s="1"/>
      <c r="AZ619" s="1"/>
    </row>
    <row r="620" ht="31.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2"/>
      <c r="AF620" s="1"/>
      <c r="AG620" s="1"/>
      <c r="AH620" s="2"/>
      <c r="AI620" s="2"/>
      <c r="AJ620" s="136"/>
      <c r="AK620" s="137"/>
      <c r="AL620" s="137"/>
      <c r="AM620" s="137"/>
      <c r="AN620" s="137"/>
      <c r="AO620" s="137"/>
      <c r="AP620" s="137"/>
      <c r="AQ620" s="137"/>
      <c r="AR620" s="137"/>
      <c r="AS620" s="137"/>
      <c r="AT620" s="137"/>
      <c r="AU620" s="137"/>
      <c r="AV620" s="137"/>
      <c r="AW620" s="137"/>
      <c r="AX620" s="1"/>
      <c r="AY620" s="1"/>
      <c r="AZ620" s="1"/>
    </row>
    <row r="621" ht="31.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2"/>
      <c r="AF621" s="1"/>
      <c r="AG621" s="1"/>
      <c r="AH621" s="2"/>
      <c r="AI621" s="2"/>
      <c r="AJ621" s="136"/>
      <c r="AK621" s="137"/>
      <c r="AL621" s="137"/>
      <c r="AM621" s="137"/>
      <c r="AN621" s="137"/>
      <c r="AO621" s="137"/>
      <c r="AP621" s="137"/>
      <c r="AQ621" s="137"/>
      <c r="AR621" s="137"/>
      <c r="AS621" s="137"/>
      <c r="AT621" s="137"/>
      <c r="AU621" s="137"/>
      <c r="AV621" s="137"/>
      <c r="AW621" s="137"/>
      <c r="AX621" s="1"/>
      <c r="AY621" s="1"/>
      <c r="AZ621" s="1"/>
    </row>
    <row r="622" ht="31.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2"/>
      <c r="AF622" s="1"/>
      <c r="AG622" s="1"/>
      <c r="AH622" s="2"/>
      <c r="AI622" s="2"/>
      <c r="AJ622" s="136"/>
      <c r="AK622" s="137"/>
      <c r="AL622" s="137"/>
      <c r="AM622" s="137"/>
      <c r="AN622" s="137"/>
      <c r="AO622" s="137"/>
      <c r="AP622" s="137"/>
      <c r="AQ622" s="137"/>
      <c r="AR622" s="137"/>
      <c r="AS622" s="137"/>
      <c r="AT622" s="137"/>
      <c r="AU622" s="137"/>
      <c r="AV622" s="137"/>
      <c r="AW622" s="137"/>
      <c r="AX622" s="1"/>
      <c r="AY622" s="1"/>
      <c r="AZ622" s="1"/>
    </row>
    <row r="623" ht="31.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2"/>
      <c r="AF623" s="1"/>
      <c r="AG623" s="1"/>
      <c r="AH623" s="2"/>
      <c r="AI623" s="2"/>
      <c r="AJ623" s="136"/>
      <c r="AK623" s="137"/>
      <c r="AL623" s="137"/>
      <c r="AM623" s="137"/>
      <c r="AN623" s="137"/>
      <c r="AO623" s="137"/>
      <c r="AP623" s="137"/>
      <c r="AQ623" s="137"/>
      <c r="AR623" s="137"/>
      <c r="AS623" s="137"/>
      <c r="AT623" s="137"/>
      <c r="AU623" s="137"/>
      <c r="AV623" s="137"/>
      <c r="AW623" s="137"/>
      <c r="AX623" s="1"/>
      <c r="AY623" s="1"/>
      <c r="AZ623" s="1"/>
    </row>
    <row r="624" ht="31.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2"/>
      <c r="AF624" s="1"/>
      <c r="AG624" s="1"/>
      <c r="AH624" s="2"/>
      <c r="AI624" s="2"/>
      <c r="AJ624" s="136"/>
      <c r="AK624" s="137"/>
      <c r="AL624" s="137"/>
      <c r="AM624" s="137"/>
      <c r="AN624" s="137"/>
      <c r="AO624" s="137"/>
      <c r="AP624" s="137"/>
      <c r="AQ624" s="137"/>
      <c r="AR624" s="137"/>
      <c r="AS624" s="137"/>
      <c r="AT624" s="137"/>
      <c r="AU624" s="137"/>
      <c r="AV624" s="137"/>
      <c r="AW624" s="137"/>
      <c r="AX624" s="1"/>
      <c r="AY624" s="1"/>
      <c r="AZ624" s="1"/>
    </row>
    <row r="625" ht="31.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2"/>
      <c r="AF625" s="1"/>
      <c r="AG625" s="1"/>
      <c r="AH625" s="2"/>
      <c r="AI625" s="2"/>
      <c r="AJ625" s="136"/>
      <c r="AK625" s="137"/>
      <c r="AL625" s="137"/>
      <c r="AM625" s="137"/>
      <c r="AN625" s="137"/>
      <c r="AO625" s="137"/>
      <c r="AP625" s="137"/>
      <c r="AQ625" s="137"/>
      <c r="AR625" s="137"/>
      <c r="AS625" s="137"/>
      <c r="AT625" s="137"/>
      <c r="AU625" s="137"/>
      <c r="AV625" s="137"/>
      <c r="AW625" s="137"/>
      <c r="AX625" s="1"/>
      <c r="AY625" s="1"/>
      <c r="AZ625" s="1"/>
    </row>
    <row r="626" ht="31.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2"/>
      <c r="AF626" s="1"/>
      <c r="AG626" s="1"/>
      <c r="AH626" s="2"/>
      <c r="AI626" s="2"/>
      <c r="AJ626" s="136"/>
      <c r="AK626" s="137"/>
      <c r="AL626" s="137"/>
      <c r="AM626" s="137"/>
      <c r="AN626" s="137"/>
      <c r="AO626" s="137"/>
      <c r="AP626" s="137"/>
      <c r="AQ626" s="137"/>
      <c r="AR626" s="137"/>
      <c r="AS626" s="137"/>
      <c r="AT626" s="137"/>
      <c r="AU626" s="137"/>
      <c r="AV626" s="137"/>
      <c r="AW626" s="137"/>
      <c r="AX626" s="1"/>
      <c r="AY626" s="1"/>
      <c r="AZ626" s="1"/>
    </row>
    <row r="627" ht="31.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2"/>
      <c r="AF627" s="1"/>
      <c r="AG627" s="1"/>
      <c r="AH627" s="2"/>
      <c r="AI627" s="2"/>
      <c r="AJ627" s="136"/>
      <c r="AK627" s="137"/>
      <c r="AL627" s="137"/>
      <c r="AM627" s="137"/>
      <c r="AN627" s="137"/>
      <c r="AO627" s="137"/>
      <c r="AP627" s="137"/>
      <c r="AQ627" s="137"/>
      <c r="AR627" s="137"/>
      <c r="AS627" s="137"/>
      <c r="AT627" s="137"/>
      <c r="AU627" s="137"/>
      <c r="AV627" s="137"/>
      <c r="AW627" s="137"/>
      <c r="AX627" s="1"/>
      <c r="AY627" s="1"/>
      <c r="AZ627" s="1"/>
    </row>
    <row r="628" ht="31.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2"/>
      <c r="AF628" s="1"/>
      <c r="AG628" s="1"/>
      <c r="AH628" s="2"/>
      <c r="AI628" s="2"/>
      <c r="AJ628" s="136"/>
      <c r="AK628" s="137"/>
      <c r="AL628" s="137"/>
      <c r="AM628" s="137"/>
      <c r="AN628" s="137"/>
      <c r="AO628" s="137"/>
      <c r="AP628" s="137"/>
      <c r="AQ628" s="137"/>
      <c r="AR628" s="137"/>
      <c r="AS628" s="137"/>
      <c r="AT628" s="137"/>
      <c r="AU628" s="137"/>
      <c r="AV628" s="137"/>
      <c r="AW628" s="137"/>
      <c r="AX628" s="1"/>
      <c r="AY628" s="1"/>
      <c r="AZ628" s="1"/>
    </row>
    <row r="629" ht="31.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2"/>
      <c r="AF629" s="1"/>
      <c r="AG629" s="1"/>
      <c r="AH629" s="2"/>
      <c r="AI629" s="2"/>
      <c r="AJ629" s="136"/>
      <c r="AK629" s="137"/>
      <c r="AL629" s="137"/>
      <c r="AM629" s="137"/>
      <c r="AN629" s="137"/>
      <c r="AO629" s="137"/>
      <c r="AP629" s="137"/>
      <c r="AQ629" s="137"/>
      <c r="AR629" s="137"/>
      <c r="AS629" s="137"/>
      <c r="AT629" s="137"/>
      <c r="AU629" s="137"/>
      <c r="AV629" s="137"/>
      <c r="AW629" s="137"/>
      <c r="AX629" s="1"/>
      <c r="AY629" s="1"/>
      <c r="AZ629" s="1"/>
    </row>
    <row r="630" ht="31.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2"/>
      <c r="AF630" s="1"/>
      <c r="AG630" s="1"/>
      <c r="AH630" s="2"/>
      <c r="AI630" s="2"/>
      <c r="AJ630" s="136"/>
      <c r="AK630" s="137"/>
      <c r="AL630" s="137"/>
      <c r="AM630" s="137"/>
      <c r="AN630" s="137"/>
      <c r="AO630" s="137"/>
      <c r="AP630" s="137"/>
      <c r="AQ630" s="137"/>
      <c r="AR630" s="137"/>
      <c r="AS630" s="137"/>
      <c r="AT630" s="137"/>
      <c r="AU630" s="137"/>
      <c r="AV630" s="137"/>
      <c r="AW630" s="137"/>
      <c r="AX630" s="1"/>
      <c r="AY630" s="1"/>
      <c r="AZ630" s="1"/>
    </row>
    <row r="631" ht="31.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2"/>
      <c r="AF631" s="1"/>
      <c r="AG631" s="1"/>
      <c r="AH631" s="2"/>
      <c r="AI631" s="2"/>
      <c r="AJ631" s="136"/>
      <c r="AK631" s="137"/>
      <c r="AL631" s="137"/>
      <c r="AM631" s="137"/>
      <c r="AN631" s="137"/>
      <c r="AO631" s="137"/>
      <c r="AP631" s="137"/>
      <c r="AQ631" s="137"/>
      <c r="AR631" s="137"/>
      <c r="AS631" s="137"/>
      <c r="AT631" s="137"/>
      <c r="AU631" s="137"/>
      <c r="AV631" s="137"/>
      <c r="AW631" s="137"/>
      <c r="AX631" s="1"/>
      <c r="AY631" s="1"/>
      <c r="AZ631" s="1"/>
    </row>
    <row r="632" ht="31.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2"/>
      <c r="AF632" s="1"/>
      <c r="AG632" s="1"/>
      <c r="AH632" s="2"/>
      <c r="AI632" s="2"/>
      <c r="AJ632" s="136"/>
      <c r="AK632" s="137"/>
      <c r="AL632" s="137"/>
      <c r="AM632" s="137"/>
      <c r="AN632" s="137"/>
      <c r="AO632" s="137"/>
      <c r="AP632" s="137"/>
      <c r="AQ632" s="137"/>
      <c r="AR632" s="137"/>
      <c r="AS632" s="137"/>
      <c r="AT632" s="137"/>
      <c r="AU632" s="137"/>
      <c r="AV632" s="137"/>
      <c r="AW632" s="137"/>
      <c r="AX632" s="1"/>
      <c r="AY632" s="1"/>
      <c r="AZ632" s="1"/>
    </row>
    <row r="633" ht="31.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2"/>
      <c r="AF633" s="1"/>
      <c r="AG633" s="1"/>
      <c r="AH633" s="2"/>
      <c r="AI633" s="2"/>
      <c r="AJ633" s="136"/>
      <c r="AK633" s="137"/>
      <c r="AL633" s="137"/>
      <c r="AM633" s="137"/>
      <c r="AN633" s="137"/>
      <c r="AO633" s="137"/>
      <c r="AP633" s="137"/>
      <c r="AQ633" s="137"/>
      <c r="AR633" s="137"/>
      <c r="AS633" s="137"/>
      <c r="AT633" s="137"/>
      <c r="AU633" s="137"/>
      <c r="AV633" s="137"/>
      <c r="AW633" s="137"/>
      <c r="AX633" s="1"/>
      <c r="AY633" s="1"/>
      <c r="AZ633" s="1"/>
    </row>
    <row r="634" ht="31.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2"/>
      <c r="AF634" s="1"/>
      <c r="AG634" s="1"/>
      <c r="AH634" s="2"/>
      <c r="AI634" s="2"/>
      <c r="AJ634" s="136"/>
      <c r="AK634" s="137"/>
      <c r="AL634" s="137"/>
      <c r="AM634" s="137"/>
      <c r="AN634" s="137"/>
      <c r="AO634" s="137"/>
      <c r="AP634" s="137"/>
      <c r="AQ634" s="137"/>
      <c r="AR634" s="137"/>
      <c r="AS634" s="137"/>
      <c r="AT634" s="137"/>
      <c r="AU634" s="137"/>
      <c r="AV634" s="137"/>
      <c r="AW634" s="137"/>
      <c r="AX634" s="1"/>
      <c r="AY634" s="1"/>
      <c r="AZ634" s="1"/>
    </row>
    <row r="635" ht="31.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2"/>
      <c r="AF635" s="1"/>
      <c r="AG635" s="1"/>
      <c r="AH635" s="2"/>
      <c r="AI635" s="2"/>
      <c r="AJ635" s="136"/>
      <c r="AK635" s="137"/>
      <c r="AL635" s="137"/>
      <c r="AM635" s="137"/>
      <c r="AN635" s="137"/>
      <c r="AO635" s="137"/>
      <c r="AP635" s="137"/>
      <c r="AQ635" s="137"/>
      <c r="AR635" s="137"/>
      <c r="AS635" s="137"/>
      <c r="AT635" s="137"/>
      <c r="AU635" s="137"/>
      <c r="AV635" s="137"/>
      <c r="AW635" s="137"/>
      <c r="AX635" s="1"/>
      <c r="AY635" s="1"/>
      <c r="AZ635" s="1"/>
    </row>
    <row r="636" ht="31.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2"/>
      <c r="AF636" s="1"/>
      <c r="AG636" s="1"/>
      <c r="AH636" s="2"/>
      <c r="AI636" s="2"/>
      <c r="AJ636" s="136"/>
      <c r="AK636" s="137"/>
      <c r="AL636" s="137"/>
      <c r="AM636" s="137"/>
      <c r="AN636" s="137"/>
      <c r="AO636" s="137"/>
      <c r="AP636" s="137"/>
      <c r="AQ636" s="137"/>
      <c r="AR636" s="137"/>
      <c r="AS636" s="137"/>
      <c r="AT636" s="137"/>
      <c r="AU636" s="137"/>
      <c r="AV636" s="137"/>
      <c r="AW636" s="137"/>
      <c r="AX636" s="1"/>
      <c r="AY636" s="1"/>
      <c r="AZ636" s="1"/>
    </row>
    <row r="637" ht="31.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2"/>
      <c r="AF637" s="1"/>
      <c r="AG637" s="1"/>
      <c r="AH637" s="2"/>
      <c r="AI637" s="2"/>
      <c r="AJ637" s="136"/>
      <c r="AK637" s="137"/>
      <c r="AL637" s="137"/>
      <c r="AM637" s="137"/>
      <c r="AN637" s="137"/>
      <c r="AO637" s="137"/>
      <c r="AP637" s="137"/>
      <c r="AQ637" s="137"/>
      <c r="AR637" s="137"/>
      <c r="AS637" s="137"/>
      <c r="AT637" s="137"/>
      <c r="AU637" s="137"/>
      <c r="AV637" s="137"/>
      <c r="AW637" s="137"/>
      <c r="AX637" s="1"/>
      <c r="AY637" s="1"/>
      <c r="AZ637" s="1"/>
    </row>
    <row r="638" ht="31.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2"/>
      <c r="AF638" s="1"/>
      <c r="AG638" s="1"/>
      <c r="AH638" s="2"/>
      <c r="AI638" s="2"/>
      <c r="AJ638" s="136"/>
      <c r="AK638" s="137"/>
      <c r="AL638" s="137"/>
      <c r="AM638" s="137"/>
      <c r="AN638" s="137"/>
      <c r="AO638" s="137"/>
      <c r="AP638" s="137"/>
      <c r="AQ638" s="137"/>
      <c r="AR638" s="137"/>
      <c r="AS638" s="137"/>
      <c r="AT638" s="137"/>
      <c r="AU638" s="137"/>
      <c r="AV638" s="137"/>
      <c r="AW638" s="137"/>
      <c r="AX638" s="1"/>
      <c r="AY638" s="1"/>
      <c r="AZ638" s="1"/>
    </row>
    <row r="639" ht="31.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2"/>
      <c r="AF639" s="1"/>
      <c r="AG639" s="1"/>
      <c r="AH639" s="2"/>
      <c r="AI639" s="2"/>
      <c r="AJ639" s="136"/>
      <c r="AK639" s="137"/>
      <c r="AL639" s="137"/>
      <c r="AM639" s="137"/>
      <c r="AN639" s="137"/>
      <c r="AO639" s="137"/>
      <c r="AP639" s="137"/>
      <c r="AQ639" s="137"/>
      <c r="AR639" s="137"/>
      <c r="AS639" s="137"/>
      <c r="AT639" s="137"/>
      <c r="AU639" s="137"/>
      <c r="AV639" s="137"/>
      <c r="AW639" s="137"/>
      <c r="AX639" s="1"/>
      <c r="AY639" s="1"/>
      <c r="AZ639" s="1"/>
    </row>
    <row r="640" ht="31.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2"/>
      <c r="AF640" s="1"/>
      <c r="AG640" s="1"/>
      <c r="AH640" s="2"/>
      <c r="AI640" s="2"/>
      <c r="AJ640" s="136"/>
      <c r="AK640" s="137"/>
      <c r="AL640" s="137"/>
      <c r="AM640" s="137"/>
      <c r="AN640" s="137"/>
      <c r="AO640" s="137"/>
      <c r="AP640" s="137"/>
      <c r="AQ640" s="137"/>
      <c r="AR640" s="137"/>
      <c r="AS640" s="137"/>
      <c r="AT640" s="137"/>
      <c r="AU640" s="137"/>
      <c r="AV640" s="137"/>
      <c r="AW640" s="137"/>
      <c r="AX640" s="1"/>
      <c r="AY640" s="1"/>
      <c r="AZ640" s="1"/>
    </row>
    <row r="641" ht="31.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2"/>
      <c r="AF641" s="1"/>
      <c r="AG641" s="1"/>
      <c r="AH641" s="2"/>
      <c r="AI641" s="2"/>
      <c r="AJ641" s="136"/>
      <c r="AK641" s="137"/>
      <c r="AL641" s="137"/>
      <c r="AM641" s="137"/>
      <c r="AN641" s="137"/>
      <c r="AO641" s="137"/>
      <c r="AP641" s="137"/>
      <c r="AQ641" s="137"/>
      <c r="AR641" s="137"/>
      <c r="AS641" s="137"/>
      <c r="AT641" s="137"/>
      <c r="AU641" s="137"/>
      <c r="AV641" s="137"/>
      <c r="AW641" s="137"/>
      <c r="AX641" s="1"/>
      <c r="AY641" s="1"/>
      <c r="AZ641" s="1"/>
    </row>
    <row r="642" ht="31.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2"/>
      <c r="AF642" s="1"/>
      <c r="AG642" s="1"/>
      <c r="AH642" s="2"/>
      <c r="AI642" s="2"/>
      <c r="AJ642" s="136"/>
      <c r="AK642" s="137"/>
      <c r="AL642" s="137"/>
      <c r="AM642" s="137"/>
      <c r="AN642" s="137"/>
      <c r="AO642" s="137"/>
      <c r="AP642" s="137"/>
      <c r="AQ642" s="137"/>
      <c r="AR642" s="137"/>
      <c r="AS642" s="137"/>
      <c r="AT642" s="137"/>
      <c r="AU642" s="137"/>
      <c r="AV642" s="137"/>
      <c r="AW642" s="137"/>
      <c r="AX642" s="1"/>
      <c r="AY642" s="1"/>
      <c r="AZ642" s="1"/>
    </row>
    <row r="643" ht="31.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2"/>
      <c r="AF643" s="1"/>
      <c r="AG643" s="1"/>
      <c r="AH643" s="2"/>
      <c r="AI643" s="2"/>
      <c r="AJ643" s="136"/>
      <c r="AK643" s="137"/>
      <c r="AL643" s="137"/>
      <c r="AM643" s="137"/>
      <c r="AN643" s="137"/>
      <c r="AO643" s="137"/>
      <c r="AP643" s="137"/>
      <c r="AQ643" s="137"/>
      <c r="AR643" s="137"/>
      <c r="AS643" s="137"/>
      <c r="AT643" s="137"/>
      <c r="AU643" s="137"/>
      <c r="AV643" s="137"/>
      <c r="AW643" s="137"/>
      <c r="AX643" s="1"/>
      <c r="AY643" s="1"/>
      <c r="AZ643" s="1"/>
    </row>
    <row r="644" ht="31.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2"/>
      <c r="AF644" s="1"/>
      <c r="AG644" s="1"/>
      <c r="AH644" s="2"/>
      <c r="AI644" s="2"/>
      <c r="AJ644" s="136"/>
      <c r="AK644" s="137"/>
      <c r="AL644" s="137"/>
      <c r="AM644" s="137"/>
      <c r="AN644" s="137"/>
      <c r="AO644" s="137"/>
      <c r="AP644" s="137"/>
      <c r="AQ644" s="137"/>
      <c r="AR644" s="137"/>
      <c r="AS644" s="137"/>
      <c r="AT644" s="137"/>
      <c r="AU644" s="137"/>
      <c r="AV644" s="137"/>
      <c r="AW644" s="137"/>
      <c r="AX644" s="1"/>
      <c r="AY644" s="1"/>
      <c r="AZ644" s="1"/>
    </row>
    <row r="645" ht="31.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2"/>
      <c r="AF645" s="1"/>
      <c r="AG645" s="1"/>
      <c r="AH645" s="2"/>
      <c r="AI645" s="2"/>
      <c r="AJ645" s="136"/>
      <c r="AK645" s="137"/>
      <c r="AL645" s="137"/>
      <c r="AM645" s="137"/>
      <c r="AN645" s="137"/>
      <c r="AO645" s="137"/>
      <c r="AP645" s="137"/>
      <c r="AQ645" s="137"/>
      <c r="AR645" s="137"/>
      <c r="AS645" s="137"/>
      <c r="AT645" s="137"/>
      <c r="AU645" s="137"/>
      <c r="AV645" s="137"/>
      <c r="AW645" s="137"/>
      <c r="AX645" s="1"/>
      <c r="AY645" s="1"/>
      <c r="AZ645" s="1"/>
    </row>
    <row r="646" ht="31.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2"/>
      <c r="AF646" s="1"/>
      <c r="AG646" s="1"/>
      <c r="AH646" s="2"/>
      <c r="AI646" s="2"/>
      <c r="AJ646" s="136"/>
      <c r="AK646" s="137"/>
      <c r="AL646" s="137"/>
      <c r="AM646" s="137"/>
      <c r="AN646" s="137"/>
      <c r="AO646" s="137"/>
      <c r="AP646" s="137"/>
      <c r="AQ646" s="137"/>
      <c r="AR646" s="137"/>
      <c r="AS646" s="137"/>
      <c r="AT646" s="137"/>
      <c r="AU646" s="137"/>
      <c r="AV646" s="137"/>
      <c r="AW646" s="137"/>
      <c r="AX646" s="1"/>
      <c r="AY646" s="1"/>
      <c r="AZ646" s="1"/>
    </row>
    <row r="647" ht="31.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2"/>
      <c r="AF647" s="1"/>
      <c r="AG647" s="1"/>
      <c r="AH647" s="2"/>
      <c r="AI647" s="2"/>
      <c r="AJ647" s="136"/>
      <c r="AK647" s="137"/>
      <c r="AL647" s="137"/>
      <c r="AM647" s="137"/>
      <c r="AN647" s="137"/>
      <c r="AO647" s="137"/>
      <c r="AP647" s="137"/>
      <c r="AQ647" s="137"/>
      <c r="AR647" s="137"/>
      <c r="AS647" s="137"/>
      <c r="AT647" s="137"/>
      <c r="AU647" s="137"/>
      <c r="AV647" s="137"/>
      <c r="AW647" s="137"/>
      <c r="AX647" s="1"/>
      <c r="AY647" s="1"/>
      <c r="AZ647" s="1"/>
    </row>
    <row r="648" ht="31.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2"/>
      <c r="AF648" s="1"/>
      <c r="AG648" s="1"/>
      <c r="AH648" s="2"/>
      <c r="AI648" s="2"/>
      <c r="AJ648" s="136"/>
      <c r="AK648" s="137"/>
      <c r="AL648" s="137"/>
      <c r="AM648" s="137"/>
      <c r="AN648" s="137"/>
      <c r="AO648" s="137"/>
      <c r="AP648" s="137"/>
      <c r="AQ648" s="137"/>
      <c r="AR648" s="137"/>
      <c r="AS648" s="137"/>
      <c r="AT648" s="137"/>
      <c r="AU648" s="137"/>
      <c r="AV648" s="137"/>
      <c r="AW648" s="137"/>
      <c r="AX648" s="1"/>
      <c r="AY648" s="1"/>
      <c r="AZ648" s="1"/>
    </row>
    <row r="649" ht="31.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2"/>
      <c r="AF649" s="1"/>
      <c r="AG649" s="1"/>
      <c r="AH649" s="2"/>
      <c r="AI649" s="2"/>
      <c r="AJ649" s="136"/>
      <c r="AK649" s="137"/>
      <c r="AL649" s="137"/>
      <c r="AM649" s="137"/>
      <c r="AN649" s="137"/>
      <c r="AO649" s="137"/>
      <c r="AP649" s="137"/>
      <c r="AQ649" s="137"/>
      <c r="AR649" s="137"/>
      <c r="AS649" s="137"/>
      <c r="AT649" s="137"/>
      <c r="AU649" s="137"/>
      <c r="AV649" s="137"/>
      <c r="AW649" s="137"/>
      <c r="AX649" s="1"/>
      <c r="AY649" s="1"/>
      <c r="AZ649" s="1"/>
    </row>
    <row r="650" ht="31.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2"/>
      <c r="AF650" s="1"/>
      <c r="AG650" s="1"/>
      <c r="AH650" s="2"/>
      <c r="AI650" s="2"/>
      <c r="AJ650" s="136"/>
      <c r="AK650" s="137"/>
      <c r="AL650" s="137"/>
      <c r="AM650" s="137"/>
      <c r="AN650" s="137"/>
      <c r="AO650" s="137"/>
      <c r="AP650" s="137"/>
      <c r="AQ650" s="137"/>
      <c r="AR650" s="137"/>
      <c r="AS650" s="137"/>
      <c r="AT650" s="137"/>
      <c r="AU650" s="137"/>
      <c r="AV650" s="137"/>
      <c r="AW650" s="137"/>
      <c r="AX650" s="1"/>
      <c r="AY650" s="1"/>
      <c r="AZ650" s="1"/>
    </row>
    <row r="651" ht="31.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2"/>
      <c r="AF651" s="1"/>
      <c r="AG651" s="1"/>
      <c r="AH651" s="2"/>
      <c r="AI651" s="2"/>
      <c r="AJ651" s="136"/>
      <c r="AK651" s="137"/>
      <c r="AL651" s="137"/>
      <c r="AM651" s="137"/>
      <c r="AN651" s="137"/>
      <c r="AO651" s="137"/>
      <c r="AP651" s="137"/>
      <c r="AQ651" s="137"/>
      <c r="AR651" s="137"/>
      <c r="AS651" s="137"/>
      <c r="AT651" s="137"/>
      <c r="AU651" s="137"/>
      <c r="AV651" s="137"/>
      <c r="AW651" s="137"/>
      <c r="AX651" s="1"/>
      <c r="AY651" s="1"/>
      <c r="AZ651" s="1"/>
    </row>
    <row r="652" ht="31.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2"/>
      <c r="AF652" s="1"/>
      <c r="AG652" s="1"/>
      <c r="AH652" s="2"/>
      <c r="AI652" s="2"/>
      <c r="AJ652" s="136"/>
      <c r="AK652" s="137"/>
      <c r="AL652" s="137"/>
      <c r="AM652" s="137"/>
      <c r="AN652" s="137"/>
      <c r="AO652" s="137"/>
      <c r="AP652" s="137"/>
      <c r="AQ652" s="137"/>
      <c r="AR652" s="137"/>
      <c r="AS652" s="137"/>
      <c r="AT652" s="137"/>
      <c r="AU652" s="137"/>
      <c r="AV652" s="137"/>
      <c r="AW652" s="137"/>
      <c r="AX652" s="1"/>
      <c r="AY652" s="1"/>
      <c r="AZ652" s="1"/>
    </row>
    <row r="653" ht="31.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2"/>
      <c r="AF653" s="1"/>
      <c r="AG653" s="1"/>
      <c r="AH653" s="2"/>
      <c r="AI653" s="2"/>
      <c r="AJ653" s="136"/>
      <c r="AK653" s="137"/>
      <c r="AL653" s="137"/>
      <c r="AM653" s="137"/>
      <c r="AN653" s="137"/>
      <c r="AO653" s="137"/>
      <c r="AP653" s="137"/>
      <c r="AQ653" s="137"/>
      <c r="AR653" s="137"/>
      <c r="AS653" s="137"/>
      <c r="AT653" s="137"/>
      <c r="AU653" s="137"/>
      <c r="AV653" s="137"/>
      <c r="AW653" s="137"/>
      <c r="AX653" s="1"/>
      <c r="AY653" s="1"/>
      <c r="AZ653" s="1"/>
    </row>
    <row r="654" ht="31.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2"/>
      <c r="AF654" s="1"/>
      <c r="AG654" s="1"/>
      <c r="AH654" s="2"/>
      <c r="AI654" s="2"/>
      <c r="AJ654" s="136"/>
      <c r="AK654" s="137"/>
      <c r="AL654" s="137"/>
      <c r="AM654" s="137"/>
      <c r="AN654" s="137"/>
      <c r="AO654" s="137"/>
      <c r="AP654" s="137"/>
      <c r="AQ654" s="137"/>
      <c r="AR654" s="137"/>
      <c r="AS654" s="137"/>
      <c r="AT654" s="137"/>
      <c r="AU654" s="137"/>
      <c r="AV654" s="137"/>
      <c r="AW654" s="137"/>
      <c r="AX654" s="1"/>
      <c r="AY654" s="1"/>
      <c r="AZ654" s="1"/>
    </row>
    <row r="655" ht="31.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2"/>
      <c r="AF655" s="1"/>
      <c r="AG655" s="1"/>
      <c r="AH655" s="2"/>
      <c r="AI655" s="2"/>
      <c r="AJ655" s="136"/>
      <c r="AK655" s="137"/>
      <c r="AL655" s="137"/>
      <c r="AM655" s="137"/>
      <c r="AN655" s="137"/>
      <c r="AO655" s="137"/>
      <c r="AP655" s="137"/>
      <c r="AQ655" s="137"/>
      <c r="AR655" s="137"/>
      <c r="AS655" s="137"/>
      <c r="AT655" s="137"/>
      <c r="AU655" s="137"/>
      <c r="AV655" s="137"/>
      <c r="AW655" s="137"/>
      <c r="AX655" s="1"/>
      <c r="AY655" s="1"/>
      <c r="AZ655" s="1"/>
    </row>
    <row r="656" ht="31.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2"/>
      <c r="AF656" s="1"/>
      <c r="AG656" s="1"/>
      <c r="AH656" s="2"/>
      <c r="AI656" s="2"/>
      <c r="AJ656" s="136"/>
      <c r="AK656" s="137"/>
      <c r="AL656" s="137"/>
      <c r="AM656" s="137"/>
      <c r="AN656" s="137"/>
      <c r="AO656" s="137"/>
      <c r="AP656" s="137"/>
      <c r="AQ656" s="137"/>
      <c r="AR656" s="137"/>
      <c r="AS656" s="137"/>
      <c r="AT656" s="137"/>
      <c r="AU656" s="137"/>
      <c r="AV656" s="137"/>
      <c r="AW656" s="137"/>
      <c r="AX656" s="1"/>
      <c r="AY656" s="1"/>
      <c r="AZ656" s="1"/>
    </row>
    <row r="657" ht="31.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2"/>
      <c r="AF657" s="1"/>
      <c r="AG657" s="1"/>
      <c r="AH657" s="2"/>
      <c r="AI657" s="2"/>
      <c r="AJ657" s="136"/>
      <c r="AK657" s="137"/>
      <c r="AL657" s="137"/>
      <c r="AM657" s="137"/>
      <c r="AN657" s="137"/>
      <c r="AO657" s="137"/>
      <c r="AP657" s="137"/>
      <c r="AQ657" s="137"/>
      <c r="AR657" s="137"/>
      <c r="AS657" s="137"/>
      <c r="AT657" s="137"/>
      <c r="AU657" s="137"/>
      <c r="AV657" s="137"/>
      <c r="AW657" s="137"/>
      <c r="AX657" s="1"/>
      <c r="AY657" s="1"/>
      <c r="AZ657" s="1"/>
    </row>
    <row r="658" ht="31.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2"/>
      <c r="AF658" s="1"/>
      <c r="AG658" s="1"/>
      <c r="AH658" s="2"/>
      <c r="AI658" s="2"/>
      <c r="AJ658" s="136"/>
      <c r="AK658" s="137"/>
      <c r="AL658" s="137"/>
      <c r="AM658" s="137"/>
      <c r="AN658" s="137"/>
      <c r="AO658" s="137"/>
      <c r="AP658" s="137"/>
      <c r="AQ658" s="137"/>
      <c r="AR658" s="137"/>
      <c r="AS658" s="137"/>
      <c r="AT658" s="137"/>
      <c r="AU658" s="137"/>
      <c r="AV658" s="137"/>
      <c r="AW658" s="137"/>
      <c r="AX658" s="1"/>
      <c r="AY658" s="1"/>
      <c r="AZ658" s="1"/>
    </row>
    <row r="659" ht="31.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2"/>
      <c r="AF659" s="1"/>
      <c r="AG659" s="1"/>
      <c r="AH659" s="2"/>
      <c r="AI659" s="2"/>
      <c r="AJ659" s="136"/>
      <c r="AK659" s="137"/>
      <c r="AL659" s="137"/>
      <c r="AM659" s="137"/>
      <c r="AN659" s="137"/>
      <c r="AO659" s="137"/>
      <c r="AP659" s="137"/>
      <c r="AQ659" s="137"/>
      <c r="AR659" s="137"/>
      <c r="AS659" s="137"/>
      <c r="AT659" s="137"/>
      <c r="AU659" s="137"/>
      <c r="AV659" s="137"/>
      <c r="AW659" s="137"/>
      <c r="AX659" s="1"/>
      <c r="AY659" s="1"/>
      <c r="AZ659" s="1"/>
    </row>
    <row r="660" ht="31.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2"/>
      <c r="AF660" s="1"/>
      <c r="AG660" s="1"/>
      <c r="AH660" s="2"/>
      <c r="AI660" s="2"/>
      <c r="AJ660" s="136"/>
      <c r="AK660" s="137"/>
      <c r="AL660" s="137"/>
      <c r="AM660" s="137"/>
      <c r="AN660" s="137"/>
      <c r="AO660" s="137"/>
      <c r="AP660" s="137"/>
      <c r="AQ660" s="137"/>
      <c r="AR660" s="137"/>
      <c r="AS660" s="137"/>
      <c r="AT660" s="137"/>
      <c r="AU660" s="137"/>
      <c r="AV660" s="137"/>
      <c r="AW660" s="137"/>
      <c r="AX660" s="1"/>
      <c r="AY660" s="1"/>
      <c r="AZ660" s="1"/>
    </row>
    <row r="661" ht="31.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2"/>
      <c r="AF661" s="1"/>
      <c r="AG661" s="1"/>
      <c r="AH661" s="2"/>
      <c r="AI661" s="2"/>
      <c r="AJ661" s="136"/>
      <c r="AK661" s="137"/>
      <c r="AL661" s="137"/>
      <c r="AM661" s="137"/>
      <c r="AN661" s="137"/>
      <c r="AO661" s="137"/>
      <c r="AP661" s="137"/>
      <c r="AQ661" s="137"/>
      <c r="AR661" s="137"/>
      <c r="AS661" s="137"/>
      <c r="AT661" s="137"/>
      <c r="AU661" s="137"/>
      <c r="AV661" s="137"/>
      <c r="AW661" s="137"/>
      <c r="AX661" s="1"/>
      <c r="AY661" s="1"/>
      <c r="AZ661" s="1"/>
    </row>
    <row r="662" ht="31.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2"/>
      <c r="AF662" s="1"/>
      <c r="AG662" s="1"/>
      <c r="AH662" s="2"/>
      <c r="AI662" s="2"/>
      <c r="AJ662" s="136"/>
      <c r="AK662" s="137"/>
      <c r="AL662" s="137"/>
      <c r="AM662" s="137"/>
      <c r="AN662" s="137"/>
      <c r="AO662" s="137"/>
      <c r="AP662" s="137"/>
      <c r="AQ662" s="137"/>
      <c r="AR662" s="137"/>
      <c r="AS662" s="137"/>
      <c r="AT662" s="137"/>
      <c r="AU662" s="137"/>
      <c r="AV662" s="137"/>
      <c r="AW662" s="137"/>
      <c r="AX662" s="1"/>
      <c r="AY662" s="1"/>
      <c r="AZ662" s="1"/>
    </row>
    <row r="663" ht="31.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2"/>
      <c r="AF663" s="1"/>
      <c r="AG663" s="1"/>
      <c r="AH663" s="2"/>
      <c r="AI663" s="2"/>
      <c r="AJ663" s="136"/>
      <c r="AK663" s="137"/>
      <c r="AL663" s="137"/>
      <c r="AM663" s="137"/>
      <c r="AN663" s="137"/>
      <c r="AO663" s="137"/>
      <c r="AP663" s="137"/>
      <c r="AQ663" s="137"/>
      <c r="AR663" s="137"/>
      <c r="AS663" s="137"/>
      <c r="AT663" s="137"/>
      <c r="AU663" s="137"/>
      <c r="AV663" s="137"/>
      <c r="AW663" s="137"/>
      <c r="AX663" s="1"/>
      <c r="AY663" s="1"/>
      <c r="AZ663" s="1"/>
    </row>
    <row r="664" ht="31.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2"/>
      <c r="AF664" s="1"/>
      <c r="AG664" s="1"/>
      <c r="AH664" s="2"/>
      <c r="AI664" s="2"/>
      <c r="AJ664" s="136"/>
      <c r="AK664" s="137"/>
      <c r="AL664" s="137"/>
      <c r="AM664" s="137"/>
      <c r="AN664" s="137"/>
      <c r="AO664" s="137"/>
      <c r="AP664" s="137"/>
      <c r="AQ664" s="137"/>
      <c r="AR664" s="137"/>
      <c r="AS664" s="137"/>
      <c r="AT664" s="137"/>
      <c r="AU664" s="137"/>
      <c r="AV664" s="137"/>
      <c r="AW664" s="137"/>
      <c r="AX664" s="1"/>
      <c r="AY664" s="1"/>
      <c r="AZ664" s="1"/>
    </row>
    <row r="665" ht="31.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2"/>
      <c r="AF665" s="1"/>
      <c r="AG665" s="1"/>
      <c r="AH665" s="2"/>
      <c r="AI665" s="2"/>
      <c r="AJ665" s="136"/>
      <c r="AK665" s="137"/>
      <c r="AL665" s="137"/>
      <c r="AM665" s="137"/>
      <c r="AN665" s="137"/>
      <c r="AO665" s="137"/>
      <c r="AP665" s="137"/>
      <c r="AQ665" s="137"/>
      <c r="AR665" s="137"/>
      <c r="AS665" s="137"/>
      <c r="AT665" s="137"/>
      <c r="AU665" s="137"/>
      <c r="AV665" s="137"/>
      <c r="AW665" s="137"/>
      <c r="AX665" s="1"/>
      <c r="AY665" s="1"/>
      <c r="AZ665" s="1"/>
    </row>
    <row r="666" ht="31.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2"/>
      <c r="AF666" s="1"/>
      <c r="AG666" s="1"/>
      <c r="AH666" s="2"/>
      <c r="AI666" s="2"/>
      <c r="AJ666" s="136"/>
      <c r="AK666" s="137"/>
      <c r="AL666" s="137"/>
      <c r="AM666" s="137"/>
      <c r="AN666" s="137"/>
      <c r="AO666" s="137"/>
      <c r="AP666" s="137"/>
      <c r="AQ666" s="137"/>
      <c r="AR666" s="137"/>
      <c r="AS666" s="137"/>
      <c r="AT666" s="137"/>
      <c r="AU666" s="137"/>
      <c r="AV666" s="137"/>
      <c r="AW666" s="137"/>
      <c r="AX666" s="1"/>
      <c r="AY666" s="1"/>
      <c r="AZ666" s="1"/>
    </row>
    <row r="667" ht="31.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2"/>
      <c r="AF667" s="1"/>
      <c r="AG667" s="1"/>
      <c r="AH667" s="2"/>
      <c r="AI667" s="2"/>
      <c r="AJ667" s="136"/>
      <c r="AK667" s="137"/>
      <c r="AL667" s="137"/>
      <c r="AM667" s="137"/>
      <c r="AN667" s="137"/>
      <c r="AO667" s="137"/>
      <c r="AP667" s="137"/>
      <c r="AQ667" s="137"/>
      <c r="AR667" s="137"/>
      <c r="AS667" s="137"/>
      <c r="AT667" s="137"/>
      <c r="AU667" s="137"/>
      <c r="AV667" s="137"/>
      <c r="AW667" s="137"/>
      <c r="AX667" s="1"/>
      <c r="AY667" s="1"/>
      <c r="AZ667" s="1"/>
    </row>
    <row r="668" ht="31.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2"/>
      <c r="AF668" s="1"/>
      <c r="AG668" s="1"/>
      <c r="AH668" s="2"/>
      <c r="AI668" s="2"/>
      <c r="AJ668" s="136"/>
      <c r="AK668" s="137"/>
      <c r="AL668" s="137"/>
      <c r="AM668" s="137"/>
      <c r="AN668" s="137"/>
      <c r="AO668" s="137"/>
      <c r="AP668" s="137"/>
      <c r="AQ668" s="137"/>
      <c r="AR668" s="137"/>
      <c r="AS668" s="137"/>
      <c r="AT668" s="137"/>
      <c r="AU668" s="137"/>
      <c r="AV668" s="137"/>
      <c r="AW668" s="137"/>
      <c r="AX668" s="1"/>
      <c r="AY668" s="1"/>
      <c r="AZ668" s="1"/>
    </row>
    <row r="669" ht="31.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2"/>
      <c r="AF669" s="1"/>
      <c r="AG669" s="1"/>
      <c r="AH669" s="2"/>
      <c r="AI669" s="2"/>
      <c r="AJ669" s="136"/>
      <c r="AK669" s="137"/>
      <c r="AL669" s="137"/>
      <c r="AM669" s="137"/>
      <c r="AN669" s="137"/>
      <c r="AO669" s="137"/>
      <c r="AP669" s="137"/>
      <c r="AQ669" s="137"/>
      <c r="AR669" s="137"/>
      <c r="AS669" s="137"/>
      <c r="AT669" s="137"/>
      <c r="AU669" s="137"/>
      <c r="AV669" s="137"/>
      <c r="AW669" s="137"/>
      <c r="AX669" s="1"/>
      <c r="AY669" s="1"/>
      <c r="AZ669" s="1"/>
    </row>
    <row r="670" ht="31.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2"/>
      <c r="AF670" s="1"/>
      <c r="AG670" s="1"/>
      <c r="AH670" s="2"/>
      <c r="AI670" s="2"/>
      <c r="AJ670" s="136"/>
      <c r="AK670" s="137"/>
      <c r="AL670" s="137"/>
      <c r="AM670" s="137"/>
      <c r="AN670" s="137"/>
      <c r="AO670" s="137"/>
      <c r="AP670" s="137"/>
      <c r="AQ670" s="137"/>
      <c r="AR670" s="137"/>
      <c r="AS670" s="137"/>
      <c r="AT670" s="137"/>
      <c r="AU670" s="137"/>
      <c r="AV670" s="137"/>
      <c r="AW670" s="137"/>
      <c r="AX670" s="1"/>
      <c r="AY670" s="1"/>
      <c r="AZ670" s="1"/>
    </row>
    <row r="671" ht="31.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2"/>
      <c r="AF671" s="1"/>
      <c r="AG671" s="1"/>
      <c r="AH671" s="2"/>
      <c r="AI671" s="2"/>
      <c r="AJ671" s="136"/>
      <c r="AK671" s="137"/>
      <c r="AL671" s="137"/>
      <c r="AM671" s="137"/>
      <c r="AN671" s="137"/>
      <c r="AO671" s="137"/>
      <c r="AP671" s="137"/>
      <c r="AQ671" s="137"/>
      <c r="AR671" s="137"/>
      <c r="AS671" s="137"/>
      <c r="AT671" s="137"/>
      <c r="AU671" s="137"/>
      <c r="AV671" s="137"/>
      <c r="AW671" s="137"/>
      <c r="AX671" s="1"/>
      <c r="AY671" s="1"/>
      <c r="AZ671" s="1"/>
    </row>
    <row r="672" ht="31.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2"/>
      <c r="AF672" s="1"/>
      <c r="AG672" s="1"/>
      <c r="AH672" s="2"/>
      <c r="AI672" s="2"/>
      <c r="AJ672" s="136"/>
      <c r="AK672" s="137"/>
      <c r="AL672" s="137"/>
      <c r="AM672" s="137"/>
      <c r="AN672" s="137"/>
      <c r="AO672" s="137"/>
      <c r="AP672" s="137"/>
      <c r="AQ672" s="137"/>
      <c r="AR672" s="137"/>
      <c r="AS672" s="137"/>
      <c r="AT672" s="137"/>
      <c r="AU672" s="137"/>
      <c r="AV672" s="137"/>
      <c r="AW672" s="137"/>
      <c r="AX672" s="1"/>
      <c r="AY672" s="1"/>
      <c r="AZ672" s="1"/>
    </row>
    <row r="673" ht="31.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2"/>
      <c r="AF673" s="1"/>
      <c r="AG673" s="1"/>
      <c r="AH673" s="2"/>
      <c r="AI673" s="2"/>
      <c r="AJ673" s="136"/>
      <c r="AK673" s="137"/>
      <c r="AL673" s="137"/>
      <c r="AM673" s="137"/>
      <c r="AN673" s="137"/>
      <c r="AO673" s="137"/>
      <c r="AP673" s="137"/>
      <c r="AQ673" s="137"/>
      <c r="AR673" s="137"/>
      <c r="AS673" s="137"/>
      <c r="AT673" s="137"/>
      <c r="AU673" s="137"/>
      <c r="AV673" s="137"/>
      <c r="AW673" s="137"/>
      <c r="AX673" s="1"/>
      <c r="AY673" s="1"/>
      <c r="AZ673" s="1"/>
    </row>
    <row r="674" ht="31.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2"/>
      <c r="AF674" s="1"/>
      <c r="AG674" s="1"/>
      <c r="AH674" s="2"/>
      <c r="AI674" s="2"/>
      <c r="AJ674" s="136"/>
      <c r="AK674" s="137"/>
      <c r="AL674" s="137"/>
      <c r="AM674" s="137"/>
      <c r="AN674" s="137"/>
      <c r="AO674" s="137"/>
      <c r="AP674" s="137"/>
      <c r="AQ674" s="137"/>
      <c r="AR674" s="137"/>
      <c r="AS674" s="137"/>
      <c r="AT674" s="137"/>
      <c r="AU674" s="137"/>
      <c r="AV674" s="137"/>
      <c r="AW674" s="137"/>
      <c r="AX674" s="1"/>
      <c r="AY674" s="1"/>
      <c r="AZ674" s="1"/>
    </row>
    <row r="675" ht="31.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2"/>
      <c r="AF675" s="1"/>
      <c r="AG675" s="1"/>
      <c r="AH675" s="2"/>
      <c r="AI675" s="2"/>
      <c r="AJ675" s="136"/>
      <c r="AK675" s="137"/>
      <c r="AL675" s="137"/>
      <c r="AM675" s="137"/>
      <c r="AN675" s="137"/>
      <c r="AO675" s="137"/>
      <c r="AP675" s="137"/>
      <c r="AQ675" s="137"/>
      <c r="AR675" s="137"/>
      <c r="AS675" s="137"/>
      <c r="AT675" s="137"/>
      <c r="AU675" s="137"/>
      <c r="AV675" s="137"/>
      <c r="AW675" s="137"/>
      <c r="AX675" s="1"/>
      <c r="AY675" s="1"/>
      <c r="AZ675" s="1"/>
    </row>
    <row r="676" ht="31.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2"/>
      <c r="AF676" s="1"/>
      <c r="AG676" s="1"/>
      <c r="AH676" s="2"/>
      <c r="AI676" s="2"/>
      <c r="AJ676" s="136"/>
      <c r="AK676" s="137"/>
      <c r="AL676" s="137"/>
      <c r="AM676" s="137"/>
      <c r="AN676" s="137"/>
      <c r="AO676" s="137"/>
      <c r="AP676" s="137"/>
      <c r="AQ676" s="137"/>
      <c r="AR676" s="137"/>
      <c r="AS676" s="137"/>
      <c r="AT676" s="137"/>
      <c r="AU676" s="137"/>
      <c r="AV676" s="137"/>
      <c r="AW676" s="137"/>
      <c r="AX676" s="1"/>
      <c r="AY676" s="1"/>
      <c r="AZ676" s="1"/>
    </row>
    <row r="677" ht="31.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2"/>
      <c r="AF677" s="1"/>
      <c r="AG677" s="1"/>
      <c r="AH677" s="2"/>
      <c r="AI677" s="2"/>
      <c r="AJ677" s="136"/>
      <c r="AK677" s="137"/>
      <c r="AL677" s="137"/>
      <c r="AM677" s="137"/>
      <c r="AN677" s="137"/>
      <c r="AO677" s="137"/>
      <c r="AP677" s="137"/>
      <c r="AQ677" s="137"/>
      <c r="AR677" s="137"/>
      <c r="AS677" s="137"/>
      <c r="AT677" s="137"/>
      <c r="AU677" s="137"/>
      <c r="AV677" s="137"/>
      <c r="AW677" s="137"/>
      <c r="AX677" s="1"/>
      <c r="AY677" s="1"/>
      <c r="AZ677" s="1"/>
    </row>
    <row r="678" ht="31.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2"/>
      <c r="AF678" s="1"/>
      <c r="AG678" s="1"/>
      <c r="AH678" s="2"/>
      <c r="AI678" s="2"/>
      <c r="AJ678" s="136"/>
      <c r="AK678" s="137"/>
      <c r="AL678" s="137"/>
      <c r="AM678" s="137"/>
      <c r="AN678" s="137"/>
      <c r="AO678" s="137"/>
      <c r="AP678" s="137"/>
      <c r="AQ678" s="137"/>
      <c r="AR678" s="137"/>
      <c r="AS678" s="137"/>
      <c r="AT678" s="137"/>
      <c r="AU678" s="137"/>
      <c r="AV678" s="137"/>
      <c r="AW678" s="137"/>
      <c r="AX678" s="1"/>
      <c r="AY678" s="1"/>
      <c r="AZ678" s="1"/>
    </row>
    <row r="679" ht="31.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2"/>
      <c r="AF679" s="1"/>
      <c r="AG679" s="1"/>
      <c r="AH679" s="2"/>
      <c r="AI679" s="2"/>
      <c r="AJ679" s="136"/>
      <c r="AK679" s="137"/>
      <c r="AL679" s="137"/>
      <c r="AM679" s="137"/>
      <c r="AN679" s="137"/>
      <c r="AO679" s="137"/>
      <c r="AP679" s="137"/>
      <c r="AQ679" s="137"/>
      <c r="AR679" s="137"/>
      <c r="AS679" s="137"/>
      <c r="AT679" s="137"/>
      <c r="AU679" s="137"/>
      <c r="AV679" s="137"/>
      <c r="AW679" s="137"/>
      <c r="AX679" s="1"/>
      <c r="AY679" s="1"/>
      <c r="AZ679" s="1"/>
    </row>
    <row r="680" ht="31.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2"/>
      <c r="AF680" s="1"/>
      <c r="AG680" s="1"/>
      <c r="AH680" s="2"/>
      <c r="AI680" s="2"/>
      <c r="AJ680" s="136"/>
      <c r="AK680" s="137"/>
      <c r="AL680" s="137"/>
      <c r="AM680" s="137"/>
      <c r="AN680" s="137"/>
      <c r="AO680" s="137"/>
      <c r="AP680" s="137"/>
      <c r="AQ680" s="137"/>
      <c r="AR680" s="137"/>
      <c r="AS680" s="137"/>
      <c r="AT680" s="137"/>
      <c r="AU680" s="137"/>
      <c r="AV680" s="137"/>
      <c r="AW680" s="137"/>
      <c r="AX680" s="1"/>
      <c r="AY680" s="1"/>
      <c r="AZ680" s="1"/>
    </row>
    <row r="681" ht="31.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2"/>
      <c r="AF681" s="1"/>
      <c r="AG681" s="1"/>
      <c r="AH681" s="2"/>
      <c r="AI681" s="2"/>
      <c r="AJ681" s="136"/>
      <c r="AK681" s="137"/>
      <c r="AL681" s="137"/>
      <c r="AM681" s="137"/>
      <c r="AN681" s="137"/>
      <c r="AO681" s="137"/>
      <c r="AP681" s="137"/>
      <c r="AQ681" s="137"/>
      <c r="AR681" s="137"/>
      <c r="AS681" s="137"/>
      <c r="AT681" s="137"/>
      <c r="AU681" s="137"/>
      <c r="AV681" s="137"/>
      <c r="AW681" s="137"/>
      <c r="AX681" s="1"/>
      <c r="AY681" s="1"/>
      <c r="AZ681" s="1"/>
    </row>
    <row r="682" ht="31.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2"/>
      <c r="AF682" s="1"/>
      <c r="AG682" s="1"/>
      <c r="AH682" s="2"/>
      <c r="AI682" s="2"/>
      <c r="AJ682" s="136"/>
      <c r="AK682" s="137"/>
      <c r="AL682" s="137"/>
      <c r="AM682" s="137"/>
      <c r="AN682" s="137"/>
      <c r="AO682" s="137"/>
      <c r="AP682" s="137"/>
      <c r="AQ682" s="137"/>
      <c r="AR682" s="137"/>
      <c r="AS682" s="137"/>
      <c r="AT682" s="137"/>
      <c r="AU682" s="137"/>
      <c r="AV682" s="137"/>
      <c r="AW682" s="137"/>
      <c r="AX682" s="1"/>
      <c r="AY682" s="1"/>
      <c r="AZ682" s="1"/>
    </row>
    <row r="683" ht="31.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2"/>
      <c r="AF683" s="1"/>
      <c r="AG683" s="1"/>
      <c r="AH683" s="2"/>
      <c r="AI683" s="2"/>
      <c r="AJ683" s="136"/>
      <c r="AK683" s="137"/>
      <c r="AL683" s="137"/>
      <c r="AM683" s="137"/>
      <c r="AN683" s="137"/>
      <c r="AO683" s="137"/>
      <c r="AP683" s="137"/>
      <c r="AQ683" s="137"/>
      <c r="AR683" s="137"/>
      <c r="AS683" s="137"/>
      <c r="AT683" s="137"/>
      <c r="AU683" s="137"/>
      <c r="AV683" s="137"/>
      <c r="AW683" s="137"/>
      <c r="AX683" s="1"/>
      <c r="AY683" s="1"/>
      <c r="AZ683" s="1"/>
    </row>
    <row r="684" ht="31.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2"/>
      <c r="AF684" s="1"/>
      <c r="AG684" s="1"/>
      <c r="AH684" s="2"/>
      <c r="AI684" s="2"/>
      <c r="AJ684" s="136"/>
      <c r="AK684" s="137"/>
      <c r="AL684" s="137"/>
      <c r="AM684" s="137"/>
      <c r="AN684" s="137"/>
      <c r="AO684" s="137"/>
      <c r="AP684" s="137"/>
      <c r="AQ684" s="137"/>
      <c r="AR684" s="137"/>
      <c r="AS684" s="137"/>
      <c r="AT684" s="137"/>
      <c r="AU684" s="137"/>
      <c r="AV684" s="137"/>
      <c r="AW684" s="137"/>
      <c r="AX684" s="1"/>
      <c r="AY684" s="1"/>
      <c r="AZ684" s="1"/>
    </row>
    <row r="685" ht="31.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2"/>
      <c r="AF685" s="1"/>
      <c r="AG685" s="1"/>
      <c r="AH685" s="2"/>
      <c r="AI685" s="2"/>
      <c r="AJ685" s="136"/>
      <c r="AK685" s="137"/>
      <c r="AL685" s="137"/>
      <c r="AM685" s="137"/>
      <c r="AN685" s="137"/>
      <c r="AO685" s="137"/>
      <c r="AP685" s="137"/>
      <c r="AQ685" s="137"/>
      <c r="AR685" s="137"/>
      <c r="AS685" s="137"/>
      <c r="AT685" s="137"/>
      <c r="AU685" s="137"/>
      <c r="AV685" s="137"/>
      <c r="AW685" s="137"/>
      <c r="AX685" s="1"/>
      <c r="AY685" s="1"/>
      <c r="AZ685" s="1"/>
    </row>
    <row r="686" ht="31.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2"/>
      <c r="AF686" s="1"/>
      <c r="AG686" s="1"/>
      <c r="AH686" s="2"/>
      <c r="AI686" s="2"/>
      <c r="AJ686" s="136"/>
      <c r="AK686" s="137"/>
      <c r="AL686" s="137"/>
      <c r="AM686" s="137"/>
      <c r="AN686" s="137"/>
      <c r="AO686" s="137"/>
      <c r="AP686" s="137"/>
      <c r="AQ686" s="137"/>
      <c r="AR686" s="137"/>
      <c r="AS686" s="137"/>
      <c r="AT686" s="137"/>
      <c r="AU686" s="137"/>
      <c r="AV686" s="137"/>
      <c r="AW686" s="137"/>
      <c r="AX686" s="1"/>
      <c r="AY686" s="1"/>
      <c r="AZ686" s="1"/>
    </row>
    <row r="687" ht="31.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2"/>
      <c r="AF687" s="1"/>
      <c r="AG687" s="1"/>
      <c r="AH687" s="2"/>
      <c r="AI687" s="2"/>
      <c r="AJ687" s="136"/>
      <c r="AK687" s="137"/>
      <c r="AL687" s="137"/>
      <c r="AM687" s="137"/>
      <c r="AN687" s="137"/>
      <c r="AO687" s="137"/>
      <c r="AP687" s="137"/>
      <c r="AQ687" s="137"/>
      <c r="AR687" s="137"/>
      <c r="AS687" s="137"/>
      <c r="AT687" s="137"/>
      <c r="AU687" s="137"/>
      <c r="AV687" s="137"/>
      <c r="AW687" s="137"/>
      <c r="AX687" s="1"/>
      <c r="AY687" s="1"/>
      <c r="AZ687" s="1"/>
    </row>
    <row r="688" ht="31.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2"/>
      <c r="AF688" s="1"/>
      <c r="AG688" s="1"/>
      <c r="AH688" s="2"/>
      <c r="AI688" s="2"/>
      <c r="AJ688" s="136"/>
      <c r="AK688" s="137"/>
      <c r="AL688" s="137"/>
      <c r="AM688" s="137"/>
      <c r="AN688" s="137"/>
      <c r="AO688" s="137"/>
      <c r="AP688" s="137"/>
      <c r="AQ688" s="137"/>
      <c r="AR688" s="137"/>
      <c r="AS688" s="137"/>
      <c r="AT688" s="137"/>
      <c r="AU688" s="137"/>
      <c r="AV688" s="137"/>
      <c r="AW688" s="137"/>
      <c r="AX688" s="1"/>
      <c r="AY688" s="1"/>
      <c r="AZ688" s="1"/>
    </row>
    <row r="689" ht="31.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2"/>
      <c r="AF689" s="1"/>
      <c r="AG689" s="1"/>
      <c r="AH689" s="2"/>
      <c r="AI689" s="2"/>
      <c r="AJ689" s="136"/>
      <c r="AK689" s="137"/>
      <c r="AL689" s="137"/>
      <c r="AM689" s="137"/>
      <c r="AN689" s="137"/>
      <c r="AO689" s="137"/>
      <c r="AP689" s="137"/>
      <c r="AQ689" s="137"/>
      <c r="AR689" s="137"/>
      <c r="AS689" s="137"/>
      <c r="AT689" s="137"/>
      <c r="AU689" s="137"/>
      <c r="AV689" s="137"/>
      <c r="AW689" s="137"/>
      <c r="AX689" s="1"/>
      <c r="AY689" s="1"/>
      <c r="AZ689" s="1"/>
    </row>
    <row r="690" ht="31.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2"/>
      <c r="AF690" s="1"/>
      <c r="AG690" s="1"/>
      <c r="AH690" s="2"/>
      <c r="AI690" s="2"/>
      <c r="AJ690" s="136"/>
      <c r="AK690" s="137"/>
      <c r="AL690" s="137"/>
      <c r="AM690" s="137"/>
      <c r="AN690" s="137"/>
      <c r="AO690" s="137"/>
      <c r="AP690" s="137"/>
      <c r="AQ690" s="137"/>
      <c r="AR690" s="137"/>
      <c r="AS690" s="137"/>
      <c r="AT690" s="137"/>
      <c r="AU690" s="137"/>
      <c r="AV690" s="137"/>
      <c r="AW690" s="137"/>
      <c r="AX690" s="1"/>
      <c r="AY690" s="1"/>
      <c r="AZ690" s="1"/>
    </row>
    <row r="691" ht="31.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2"/>
      <c r="AF691" s="1"/>
      <c r="AG691" s="1"/>
      <c r="AH691" s="2"/>
      <c r="AI691" s="2"/>
      <c r="AJ691" s="136"/>
      <c r="AK691" s="137"/>
      <c r="AL691" s="137"/>
      <c r="AM691" s="137"/>
      <c r="AN691" s="137"/>
      <c r="AO691" s="137"/>
      <c r="AP691" s="137"/>
      <c r="AQ691" s="137"/>
      <c r="AR691" s="137"/>
      <c r="AS691" s="137"/>
      <c r="AT691" s="137"/>
      <c r="AU691" s="137"/>
      <c r="AV691" s="137"/>
      <c r="AW691" s="137"/>
      <c r="AX691" s="1"/>
      <c r="AY691" s="1"/>
      <c r="AZ691" s="1"/>
    </row>
    <row r="692" ht="31.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2"/>
      <c r="AF692" s="1"/>
      <c r="AG692" s="1"/>
      <c r="AH692" s="2"/>
      <c r="AI692" s="2"/>
      <c r="AJ692" s="136"/>
      <c r="AK692" s="137"/>
      <c r="AL692" s="137"/>
      <c r="AM692" s="137"/>
      <c r="AN692" s="137"/>
      <c r="AO692" s="137"/>
      <c r="AP692" s="137"/>
      <c r="AQ692" s="137"/>
      <c r="AR692" s="137"/>
      <c r="AS692" s="137"/>
      <c r="AT692" s="137"/>
      <c r="AU692" s="137"/>
      <c r="AV692" s="137"/>
      <c r="AW692" s="137"/>
      <c r="AX692" s="1"/>
      <c r="AY692" s="1"/>
      <c r="AZ692" s="1"/>
    </row>
    <row r="693" ht="31.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2"/>
      <c r="AF693" s="1"/>
      <c r="AG693" s="1"/>
      <c r="AH693" s="2"/>
      <c r="AI693" s="2"/>
      <c r="AJ693" s="136"/>
      <c r="AK693" s="137"/>
      <c r="AL693" s="137"/>
      <c r="AM693" s="137"/>
      <c r="AN693" s="137"/>
      <c r="AO693" s="137"/>
      <c r="AP693" s="137"/>
      <c r="AQ693" s="137"/>
      <c r="AR693" s="137"/>
      <c r="AS693" s="137"/>
      <c r="AT693" s="137"/>
      <c r="AU693" s="137"/>
      <c r="AV693" s="137"/>
      <c r="AW693" s="137"/>
      <c r="AX693" s="1"/>
      <c r="AY693" s="1"/>
      <c r="AZ693" s="1"/>
    </row>
    <row r="694" ht="31.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2"/>
      <c r="AF694" s="1"/>
      <c r="AG694" s="1"/>
      <c r="AH694" s="2"/>
      <c r="AI694" s="2"/>
      <c r="AJ694" s="136"/>
      <c r="AK694" s="137"/>
      <c r="AL694" s="137"/>
      <c r="AM694" s="137"/>
      <c r="AN694" s="137"/>
      <c r="AO694" s="137"/>
      <c r="AP694" s="137"/>
      <c r="AQ694" s="137"/>
      <c r="AR694" s="137"/>
      <c r="AS694" s="137"/>
      <c r="AT694" s="137"/>
      <c r="AU694" s="137"/>
      <c r="AV694" s="137"/>
      <c r="AW694" s="137"/>
      <c r="AX694" s="1"/>
      <c r="AY694" s="1"/>
      <c r="AZ694" s="1"/>
    </row>
    <row r="695" ht="31.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2"/>
      <c r="AF695" s="1"/>
      <c r="AG695" s="1"/>
      <c r="AH695" s="2"/>
      <c r="AI695" s="2"/>
      <c r="AJ695" s="136"/>
      <c r="AK695" s="137"/>
      <c r="AL695" s="137"/>
      <c r="AM695" s="137"/>
      <c r="AN695" s="137"/>
      <c r="AO695" s="137"/>
      <c r="AP695" s="137"/>
      <c r="AQ695" s="137"/>
      <c r="AR695" s="137"/>
      <c r="AS695" s="137"/>
      <c r="AT695" s="137"/>
      <c r="AU695" s="137"/>
      <c r="AV695" s="137"/>
      <c r="AW695" s="137"/>
      <c r="AX695" s="1"/>
      <c r="AY695" s="1"/>
      <c r="AZ695" s="1"/>
    </row>
    <row r="696" ht="31.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2"/>
      <c r="AF696" s="1"/>
      <c r="AG696" s="1"/>
      <c r="AH696" s="2"/>
      <c r="AI696" s="2"/>
      <c r="AJ696" s="136"/>
      <c r="AK696" s="137"/>
      <c r="AL696" s="137"/>
      <c r="AM696" s="137"/>
      <c r="AN696" s="137"/>
      <c r="AO696" s="137"/>
      <c r="AP696" s="137"/>
      <c r="AQ696" s="137"/>
      <c r="AR696" s="137"/>
      <c r="AS696" s="137"/>
      <c r="AT696" s="137"/>
      <c r="AU696" s="137"/>
      <c r="AV696" s="137"/>
      <c r="AW696" s="137"/>
      <c r="AX696" s="1"/>
      <c r="AY696" s="1"/>
      <c r="AZ696" s="1"/>
    </row>
    <row r="697" ht="31.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2"/>
      <c r="AF697" s="1"/>
      <c r="AG697" s="1"/>
      <c r="AH697" s="2"/>
      <c r="AI697" s="2"/>
      <c r="AJ697" s="136"/>
      <c r="AK697" s="137"/>
      <c r="AL697" s="137"/>
      <c r="AM697" s="137"/>
      <c r="AN697" s="137"/>
      <c r="AO697" s="137"/>
      <c r="AP697" s="137"/>
      <c r="AQ697" s="137"/>
      <c r="AR697" s="137"/>
      <c r="AS697" s="137"/>
      <c r="AT697" s="137"/>
      <c r="AU697" s="137"/>
      <c r="AV697" s="137"/>
      <c r="AW697" s="137"/>
      <c r="AX697" s="1"/>
      <c r="AY697" s="1"/>
      <c r="AZ697" s="1"/>
    </row>
    <row r="698" ht="31.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2"/>
      <c r="AF698" s="1"/>
      <c r="AG698" s="1"/>
      <c r="AH698" s="2"/>
      <c r="AI698" s="2"/>
      <c r="AJ698" s="136"/>
      <c r="AK698" s="137"/>
      <c r="AL698" s="137"/>
      <c r="AM698" s="137"/>
      <c r="AN698" s="137"/>
      <c r="AO698" s="137"/>
      <c r="AP698" s="137"/>
      <c r="AQ698" s="137"/>
      <c r="AR698" s="137"/>
      <c r="AS698" s="137"/>
      <c r="AT698" s="137"/>
      <c r="AU698" s="137"/>
      <c r="AV698" s="137"/>
      <c r="AW698" s="137"/>
      <c r="AX698" s="1"/>
      <c r="AY698" s="1"/>
      <c r="AZ698" s="1"/>
    </row>
    <row r="699" ht="31.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2"/>
      <c r="AF699" s="1"/>
      <c r="AG699" s="1"/>
      <c r="AH699" s="2"/>
      <c r="AI699" s="2"/>
      <c r="AJ699" s="136"/>
      <c r="AK699" s="137"/>
      <c r="AL699" s="137"/>
      <c r="AM699" s="137"/>
      <c r="AN699" s="137"/>
      <c r="AO699" s="137"/>
      <c r="AP699" s="137"/>
      <c r="AQ699" s="137"/>
      <c r="AR699" s="137"/>
      <c r="AS699" s="137"/>
      <c r="AT699" s="137"/>
      <c r="AU699" s="137"/>
      <c r="AV699" s="137"/>
      <c r="AW699" s="137"/>
      <c r="AX699" s="1"/>
      <c r="AY699" s="1"/>
      <c r="AZ699" s="1"/>
    </row>
    <row r="700" ht="31.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2"/>
      <c r="AF700" s="1"/>
      <c r="AG700" s="1"/>
      <c r="AH700" s="2"/>
      <c r="AI700" s="2"/>
      <c r="AJ700" s="136"/>
      <c r="AK700" s="137"/>
      <c r="AL700" s="137"/>
      <c r="AM700" s="137"/>
      <c r="AN700" s="137"/>
      <c r="AO700" s="137"/>
      <c r="AP700" s="137"/>
      <c r="AQ700" s="137"/>
      <c r="AR700" s="137"/>
      <c r="AS700" s="137"/>
      <c r="AT700" s="137"/>
      <c r="AU700" s="137"/>
      <c r="AV700" s="137"/>
      <c r="AW700" s="137"/>
      <c r="AX700" s="1"/>
      <c r="AY700" s="1"/>
      <c r="AZ700" s="1"/>
    </row>
    <row r="701" ht="31.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2"/>
      <c r="AF701" s="1"/>
      <c r="AG701" s="1"/>
      <c r="AH701" s="2"/>
      <c r="AI701" s="2"/>
      <c r="AJ701" s="136"/>
      <c r="AK701" s="137"/>
      <c r="AL701" s="137"/>
      <c r="AM701" s="137"/>
      <c r="AN701" s="137"/>
      <c r="AO701" s="137"/>
      <c r="AP701" s="137"/>
      <c r="AQ701" s="137"/>
      <c r="AR701" s="137"/>
      <c r="AS701" s="137"/>
      <c r="AT701" s="137"/>
      <c r="AU701" s="137"/>
      <c r="AV701" s="137"/>
      <c r="AW701" s="137"/>
      <c r="AX701" s="1"/>
      <c r="AY701" s="1"/>
      <c r="AZ701" s="1"/>
    </row>
    <row r="702" ht="31.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2"/>
      <c r="AF702" s="1"/>
      <c r="AG702" s="1"/>
      <c r="AH702" s="2"/>
      <c r="AI702" s="2"/>
      <c r="AJ702" s="136"/>
      <c r="AK702" s="137"/>
      <c r="AL702" s="137"/>
      <c r="AM702" s="137"/>
      <c r="AN702" s="137"/>
      <c r="AO702" s="137"/>
      <c r="AP702" s="137"/>
      <c r="AQ702" s="137"/>
      <c r="AR702" s="137"/>
      <c r="AS702" s="137"/>
      <c r="AT702" s="137"/>
      <c r="AU702" s="137"/>
      <c r="AV702" s="137"/>
      <c r="AW702" s="137"/>
      <c r="AX702" s="1"/>
      <c r="AY702" s="1"/>
      <c r="AZ702" s="1"/>
    </row>
    <row r="703" ht="31.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2"/>
      <c r="AF703" s="1"/>
      <c r="AG703" s="1"/>
      <c r="AH703" s="2"/>
      <c r="AI703" s="2"/>
      <c r="AJ703" s="136"/>
      <c r="AK703" s="137"/>
      <c r="AL703" s="137"/>
      <c r="AM703" s="137"/>
      <c r="AN703" s="137"/>
      <c r="AO703" s="137"/>
      <c r="AP703" s="137"/>
      <c r="AQ703" s="137"/>
      <c r="AR703" s="137"/>
      <c r="AS703" s="137"/>
      <c r="AT703" s="137"/>
      <c r="AU703" s="137"/>
      <c r="AV703" s="137"/>
      <c r="AW703" s="137"/>
      <c r="AX703" s="1"/>
      <c r="AY703" s="1"/>
      <c r="AZ703" s="1"/>
    </row>
    <row r="704" ht="31.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2"/>
      <c r="AF704" s="1"/>
      <c r="AG704" s="1"/>
      <c r="AH704" s="2"/>
      <c r="AI704" s="2"/>
      <c r="AJ704" s="136"/>
      <c r="AK704" s="137"/>
      <c r="AL704" s="137"/>
      <c r="AM704" s="137"/>
      <c r="AN704" s="137"/>
      <c r="AO704" s="137"/>
      <c r="AP704" s="137"/>
      <c r="AQ704" s="137"/>
      <c r="AR704" s="137"/>
      <c r="AS704" s="137"/>
      <c r="AT704" s="137"/>
      <c r="AU704" s="137"/>
      <c r="AV704" s="137"/>
      <c r="AW704" s="137"/>
      <c r="AX704" s="1"/>
      <c r="AY704" s="1"/>
      <c r="AZ704" s="1"/>
    </row>
    <row r="705" ht="31.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2"/>
      <c r="AF705" s="1"/>
      <c r="AG705" s="1"/>
      <c r="AH705" s="2"/>
      <c r="AI705" s="2"/>
      <c r="AJ705" s="136"/>
      <c r="AK705" s="137"/>
      <c r="AL705" s="137"/>
      <c r="AM705" s="137"/>
      <c r="AN705" s="137"/>
      <c r="AO705" s="137"/>
      <c r="AP705" s="137"/>
      <c r="AQ705" s="137"/>
      <c r="AR705" s="137"/>
      <c r="AS705" s="137"/>
      <c r="AT705" s="137"/>
      <c r="AU705" s="137"/>
      <c r="AV705" s="137"/>
      <c r="AW705" s="137"/>
      <c r="AX705" s="1"/>
      <c r="AY705" s="1"/>
      <c r="AZ705" s="1"/>
    </row>
    <row r="706" ht="31.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2"/>
      <c r="AF706" s="1"/>
      <c r="AG706" s="1"/>
      <c r="AH706" s="2"/>
      <c r="AI706" s="2"/>
      <c r="AJ706" s="136"/>
      <c r="AK706" s="137"/>
      <c r="AL706" s="137"/>
      <c r="AM706" s="137"/>
      <c r="AN706" s="137"/>
      <c r="AO706" s="137"/>
      <c r="AP706" s="137"/>
      <c r="AQ706" s="137"/>
      <c r="AR706" s="137"/>
      <c r="AS706" s="137"/>
      <c r="AT706" s="137"/>
      <c r="AU706" s="137"/>
      <c r="AV706" s="137"/>
      <c r="AW706" s="137"/>
      <c r="AX706" s="1"/>
      <c r="AY706" s="1"/>
      <c r="AZ706" s="1"/>
    </row>
    <row r="707" ht="31.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2"/>
      <c r="AF707" s="1"/>
      <c r="AG707" s="1"/>
      <c r="AH707" s="2"/>
      <c r="AI707" s="2"/>
      <c r="AJ707" s="136"/>
      <c r="AK707" s="137"/>
      <c r="AL707" s="137"/>
      <c r="AM707" s="137"/>
      <c r="AN707" s="137"/>
      <c r="AO707" s="137"/>
      <c r="AP707" s="137"/>
      <c r="AQ707" s="137"/>
      <c r="AR707" s="137"/>
      <c r="AS707" s="137"/>
      <c r="AT707" s="137"/>
      <c r="AU707" s="137"/>
      <c r="AV707" s="137"/>
      <c r="AW707" s="137"/>
      <c r="AX707" s="1"/>
      <c r="AY707" s="1"/>
      <c r="AZ707" s="1"/>
    </row>
    <row r="708" ht="31.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2"/>
      <c r="AF708" s="1"/>
      <c r="AG708" s="1"/>
      <c r="AH708" s="2"/>
      <c r="AI708" s="2"/>
      <c r="AJ708" s="136"/>
      <c r="AK708" s="137"/>
      <c r="AL708" s="137"/>
      <c r="AM708" s="137"/>
      <c r="AN708" s="137"/>
      <c r="AO708" s="137"/>
      <c r="AP708" s="137"/>
      <c r="AQ708" s="137"/>
      <c r="AR708" s="137"/>
      <c r="AS708" s="137"/>
      <c r="AT708" s="137"/>
      <c r="AU708" s="137"/>
      <c r="AV708" s="137"/>
      <c r="AW708" s="137"/>
      <c r="AX708" s="1"/>
      <c r="AY708" s="1"/>
      <c r="AZ708" s="1"/>
    </row>
    <row r="709" ht="31.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2"/>
      <c r="AF709" s="1"/>
      <c r="AG709" s="1"/>
      <c r="AH709" s="2"/>
      <c r="AI709" s="2"/>
      <c r="AJ709" s="136"/>
      <c r="AK709" s="137"/>
      <c r="AL709" s="137"/>
      <c r="AM709" s="137"/>
      <c r="AN709" s="137"/>
      <c r="AO709" s="137"/>
      <c r="AP709" s="137"/>
      <c r="AQ709" s="137"/>
      <c r="AR709" s="137"/>
      <c r="AS709" s="137"/>
      <c r="AT709" s="137"/>
      <c r="AU709" s="137"/>
      <c r="AV709" s="137"/>
      <c r="AW709" s="137"/>
      <c r="AX709" s="1"/>
      <c r="AY709" s="1"/>
      <c r="AZ709" s="1"/>
    </row>
    <row r="710" ht="31.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2"/>
      <c r="AF710" s="1"/>
      <c r="AG710" s="1"/>
      <c r="AH710" s="2"/>
      <c r="AI710" s="2"/>
      <c r="AJ710" s="136"/>
      <c r="AK710" s="137"/>
      <c r="AL710" s="137"/>
      <c r="AM710" s="137"/>
      <c r="AN710" s="137"/>
      <c r="AO710" s="137"/>
      <c r="AP710" s="137"/>
      <c r="AQ710" s="137"/>
      <c r="AR710" s="137"/>
      <c r="AS710" s="137"/>
      <c r="AT710" s="137"/>
      <c r="AU710" s="137"/>
      <c r="AV710" s="137"/>
      <c r="AW710" s="137"/>
      <c r="AX710" s="1"/>
      <c r="AY710" s="1"/>
      <c r="AZ710" s="1"/>
    </row>
    <row r="711" ht="31.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2"/>
      <c r="AF711" s="1"/>
      <c r="AG711" s="1"/>
      <c r="AH711" s="2"/>
      <c r="AI711" s="2"/>
      <c r="AJ711" s="136"/>
      <c r="AK711" s="137"/>
      <c r="AL711" s="137"/>
      <c r="AM711" s="137"/>
      <c r="AN711" s="137"/>
      <c r="AO711" s="137"/>
      <c r="AP711" s="137"/>
      <c r="AQ711" s="137"/>
      <c r="AR711" s="137"/>
      <c r="AS711" s="137"/>
      <c r="AT711" s="137"/>
      <c r="AU711" s="137"/>
      <c r="AV711" s="137"/>
      <c r="AW711" s="137"/>
      <c r="AX711" s="1"/>
      <c r="AY711" s="1"/>
      <c r="AZ711" s="1"/>
    </row>
    <row r="712" ht="31.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2"/>
      <c r="AF712" s="1"/>
      <c r="AG712" s="1"/>
      <c r="AH712" s="2"/>
      <c r="AI712" s="2"/>
      <c r="AJ712" s="136"/>
      <c r="AK712" s="137"/>
      <c r="AL712" s="137"/>
      <c r="AM712" s="137"/>
      <c r="AN712" s="137"/>
      <c r="AO712" s="137"/>
      <c r="AP712" s="137"/>
      <c r="AQ712" s="137"/>
      <c r="AR712" s="137"/>
      <c r="AS712" s="137"/>
      <c r="AT712" s="137"/>
      <c r="AU712" s="137"/>
      <c r="AV712" s="137"/>
      <c r="AW712" s="137"/>
      <c r="AX712" s="1"/>
      <c r="AY712" s="1"/>
      <c r="AZ712" s="1"/>
    </row>
    <row r="713" ht="31.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2"/>
      <c r="AF713" s="1"/>
      <c r="AG713" s="1"/>
      <c r="AH713" s="2"/>
      <c r="AI713" s="2"/>
      <c r="AJ713" s="136"/>
      <c r="AK713" s="137"/>
      <c r="AL713" s="137"/>
      <c r="AM713" s="137"/>
      <c r="AN713" s="137"/>
      <c r="AO713" s="137"/>
      <c r="AP713" s="137"/>
      <c r="AQ713" s="137"/>
      <c r="AR713" s="137"/>
      <c r="AS713" s="137"/>
      <c r="AT713" s="137"/>
      <c r="AU713" s="137"/>
      <c r="AV713" s="137"/>
      <c r="AW713" s="137"/>
      <c r="AX713" s="1"/>
      <c r="AY713" s="1"/>
      <c r="AZ713" s="1"/>
    </row>
    <row r="714" ht="31.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2"/>
      <c r="AF714" s="1"/>
      <c r="AG714" s="1"/>
      <c r="AH714" s="2"/>
      <c r="AI714" s="2"/>
      <c r="AJ714" s="136"/>
      <c r="AK714" s="137"/>
      <c r="AL714" s="137"/>
      <c r="AM714" s="137"/>
      <c r="AN714" s="137"/>
      <c r="AO714" s="137"/>
      <c r="AP714" s="137"/>
      <c r="AQ714" s="137"/>
      <c r="AR714" s="137"/>
      <c r="AS714" s="137"/>
      <c r="AT714" s="137"/>
      <c r="AU714" s="137"/>
      <c r="AV714" s="137"/>
      <c r="AW714" s="137"/>
      <c r="AX714" s="1"/>
      <c r="AY714" s="1"/>
      <c r="AZ714" s="1"/>
    </row>
    <row r="715" ht="31.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2"/>
      <c r="AF715" s="1"/>
      <c r="AG715" s="1"/>
      <c r="AH715" s="2"/>
      <c r="AI715" s="2"/>
      <c r="AJ715" s="136"/>
      <c r="AK715" s="137"/>
      <c r="AL715" s="137"/>
      <c r="AM715" s="137"/>
      <c r="AN715" s="137"/>
      <c r="AO715" s="137"/>
      <c r="AP715" s="137"/>
      <c r="AQ715" s="137"/>
      <c r="AR715" s="137"/>
      <c r="AS715" s="137"/>
      <c r="AT715" s="137"/>
      <c r="AU715" s="137"/>
      <c r="AV715" s="137"/>
      <c r="AW715" s="137"/>
      <c r="AX715" s="1"/>
      <c r="AY715" s="1"/>
      <c r="AZ715" s="1"/>
    </row>
    <row r="716" ht="31.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2"/>
      <c r="AF716" s="1"/>
      <c r="AG716" s="1"/>
      <c r="AH716" s="2"/>
      <c r="AI716" s="2"/>
      <c r="AJ716" s="136"/>
      <c r="AK716" s="137"/>
      <c r="AL716" s="137"/>
      <c r="AM716" s="137"/>
      <c r="AN716" s="137"/>
      <c r="AO716" s="137"/>
      <c r="AP716" s="137"/>
      <c r="AQ716" s="137"/>
      <c r="AR716" s="137"/>
      <c r="AS716" s="137"/>
      <c r="AT716" s="137"/>
      <c r="AU716" s="137"/>
      <c r="AV716" s="137"/>
      <c r="AW716" s="137"/>
      <c r="AX716" s="1"/>
      <c r="AY716" s="1"/>
      <c r="AZ716" s="1"/>
    </row>
    <row r="717" ht="31.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2"/>
      <c r="AF717" s="1"/>
      <c r="AG717" s="1"/>
      <c r="AH717" s="2"/>
      <c r="AI717" s="2"/>
      <c r="AJ717" s="136"/>
      <c r="AK717" s="137"/>
      <c r="AL717" s="137"/>
      <c r="AM717" s="137"/>
      <c r="AN717" s="137"/>
      <c r="AO717" s="137"/>
      <c r="AP717" s="137"/>
      <c r="AQ717" s="137"/>
      <c r="AR717" s="137"/>
      <c r="AS717" s="137"/>
      <c r="AT717" s="137"/>
      <c r="AU717" s="137"/>
      <c r="AV717" s="137"/>
      <c r="AW717" s="137"/>
      <c r="AX717" s="1"/>
      <c r="AY717" s="1"/>
      <c r="AZ717" s="1"/>
    </row>
    <row r="718" ht="31.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2"/>
      <c r="AF718" s="1"/>
      <c r="AG718" s="1"/>
      <c r="AH718" s="2"/>
      <c r="AI718" s="2"/>
      <c r="AJ718" s="136"/>
      <c r="AK718" s="137"/>
      <c r="AL718" s="137"/>
      <c r="AM718" s="137"/>
      <c r="AN718" s="137"/>
      <c r="AO718" s="137"/>
      <c r="AP718" s="137"/>
      <c r="AQ718" s="137"/>
      <c r="AR718" s="137"/>
      <c r="AS718" s="137"/>
      <c r="AT718" s="137"/>
      <c r="AU718" s="137"/>
      <c r="AV718" s="137"/>
      <c r="AW718" s="137"/>
      <c r="AX718" s="1"/>
      <c r="AY718" s="1"/>
      <c r="AZ718" s="1"/>
    </row>
    <row r="719" ht="31.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2"/>
      <c r="AF719" s="1"/>
      <c r="AG719" s="1"/>
      <c r="AH719" s="2"/>
      <c r="AI719" s="2"/>
      <c r="AJ719" s="136"/>
      <c r="AK719" s="137"/>
      <c r="AL719" s="137"/>
      <c r="AM719" s="137"/>
      <c r="AN719" s="137"/>
      <c r="AO719" s="137"/>
      <c r="AP719" s="137"/>
      <c r="AQ719" s="137"/>
      <c r="AR719" s="137"/>
      <c r="AS719" s="137"/>
      <c r="AT719" s="137"/>
      <c r="AU719" s="137"/>
      <c r="AV719" s="137"/>
      <c r="AW719" s="137"/>
      <c r="AX719" s="1"/>
      <c r="AY719" s="1"/>
      <c r="AZ719" s="1"/>
    </row>
    <row r="720" ht="31.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2"/>
      <c r="AF720" s="1"/>
      <c r="AG720" s="1"/>
      <c r="AH720" s="2"/>
      <c r="AI720" s="2"/>
      <c r="AJ720" s="136"/>
      <c r="AK720" s="137"/>
      <c r="AL720" s="137"/>
      <c r="AM720" s="137"/>
      <c r="AN720" s="137"/>
      <c r="AO720" s="137"/>
      <c r="AP720" s="137"/>
      <c r="AQ720" s="137"/>
      <c r="AR720" s="137"/>
      <c r="AS720" s="137"/>
      <c r="AT720" s="137"/>
      <c r="AU720" s="137"/>
      <c r="AV720" s="137"/>
      <c r="AW720" s="137"/>
      <c r="AX720" s="1"/>
      <c r="AY720" s="1"/>
      <c r="AZ720" s="1"/>
    </row>
    <row r="721" ht="31.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2"/>
      <c r="AF721" s="1"/>
      <c r="AG721" s="1"/>
      <c r="AH721" s="2"/>
      <c r="AI721" s="2"/>
      <c r="AJ721" s="136"/>
      <c r="AK721" s="137"/>
      <c r="AL721" s="137"/>
      <c r="AM721" s="137"/>
      <c r="AN721" s="137"/>
      <c r="AO721" s="137"/>
      <c r="AP721" s="137"/>
      <c r="AQ721" s="137"/>
      <c r="AR721" s="137"/>
      <c r="AS721" s="137"/>
      <c r="AT721" s="137"/>
      <c r="AU721" s="137"/>
      <c r="AV721" s="137"/>
      <c r="AW721" s="137"/>
      <c r="AX721" s="1"/>
      <c r="AY721" s="1"/>
      <c r="AZ721" s="1"/>
    </row>
    <row r="722" ht="31.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2"/>
      <c r="AF722" s="1"/>
      <c r="AG722" s="1"/>
      <c r="AH722" s="2"/>
      <c r="AI722" s="2"/>
      <c r="AJ722" s="136"/>
      <c r="AK722" s="137"/>
      <c r="AL722" s="137"/>
      <c r="AM722" s="137"/>
      <c r="AN722" s="137"/>
      <c r="AO722" s="137"/>
      <c r="AP722" s="137"/>
      <c r="AQ722" s="137"/>
      <c r="AR722" s="137"/>
      <c r="AS722" s="137"/>
      <c r="AT722" s="137"/>
      <c r="AU722" s="137"/>
      <c r="AV722" s="137"/>
      <c r="AW722" s="137"/>
      <c r="AX722" s="1"/>
      <c r="AY722" s="1"/>
      <c r="AZ722" s="1"/>
    </row>
    <row r="723" ht="31.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2"/>
      <c r="AF723" s="1"/>
      <c r="AG723" s="1"/>
      <c r="AH723" s="2"/>
      <c r="AI723" s="2"/>
      <c r="AJ723" s="136"/>
      <c r="AK723" s="137"/>
      <c r="AL723" s="137"/>
      <c r="AM723" s="137"/>
      <c r="AN723" s="137"/>
      <c r="AO723" s="137"/>
      <c r="AP723" s="137"/>
      <c r="AQ723" s="137"/>
      <c r="AR723" s="137"/>
      <c r="AS723" s="137"/>
      <c r="AT723" s="137"/>
      <c r="AU723" s="137"/>
      <c r="AV723" s="137"/>
      <c r="AW723" s="137"/>
      <c r="AX723" s="1"/>
      <c r="AY723" s="1"/>
      <c r="AZ723" s="1"/>
    </row>
    <row r="724" ht="31.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2"/>
      <c r="AF724" s="1"/>
      <c r="AG724" s="1"/>
      <c r="AH724" s="2"/>
      <c r="AI724" s="2"/>
      <c r="AJ724" s="136"/>
      <c r="AK724" s="137"/>
      <c r="AL724" s="137"/>
      <c r="AM724" s="137"/>
      <c r="AN724" s="137"/>
      <c r="AO724" s="137"/>
      <c r="AP724" s="137"/>
      <c r="AQ724" s="137"/>
      <c r="AR724" s="137"/>
      <c r="AS724" s="137"/>
      <c r="AT724" s="137"/>
      <c r="AU724" s="137"/>
      <c r="AV724" s="137"/>
      <c r="AW724" s="137"/>
      <c r="AX724" s="1"/>
      <c r="AY724" s="1"/>
      <c r="AZ724" s="1"/>
    </row>
    <row r="725" ht="31.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2"/>
      <c r="AF725" s="1"/>
      <c r="AG725" s="1"/>
      <c r="AH725" s="2"/>
      <c r="AI725" s="2"/>
      <c r="AJ725" s="136"/>
      <c r="AK725" s="137"/>
      <c r="AL725" s="137"/>
      <c r="AM725" s="137"/>
      <c r="AN725" s="137"/>
      <c r="AO725" s="137"/>
      <c r="AP725" s="137"/>
      <c r="AQ725" s="137"/>
      <c r="AR725" s="137"/>
      <c r="AS725" s="137"/>
      <c r="AT725" s="137"/>
      <c r="AU725" s="137"/>
      <c r="AV725" s="137"/>
      <c r="AW725" s="137"/>
      <c r="AX725" s="1"/>
      <c r="AY725" s="1"/>
      <c r="AZ725" s="1"/>
    </row>
    <row r="726" ht="31.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2"/>
      <c r="AF726" s="1"/>
      <c r="AG726" s="1"/>
      <c r="AH726" s="2"/>
      <c r="AI726" s="2"/>
      <c r="AJ726" s="136"/>
      <c r="AK726" s="137"/>
      <c r="AL726" s="137"/>
      <c r="AM726" s="137"/>
      <c r="AN726" s="137"/>
      <c r="AO726" s="137"/>
      <c r="AP726" s="137"/>
      <c r="AQ726" s="137"/>
      <c r="AR726" s="137"/>
      <c r="AS726" s="137"/>
      <c r="AT726" s="137"/>
      <c r="AU726" s="137"/>
      <c r="AV726" s="137"/>
      <c r="AW726" s="137"/>
      <c r="AX726" s="1"/>
      <c r="AY726" s="1"/>
      <c r="AZ726" s="1"/>
    </row>
    <row r="727" ht="31.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2"/>
      <c r="AF727" s="1"/>
      <c r="AG727" s="1"/>
      <c r="AH727" s="2"/>
      <c r="AI727" s="2"/>
      <c r="AJ727" s="136"/>
      <c r="AK727" s="137"/>
      <c r="AL727" s="137"/>
      <c r="AM727" s="137"/>
      <c r="AN727" s="137"/>
      <c r="AO727" s="137"/>
      <c r="AP727" s="137"/>
      <c r="AQ727" s="137"/>
      <c r="AR727" s="137"/>
      <c r="AS727" s="137"/>
      <c r="AT727" s="137"/>
      <c r="AU727" s="137"/>
      <c r="AV727" s="137"/>
      <c r="AW727" s="137"/>
      <c r="AX727" s="1"/>
      <c r="AY727" s="1"/>
      <c r="AZ727" s="1"/>
    </row>
    <row r="728" ht="31.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2"/>
      <c r="AF728" s="1"/>
      <c r="AG728" s="1"/>
      <c r="AH728" s="2"/>
      <c r="AI728" s="2"/>
      <c r="AJ728" s="136"/>
      <c r="AK728" s="137"/>
      <c r="AL728" s="137"/>
      <c r="AM728" s="137"/>
      <c r="AN728" s="137"/>
      <c r="AO728" s="137"/>
      <c r="AP728" s="137"/>
      <c r="AQ728" s="137"/>
      <c r="AR728" s="137"/>
      <c r="AS728" s="137"/>
      <c r="AT728" s="137"/>
      <c r="AU728" s="137"/>
      <c r="AV728" s="137"/>
      <c r="AW728" s="137"/>
      <c r="AX728" s="1"/>
      <c r="AY728" s="1"/>
      <c r="AZ728" s="1"/>
    </row>
    <row r="729" ht="31.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2"/>
      <c r="AF729" s="1"/>
      <c r="AG729" s="1"/>
      <c r="AH729" s="2"/>
      <c r="AI729" s="2"/>
      <c r="AJ729" s="136"/>
      <c r="AK729" s="137"/>
      <c r="AL729" s="137"/>
      <c r="AM729" s="137"/>
      <c r="AN729" s="137"/>
      <c r="AO729" s="137"/>
      <c r="AP729" s="137"/>
      <c r="AQ729" s="137"/>
      <c r="AR729" s="137"/>
      <c r="AS729" s="137"/>
      <c r="AT729" s="137"/>
      <c r="AU729" s="137"/>
      <c r="AV729" s="137"/>
      <c r="AW729" s="137"/>
      <c r="AX729" s="1"/>
      <c r="AY729" s="1"/>
      <c r="AZ729" s="1"/>
    </row>
    <row r="730" ht="31.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2"/>
      <c r="AF730" s="1"/>
      <c r="AG730" s="1"/>
      <c r="AH730" s="2"/>
      <c r="AI730" s="2"/>
      <c r="AJ730" s="136"/>
      <c r="AK730" s="137"/>
      <c r="AL730" s="137"/>
      <c r="AM730" s="137"/>
      <c r="AN730" s="137"/>
      <c r="AO730" s="137"/>
      <c r="AP730" s="137"/>
      <c r="AQ730" s="137"/>
      <c r="AR730" s="137"/>
      <c r="AS730" s="137"/>
      <c r="AT730" s="137"/>
      <c r="AU730" s="137"/>
      <c r="AV730" s="137"/>
      <c r="AW730" s="137"/>
      <c r="AX730" s="1"/>
      <c r="AY730" s="1"/>
      <c r="AZ730" s="1"/>
    </row>
    <row r="731" ht="31.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2"/>
      <c r="AF731" s="1"/>
      <c r="AG731" s="1"/>
      <c r="AH731" s="2"/>
      <c r="AI731" s="2"/>
      <c r="AJ731" s="136"/>
      <c r="AK731" s="137"/>
      <c r="AL731" s="137"/>
      <c r="AM731" s="137"/>
      <c r="AN731" s="137"/>
      <c r="AO731" s="137"/>
      <c r="AP731" s="137"/>
      <c r="AQ731" s="137"/>
      <c r="AR731" s="137"/>
      <c r="AS731" s="137"/>
      <c r="AT731" s="137"/>
      <c r="AU731" s="137"/>
      <c r="AV731" s="137"/>
      <c r="AW731" s="137"/>
      <c r="AX731" s="1"/>
      <c r="AY731" s="1"/>
      <c r="AZ731" s="1"/>
    </row>
    <row r="732" ht="31.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2"/>
      <c r="AF732" s="1"/>
      <c r="AG732" s="1"/>
      <c r="AH732" s="2"/>
      <c r="AI732" s="2"/>
      <c r="AJ732" s="136"/>
      <c r="AK732" s="137"/>
      <c r="AL732" s="137"/>
      <c r="AM732" s="137"/>
      <c r="AN732" s="137"/>
      <c r="AO732" s="137"/>
      <c r="AP732" s="137"/>
      <c r="AQ732" s="137"/>
      <c r="AR732" s="137"/>
      <c r="AS732" s="137"/>
      <c r="AT732" s="137"/>
      <c r="AU732" s="137"/>
      <c r="AV732" s="137"/>
      <c r="AW732" s="137"/>
      <c r="AX732" s="1"/>
      <c r="AY732" s="1"/>
      <c r="AZ732" s="1"/>
    </row>
    <row r="733" ht="31.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2"/>
      <c r="AF733" s="1"/>
      <c r="AG733" s="1"/>
      <c r="AH733" s="2"/>
      <c r="AI733" s="2"/>
      <c r="AJ733" s="136"/>
      <c r="AK733" s="137"/>
      <c r="AL733" s="137"/>
      <c r="AM733" s="137"/>
      <c r="AN733" s="137"/>
      <c r="AO733" s="137"/>
      <c r="AP733" s="137"/>
      <c r="AQ733" s="137"/>
      <c r="AR733" s="137"/>
      <c r="AS733" s="137"/>
      <c r="AT733" s="137"/>
      <c r="AU733" s="137"/>
      <c r="AV733" s="137"/>
      <c r="AW733" s="137"/>
      <c r="AX733" s="1"/>
      <c r="AY733" s="1"/>
      <c r="AZ733" s="1"/>
    </row>
    <row r="734" ht="31.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2"/>
      <c r="AF734" s="1"/>
      <c r="AG734" s="1"/>
      <c r="AH734" s="2"/>
      <c r="AI734" s="2"/>
      <c r="AJ734" s="136"/>
      <c r="AK734" s="137"/>
      <c r="AL734" s="137"/>
      <c r="AM734" s="137"/>
      <c r="AN734" s="137"/>
      <c r="AO734" s="137"/>
      <c r="AP734" s="137"/>
      <c r="AQ734" s="137"/>
      <c r="AR734" s="137"/>
      <c r="AS734" s="137"/>
      <c r="AT734" s="137"/>
      <c r="AU734" s="137"/>
      <c r="AV734" s="137"/>
      <c r="AW734" s="137"/>
      <c r="AX734" s="1"/>
      <c r="AY734" s="1"/>
      <c r="AZ734" s="1"/>
    </row>
    <row r="735" ht="31.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2"/>
      <c r="AF735" s="1"/>
      <c r="AG735" s="1"/>
      <c r="AH735" s="2"/>
      <c r="AI735" s="2"/>
      <c r="AJ735" s="136"/>
      <c r="AK735" s="137"/>
      <c r="AL735" s="137"/>
      <c r="AM735" s="137"/>
      <c r="AN735" s="137"/>
      <c r="AO735" s="137"/>
      <c r="AP735" s="137"/>
      <c r="AQ735" s="137"/>
      <c r="AR735" s="137"/>
      <c r="AS735" s="137"/>
      <c r="AT735" s="137"/>
      <c r="AU735" s="137"/>
      <c r="AV735" s="137"/>
      <c r="AW735" s="137"/>
      <c r="AX735" s="1"/>
      <c r="AY735" s="1"/>
      <c r="AZ735" s="1"/>
    </row>
    <row r="736" ht="31.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2"/>
      <c r="AF736" s="1"/>
      <c r="AG736" s="1"/>
      <c r="AH736" s="2"/>
      <c r="AI736" s="2"/>
      <c r="AJ736" s="136"/>
      <c r="AK736" s="137"/>
      <c r="AL736" s="137"/>
      <c r="AM736" s="137"/>
      <c r="AN736" s="137"/>
      <c r="AO736" s="137"/>
      <c r="AP736" s="137"/>
      <c r="AQ736" s="137"/>
      <c r="AR736" s="137"/>
      <c r="AS736" s="137"/>
      <c r="AT736" s="137"/>
      <c r="AU736" s="137"/>
      <c r="AV736" s="137"/>
      <c r="AW736" s="137"/>
      <c r="AX736" s="1"/>
      <c r="AY736" s="1"/>
      <c r="AZ736" s="1"/>
    </row>
    <row r="737" ht="31.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2"/>
      <c r="AF737" s="1"/>
      <c r="AG737" s="1"/>
      <c r="AH737" s="2"/>
      <c r="AI737" s="2"/>
      <c r="AJ737" s="136"/>
      <c r="AK737" s="137"/>
      <c r="AL737" s="137"/>
      <c r="AM737" s="137"/>
      <c r="AN737" s="137"/>
      <c r="AO737" s="137"/>
      <c r="AP737" s="137"/>
      <c r="AQ737" s="137"/>
      <c r="AR737" s="137"/>
      <c r="AS737" s="137"/>
      <c r="AT737" s="137"/>
      <c r="AU737" s="137"/>
      <c r="AV737" s="137"/>
      <c r="AW737" s="137"/>
      <c r="AX737" s="1"/>
      <c r="AY737" s="1"/>
      <c r="AZ737" s="1"/>
    </row>
    <row r="738" ht="31.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2"/>
      <c r="AF738" s="1"/>
      <c r="AG738" s="1"/>
      <c r="AH738" s="2"/>
      <c r="AI738" s="2"/>
      <c r="AJ738" s="136"/>
      <c r="AK738" s="137"/>
      <c r="AL738" s="137"/>
      <c r="AM738" s="137"/>
      <c r="AN738" s="137"/>
      <c r="AO738" s="137"/>
      <c r="AP738" s="137"/>
      <c r="AQ738" s="137"/>
      <c r="AR738" s="137"/>
      <c r="AS738" s="137"/>
      <c r="AT738" s="137"/>
      <c r="AU738" s="137"/>
      <c r="AV738" s="137"/>
      <c r="AW738" s="137"/>
      <c r="AX738" s="1"/>
      <c r="AY738" s="1"/>
      <c r="AZ738" s="1"/>
    </row>
    <row r="739" ht="31.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2"/>
      <c r="AF739" s="1"/>
      <c r="AG739" s="1"/>
      <c r="AH739" s="2"/>
      <c r="AI739" s="2"/>
      <c r="AJ739" s="136"/>
      <c r="AK739" s="137"/>
      <c r="AL739" s="137"/>
      <c r="AM739" s="137"/>
      <c r="AN739" s="137"/>
      <c r="AO739" s="137"/>
      <c r="AP739" s="137"/>
      <c r="AQ739" s="137"/>
      <c r="AR739" s="137"/>
      <c r="AS739" s="137"/>
      <c r="AT739" s="137"/>
      <c r="AU739" s="137"/>
      <c r="AV739" s="137"/>
      <c r="AW739" s="137"/>
      <c r="AX739" s="1"/>
      <c r="AY739" s="1"/>
      <c r="AZ739" s="1"/>
    </row>
    <row r="740" ht="31.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2"/>
      <c r="AF740" s="1"/>
      <c r="AG740" s="1"/>
      <c r="AH740" s="2"/>
      <c r="AI740" s="2"/>
      <c r="AJ740" s="136"/>
      <c r="AK740" s="137"/>
      <c r="AL740" s="137"/>
      <c r="AM740" s="137"/>
      <c r="AN740" s="137"/>
      <c r="AO740" s="137"/>
      <c r="AP740" s="137"/>
      <c r="AQ740" s="137"/>
      <c r="AR740" s="137"/>
      <c r="AS740" s="137"/>
      <c r="AT740" s="137"/>
      <c r="AU740" s="137"/>
      <c r="AV740" s="137"/>
      <c r="AW740" s="137"/>
      <c r="AX740" s="1"/>
      <c r="AY740" s="1"/>
      <c r="AZ740" s="1"/>
    </row>
    <row r="741" ht="31.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2"/>
      <c r="AF741" s="1"/>
      <c r="AG741" s="1"/>
      <c r="AH741" s="2"/>
      <c r="AI741" s="2"/>
      <c r="AJ741" s="136"/>
      <c r="AK741" s="137"/>
      <c r="AL741" s="137"/>
      <c r="AM741" s="137"/>
      <c r="AN741" s="137"/>
      <c r="AO741" s="137"/>
      <c r="AP741" s="137"/>
      <c r="AQ741" s="137"/>
      <c r="AR741" s="137"/>
      <c r="AS741" s="137"/>
      <c r="AT741" s="137"/>
      <c r="AU741" s="137"/>
      <c r="AV741" s="137"/>
      <c r="AW741" s="137"/>
      <c r="AX741" s="1"/>
      <c r="AY741" s="1"/>
      <c r="AZ741" s="1"/>
    </row>
    <row r="742" ht="31.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2"/>
      <c r="AF742" s="1"/>
      <c r="AG742" s="1"/>
      <c r="AH742" s="2"/>
      <c r="AI742" s="2"/>
      <c r="AJ742" s="136"/>
      <c r="AK742" s="137"/>
      <c r="AL742" s="137"/>
      <c r="AM742" s="137"/>
      <c r="AN742" s="137"/>
      <c r="AO742" s="137"/>
      <c r="AP742" s="137"/>
      <c r="AQ742" s="137"/>
      <c r="AR742" s="137"/>
      <c r="AS742" s="137"/>
      <c r="AT742" s="137"/>
      <c r="AU742" s="137"/>
      <c r="AV742" s="137"/>
      <c r="AW742" s="137"/>
      <c r="AX742" s="1"/>
      <c r="AY742" s="1"/>
      <c r="AZ742" s="1"/>
    </row>
    <row r="743" ht="31.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2"/>
      <c r="AF743" s="1"/>
      <c r="AG743" s="1"/>
      <c r="AH743" s="2"/>
      <c r="AI743" s="2"/>
      <c r="AJ743" s="136"/>
      <c r="AK743" s="137"/>
      <c r="AL743" s="137"/>
      <c r="AM743" s="137"/>
      <c r="AN743" s="137"/>
      <c r="AO743" s="137"/>
      <c r="AP743" s="137"/>
      <c r="AQ743" s="137"/>
      <c r="AR743" s="137"/>
      <c r="AS743" s="137"/>
      <c r="AT743" s="137"/>
      <c r="AU743" s="137"/>
      <c r="AV743" s="137"/>
      <c r="AW743" s="137"/>
      <c r="AX743" s="1"/>
      <c r="AY743" s="1"/>
      <c r="AZ743" s="1"/>
    </row>
    <row r="744" ht="31.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2"/>
      <c r="AF744" s="1"/>
      <c r="AG744" s="1"/>
      <c r="AH744" s="2"/>
      <c r="AI744" s="2"/>
      <c r="AJ744" s="136"/>
      <c r="AK744" s="137"/>
      <c r="AL744" s="137"/>
      <c r="AM744" s="137"/>
      <c r="AN744" s="137"/>
      <c r="AO744" s="137"/>
      <c r="AP744" s="137"/>
      <c r="AQ744" s="137"/>
      <c r="AR744" s="137"/>
      <c r="AS744" s="137"/>
      <c r="AT744" s="137"/>
      <c r="AU744" s="137"/>
      <c r="AV744" s="137"/>
      <c r="AW744" s="137"/>
      <c r="AX744" s="1"/>
      <c r="AY744" s="1"/>
      <c r="AZ744" s="1"/>
    </row>
    <row r="745" ht="31.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2"/>
      <c r="AF745" s="1"/>
      <c r="AG745" s="1"/>
      <c r="AH745" s="2"/>
      <c r="AI745" s="2"/>
      <c r="AJ745" s="136"/>
      <c r="AK745" s="137"/>
      <c r="AL745" s="137"/>
      <c r="AM745" s="137"/>
      <c r="AN745" s="137"/>
      <c r="AO745" s="137"/>
      <c r="AP745" s="137"/>
      <c r="AQ745" s="137"/>
      <c r="AR745" s="137"/>
      <c r="AS745" s="137"/>
      <c r="AT745" s="137"/>
      <c r="AU745" s="137"/>
      <c r="AV745" s="137"/>
      <c r="AW745" s="137"/>
      <c r="AX745" s="1"/>
      <c r="AY745" s="1"/>
      <c r="AZ745" s="1"/>
    </row>
    <row r="746" ht="31.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2"/>
      <c r="AF746" s="1"/>
      <c r="AG746" s="1"/>
      <c r="AH746" s="2"/>
      <c r="AI746" s="2"/>
      <c r="AJ746" s="136"/>
      <c r="AK746" s="137"/>
      <c r="AL746" s="137"/>
      <c r="AM746" s="137"/>
      <c r="AN746" s="137"/>
      <c r="AO746" s="137"/>
      <c r="AP746" s="137"/>
      <c r="AQ746" s="137"/>
      <c r="AR746" s="137"/>
      <c r="AS746" s="137"/>
      <c r="AT746" s="137"/>
      <c r="AU746" s="137"/>
      <c r="AV746" s="137"/>
      <c r="AW746" s="137"/>
      <c r="AX746" s="1"/>
      <c r="AY746" s="1"/>
      <c r="AZ746" s="1"/>
    </row>
    <row r="747" ht="31.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2"/>
      <c r="AF747" s="1"/>
      <c r="AG747" s="1"/>
      <c r="AH747" s="2"/>
      <c r="AI747" s="2"/>
      <c r="AJ747" s="136"/>
      <c r="AK747" s="137"/>
      <c r="AL747" s="137"/>
      <c r="AM747" s="137"/>
      <c r="AN747" s="137"/>
      <c r="AO747" s="137"/>
      <c r="AP747" s="137"/>
      <c r="AQ747" s="137"/>
      <c r="AR747" s="137"/>
      <c r="AS747" s="137"/>
      <c r="AT747" s="137"/>
      <c r="AU747" s="137"/>
      <c r="AV747" s="137"/>
      <c r="AW747" s="137"/>
      <c r="AX747" s="1"/>
      <c r="AY747" s="1"/>
      <c r="AZ747" s="1"/>
    </row>
    <row r="748" ht="31.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2"/>
      <c r="AF748" s="1"/>
      <c r="AG748" s="1"/>
      <c r="AH748" s="2"/>
      <c r="AI748" s="2"/>
      <c r="AJ748" s="136"/>
      <c r="AK748" s="137"/>
      <c r="AL748" s="137"/>
      <c r="AM748" s="137"/>
      <c r="AN748" s="137"/>
      <c r="AO748" s="137"/>
      <c r="AP748" s="137"/>
      <c r="AQ748" s="137"/>
      <c r="AR748" s="137"/>
      <c r="AS748" s="137"/>
      <c r="AT748" s="137"/>
      <c r="AU748" s="137"/>
      <c r="AV748" s="137"/>
      <c r="AW748" s="137"/>
      <c r="AX748" s="1"/>
      <c r="AY748" s="1"/>
      <c r="AZ748" s="1"/>
    </row>
    <row r="749" ht="31.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2"/>
      <c r="AF749" s="1"/>
      <c r="AG749" s="1"/>
      <c r="AH749" s="2"/>
      <c r="AI749" s="2"/>
      <c r="AJ749" s="136"/>
      <c r="AK749" s="137"/>
      <c r="AL749" s="137"/>
      <c r="AM749" s="137"/>
      <c r="AN749" s="137"/>
      <c r="AO749" s="137"/>
      <c r="AP749" s="137"/>
      <c r="AQ749" s="137"/>
      <c r="AR749" s="137"/>
      <c r="AS749" s="137"/>
      <c r="AT749" s="137"/>
      <c r="AU749" s="137"/>
      <c r="AV749" s="137"/>
      <c r="AW749" s="137"/>
      <c r="AX749" s="1"/>
      <c r="AY749" s="1"/>
      <c r="AZ749" s="1"/>
    </row>
    <row r="750" ht="31.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2"/>
      <c r="AF750" s="1"/>
      <c r="AG750" s="1"/>
      <c r="AH750" s="2"/>
      <c r="AI750" s="2"/>
      <c r="AJ750" s="136"/>
      <c r="AK750" s="137"/>
      <c r="AL750" s="137"/>
      <c r="AM750" s="137"/>
      <c r="AN750" s="137"/>
      <c r="AO750" s="137"/>
      <c r="AP750" s="137"/>
      <c r="AQ750" s="137"/>
      <c r="AR750" s="137"/>
      <c r="AS750" s="137"/>
      <c r="AT750" s="137"/>
      <c r="AU750" s="137"/>
      <c r="AV750" s="137"/>
      <c r="AW750" s="137"/>
      <c r="AX750" s="1"/>
      <c r="AY750" s="1"/>
      <c r="AZ750" s="1"/>
    </row>
    <row r="751" ht="31.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2"/>
      <c r="AF751" s="1"/>
      <c r="AG751" s="1"/>
      <c r="AH751" s="2"/>
      <c r="AI751" s="2"/>
      <c r="AJ751" s="136"/>
      <c r="AK751" s="137"/>
      <c r="AL751" s="137"/>
      <c r="AM751" s="137"/>
      <c r="AN751" s="137"/>
      <c r="AO751" s="137"/>
      <c r="AP751" s="137"/>
      <c r="AQ751" s="137"/>
      <c r="AR751" s="137"/>
      <c r="AS751" s="137"/>
      <c r="AT751" s="137"/>
      <c r="AU751" s="137"/>
      <c r="AV751" s="137"/>
      <c r="AW751" s="137"/>
      <c r="AX751" s="1"/>
      <c r="AY751" s="1"/>
      <c r="AZ751" s="1"/>
    </row>
    <row r="752" ht="31.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2"/>
      <c r="AF752" s="1"/>
      <c r="AG752" s="1"/>
      <c r="AH752" s="2"/>
      <c r="AI752" s="2"/>
      <c r="AJ752" s="136"/>
      <c r="AK752" s="137"/>
      <c r="AL752" s="137"/>
      <c r="AM752" s="137"/>
      <c r="AN752" s="137"/>
      <c r="AO752" s="137"/>
      <c r="AP752" s="137"/>
      <c r="AQ752" s="137"/>
      <c r="AR752" s="137"/>
      <c r="AS752" s="137"/>
      <c r="AT752" s="137"/>
      <c r="AU752" s="137"/>
      <c r="AV752" s="137"/>
      <c r="AW752" s="137"/>
      <c r="AX752" s="1"/>
      <c r="AY752" s="1"/>
      <c r="AZ752" s="1"/>
    </row>
    <row r="753" ht="31.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2"/>
      <c r="AF753" s="1"/>
      <c r="AG753" s="1"/>
      <c r="AH753" s="2"/>
      <c r="AI753" s="2"/>
      <c r="AJ753" s="136"/>
      <c r="AK753" s="137"/>
      <c r="AL753" s="137"/>
      <c r="AM753" s="137"/>
      <c r="AN753" s="137"/>
      <c r="AO753" s="137"/>
      <c r="AP753" s="137"/>
      <c r="AQ753" s="137"/>
      <c r="AR753" s="137"/>
      <c r="AS753" s="137"/>
      <c r="AT753" s="137"/>
      <c r="AU753" s="137"/>
      <c r="AV753" s="137"/>
      <c r="AW753" s="137"/>
      <c r="AX753" s="1"/>
      <c r="AY753" s="1"/>
      <c r="AZ753" s="1"/>
    </row>
    <row r="754" ht="31.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2"/>
      <c r="AF754" s="1"/>
      <c r="AG754" s="1"/>
      <c r="AH754" s="2"/>
      <c r="AI754" s="2"/>
      <c r="AJ754" s="136"/>
      <c r="AK754" s="137"/>
      <c r="AL754" s="137"/>
      <c r="AM754" s="137"/>
      <c r="AN754" s="137"/>
      <c r="AO754" s="137"/>
      <c r="AP754" s="137"/>
      <c r="AQ754" s="137"/>
      <c r="AR754" s="137"/>
      <c r="AS754" s="137"/>
      <c r="AT754" s="137"/>
      <c r="AU754" s="137"/>
      <c r="AV754" s="137"/>
      <c r="AW754" s="137"/>
      <c r="AX754" s="1"/>
      <c r="AY754" s="1"/>
      <c r="AZ754" s="1"/>
    </row>
    <row r="755" ht="31.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2"/>
      <c r="AF755" s="1"/>
      <c r="AG755" s="1"/>
      <c r="AH755" s="2"/>
      <c r="AI755" s="2"/>
      <c r="AJ755" s="136"/>
      <c r="AK755" s="137"/>
      <c r="AL755" s="137"/>
      <c r="AM755" s="137"/>
      <c r="AN755" s="137"/>
      <c r="AO755" s="137"/>
      <c r="AP755" s="137"/>
      <c r="AQ755" s="137"/>
      <c r="AR755" s="137"/>
      <c r="AS755" s="137"/>
      <c r="AT755" s="137"/>
      <c r="AU755" s="137"/>
      <c r="AV755" s="137"/>
      <c r="AW755" s="137"/>
      <c r="AX755" s="1"/>
      <c r="AY755" s="1"/>
      <c r="AZ755" s="1"/>
    </row>
    <row r="756" ht="31.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2"/>
      <c r="AF756" s="1"/>
      <c r="AG756" s="1"/>
      <c r="AH756" s="2"/>
      <c r="AI756" s="2"/>
      <c r="AJ756" s="136"/>
      <c r="AK756" s="137"/>
      <c r="AL756" s="137"/>
      <c r="AM756" s="137"/>
      <c r="AN756" s="137"/>
      <c r="AO756" s="137"/>
      <c r="AP756" s="137"/>
      <c r="AQ756" s="137"/>
      <c r="AR756" s="137"/>
      <c r="AS756" s="137"/>
      <c r="AT756" s="137"/>
      <c r="AU756" s="137"/>
      <c r="AV756" s="137"/>
      <c r="AW756" s="137"/>
      <c r="AX756" s="1"/>
      <c r="AY756" s="1"/>
      <c r="AZ756" s="1"/>
    </row>
    <row r="757" ht="31.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2"/>
      <c r="AF757" s="1"/>
      <c r="AG757" s="1"/>
      <c r="AH757" s="2"/>
      <c r="AI757" s="2"/>
      <c r="AJ757" s="136"/>
      <c r="AK757" s="137"/>
      <c r="AL757" s="137"/>
      <c r="AM757" s="137"/>
      <c r="AN757" s="137"/>
      <c r="AO757" s="137"/>
      <c r="AP757" s="137"/>
      <c r="AQ757" s="137"/>
      <c r="AR757" s="137"/>
      <c r="AS757" s="137"/>
      <c r="AT757" s="137"/>
      <c r="AU757" s="137"/>
      <c r="AV757" s="137"/>
      <c r="AW757" s="137"/>
      <c r="AX757" s="1"/>
      <c r="AY757" s="1"/>
      <c r="AZ757" s="1"/>
    </row>
    <row r="758" ht="31.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2"/>
      <c r="AF758" s="1"/>
      <c r="AG758" s="1"/>
      <c r="AH758" s="2"/>
      <c r="AI758" s="2"/>
      <c r="AJ758" s="136"/>
      <c r="AK758" s="137"/>
      <c r="AL758" s="137"/>
      <c r="AM758" s="137"/>
      <c r="AN758" s="137"/>
      <c r="AO758" s="137"/>
      <c r="AP758" s="137"/>
      <c r="AQ758" s="137"/>
      <c r="AR758" s="137"/>
      <c r="AS758" s="137"/>
      <c r="AT758" s="137"/>
      <c r="AU758" s="137"/>
      <c r="AV758" s="137"/>
      <c r="AW758" s="137"/>
      <c r="AX758" s="1"/>
      <c r="AY758" s="1"/>
      <c r="AZ758" s="1"/>
    </row>
    <row r="759" ht="31.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2"/>
      <c r="AF759" s="1"/>
      <c r="AG759" s="1"/>
      <c r="AH759" s="2"/>
      <c r="AI759" s="2"/>
      <c r="AJ759" s="136"/>
      <c r="AK759" s="137"/>
      <c r="AL759" s="137"/>
      <c r="AM759" s="137"/>
      <c r="AN759" s="137"/>
      <c r="AO759" s="137"/>
      <c r="AP759" s="137"/>
      <c r="AQ759" s="137"/>
      <c r="AR759" s="137"/>
      <c r="AS759" s="137"/>
      <c r="AT759" s="137"/>
      <c r="AU759" s="137"/>
      <c r="AV759" s="137"/>
      <c r="AW759" s="137"/>
      <c r="AX759" s="1"/>
      <c r="AY759" s="1"/>
      <c r="AZ759" s="1"/>
    </row>
    <row r="760" ht="31.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2"/>
      <c r="AF760" s="1"/>
      <c r="AG760" s="1"/>
      <c r="AH760" s="2"/>
      <c r="AI760" s="2"/>
      <c r="AJ760" s="136"/>
      <c r="AK760" s="137"/>
      <c r="AL760" s="137"/>
      <c r="AM760" s="137"/>
      <c r="AN760" s="137"/>
      <c r="AO760" s="137"/>
      <c r="AP760" s="137"/>
      <c r="AQ760" s="137"/>
      <c r="AR760" s="137"/>
      <c r="AS760" s="137"/>
      <c r="AT760" s="137"/>
      <c r="AU760" s="137"/>
      <c r="AV760" s="137"/>
      <c r="AW760" s="137"/>
      <c r="AX760" s="1"/>
      <c r="AY760" s="1"/>
      <c r="AZ760" s="1"/>
    </row>
    <row r="761" ht="31.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2"/>
      <c r="AF761" s="1"/>
      <c r="AG761" s="1"/>
      <c r="AH761" s="2"/>
      <c r="AI761" s="2"/>
      <c r="AJ761" s="136"/>
      <c r="AK761" s="137"/>
      <c r="AL761" s="137"/>
      <c r="AM761" s="137"/>
      <c r="AN761" s="137"/>
      <c r="AO761" s="137"/>
      <c r="AP761" s="137"/>
      <c r="AQ761" s="137"/>
      <c r="AR761" s="137"/>
      <c r="AS761" s="137"/>
      <c r="AT761" s="137"/>
      <c r="AU761" s="137"/>
      <c r="AV761" s="137"/>
      <c r="AW761" s="137"/>
      <c r="AX761" s="1"/>
      <c r="AY761" s="1"/>
      <c r="AZ761" s="1"/>
    </row>
    <row r="762" ht="31.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2"/>
      <c r="AF762" s="1"/>
      <c r="AG762" s="1"/>
      <c r="AH762" s="2"/>
      <c r="AI762" s="2"/>
      <c r="AJ762" s="136"/>
      <c r="AK762" s="137"/>
      <c r="AL762" s="137"/>
      <c r="AM762" s="137"/>
      <c r="AN762" s="137"/>
      <c r="AO762" s="137"/>
      <c r="AP762" s="137"/>
      <c r="AQ762" s="137"/>
      <c r="AR762" s="137"/>
      <c r="AS762" s="137"/>
      <c r="AT762" s="137"/>
      <c r="AU762" s="137"/>
      <c r="AV762" s="137"/>
      <c r="AW762" s="137"/>
      <c r="AX762" s="1"/>
      <c r="AY762" s="1"/>
      <c r="AZ762" s="1"/>
    </row>
    <row r="763" ht="31.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2"/>
      <c r="AF763" s="1"/>
      <c r="AG763" s="1"/>
      <c r="AH763" s="2"/>
      <c r="AI763" s="2"/>
      <c r="AJ763" s="136"/>
      <c r="AK763" s="137"/>
      <c r="AL763" s="137"/>
      <c r="AM763" s="137"/>
      <c r="AN763" s="137"/>
      <c r="AO763" s="137"/>
      <c r="AP763" s="137"/>
      <c r="AQ763" s="137"/>
      <c r="AR763" s="137"/>
      <c r="AS763" s="137"/>
      <c r="AT763" s="137"/>
      <c r="AU763" s="137"/>
      <c r="AV763" s="137"/>
      <c r="AW763" s="137"/>
      <c r="AX763" s="1"/>
      <c r="AY763" s="1"/>
      <c r="AZ763" s="1"/>
    </row>
    <row r="764" ht="31.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2"/>
      <c r="AF764" s="1"/>
      <c r="AG764" s="1"/>
      <c r="AH764" s="2"/>
      <c r="AI764" s="2"/>
      <c r="AJ764" s="136"/>
      <c r="AK764" s="137"/>
      <c r="AL764" s="137"/>
      <c r="AM764" s="137"/>
      <c r="AN764" s="137"/>
      <c r="AO764" s="137"/>
      <c r="AP764" s="137"/>
      <c r="AQ764" s="137"/>
      <c r="AR764" s="137"/>
      <c r="AS764" s="137"/>
      <c r="AT764" s="137"/>
      <c r="AU764" s="137"/>
      <c r="AV764" s="137"/>
      <c r="AW764" s="137"/>
      <c r="AX764" s="1"/>
      <c r="AY764" s="1"/>
      <c r="AZ764" s="1"/>
    </row>
    <row r="765" ht="31.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2"/>
      <c r="AF765" s="1"/>
      <c r="AG765" s="1"/>
      <c r="AH765" s="2"/>
      <c r="AI765" s="2"/>
      <c r="AJ765" s="136"/>
      <c r="AK765" s="137"/>
      <c r="AL765" s="137"/>
      <c r="AM765" s="137"/>
      <c r="AN765" s="137"/>
      <c r="AO765" s="137"/>
      <c r="AP765" s="137"/>
      <c r="AQ765" s="137"/>
      <c r="AR765" s="137"/>
      <c r="AS765" s="137"/>
      <c r="AT765" s="137"/>
      <c r="AU765" s="137"/>
      <c r="AV765" s="137"/>
      <c r="AW765" s="137"/>
      <c r="AX765" s="1"/>
      <c r="AY765" s="1"/>
      <c r="AZ765" s="1"/>
    </row>
    <row r="766" ht="31.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2"/>
      <c r="AF766" s="1"/>
      <c r="AG766" s="1"/>
      <c r="AH766" s="2"/>
      <c r="AI766" s="2"/>
      <c r="AJ766" s="136"/>
      <c r="AK766" s="137"/>
      <c r="AL766" s="137"/>
      <c r="AM766" s="137"/>
      <c r="AN766" s="137"/>
      <c r="AO766" s="137"/>
      <c r="AP766" s="137"/>
      <c r="AQ766" s="137"/>
      <c r="AR766" s="137"/>
      <c r="AS766" s="137"/>
      <c r="AT766" s="137"/>
      <c r="AU766" s="137"/>
      <c r="AV766" s="137"/>
      <c r="AW766" s="137"/>
      <c r="AX766" s="1"/>
      <c r="AY766" s="1"/>
      <c r="AZ766" s="1"/>
    </row>
    <row r="767" ht="31.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2"/>
      <c r="AF767" s="1"/>
      <c r="AG767" s="1"/>
      <c r="AH767" s="2"/>
      <c r="AI767" s="2"/>
      <c r="AJ767" s="136"/>
      <c r="AK767" s="137"/>
      <c r="AL767" s="137"/>
      <c r="AM767" s="137"/>
      <c r="AN767" s="137"/>
      <c r="AO767" s="137"/>
      <c r="AP767" s="137"/>
      <c r="AQ767" s="137"/>
      <c r="AR767" s="137"/>
      <c r="AS767" s="137"/>
      <c r="AT767" s="137"/>
      <c r="AU767" s="137"/>
      <c r="AV767" s="137"/>
      <c r="AW767" s="137"/>
      <c r="AX767" s="1"/>
      <c r="AY767" s="1"/>
      <c r="AZ767" s="1"/>
    </row>
    <row r="768" ht="31.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2"/>
      <c r="AF768" s="1"/>
      <c r="AG768" s="1"/>
      <c r="AH768" s="2"/>
      <c r="AI768" s="2"/>
      <c r="AJ768" s="136"/>
      <c r="AK768" s="137"/>
      <c r="AL768" s="137"/>
      <c r="AM768" s="137"/>
      <c r="AN768" s="137"/>
      <c r="AO768" s="137"/>
      <c r="AP768" s="137"/>
      <c r="AQ768" s="137"/>
      <c r="AR768" s="137"/>
      <c r="AS768" s="137"/>
      <c r="AT768" s="137"/>
      <c r="AU768" s="137"/>
      <c r="AV768" s="137"/>
      <c r="AW768" s="137"/>
      <c r="AX768" s="1"/>
      <c r="AY768" s="1"/>
      <c r="AZ768" s="1"/>
    </row>
    <row r="769" ht="31.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2"/>
      <c r="AF769" s="1"/>
      <c r="AG769" s="1"/>
      <c r="AH769" s="2"/>
      <c r="AI769" s="2"/>
      <c r="AJ769" s="136"/>
      <c r="AK769" s="137"/>
      <c r="AL769" s="137"/>
      <c r="AM769" s="137"/>
      <c r="AN769" s="137"/>
      <c r="AO769" s="137"/>
      <c r="AP769" s="137"/>
      <c r="AQ769" s="137"/>
      <c r="AR769" s="137"/>
      <c r="AS769" s="137"/>
      <c r="AT769" s="137"/>
      <c r="AU769" s="137"/>
      <c r="AV769" s="137"/>
      <c r="AW769" s="137"/>
      <c r="AX769" s="1"/>
      <c r="AY769" s="1"/>
      <c r="AZ769" s="1"/>
    </row>
    <row r="770" ht="31.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2"/>
      <c r="AF770" s="1"/>
      <c r="AG770" s="1"/>
      <c r="AH770" s="2"/>
      <c r="AI770" s="2"/>
      <c r="AJ770" s="136"/>
      <c r="AK770" s="137"/>
      <c r="AL770" s="137"/>
      <c r="AM770" s="137"/>
      <c r="AN770" s="137"/>
      <c r="AO770" s="137"/>
      <c r="AP770" s="137"/>
      <c r="AQ770" s="137"/>
      <c r="AR770" s="137"/>
      <c r="AS770" s="137"/>
      <c r="AT770" s="137"/>
      <c r="AU770" s="137"/>
      <c r="AV770" s="137"/>
      <c r="AW770" s="137"/>
      <c r="AX770" s="1"/>
      <c r="AY770" s="1"/>
      <c r="AZ770" s="1"/>
    </row>
    <row r="771" ht="31.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2"/>
      <c r="AF771" s="1"/>
      <c r="AG771" s="1"/>
      <c r="AH771" s="2"/>
      <c r="AI771" s="2"/>
      <c r="AJ771" s="136"/>
      <c r="AK771" s="137"/>
      <c r="AL771" s="137"/>
      <c r="AM771" s="137"/>
      <c r="AN771" s="137"/>
      <c r="AO771" s="137"/>
      <c r="AP771" s="137"/>
      <c r="AQ771" s="137"/>
      <c r="AR771" s="137"/>
      <c r="AS771" s="137"/>
      <c r="AT771" s="137"/>
      <c r="AU771" s="137"/>
      <c r="AV771" s="137"/>
      <c r="AW771" s="137"/>
      <c r="AX771" s="1"/>
      <c r="AY771" s="1"/>
      <c r="AZ771" s="1"/>
    </row>
    <row r="772" ht="31.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2"/>
      <c r="AF772" s="1"/>
      <c r="AG772" s="1"/>
      <c r="AH772" s="2"/>
      <c r="AI772" s="2"/>
      <c r="AJ772" s="136"/>
      <c r="AK772" s="137"/>
      <c r="AL772" s="137"/>
      <c r="AM772" s="137"/>
      <c r="AN772" s="137"/>
      <c r="AO772" s="137"/>
      <c r="AP772" s="137"/>
      <c r="AQ772" s="137"/>
      <c r="AR772" s="137"/>
      <c r="AS772" s="137"/>
      <c r="AT772" s="137"/>
      <c r="AU772" s="137"/>
      <c r="AV772" s="137"/>
      <c r="AW772" s="137"/>
      <c r="AX772" s="1"/>
      <c r="AY772" s="1"/>
      <c r="AZ772" s="1"/>
    </row>
    <row r="773" ht="31.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2"/>
      <c r="AF773" s="1"/>
      <c r="AG773" s="1"/>
      <c r="AH773" s="2"/>
      <c r="AI773" s="2"/>
      <c r="AJ773" s="136"/>
      <c r="AK773" s="137"/>
      <c r="AL773" s="137"/>
      <c r="AM773" s="137"/>
      <c r="AN773" s="137"/>
      <c r="AO773" s="137"/>
      <c r="AP773" s="137"/>
      <c r="AQ773" s="137"/>
      <c r="AR773" s="137"/>
      <c r="AS773" s="137"/>
      <c r="AT773" s="137"/>
      <c r="AU773" s="137"/>
      <c r="AV773" s="137"/>
      <c r="AW773" s="137"/>
      <c r="AX773" s="1"/>
      <c r="AY773" s="1"/>
      <c r="AZ773" s="1"/>
    </row>
    <row r="774" ht="31.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2"/>
      <c r="AF774" s="1"/>
      <c r="AG774" s="1"/>
      <c r="AH774" s="2"/>
      <c r="AI774" s="2"/>
      <c r="AJ774" s="136"/>
      <c r="AK774" s="137"/>
      <c r="AL774" s="137"/>
      <c r="AM774" s="137"/>
      <c r="AN774" s="137"/>
      <c r="AO774" s="137"/>
      <c r="AP774" s="137"/>
      <c r="AQ774" s="137"/>
      <c r="AR774" s="137"/>
      <c r="AS774" s="137"/>
      <c r="AT774" s="137"/>
      <c r="AU774" s="137"/>
      <c r="AV774" s="137"/>
      <c r="AW774" s="137"/>
      <c r="AX774" s="1"/>
      <c r="AY774" s="1"/>
      <c r="AZ774" s="1"/>
    </row>
    <row r="775" ht="31.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2"/>
      <c r="AF775" s="1"/>
      <c r="AG775" s="1"/>
      <c r="AH775" s="2"/>
      <c r="AI775" s="2"/>
      <c r="AJ775" s="136"/>
      <c r="AK775" s="137"/>
      <c r="AL775" s="137"/>
      <c r="AM775" s="137"/>
      <c r="AN775" s="137"/>
      <c r="AO775" s="137"/>
      <c r="AP775" s="137"/>
      <c r="AQ775" s="137"/>
      <c r="AR775" s="137"/>
      <c r="AS775" s="137"/>
      <c r="AT775" s="137"/>
      <c r="AU775" s="137"/>
      <c r="AV775" s="137"/>
      <c r="AW775" s="137"/>
      <c r="AX775" s="1"/>
      <c r="AY775" s="1"/>
      <c r="AZ775" s="1"/>
    </row>
    <row r="776" ht="31.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2"/>
      <c r="AF776" s="1"/>
      <c r="AG776" s="1"/>
      <c r="AH776" s="2"/>
      <c r="AI776" s="2"/>
      <c r="AJ776" s="136"/>
      <c r="AK776" s="137"/>
      <c r="AL776" s="137"/>
      <c r="AM776" s="137"/>
      <c r="AN776" s="137"/>
      <c r="AO776" s="137"/>
      <c r="AP776" s="137"/>
      <c r="AQ776" s="137"/>
      <c r="AR776" s="137"/>
      <c r="AS776" s="137"/>
      <c r="AT776" s="137"/>
      <c r="AU776" s="137"/>
      <c r="AV776" s="137"/>
      <c r="AW776" s="137"/>
      <c r="AX776" s="1"/>
      <c r="AY776" s="1"/>
      <c r="AZ776" s="1"/>
    </row>
    <row r="777" ht="31.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2"/>
      <c r="AF777" s="1"/>
      <c r="AG777" s="1"/>
      <c r="AH777" s="2"/>
      <c r="AI777" s="2"/>
      <c r="AJ777" s="136"/>
      <c r="AK777" s="137"/>
      <c r="AL777" s="137"/>
      <c r="AM777" s="137"/>
      <c r="AN777" s="137"/>
      <c r="AO777" s="137"/>
      <c r="AP777" s="137"/>
      <c r="AQ777" s="137"/>
      <c r="AR777" s="137"/>
      <c r="AS777" s="137"/>
      <c r="AT777" s="137"/>
      <c r="AU777" s="137"/>
      <c r="AV777" s="137"/>
      <c r="AW777" s="137"/>
      <c r="AX777" s="1"/>
      <c r="AY777" s="1"/>
      <c r="AZ777" s="1"/>
    </row>
    <row r="778" ht="31.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2"/>
      <c r="AF778" s="1"/>
      <c r="AG778" s="1"/>
      <c r="AH778" s="2"/>
      <c r="AI778" s="2"/>
      <c r="AJ778" s="136"/>
      <c r="AK778" s="137"/>
      <c r="AL778" s="137"/>
      <c r="AM778" s="137"/>
      <c r="AN778" s="137"/>
      <c r="AO778" s="137"/>
      <c r="AP778" s="137"/>
      <c r="AQ778" s="137"/>
      <c r="AR778" s="137"/>
      <c r="AS778" s="137"/>
      <c r="AT778" s="137"/>
      <c r="AU778" s="137"/>
      <c r="AV778" s="137"/>
      <c r="AW778" s="137"/>
      <c r="AX778" s="1"/>
      <c r="AY778" s="1"/>
      <c r="AZ778" s="1"/>
    </row>
    <row r="779" ht="31.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2"/>
      <c r="AF779" s="1"/>
      <c r="AG779" s="1"/>
      <c r="AH779" s="2"/>
      <c r="AI779" s="2"/>
      <c r="AJ779" s="136"/>
      <c r="AK779" s="137"/>
      <c r="AL779" s="137"/>
      <c r="AM779" s="137"/>
      <c r="AN779" s="137"/>
      <c r="AO779" s="137"/>
      <c r="AP779" s="137"/>
      <c r="AQ779" s="137"/>
      <c r="AR779" s="137"/>
      <c r="AS779" s="137"/>
      <c r="AT779" s="137"/>
      <c r="AU779" s="137"/>
      <c r="AV779" s="137"/>
      <c r="AW779" s="137"/>
      <c r="AX779" s="1"/>
      <c r="AY779" s="1"/>
      <c r="AZ779" s="1"/>
    </row>
    <row r="780" ht="31.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2"/>
      <c r="AF780" s="1"/>
      <c r="AG780" s="1"/>
      <c r="AH780" s="2"/>
      <c r="AI780" s="2"/>
      <c r="AJ780" s="136"/>
      <c r="AK780" s="137"/>
      <c r="AL780" s="137"/>
      <c r="AM780" s="137"/>
      <c r="AN780" s="137"/>
      <c r="AO780" s="137"/>
      <c r="AP780" s="137"/>
      <c r="AQ780" s="137"/>
      <c r="AR780" s="137"/>
      <c r="AS780" s="137"/>
      <c r="AT780" s="137"/>
      <c r="AU780" s="137"/>
      <c r="AV780" s="137"/>
      <c r="AW780" s="137"/>
      <c r="AX780" s="1"/>
      <c r="AY780" s="1"/>
      <c r="AZ780" s="1"/>
    </row>
    <row r="781" ht="31.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2"/>
      <c r="AF781" s="1"/>
      <c r="AG781" s="1"/>
      <c r="AH781" s="2"/>
      <c r="AI781" s="2"/>
      <c r="AJ781" s="136"/>
      <c r="AK781" s="137"/>
      <c r="AL781" s="137"/>
      <c r="AM781" s="137"/>
      <c r="AN781" s="137"/>
      <c r="AO781" s="137"/>
      <c r="AP781" s="137"/>
      <c r="AQ781" s="137"/>
      <c r="AR781" s="137"/>
      <c r="AS781" s="137"/>
      <c r="AT781" s="137"/>
      <c r="AU781" s="137"/>
      <c r="AV781" s="137"/>
      <c r="AW781" s="137"/>
      <c r="AX781" s="1"/>
      <c r="AY781" s="1"/>
      <c r="AZ781" s="1"/>
    </row>
    <row r="782" ht="31.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2"/>
      <c r="AF782" s="1"/>
      <c r="AG782" s="1"/>
      <c r="AH782" s="2"/>
      <c r="AI782" s="2"/>
      <c r="AJ782" s="136"/>
      <c r="AK782" s="137"/>
      <c r="AL782" s="137"/>
      <c r="AM782" s="137"/>
      <c r="AN782" s="137"/>
      <c r="AO782" s="137"/>
      <c r="AP782" s="137"/>
      <c r="AQ782" s="137"/>
      <c r="AR782" s="137"/>
      <c r="AS782" s="137"/>
      <c r="AT782" s="137"/>
      <c r="AU782" s="137"/>
      <c r="AV782" s="137"/>
      <c r="AW782" s="137"/>
      <c r="AX782" s="1"/>
      <c r="AY782" s="1"/>
      <c r="AZ782" s="1"/>
    </row>
    <row r="783" ht="31.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2"/>
      <c r="AF783" s="1"/>
      <c r="AG783" s="1"/>
      <c r="AH783" s="2"/>
      <c r="AI783" s="2"/>
      <c r="AJ783" s="136"/>
      <c r="AK783" s="137"/>
      <c r="AL783" s="137"/>
      <c r="AM783" s="137"/>
      <c r="AN783" s="137"/>
      <c r="AO783" s="137"/>
      <c r="AP783" s="137"/>
      <c r="AQ783" s="137"/>
      <c r="AR783" s="137"/>
      <c r="AS783" s="137"/>
      <c r="AT783" s="137"/>
      <c r="AU783" s="137"/>
      <c r="AV783" s="137"/>
      <c r="AW783" s="137"/>
      <c r="AX783" s="1"/>
      <c r="AY783" s="1"/>
      <c r="AZ783" s="1"/>
    </row>
    <row r="784" ht="31.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2"/>
      <c r="AF784" s="1"/>
      <c r="AG784" s="1"/>
      <c r="AH784" s="2"/>
      <c r="AI784" s="2"/>
      <c r="AJ784" s="136"/>
      <c r="AK784" s="137"/>
      <c r="AL784" s="137"/>
      <c r="AM784" s="137"/>
      <c r="AN784" s="137"/>
      <c r="AO784" s="137"/>
      <c r="AP784" s="137"/>
      <c r="AQ784" s="137"/>
      <c r="AR784" s="137"/>
      <c r="AS784" s="137"/>
      <c r="AT784" s="137"/>
      <c r="AU784" s="137"/>
      <c r="AV784" s="137"/>
      <c r="AW784" s="137"/>
      <c r="AX784" s="1"/>
      <c r="AY784" s="1"/>
      <c r="AZ784" s="1"/>
    </row>
    <row r="785" ht="31.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2"/>
      <c r="AF785" s="1"/>
      <c r="AG785" s="1"/>
      <c r="AH785" s="2"/>
      <c r="AI785" s="2"/>
      <c r="AJ785" s="136"/>
      <c r="AK785" s="137"/>
      <c r="AL785" s="137"/>
      <c r="AM785" s="137"/>
      <c r="AN785" s="137"/>
      <c r="AO785" s="137"/>
      <c r="AP785" s="137"/>
      <c r="AQ785" s="137"/>
      <c r="AR785" s="137"/>
      <c r="AS785" s="137"/>
      <c r="AT785" s="137"/>
      <c r="AU785" s="137"/>
      <c r="AV785" s="137"/>
      <c r="AW785" s="137"/>
      <c r="AX785" s="1"/>
      <c r="AY785" s="1"/>
      <c r="AZ785" s="1"/>
    </row>
    <row r="786" ht="31.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2"/>
      <c r="AF786" s="1"/>
      <c r="AG786" s="1"/>
      <c r="AH786" s="2"/>
      <c r="AI786" s="2"/>
      <c r="AJ786" s="136"/>
      <c r="AK786" s="137"/>
      <c r="AL786" s="137"/>
      <c r="AM786" s="137"/>
      <c r="AN786" s="137"/>
      <c r="AO786" s="137"/>
      <c r="AP786" s="137"/>
      <c r="AQ786" s="137"/>
      <c r="AR786" s="137"/>
      <c r="AS786" s="137"/>
      <c r="AT786" s="137"/>
      <c r="AU786" s="137"/>
      <c r="AV786" s="137"/>
      <c r="AW786" s="137"/>
      <c r="AX786" s="1"/>
      <c r="AY786" s="1"/>
      <c r="AZ786" s="1"/>
    </row>
    <row r="787" ht="31.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2"/>
      <c r="AF787" s="1"/>
      <c r="AG787" s="1"/>
      <c r="AH787" s="2"/>
      <c r="AI787" s="2"/>
      <c r="AJ787" s="136"/>
      <c r="AK787" s="137"/>
      <c r="AL787" s="137"/>
      <c r="AM787" s="137"/>
      <c r="AN787" s="137"/>
      <c r="AO787" s="137"/>
      <c r="AP787" s="137"/>
      <c r="AQ787" s="137"/>
      <c r="AR787" s="137"/>
      <c r="AS787" s="137"/>
      <c r="AT787" s="137"/>
      <c r="AU787" s="137"/>
      <c r="AV787" s="137"/>
      <c r="AW787" s="137"/>
      <c r="AX787" s="1"/>
      <c r="AY787" s="1"/>
      <c r="AZ787" s="1"/>
    </row>
    <row r="788" ht="31.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2"/>
      <c r="AF788" s="1"/>
      <c r="AG788" s="1"/>
      <c r="AH788" s="2"/>
      <c r="AI788" s="2"/>
      <c r="AJ788" s="136"/>
      <c r="AK788" s="137"/>
      <c r="AL788" s="137"/>
      <c r="AM788" s="137"/>
      <c r="AN788" s="137"/>
      <c r="AO788" s="137"/>
      <c r="AP788" s="137"/>
      <c r="AQ788" s="137"/>
      <c r="AR788" s="137"/>
      <c r="AS788" s="137"/>
      <c r="AT788" s="137"/>
      <c r="AU788" s="137"/>
      <c r="AV788" s="137"/>
      <c r="AW788" s="137"/>
      <c r="AX788" s="1"/>
      <c r="AY788" s="1"/>
      <c r="AZ788" s="1"/>
    </row>
    <row r="789" ht="31.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2"/>
      <c r="AF789" s="1"/>
      <c r="AG789" s="1"/>
      <c r="AH789" s="2"/>
      <c r="AI789" s="2"/>
      <c r="AJ789" s="136"/>
      <c r="AK789" s="137"/>
      <c r="AL789" s="137"/>
      <c r="AM789" s="137"/>
      <c r="AN789" s="137"/>
      <c r="AO789" s="137"/>
      <c r="AP789" s="137"/>
      <c r="AQ789" s="137"/>
      <c r="AR789" s="137"/>
      <c r="AS789" s="137"/>
      <c r="AT789" s="137"/>
      <c r="AU789" s="137"/>
      <c r="AV789" s="137"/>
      <c r="AW789" s="137"/>
      <c r="AX789" s="1"/>
      <c r="AY789" s="1"/>
      <c r="AZ789" s="1"/>
    </row>
    <row r="790" ht="31.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2"/>
      <c r="AF790" s="1"/>
      <c r="AG790" s="1"/>
      <c r="AH790" s="2"/>
      <c r="AI790" s="2"/>
      <c r="AJ790" s="136"/>
      <c r="AK790" s="137"/>
      <c r="AL790" s="137"/>
      <c r="AM790" s="137"/>
      <c r="AN790" s="137"/>
      <c r="AO790" s="137"/>
      <c r="AP790" s="137"/>
      <c r="AQ790" s="137"/>
      <c r="AR790" s="137"/>
      <c r="AS790" s="137"/>
      <c r="AT790" s="137"/>
      <c r="AU790" s="137"/>
      <c r="AV790" s="137"/>
      <c r="AW790" s="137"/>
      <c r="AX790" s="1"/>
      <c r="AY790" s="1"/>
      <c r="AZ790" s="1"/>
    </row>
    <row r="791" ht="31.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2"/>
      <c r="AF791" s="1"/>
      <c r="AG791" s="1"/>
      <c r="AH791" s="2"/>
      <c r="AI791" s="2"/>
      <c r="AJ791" s="136"/>
      <c r="AK791" s="137"/>
      <c r="AL791" s="137"/>
      <c r="AM791" s="137"/>
      <c r="AN791" s="137"/>
      <c r="AO791" s="137"/>
      <c r="AP791" s="137"/>
      <c r="AQ791" s="137"/>
      <c r="AR791" s="137"/>
      <c r="AS791" s="137"/>
      <c r="AT791" s="137"/>
      <c r="AU791" s="137"/>
      <c r="AV791" s="137"/>
      <c r="AW791" s="137"/>
      <c r="AX791" s="1"/>
      <c r="AY791" s="1"/>
      <c r="AZ791" s="1"/>
    </row>
    <row r="792" ht="31.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2"/>
      <c r="AF792" s="1"/>
      <c r="AG792" s="1"/>
      <c r="AH792" s="2"/>
      <c r="AI792" s="2"/>
      <c r="AJ792" s="136"/>
      <c r="AK792" s="137"/>
      <c r="AL792" s="137"/>
      <c r="AM792" s="137"/>
      <c r="AN792" s="137"/>
      <c r="AO792" s="137"/>
      <c r="AP792" s="137"/>
      <c r="AQ792" s="137"/>
      <c r="AR792" s="137"/>
      <c r="AS792" s="137"/>
      <c r="AT792" s="137"/>
      <c r="AU792" s="137"/>
      <c r="AV792" s="137"/>
      <c r="AW792" s="137"/>
      <c r="AX792" s="1"/>
      <c r="AY792" s="1"/>
      <c r="AZ792" s="1"/>
    </row>
    <row r="793" ht="31.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2"/>
      <c r="AF793" s="1"/>
      <c r="AG793" s="1"/>
      <c r="AH793" s="2"/>
      <c r="AI793" s="2"/>
      <c r="AJ793" s="136"/>
      <c r="AK793" s="137"/>
      <c r="AL793" s="137"/>
      <c r="AM793" s="137"/>
      <c r="AN793" s="137"/>
      <c r="AO793" s="137"/>
      <c r="AP793" s="137"/>
      <c r="AQ793" s="137"/>
      <c r="AR793" s="137"/>
      <c r="AS793" s="137"/>
      <c r="AT793" s="137"/>
      <c r="AU793" s="137"/>
      <c r="AV793" s="137"/>
      <c r="AW793" s="137"/>
      <c r="AX793" s="1"/>
      <c r="AY793" s="1"/>
      <c r="AZ793" s="1"/>
    </row>
    <row r="794" ht="31.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2"/>
      <c r="AF794" s="1"/>
      <c r="AG794" s="1"/>
      <c r="AH794" s="2"/>
      <c r="AI794" s="2"/>
      <c r="AJ794" s="136"/>
      <c r="AK794" s="137"/>
      <c r="AL794" s="137"/>
      <c r="AM794" s="137"/>
      <c r="AN794" s="137"/>
      <c r="AO794" s="137"/>
      <c r="AP794" s="137"/>
      <c r="AQ794" s="137"/>
      <c r="AR794" s="137"/>
      <c r="AS794" s="137"/>
      <c r="AT794" s="137"/>
      <c r="AU794" s="137"/>
      <c r="AV794" s="137"/>
      <c r="AW794" s="137"/>
      <c r="AX794" s="1"/>
      <c r="AY794" s="1"/>
      <c r="AZ794" s="1"/>
    </row>
    <row r="795" ht="31.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2"/>
      <c r="AF795" s="1"/>
      <c r="AG795" s="1"/>
      <c r="AH795" s="2"/>
      <c r="AI795" s="2"/>
      <c r="AJ795" s="136"/>
      <c r="AK795" s="137"/>
      <c r="AL795" s="137"/>
      <c r="AM795" s="137"/>
      <c r="AN795" s="137"/>
      <c r="AO795" s="137"/>
      <c r="AP795" s="137"/>
      <c r="AQ795" s="137"/>
      <c r="AR795" s="137"/>
      <c r="AS795" s="137"/>
      <c r="AT795" s="137"/>
      <c r="AU795" s="137"/>
      <c r="AV795" s="137"/>
      <c r="AW795" s="137"/>
      <c r="AX795" s="1"/>
      <c r="AY795" s="1"/>
      <c r="AZ795" s="1"/>
    </row>
    <row r="796" ht="31.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2"/>
      <c r="AF796" s="1"/>
      <c r="AG796" s="1"/>
      <c r="AH796" s="2"/>
      <c r="AI796" s="2"/>
      <c r="AJ796" s="136"/>
      <c r="AK796" s="137"/>
      <c r="AL796" s="137"/>
      <c r="AM796" s="137"/>
      <c r="AN796" s="137"/>
      <c r="AO796" s="137"/>
      <c r="AP796" s="137"/>
      <c r="AQ796" s="137"/>
      <c r="AR796" s="137"/>
      <c r="AS796" s="137"/>
      <c r="AT796" s="137"/>
      <c r="AU796" s="137"/>
      <c r="AV796" s="137"/>
      <c r="AW796" s="137"/>
      <c r="AX796" s="1"/>
      <c r="AY796" s="1"/>
      <c r="AZ796" s="1"/>
    </row>
    <row r="797" ht="31.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2"/>
      <c r="AF797" s="1"/>
      <c r="AG797" s="1"/>
      <c r="AH797" s="2"/>
      <c r="AI797" s="2"/>
      <c r="AJ797" s="136"/>
      <c r="AK797" s="137"/>
      <c r="AL797" s="137"/>
      <c r="AM797" s="137"/>
      <c r="AN797" s="137"/>
      <c r="AO797" s="137"/>
      <c r="AP797" s="137"/>
      <c r="AQ797" s="137"/>
      <c r="AR797" s="137"/>
      <c r="AS797" s="137"/>
      <c r="AT797" s="137"/>
      <c r="AU797" s="137"/>
      <c r="AV797" s="137"/>
      <c r="AW797" s="137"/>
      <c r="AX797" s="1"/>
      <c r="AY797" s="1"/>
      <c r="AZ797" s="1"/>
    </row>
    <row r="798" ht="31.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2"/>
      <c r="AF798" s="1"/>
      <c r="AG798" s="1"/>
      <c r="AH798" s="2"/>
      <c r="AI798" s="2"/>
      <c r="AJ798" s="136"/>
      <c r="AK798" s="137"/>
      <c r="AL798" s="137"/>
      <c r="AM798" s="137"/>
      <c r="AN798" s="137"/>
      <c r="AO798" s="137"/>
      <c r="AP798" s="137"/>
      <c r="AQ798" s="137"/>
      <c r="AR798" s="137"/>
      <c r="AS798" s="137"/>
      <c r="AT798" s="137"/>
      <c r="AU798" s="137"/>
      <c r="AV798" s="137"/>
      <c r="AW798" s="137"/>
      <c r="AX798" s="1"/>
      <c r="AY798" s="1"/>
      <c r="AZ798" s="1"/>
    </row>
    <row r="799" ht="31.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2"/>
      <c r="AF799" s="1"/>
      <c r="AG799" s="1"/>
      <c r="AH799" s="2"/>
      <c r="AI799" s="2"/>
      <c r="AJ799" s="136"/>
      <c r="AK799" s="137"/>
      <c r="AL799" s="137"/>
      <c r="AM799" s="137"/>
      <c r="AN799" s="137"/>
      <c r="AO799" s="137"/>
      <c r="AP799" s="137"/>
      <c r="AQ799" s="137"/>
      <c r="AR799" s="137"/>
      <c r="AS799" s="137"/>
      <c r="AT799" s="137"/>
      <c r="AU799" s="137"/>
      <c r="AV799" s="137"/>
      <c r="AW799" s="137"/>
      <c r="AX799" s="1"/>
      <c r="AY799" s="1"/>
      <c r="AZ799" s="1"/>
    </row>
    <row r="800" ht="31.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2"/>
      <c r="AF800" s="1"/>
      <c r="AG800" s="1"/>
      <c r="AH800" s="2"/>
      <c r="AI800" s="2"/>
      <c r="AJ800" s="136"/>
      <c r="AK800" s="137"/>
      <c r="AL800" s="137"/>
      <c r="AM800" s="137"/>
      <c r="AN800" s="137"/>
      <c r="AO800" s="137"/>
      <c r="AP800" s="137"/>
      <c r="AQ800" s="137"/>
      <c r="AR800" s="137"/>
      <c r="AS800" s="137"/>
      <c r="AT800" s="137"/>
      <c r="AU800" s="137"/>
      <c r="AV800" s="137"/>
      <c r="AW800" s="137"/>
      <c r="AX800" s="1"/>
      <c r="AY800" s="1"/>
      <c r="AZ800" s="1"/>
    </row>
    <row r="801" ht="31.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2"/>
      <c r="AF801" s="1"/>
      <c r="AG801" s="1"/>
      <c r="AH801" s="2"/>
      <c r="AI801" s="2"/>
      <c r="AJ801" s="136"/>
      <c r="AK801" s="137"/>
      <c r="AL801" s="137"/>
      <c r="AM801" s="137"/>
      <c r="AN801" s="137"/>
      <c r="AO801" s="137"/>
      <c r="AP801" s="137"/>
      <c r="AQ801" s="137"/>
      <c r="AR801" s="137"/>
      <c r="AS801" s="137"/>
      <c r="AT801" s="137"/>
      <c r="AU801" s="137"/>
      <c r="AV801" s="137"/>
      <c r="AW801" s="137"/>
      <c r="AX801" s="1"/>
      <c r="AY801" s="1"/>
      <c r="AZ801" s="1"/>
    </row>
    <row r="802" ht="31.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2"/>
      <c r="AF802" s="1"/>
      <c r="AG802" s="1"/>
      <c r="AH802" s="2"/>
      <c r="AI802" s="2"/>
      <c r="AJ802" s="136"/>
      <c r="AK802" s="137"/>
      <c r="AL802" s="137"/>
      <c r="AM802" s="137"/>
      <c r="AN802" s="137"/>
      <c r="AO802" s="137"/>
      <c r="AP802" s="137"/>
      <c r="AQ802" s="137"/>
      <c r="AR802" s="137"/>
      <c r="AS802" s="137"/>
      <c r="AT802" s="137"/>
      <c r="AU802" s="137"/>
      <c r="AV802" s="137"/>
      <c r="AW802" s="137"/>
      <c r="AX802" s="1"/>
      <c r="AY802" s="1"/>
      <c r="AZ802" s="1"/>
    </row>
    <row r="803" ht="31.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2"/>
      <c r="AF803" s="1"/>
      <c r="AG803" s="1"/>
      <c r="AH803" s="2"/>
      <c r="AI803" s="2"/>
      <c r="AJ803" s="136"/>
      <c r="AK803" s="137"/>
      <c r="AL803" s="137"/>
      <c r="AM803" s="137"/>
      <c r="AN803" s="137"/>
      <c r="AO803" s="137"/>
      <c r="AP803" s="137"/>
      <c r="AQ803" s="137"/>
      <c r="AR803" s="137"/>
      <c r="AS803" s="137"/>
      <c r="AT803" s="137"/>
      <c r="AU803" s="137"/>
      <c r="AV803" s="137"/>
      <c r="AW803" s="137"/>
      <c r="AX803" s="1"/>
      <c r="AY803" s="1"/>
      <c r="AZ803" s="1"/>
    </row>
    <row r="804" ht="31.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2"/>
      <c r="AF804" s="1"/>
      <c r="AG804" s="1"/>
      <c r="AH804" s="2"/>
      <c r="AI804" s="2"/>
      <c r="AJ804" s="136"/>
      <c r="AK804" s="137"/>
      <c r="AL804" s="137"/>
      <c r="AM804" s="137"/>
      <c r="AN804" s="137"/>
      <c r="AO804" s="137"/>
      <c r="AP804" s="137"/>
      <c r="AQ804" s="137"/>
      <c r="AR804" s="137"/>
      <c r="AS804" s="137"/>
      <c r="AT804" s="137"/>
      <c r="AU804" s="137"/>
      <c r="AV804" s="137"/>
      <c r="AW804" s="137"/>
      <c r="AX804" s="1"/>
      <c r="AY804" s="1"/>
      <c r="AZ804" s="1"/>
    </row>
    <row r="805" ht="31.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2"/>
      <c r="AF805" s="1"/>
      <c r="AG805" s="1"/>
      <c r="AH805" s="2"/>
      <c r="AI805" s="2"/>
      <c r="AJ805" s="136"/>
      <c r="AK805" s="137"/>
      <c r="AL805" s="137"/>
      <c r="AM805" s="137"/>
      <c r="AN805" s="137"/>
      <c r="AO805" s="137"/>
      <c r="AP805" s="137"/>
      <c r="AQ805" s="137"/>
      <c r="AR805" s="137"/>
      <c r="AS805" s="137"/>
      <c r="AT805" s="137"/>
      <c r="AU805" s="137"/>
      <c r="AV805" s="137"/>
      <c r="AW805" s="137"/>
      <c r="AX805" s="1"/>
      <c r="AY805" s="1"/>
      <c r="AZ805" s="1"/>
    </row>
    <row r="806" ht="31.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2"/>
      <c r="AF806" s="1"/>
      <c r="AG806" s="1"/>
      <c r="AH806" s="2"/>
      <c r="AI806" s="2"/>
      <c r="AJ806" s="136"/>
      <c r="AK806" s="137"/>
      <c r="AL806" s="137"/>
      <c r="AM806" s="137"/>
      <c r="AN806" s="137"/>
      <c r="AO806" s="137"/>
      <c r="AP806" s="137"/>
      <c r="AQ806" s="137"/>
      <c r="AR806" s="137"/>
      <c r="AS806" s="137"/>
      <c r="AT806" s="137"/>
      <c r="AU806" s="137"/>
      <c r="AV806" s="137"/>
      <c r="AW806" s="137"/>
      <c r="AX806" s="1"/>
      <c r="AY806" s="1"/>
      <c r="AZ806" s="1"/>
    </row>
    <row r="807" ht="31.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2"/>
      <c r="AF807" s="1"/>
      <c r="AG807" s="1"/>
      <c r="AH807" s="2"/>
      <c r="AI807" s="2"/>
      <c r="AJ807" s="136"/>
      <c r="AK807" s="137"/>
      <c r="AL807" s="137"/>
      <c r="AM807" s="137"/>
      <c r="AN807" s="137"/>
      <c r="AO807" s="137"/>
      <c r="AP807" s="137"/>
      <c r="AQ807" s="137"/>
      <c r="AR807" s="137"/>
      <c r="AS807" s="137"/>
      <c r="AT807" s="137"/>
      <c r="AU807" s="137"/>
      <c r="AV807" s="137"/>
      <c r="AW807" s="137"/>
      <c r="AX807" s="1"/>
      <c r="AY807" s="1"/>
      <c r="AZ807" s="1"/>
    </row>
    <row r="808" ht="31.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2"/>
      <c r="AF808" s="1"/>
      <c r="AG808" s="1"/>
      <c r="AH808" s="2"/>
      <c r="AI808" s="2"/>
      <c r="AJ808" s="136"/>
      <c r="AK808" s="137"/>
      <c r="AL808" s="137"/>
      <c r="AM808" s="137"/>
      <c r="AN808" s="137"/>
      <c r="AO808" s="137"/>
      <c r="AP808" s="137"/>
      <c r="AQ808" s="137"/>
      <c r="AR808" s="137"/>
      <c r="AS808" s="137"/>
      <c r="AT808" s="137"/>
      <c r="AU808" s="137"/>
      <c r="AV808" s="137"/>
      <c r="AW808" s="137"/>
      <c r="AX808" s="1"/>
      <c r="AY808" s="1"/>
      <c r="AZ808" s="1"/>
    </row>
    <row r="809" ht="31.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2"/>
      <c r="AF809" s="1"/>
      <c r="AG809" s="1"/>
      <c r="AH809" s="2"/>
      <c r="AI809" s="2"/>
      <c r="AJ809" s="136"/>
      <c r="AK809" s="137"/>
      <c r="AL809" s="137"/>
      <c r="AM809" s="137"/>
      <c r="AN809" s="137"/>
      <c r="AO809" s="137"/>
      <c r="AP809" s="137"/>
      <c r="AQ809" s="137"/>
      <c r="AR809" s="137"/>
      <c r="AS809" s="137"/>
      <c r="AT809" s="137"/>
      <c r="AU809" s="137"/>
      <c r="AV809" s="137"/>
      <c r="AW809" s="137"/>
      <c r="AX809" s="1"/>
      <c r="AY809" s="1"/>
      <c r="AZ809" s="1"/>
    </row>
    <row r="810" ht="31.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2"/>
      <c r="AF810" s="1"/>
      <c r="AG810" s="1"/>
      <c r="AH810" s="2"/>
      <c r="AI810" s="2"/>
      <c r="AJ810" s="136"/>
      <c r="AK810" s="137"/>
      <c r="AL810" s="137"/>
      <c r="AM810" s="137"/>
      <c r="AN810" s="137"/>
      <c r="AO810" s="137"/>
      <c r="AP810" s="137"/>
      <c r="AQ810" s="137"/>
      <c r="AR810" s="137"/>
      <c r="AS810" s="137"/>
      <c r="AT810" s="137"/>
      <c r="AU810" s="137"/>
      <c r="AV810" s="137"/>
      <c r="AW810" s="137"/>
      <c r="AX810" s="1"/>
      <c r="AY810" s="1"/>
      <c r="AZ810" s="1"/>
    </row>
    <row r="811" ht="31.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2"/>
      <c r="AF811" s="1"/>
      <c r="AG811" s="1"/>
      <c r="AH811" s="2"/>
      <c r="AI811" s="2"/>
      <c r="AJ811" s="136"/>
      <c r="AK811" s="137"/>
      <c r="AL811" s="137"/>
      <c r="AM811" s="137"/>
      <c r="AN811" s="137"/>
      <c r="AO811" s="137"/>
      <c r="AP811" s="137"/>
      <c r="AQ811" s="137"/>
      <c r="AR811" s="137"/>
      <c r="AS811" s="137"/>
      <c r="AT811" s="137"/>
      <c r="AU811" s="137"/>
      <c r="AV811" s="137"/>
      <c r="AW811" s="137"/>
      <c r="AX811" s="1"/>
      <c r="AY811" s="1"/>
      <c r="AZ811" s="1"/>
    </row>
    <row r="812" ht="31.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2"/>
      <c r="AF812" s="1"/>
      <c r="AG812" s="1"/>
      <c r="AH812" s="2"/>
      <c r="AI812" s="2"/>
      <c r="AJ812" s="136"/>
      <c r="AK812" s="137"/>
      <c r="AL812" s="137"/>
      <c r="AM812" s="137"/>
      <c r="AN812" s="137"/>
      <c r="AO812" s="137"/>
      <c r="AP812" s="137"/>
      <c r="AQ812" s="137"/>
      <c r="AR812" s="137"/>
      <c r="AS812" s="137"/>
      <c r="AT812" s="137"/>
      <c r="AU812" s="137"/>
      <c r="AV812" s="137"/>
      <c r="AW812" s="137"/>
      <c r="AX812" s="1"/>
      <c r="AY812" s="1"/>
      <c r="AZ812" s="1"/>
    </row>
    <row r="813" ht="31.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2"/>
      <c r="AF813" s="1"/>
      <c r="AG813" s="1"/>
      <c r="AH813" s="2"/>
      <c r="AI813" s="2"/>
      <c r="AJ813" s="136"/>
      <c r="AK813" s="137"/>
      <c r="AL813" s="137"/>
      <c r="AM813" s="137"/>
      <c r="AN813" s="137"/>
      <c r="AO813" s="137"/>
      <c r="AP813" s="137"/>
      <c r="AQ813" s="137"/>
      <c r="AR813" s="137"/>
      <c r="AS813" s="137"/>
      <c r="AT813" s="137"/>
      <c r="AU813" s="137"/>
      <c r="AV813" s="137"/>
      <c r="AW813" s="137"/>
      <c r="AX813" s="1"/>
      <c r="AY813" s="1"/>
      <c r="AZ813" s="1"/>
    </row>
    <row r="814" ht="31.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2"/>
      <c r="AF814" s="1"/>
      <c r="AG814" s="1"/>
      <c r="AH814" s="2"/>
      <c r="AI814" s="2"/>
      <c r="AJ814" s="136"/>
      <c r="AK814" s="137"/>
      <c r="AL814" s="137"/>
      <c r="AM814" s="137"/>
      <c r="AN814" s="137"/>
      <c r="AO814" s="137"/>
      <c r="AP814" s="137"/>
      <c r="AQ814" s="137"/>
      <c r="AR814" s="137"/>
      <c r="AS814" s="137"/>
      <c r="AT814" s="137"/>
      <c r="AU814" s="137"/>
      <c r="AV814" s="137"/>
      <c r="AW814" s="137"/>
      <c r="AX814" s="1"/>
      <c r="AY814" s="1"/>
      <c r="AZ814" s="1"/>
    </row>
    <row r="815" ht="31.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2"/>
      <c r="AF815" s="1"/>
      <c r="AG815" s="1"/>
      <c r="AH815" s="2"/>
      <c r="AI815" s="2"/>
      <c r="AJ815" s="136"/>
      <c r="AK815" s="137"/>
      <c r="AL815" s="137"/>
      <c r="AM815" s="137"/>
      <c r="AN815" s="137"/>
      <c r="AO815" s="137"/>
      <c r="AP815" s="137"/>
      <c r="AQ815" s="137"/>
      <c r="AR815" s="137"/>
      <c r="AS815" s="137"/>
      <c r="AT815" s="137"/>
      <c r="AU815" s="137"/>
      <c r="AV815" s="137"/>
      <c r="AW815" s="137"/>
      <c r="AX815" s="1"/>
      <c r="AY815" s="1"/>
      <c r="AZ815" s="1"/>
    </row>
    <row r="816" ht="31.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2"/>
      <c r="AF816" s="1"/>
      <c r="AG816" s="1"/>
      <c r="AH816" s="2"/>
      <c r="AI816" s="2"/>
      <c r="AJ816" s="136"/>
      <c r="AK816" s="137"/>
      <c r="AL816" s="137"/>
      <c r="AM816" s="137"/>
      <c r="AN816" s="137"/>
      <c r="AO816" s="137"/>
      <c r="AP816" s="137"/>
      <c r="AQ816" s="137"/>
      <c r="AR816" s="137"/>
      <c r="AS816" s="137"/>
      <c r="AT816" s="137"/>
      <c r="AU816" s="137"/>
      <c r="AV816" s="137"/>
      <c r="AW816" s="137"/>
      <c r="AX816" s="1"/>
      <c r="AY816" s="1"/>
      <c r="AZ816" s="1"/>
    </row>
    <row r="817" ht="31.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2"/>
      <c r="AF817" s="1"/>
      <c r="AG817" s="1"/>
      <c r="AH817" s="2"/>
      <c r="AI817" s="2"/>
      <c r="AJ817" s="136"/>
      <c r="AK817" s="137"/>
      <c r="AL817" s="137"/>
      <c r="AM817" s="137"/>
      <c r="AN817" s="137"/>
      <c r="AO817" s="137"/>
      <c r="AP817" s="137"/>
      <c r="AQ817" s="137"/>
      <c r="AR817" s="137"/>
      <c r="AS817" s="137"/>
      <c r="AT817" s="137"/>
      <c r="AU817" s="137"/>
      <c r="AV817" s="137"/>
      <c r="AW817" s="137"/>
      <c r="AX817" s="1"/>
      <c r="AY817" s="1"/>
      <c r="AZ817" s="1"/>
    </row>
    <row r="818" ht="31.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2"/>
      <c r="AF818" s="1"/>
      <c r="AG818" s="1"/>
      <c r="AH818" s="2"/>
      <c r="AI818" s="2"/>
      <c r="AJ818" s="136"/>
      <c r="AK818" s="137"/>
      <c r="AL818" s="137"/>
      <c r="AM818" s="137"/>
      <c r="AN818" s="137"/>
      <c r="AO818" s="137"/>
      <c r="AP818" s="137"/>
      <c r="AQ818" s="137"/>
      <c r="AR818" s="137"/>
      <c r="AS818" s="137"/>
      <c r="AT818" s="137"/>
      <c r="AU818" s="137"/>
      <c r="AV818" s="137"/>
      <c r="AW818" s="137"/>
      <c r="AX818" s="1"/>
      <c r="AY818" s="1"/>
      <c r="AZ818" s="1"/>
    </row>
    <row r="819" ht="31.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2"/>
      <c r="AF819" s="1"/>
      <c r="AG819" s="1"/>
      <c r="AH819" s="2"/>
      <c r="AI819" s="2"/>
      <c r="AJ819" s="136"/>
      <c r="AK819" s="137"/>
      <c r="AL819" s="137"/>
      <c r="AM819" s="137"/>
      <c r="AN819" s="137"/>
      <c r="AO819" s="137"/>
      <c r="AP819" s="137"/>
      <c r="AQ819" s="137"/>
      <c r="AR819" s="137"/>
      <c r="AS819" s="137"/>
      <c r="AT819" s="137"/>
      <c r="AU819" s="137"/>
      <c r="AV819" s="137"/>
      <c r="AW819" s="137"/>
      <c r="AX819" s="1"/>
      <c r="AY819" s="1"/>
      <c r="AZ819" s="1"/>
    </row>
    <row r="820" ht="31.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2"/>
      <c r="AF820" s="1"/>
      <c r="AG820" s="1"/>
      <c r="AH820" s="2"/>
      <c r="AI820" s="2"/>
      <c r="AJ820" s="136"/>
      <c r="AK820" s="137"/>
      <c r="AL820" s="137"/>
      <c r="AM820" s="137"/>
      <c r="AN820" s="137"/>
      <c r="AO820" s="137"/>
      <c r="AP820" s="137"/>
      <c r="AQ820" s="137"/>
      <c r="AR820" s="137"/>
      <c r="AS820" s="137"/>
      <c r="AT820" s="137"/>
      <c r="AU820" s="137"/>
      <c r="AV820" s="137"/>
      <c r="AW820" s="137"/>
      <c r="AX820" s="1"/>
      <c r="AY820" s="1"/>
      <c r="AZ820" s="1"/>
    </row>
    <row r="821" ht="31.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2"/>
      <c r="AF821" s="1"/>
      <c r="AG821" s="1"/>
      <c r="AH821" s="2"/>
      <c r="AI821" s="2"/>
      <c r="AJ821" s="136"/>
      <c r="AK821" s="137"/>
      <c r="AL821" s="137"/>
      <c r="AM821" s="137"/>
      <c r="AN821" s="137"/>
      <c r="AO821" s="137"/>
      <c r="AP821" s="137"/>
      <c r="AQ821" s="137"/>
      <c r="AR821" s="137"/>
      <c r="AS821" s="137"/>
      <c r="AT821" s="137"/>
      <c r="AU821" s="137"/>
      <c r="AV821" s="137"/>
      <c r="AW821" s="137"/>
      <c r="AX821" s="1"/>
      <c r="AY821" s="1"/>
      <c r="AZ821" s="1"/>
    </row>
    <row r="822" ht="31.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2"/>
      <c r="AF822" s="1"/>
      <c r="AG822" s="1"/>
      <c r="AH822" s="2"/>
      <c r="AI822" s="2"/>
      <c r="AJ822" s="136"/>
      <c r="AK822" s="137"/>
      <c r="AL822" s="137"/>
      <c r="AM822" s="137"/>
      <c r="AN822" s="137"/>
      <c r="AO822" s="137"/>
      <c r="AP822" s="137"/>
      <c r="AQ822" s="137"/>
      <c r="AR822" s="137"/>
      <c r="AS822" s="137"/>
      <c r="AT822" s="137"/>
      <c r="AU822" s="137"/>
      <c r="AV822" s="137"/>
      <c r="AW822" s="137"/>
      <c r="AX822" s="1"/>
      <c r="AY822" s="1"/>
      <c r="AZ822" s="1"/>
    </row>
    <row r="823" ht="31.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2"/>
      <c r="AF823" s="1"/>
      <c r="AG823" s="1"/>
      <c r="AH823" s="2"/>
      <c r="AI823" s="2"/>
      <c r="AJ823" s="136"/>
      <c r="AK823" s="137"/>
      <c r="AL823" s="137"/>
      <c r="AM823" s="137"/>
      <c r="AN823" s="137"/>
      <c r="AO823" s="137"/>
      <c r="AP823" s="137"/>
      <c r="AQ823" s="137"/>
      <c r="AR823" s="137"/>
      <c r="AS823" s="137"/>
      <c r="AT823" s="137"/>
      <c r="AU823" s="137"/>
      <c r="AV823" s="137"/>
      <c r="AW823" s="137"/>
      <c r="AX823" s="1"/>
      <c r="AY823" s="1"/>
      <c r="AZ823" s="1"/>
    </row>
    <row r="824" ht="31.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2"/>
      <c r="AF824" s="1"/>
      <c r="AG824" s="1"/>
      <c r="AH824" s="2"/>
      <c r="AI824" s="2"/>
      <c r="AJ824" s="136"/>
      <c r="AK824" s="137"/>
      <c r="AL824" s="137"/>
      <c r="AM824" s="137"/>
      <c r="AN824" s="137"/>
      <c r="AO824" s="137"/>
      <c r="AP824" s="137"/>
      <c r="AQ824" s="137"/>
      <c r="AR824" s="137"/>
      <c r="AS824" s="137"/>
      <c r="AT824" s="137"/>
      <c r="AU824" s="137"/>
      <c r="AV824" s="137"/>
      <c r="AW824" s="137"/>
      <c r="AX824" s="1"/>
      <c r="AY824" s="1"/>
      <c r="AZ824" s="1"/>
    </row>
    <row r="825" ht="31.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2"/>
      <c r="AF825" s="1"/>
      <c r="AG825" s="1"/>
      <c r="AH825" s="2"/>
      <c r="AI825" s="2"/>
      <c r="AJ825" s="136"/>
      <c r="AK825" s="137"/>
      <c r="AL825" s="137"/>
      <c r="AM825" s="137"/>
      <c r="AN825" s="137"/>
      <c r="AO825" s="137"/>
      <c r="AP825" s="137"/>
      <c r="AQ825" s="137"/>
      <c r="AR825" s="137"/>
      <c r="AS825" s="137"/>
      <c r="AT825" s="137"/>
      <c r="AU825" s="137"/>
      <c r="AV825" s="137"/>
      <c r="AW825" s="137"/>
      <c r="AX825" s="1"/>
      <c r="AY825" s="1"/>
      <c r="AZ825" s="1"/>
    </row>
    <row r="826" ht="31.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2"/>
      <c r="AF826" s="1"/>
      <c r="AG826" s="1"/>
      <c r="AH826" s="2"/>
      <c r="AI826" s="2"/>
      <c r="AJ826" s="136"/>
      <c r="AK826" s="137"/>
      <c r="AL826" s="137"/>
      <c r="AM826" s="137"/>
      <c r="AN826" s="137"/>
      <c r="AO826" s="137"/>
      <c r="AP826" s="137"/>
      <c r="AQ826" s="137"/>
      <c r="AR826" s="137"/>
      <c r="AS826" s="137"/>
      <c r="AT826" s="137"/>
      <c r="AU826" s="137"/>
      <c r="AV826" s="137"/>
      <c r="AW826" s="137"/>
      <c r="AX826" s="1"/>
      <c r="AY826" s="1"/>
      <c r="AZ826" s="1"/>
    </row>
    <row r="827" ht="31.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2"/>
      <c r="AF827" s="1"/>
      <c r="AG827" s="1"/>
      <c r="AH827" s="2"/>
      <c r="AI827" s="2"/>
      <c r="AJ827" s="136"/>
      <c r="AK827" s="137"/>
      <c r="AL827" s="137"/>
      <c r="AM827" s="137"/>
      <c r="AN827" s="137"/>
      <c r="AO827" s="137"/>
      <c r="AP827" s="137"/>
      <c r="AQ827" s="137"/>
      <c r="AR827" s="137"/>
      <c r="AS827" s="137"/>
      <c r="AT827" s="137"/>
      <c r="AU827" s="137"/>
      <c r="AV827" s="137"/>
      <c r="AW827" s="137"/>
      <c r="AX827" s="1"/>
      <c r="AY827" s="1"/>
      <c r="AZ827" s="1"/>
    </row>
    <row r="828" ht="31.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2"/>
      <c r="AF828" s="1"/>
      <c r="AG828" s="1"/>
      <c r="AH828" s="2"/>
      <c r="AI828" s="2"/>
      <c r="AJ828" s="136"/>
      <c r="AK828" s="137"/>
      <c r="AL828" s="137"/>
      <c r="AM828" s="137"/>
      <c r="AN828" s="137"/>
      <c r="AO828" s="137"/>
      <c r="AP828" s="137"/>
      <c r="AQ828" s="137"/>
      <c r="AR828" s="137"/>
      <c r="AS828" s="137"/>
      <c r="AT828" s="137"/>
      <c r="AU828" s="137"/>
      <c r="AV828" s="137"/>
      <c r="AW828" s="137"/>
      <c r="AX828" s="1"/>
      <c r="AY828" s="1"/>
      <c r="AZ828" s="1"/>
    </row>
    <row r="829" ht="31.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2"/>
      <c r="AF829" s="1"/>
      <c r="AG829" s="1"/>
      <c r="AH829" s="2"/>
      <c r="AI829" s="2"/>
      <c r="AJ829" s="136"/>
      <c r="AK829" s="137"/>
      <c r="AL829" s="137"/>
      <c r="AM829" s="137"/>
      <c r="AN829" s="137"/>
      <c r="AO829" s="137"/>
      <c r="AP829" s="137"/>
      <c r="AQ829" s="137"/>
      <c r="AR829" s="137"/>
      <c r="AS829" s="137"/>
      <c r="AT829" s="137"/>
      <c r="AU829" s="137"/>
      <c r="AV829" s="137"/>
      <c r="AW829" s="137"/>
      <c r="AX829" s="1"/>
      <c r="AY829" s="1"/>
      <c r="AZ829" s="1"/>
    </row>
    <row r="830" ht="31.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2"/>
      <c r="AF830" s="1"/>
      <c r="AG830" s="1"/>
      <c r="AH830" s="2"/>
      <c r="AI830" s="2"/>
      <c r="AJ830" s="136"/>
      <c r="AK830" s="137"/>
      <c r="AL830" s="137"/>
      <c r="AM830" s="137"/>
      <c r="AN830" s="137"/>
      <c r="AO830" s="137"/>
      <c r="AP830" s="137"/>
      <c r="AQ830" s="137"/>
      <c r="AR830" s="137"/>
      <c r="AS830" s="137"/>
      <c r="AT830" s="137"/>
      <c r="AU830" s="137"/>
      <c r="AV830" s="137"/>
      <c r="AW830" s="137"/>
      <c r="AX830" s="1"/>
      <c r="AY830" s="1"/>
      <c r="AZ830" s="1"/>
    </row>
    <row r="831" ht="31.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2"/>
      <c r="AF831" s="1"/>
      <c r="AG831" s="1"/>
      <c r="AH831" s="2"/>
      <c r="AI831" s="2"/>
      <c r="AJ831" s="136"/>
      <c r="AK831" s="137"/>
      <c r="AL831" s="137"/>
      <c r="AM831" s="137"/>
      <c r="AN831" s="137"/>
      <c r="AO831" s="137"/>
      <c r="AP831" s="137"/>
      <c r="AQ831" s="137"/>
      <c r="AR831" s="137"/>
      <c r="AS831" s="137"/>
      <c r="AT831" s="137"/>
      <c r="AU831" s="137"/>
      <c r="AV831" s="137"/>
      <c r="AW831" s="137"/>
      <c r="AX831" s="1"/>
      <c r="AY831" s="1"/>
      <c r="AZ831" s="1"/>
    </row>
    <row r="832" ht="31.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2"/>
      <c r="AF832" s="1"/>
      <c r="AG832" s="1"/>
      <c r="AH832" s="2"/>
      <c r="AI832" s="2"/>
      <c r="AJ832" s="136"/>
      <c r="AK832" s="137"/>
      <c r="AL832" s="137"/>
      <c r="AM832" s="137"/>
      <c r="AN832" s="137"/>
      <c r="AO832" s="137"/>
      <c r="AP832" s="137"/>
      <c r="AQ832" s="137"/>
      <c r="AR832" s="137"/>
      <c r="AS832" s="137"/>
      <c r="AT832" s="137"/>
      <c r="AU832" s="137"/>
      <c r="AV832" s="137"/>
      <c r="AW832" s="137"/>
      <c r="AX832" s="1"/>
      <c r="AY832" s="1"/>
      <c r="AZ832" s="1"/>
    </row>
    <row r="833" ht="31.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2"/>
      <c r="AF833" s="1"/>
      <c r="AG833" s="1"/>
      <c r="AH833" s="2"/>
      <c r="AI833" s="2"/>
      <c r="AJ833" s="136"/>
      <c r="AK833" s="137"/>
      <c r="AL833" s="137"/>
      <c r="AM833" s="137"/>
      <c r="AN833" s="137"/>
      <c r="AO833" s="137"/>
      <c r="AP833" s="137"/>
      <c r="AQ833" s="137"/>
      <c r="AR833" s="137"/>
      <c r="AS833" s="137"/>
      <c r="AT833" s="137"/>
      <c r="AU833" s="137"/>
      <c r="AV833" s="137"/>
      <c r="AW833" s="137"/>
      <c r="AX833" s="1"/>
      <c r="AY833" s="1"/>
      <c r="AZ833" s="1"/>
    </row>
    <row r="834" ht="31.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2"/>
      <c r="AF834" s="1"/>
      <c r="AG834" s="1"/>
      <c r="AH834" s="2"/>
      <c r="AI834" s="2"/>
      <c r="AJ834" s="136"/>
      <c r="AK834" s="137"/>
      <c r="AL834" s="137"/>
      <c r="AM834" s="137"/>
      <c r="AN834" s="137"/>
      <c r="AO834" s="137"/>
      <c r="AP834" s="137"/>
      <c r="AQ834" s="137"/>
      <c r="AR834" s="137"/>
      <c r="AS834" s="137"/>
      <c r="AT834" s="137"/>
      <c r="AU834" s="137"/>
      <c r="AV834" s="137"/>
      <c r="AW834" s="137"/>
      <c r="AX834" s="1"/>
      <c r="AY834" s="1"/>
      <c r="AZ834" s="1"/>
    </row>
    <row r="835" ht="31.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2"/>
      <c r="AF835" s="1"/>
      <c r="AG835" s="1"/>
      <c r="AH835" s="2"/>
      <c r="AI835" s="2"/>
      <c r="AJ835" s="136"/>
      <c r="AK835" s="137"/>
      <c r="AL835" s="137"/>
      <c r="AM835" s="137"/>
      <c r="AN835" s="137"/>
      <c r="AO835" s="137"/>
      <c r="AP835" s="137"/>
      <c r="AQ835" s="137"/>
      <c r="AR835" s="137"/>
      <c r="AS835" s="137"/>
      <c r="AT835" s="137"/>
      <c r="AU835" s="137"/>
      <c r="AV835" s="137"/>
      <c r="AW835" s="137"/>
      <c r="AX835" s="1"/>
      <c r="AY835" s="1"/>
      <c r="AZ835" s="1"/>
    </row>
    <row r="836" ht="31.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2"/>
      <c r="AF836" s="1"/>
      <c r="AG836" s="1"/>
      <c r="AH836" s="2"/>
      <c r="AI836" s="2"/>
      <c r="AJ836" s="136"/>
      <c r="AK836" s="137"/>
      <c r="AL836" s="137"/>
      <c r="AM836" s="137"/>
      <c r="AN836" s="137"/>
      <c r="AO836" s="137"/>
      <c r="AP836" s="137"/>
      <c r="AQ836" s="137"/>
      <c r="AR836" s="137"/>
      <c r="AS836" s="137"/>
      <c r="AT836" s="137"/>
      <c r="AU836" s="137"/>
      <c r="AV836" s="137"/>
      <c r="AW836" s="137"/>
      <c r="AX836" s="1"/>
      <c r="AY836" s="1"/>
      <c r="AZ836" s="1"/>
    </row>
    <row r="837" ht="31.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2"/>
      <c r="AF837" s="1"/>
      <c r="AG837" s="1"/>
      <c r="AH837" s="2"/>
      <c r="AI837" s="2"/>
      <c r="AJ837" s="136"/>
      <c r="AK837" s="137"/>
      <c r="AL837" s="137"/>
      <c r="AM837" s="137"/>
      <c r="AN837" s="137"/>
      <c r="AO837" s="137"/>
      <c r="AP837" s="137"/>
      <c r="AQ837" s="137"/>
      <c r="AR837" s="137"/>
      <c r="AS837" s="137"/>
      <c r="AT837" s="137"/>
      <c r="AU837" s="137"/>
      <c r="AV837" s="137"/>
      <c r="AW837" s="137"/>
      <c r="AX837" s="1"/>
      <c r="AY837" s="1"/>
      <c r="AZ837" s="1"/>
    </row>
    <row r="838" ht="31.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2"/>
      <c r="AF838" s="1"/>
      <c r="AG838" s="1"/>
      <c r="AH838" s="2"/>
      <c r="AI838" s="2"/>
      <c r="AJ838" s="136"/>
      <c r="AK838" s="137"/>
      <c r="AL838" s="137"/>
      <c r="AM838" s="137"/>
      <c r="AN838" s="137"/>
      <c r="AO838" s="137"/>
      <c r="AP838" s="137"/>
      <c r="AQ838" s="137"/>
      <c r="AR838" s="137"/>
      <c r="AS838" s="137"/>
      <c r="AT838" s="137"/>
      <c r="AU838" s="137"/>
      <c r="AV838" s="137"/>
      <c r="AW838" s="137"/>
      <c r="AX838" s="1"/>
      <c r="AY838" s="1"/>
      <c r="AZ838" s="1"/>
    </row>
    <row r="839" ht="31.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2"/>
      <c r="AF839" s="1"/>
      <c r="AG839" s="1"/>
      <c r="AH839" s="2"/>
      <c r="AI839" s="2"/>
      <c r="AJ839" s="136"/>
      <c r="AK839" s="137"/>
      <c r="AL839" s="137"/>
      <c r="AM839" s="137"/>
      <c r="AN839" s="137"/>
      <c r="AO839" s="137"/>
      <c r="AP839" s="137"/>
      <c r="AQ839" s="137"/>
      <c r="AR839" s="137"/>
      <c r="AS839" s="137"/>
      <c r="AT839" s="137"/>
      <c r="AU839" s="137"/>
      <c r="AV839" s="137"/>
      <c r="AW839" s="137"/>
      <c r="AX839" s="1"/>
      <c r="AY839" s="1"/>
      <c r="AZ839" s="1"/>
    </row>
    <row r="840" ht="31.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2"/>
      <c r="AF840" s="1"/>
      <c r="AG840" s="1"/>
      <c r="AH840" s="2"/>
      <c r="AI840" s="2"/>
      <c r="AJ840" s="136"/>
      <c r="AK840" s="137"/>
      <c r="AL840" s="137"/>
      <c r="AM840" s="137"/>
      <c r="AN840" s="137"/>
      <c r="AO840" s="137"/>
      <c r="AP840" s="137"/>
      <c r="AQ840" s="137"/>
      <c r="AR840" s="137"/>
      <c r="AS840" s="137"/>
      <c r="AT840" s="137"/>
      <c r="AU840" s="137"/>
      <c r="AV840" s="137"/>
      <c r="AW840" s="137"/>
      <c r="AX840" s="1"/>
      <c r="AY840" s="1"/>
      <c r="AZ840" s="1"/>
    </row>
    <row r="841" ht="31.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2"/>
      <c r="AF841" s="1"/>
      <c r="AG841" s="1"/>
      <c r="AH841" s="2"/>
      <c r="AI841" s="2"/>
      <c r="AJ841" s="136"/>
      <c r="AK841" s="137"/>
      <c r="AL841" s="137"/>
      <c r="AM841" s="137"/>
      <c r="AN841" s="137"/>
      <c r="AO841" s="137"/>
      <c r="AP841" s="137"/>
      <c r="AQ841" s="137"/>
      <c r="AR841" s="137"/>
      <c r="AS841" s="137"/>
      <c r="AT841" s="137"/>
      <c r="AU841" s="137"/>
      <c r="AV841" s="137"/>
      <c r="AW841" s="137"/>
      <c r="AX841" s="1"/>
      <c r="AY841" s="1"/>
      <c r="AZ841" s="1"/>
    </row>
    <row r="842" ht="31.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2"/>
      <c r="AF842" s="1"/>
      <c r="AG842" s="1"/>
      <c r="AH842" s="2"/>
      <c r="AI842" s="2"/>
      <c r="AJ842" s="136"/>
      <c r="AK842" s="137"/>
      <c r="AL842" s="137"/>
      <c r="AM842" s="137"/>
      <c r="AN842" s="137"/>
      <c r="AO842" s="137"/>
      <c r="AP842" s="137"/>
      <c r="AQ842" s="137"/>
      <c r="AR842" s="137"/>
      <c r="AS842" s="137"/>
      <c r="AT842" s="137"/>
      <c r="AU842" s="137"/>
      <c r="AV842" s="137"/>
      <c r="AW842" s="137"/>
      <c r="AX842" s="1"/>
      <c r="AY842" s="1"/>
      <c r="AZ842" s="1"/>
    </row>
    <row r="843" ht="31.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2"/>
      <c r="AF843" s="1"/>
      <c r="AG843" s="1"/>
      <c r="AH843" s="2"/>
      <c r="AI843" s="2"/>
      <c r="AJ843" s="136"/>
      <c r="AK843" s="137"/>
      <c r="AL843" s="137"/>
      <c r="AM843" s="137"/>
      <c r="AN843" s="137"/>
      <c r="AO843" s="137"/>
      <c r="AP843" s="137"/>
      <c r="AQ843" s="137"/>
      <c r="AR843" s="137"/>
      <c r="AS843" s="137"/>
      <c r="AT843" s="137"/>
      <c r="AU843" s="137"/>
      <c r="AV843" s="137"/>
      <c r="AW843" s="137"/>
      <c r="AX843" s="1"/>
      <c r="AY843" s="1"/>
      <c r="AZ843" s="1"/>
    </row>
    <row r="844" ht="31.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2"/>
      <c r="AF844" s="1"/>
      <c r="AG844" s="1"/>
      <c r="AH844" s="2"/>
      <c r="AI844" s="2"/>
      <c r="AJ844" s="136"/>
      <c r="AK844" s="137"/>
      <c r="AL844" s="137"/>
      <c r="AM844" s="137"/>
      <c r="AN844" s="137"/>
      <c r="AO844" s="137"/>
      <c r="AP844" s="137"/>
      <c r="AQ844" s="137"/>
      <c r="AR844" s="137"/>
      <c r="AS844" s="137"/>
      <c r="AT844" s="137"/>
      <c r="AU844" s="137"/>
      <c r="AV844" s="137"/>
      <c r="AW844" s="137"/>
      <c r="AX844" s="1"/>
      <c r="AY844" s="1"/>
      <c r="AZ844" s="1"/>
    </row>
    <row r="845" ht="31.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2"/>
      <c r="AF845" s="1"/>
      <c r="AG845" s="1"/>
      <c r="AH845" s="2"/>
      <c r="AI845" s="2"/>
      <c r="AJ845" s="136"/>
      <c r="AK845" s="137"/>
      <c r="AL845" s="137"/>
      <c r="AM845" s="137"/>
      <c r="AN845" s="137"/>
      <c r="AO845" s="137"/>
      <c r="AP845" s="137"/>
      <c r="AQ845" s="137"/>
      <c r="AR845" s="137"/>
      <c r="AS845" s="137"/>
      <c r="AT845" s="137"/>
      <c r="AU845" s="137"/>
      <c r="AV845" s="137"/>
      <c r="AW845" s="137"/>
      <c r="AX845" s="1"/>
      <c r="AY845" s="1"/>
      <c r="AZ845" s="1"/>
    </row>
    <row r="846" ht="31.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2"/>
      <c r="AF846" s="1"/>
      <c r="AG846" s="1"/>
      <c r="AH846" s="2"/>
      <c r="AI846" s="2"/>
      <c r="AJ846" s="136"/>
      <c r="AK846" s="137"/>
      <c r="AL846" s="137"/>
      <c r="AM846" s="137"/>
      <c r="AN846" s="137"/>
      <c r="AO846" s="137"/>
      <c r="AP846" s="137"/>
      <c r="AQ846" s="137"/>
      <c r="AR846" s="137"/>
      <c r="AS846" s="137"/>
      <c r="AT846" s="137"/>
      <c r="AU846" s="137"/>
      <c r="AV846" s="137"/>
      <c r="AW846" s="137"/>
      <c r="AX846" s="1"/>
      <c r="AY846" s="1"/>
      <c r="AZ846" s="1"/>
    </row>
    <row r="847" ht="31.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2"/>
      <c r="AF847" s="1"/>
      <c r="AG847" s="1"/>
      <c r="AH847" s="2"/>
      <c r="AI847" s="2"/>
      <c r="AJ847" s="136"/>
      <c r="AK847" s="137"/>
      <c r="AL847" s="137"/>
      <c r="AM847" s="137"/>
      <c r="AN847" s="137"/>
      <c r="AO847" s="137"/>
      <c r="AP847" s="137"/>
      <c r="AQ847" s="137"/>
      <c r="AR847" s="137"/>
      <c r="AS847" s="137"/>
      <c r="AT847" s="137"/>
      <c r="AU847" s="137"/>
      <c r="AV847" s="137"/>
      <c r="AW847" s="137"/>
      <c r="AX847" s="1"/>
      <c r="AY847" s="1"/>
      <c r="AZ847" s="1"/>
    </row>
    <row r="848" ht="31.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2"/>
      <c r="AF848" s="1"/>
      <c r="AG848" s="1"/>
      <c r="AH848" s="2"/>
      <c r="AI848" s="2"/>
      <c r="AJ848" s="136"/>
      <c r="AK848" s="137"/>
      <c r="AL848" s="137"/>
      <c r="AM848" s="137"/>
      <c r="AN848" s="137"/>
      <c r="AO848" s="137"/>
      <c r="AP848" s="137"/>
      <c r="AQ848" s="137"/>
      <c r="AR848" s="137"/>
      <c r="AS848" s="137"/>
      <c r="AT848" s="137"/>
      <c r="AU848" s="137"/>
      <c r="AV848" s="137"/>
      <c r="AW848" s="137"/>
      <c r="AX848" s="1"/>
      <c r="AY848" s="1"/>
      <c r="AZ848" s="1"/>
    </row>
    <row r="849" ht="31.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2"/>
      <c r="AF849" s="1"/>
      <c r="AG849" s="1"/>
      <c r="AH849" s="2"/>
      <c r="AI849" s="2"/>
      <c r="AJ849" s="136"/>
      <c r="AK849" s="137"/>
      <c r="AL849" s="137"/>
      <c r="AM849" s="137"/>
      <c r="AN849" s="137"/>
      <c r="AO849" s="137"/>
      <c r="AP849" s="137"/>
      <c r="AQ849" s="137"/>
      <c r="AR849" s="137"/>
      <c r="AS849" s="137"/>
      <c r="AT849" s="137"/>
      <c r="AU849" s="137"/>
      <c r="AV849" s="137"/>
      <c r="AW849" s="137"/>
      <c r="AX849" s="1"/>
      <c r="AY849" s="1"/>
      <c r="AZ849" s="1"/>
    </row>
    <row r="850" ht="31.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2"/>
      <c r="AF850" s="1"/>
      <c r="AG850" s="1"/>
      <c r="AH850" s="2"/>
      <c r="AI850" s="2"/>
      <c r="AJ850" s="136"/>
      <c r="AK850" s="137"/>
      <c r="AL850" s="137"/>
      <c r="AM850" s="137"/>
      <c r="AN850" s="137"/>
      <c r="AO850" s="137"/>
      <c r="AP850" s="137"/>
      <c r="AQ850" s="137"/>
      <c r="AR850" s="137"/>
      <c r="AS850" s="137"/>
      <c r="AT850" s="137"/>
      <c r="AU850" s="137"/>
      <c r="AV850" s="137"/>
      <c r="AW850" s="137"/>
      <c r="AX850" s="1"/>
      <c r="AY850" s="1"/>
      <c r="AZ850" s="1"/>
    </row>
    <row r="851" ht="31.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2"/>
      <c r="AF851" s="1"/>
      <c r="AG851" s="1"/>
      <c r="AH851" s="2"/>
      <c r="AI851" s="2"/>
      <c r="AJ851" s="136"/>
      <c r="AK851" s="137"/>
      <c r="AL851" s="137"/>
      <c r="AM851" s="137"/>
      <c r="AN851" s="137"/>
      <c r="AO851" s="137"/>
      <c r="AP851" s="137"/>
      <c r="AQ851" s="137"/>
      <c r="AR851" s="137"/>
      <c r="AS851" s="137"/>
      <c r="AT851" s="137"/>
      <c r="AU851" s="137"/>
      <c r="AV851" s="137"/>
      <c r="AW851" s="137"/>
      <c r="AX851" s="1"/>
      <c r="AY851" s="1"/>
      <c r="AZ851" s="1"/>
    </row>
    <row r="852" ht="31.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2"/>
      <c r="AF852" s="1"/>
      <c r="AG852" s="1"/>
      <c r="AH852" s="2"/>
      <c r="AI852" s="2"/>
      <c r="AJ852" s="136"/>
      <c r="AK852" s="137"/>
      <c r="AL852" s="137"/>
      <c r="AM852" s="137"/>
      <c r="AN852" s="137"/>
      <c r="AO852" s="137"/>
      <c r="AP852" s="137"/>
      <c r="AQ852" s="137"/>
      <c r="AR852" s="137"/>
      <c r="AS852" s="137"/>
      <c r="AT852" s="137"/>
      <c r="AU852" s="137"/>
      <c r="AV852" s="137"/>
      <c r="AW852" s="137"/>
      <c r="AX852" s="1"/>
      <c r="AY852" s="1"/>
      <c r="AZ852" s="1"/>
    </row>
    <row r="853" ht="31.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2"/>
      <c r="AF853" s="1"/>
      <c r="AG853" s="1"/>
      <c r="AH853" s="2"/>
      <c r="AI853" s="2"/>
      <c r="AJ853" s="136"/>
      <c r="AK853" s="137"/>
      <c r="AL853" s="137"/>
      <c r="AM853" s="137"/>
      <c r="AN853" s="137"/>
      <c r="AO853" s="137"/>
      <c r="AP853" s="137"/>
      <c r="AQ853" s="137"/>
      <c r="AR853" s="137"/>
      <c r="AS853" s="137"/>
      <c r="AT853" s="137"/>
      <c r="AU853" s="137"/>
      <c r="AV853" s="137"/>
      <c r="AW853" s="137"/>
      <c r="AX853" s="1"/>
      <c r="AY853" s="1"/>
      <c r="AZ853" s="1"/>
    </row>
    <row r="854" ht="31.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2"/>
      <c r="AF854" s="1"/>
      <c r="AG854" s="1"/>
      <c r="AH854" s="2"/>
      <c r="AI854" s="2"/>
      <c r="AJ854" s="136"/>
      <c r="AK854" s="137"/>
      <c r="AL854" s="137"/>
      <c r="AM854" s="137"/>
      <c r="AN854" s="137"/>
      <c r="AO854" s="137"/>
      <c r="AP854" s="137"/>
      <c r="AQ854" s="137"/>
      <c r="AR854" s="137"/>
      <c r="AS854" s="137"/>
      <c r="AT854" s="137"/>
      <c r="AU854" s="137"/>
      <c r="AV854" s="137"/>
      <c r="AW854" s="137"/>
      <c r="AX854" s="1"/>
      <c r="AY854" s="1"/>
      <c r="AZ854" s="1"/>
    </row>
    <row r="855" ht="31.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2"/>
      <c r="AF855" s="1"/>
      <c r="AG855" s="1"/>
      <c r="AH855" s="2"/>
      <c r="AI855" s="2"/>
      <c r="AJ855" s="136"/>
      <c r="AK855" s="137"/>
      <c r="AL855" s="137"/>
      <c r="AM855" s="137"/>
      <c r="AN855" s="137"/>
      <c r="AO855" s="137"/>
      <c r="AP855" s="137"/>
      <c r="AQ855" s="137"/>
      <c r="AR855" s="137"/>
      <c r="AS855" s="137"/>
      <c r="AT855" s="137"/>
      <c r="AU855" s="137"/>
      <c r="AV855" s="137"/>
      <c r="AW855" s="137"/>
      <c r="AX855" s="1"/>
      <c r="AY855" s="1"/>
      <c r="AZ855" s="1"/>
    </row>
    <row r="856" ht="31.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2"/>
      <c r="AF856" s="1"/>
      <c r="AG856" s="1"/>
      <c r="AH856" s="2"/>
      <c r="AI856" s="2"/>
      <c r="AJ856" s="136"/>
      <c r="AK856" s="137"/>
      <c r="AL856" s="137"/>
      <c r="AM856" s="137"/>
      <c r="AN856" s="137"/>
      <c r="AO856" s="137"/>
      <c r="AP856" s="137"/>
      <c r="AQ856" s="137"/>
      <c r="AR856" s="137"/>
      <c r="AS856" s="137"/>
      <c r="AT856" s="137"/>
      <c r="AU856" s="137"/>
      <c r="AV856" s="137"/>
      <c r="AW856" s="137"/>
      <c r="AX856" s="1"/>
      <c r="AY856" s="1"/>
      <c r="AZ856" s="1"/>
    </row>
    <row r="857" ht="31.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2"/>
      <c r="AF857" s="1"/>
      <c r="AG857" s="1"/>
      <c r="AH857" s="2"/>
      <c r="AI857" s="2"/>
      <c r="AJ857" s="136"/>
      <c r="AK857" s="137"/>
      <c r="AL857" s="137"/>
      <c r="AM857" s="137"/>
      <c r="AN857" s="137"/>
      <c r="AO857" s="137"/>
      <c r="AP857" s="137"/>
      <c r="AQ857" s="137"/>
      <c r="AR857" s="137"/>
      <c r="AS857" s="137"/>
      <c r="AT857" s="137"/>
      <c r="AU857" s="137"/>
      <c r="AV857" s="137"/>
      <c r="AW857" s="137"/>
      <c r="AX857" s="1"/>
      <c r="AY857" s="1"/>
      <c r="AZ857" s="1"/>
    </row>
    <row r="858" ht="31.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2"/>
      <c r="AF858" s="1"/>
      <c r="AG858" s="1"/>
      <c r="AH858" s="2"/>
      <c r="AI858" s="2"/>
      <c r="AJ858" s="136"/>
      <c r="AK858" s="137"/>
      <c r="AL858" s="137"/>
      <c r="AM858" s="137"/>
      <c r="AN858" s="137"/>
      <c r="AO858" s="137"/>
      <c r="AP858" s="137"/>
      <c r="AQ858" s="137"/>
      <c r="AR858" s="137"/>
      <c r="AS858" s="137"/>
      <c r="AT858" s="137"/>
      <c r="AU858" s="137"/>
      <c r="AV858" s="137"/>
      <c r="AW858" s="137"/>
      <c r="AX858" s="1"/>
      <c r="AY858" s="1"/>
      <c r="AZ858" s="1"/>
    </row>
    <row r="859" ht="31.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2"/>
      <c r="AF859" s="1"/>
      <c r="AG859" s="1"/>
      <c r="AH859" s="2"/>
      <c r="AI859" s="2"/>
      <c r="AJ859" s="136"/>
      <c r="AK859" s="137"/>
      <c r="AL859" s="137"/>
      <c r="AM859" s="137"/>
      <c r="AN859" s="137"/>
      <c r="AO859" s="137"/>
      <c r="AP859" s="137"/>
      <c r="AQ859" s="137"/>
      <c r="AR859" s="137"/>
      <c r="AS859" s="137"/>
      <c r="AT859" s="137"/>
      <c r="AU859" s="137"/>
      <c r="AV859" s="137"/>
      <c r="AW859" s="137"/>
      <c r="AX859" s="1"/>
      <c r="AY859" s="1"/>
      <c r="AZ859" s="1"/>
    </row>
    <row r="860" ht="31.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2"/>
      <c r="AF860" s="1"/>
      <c r="AG860" s="1"/>
      <c r="AH860" s="2"/>
      <c r="AI860" s="2"/>
      <c r="AJ860" s="136"/>
      <c r="AK860" s="137"/>
      <c r="AL860" s="137"/>
      <c r="AM860" s="137"/>
      <c r="AN860" s="137"/>
      <c r="AO860" s="137"/>
      <c r="AP860" s="137"/>
      <c r="AQ860" s="137"/>
      <c r="AR860" s="137"/>
      <c r="AS860" s="137"/>
      <c r="AT860" s="137"/>
      <c r="AU860" s="137"/>
      <c r="AV860" s="137"/>
      <c r="AW860" s="137"/>
      <c r="AX860" s="1"/>
      <c r="AY860" s="1"/>
      <c r="AZ860" s="1"/>
    </row>
    <row r="861" ht="31.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2"/>
      <c r="AF861" s="1"/>
      <c r="AG861" s="1"/>
      <c r="AH861" s="2"/>
      <c r="AI861" s="2"/>
      <c r="AJ861" s="136"/>
      <c r="AK861" s="137"/>
      <c r="AL861" s="137"/>
      <c r="AM861" s="137"/>
      <c r="AN861" s="137"/>
      <c r="AO861" s="137"/>
      <c r="AP861" s="137"/>
      <c r="AQ861" s="137"/>
      <c r="AR861" s="137"/>
      <c r="AS861" s="137"/>
      <c r="AT861" s="137"/>
      <c r="AU861" s="137"/>
      <c r="AV861" s="137"/>
      <c r="AW861" s="137"/>
      <c r="AX861" s="1"/>
      <c r="AY861" s="1"/>
      <c r="AZ861" s="1"/>
    </row>
    <row r="862" ht="31.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2"/>
      <c r="AF862" s="1"/>
      <c r="AG862" s="1"/>
      <c r="AH862" s="2"/>
      <c r="AI862" s="2"/>
      <c r="AJ862" s="136"/>
      <c r="AK862" s="137"/>
      <c r="AL862" s="137"/>
      <c r="AM862" s="137"/>
      <c r="AN862" s="137"/>
      <c r="AO862" s="137"/>
      <c r="AP862" s="137"/>
      <c r="AQ862" s="137"/>
      <c r="AR862" s="137"/>
      <c r="AS862" s="137"/>
      <c r="AT862" s="137"/>
      <c r="AU862" s="137"/>
      <c r="AV862" s="137"/>
      <c r="AW862" s="137"/>
      <c r="AX862" s="1"/>
      <c r="AY862" s="1"/>
      <c r="AZ862" s="1"/>
    </row>
    <row r="863" ht="31.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2"/>
      <c r="AF863" s="1"/>
      <c r="AG863" s="1"/>
      <c r="AH863" s="2"/>
      <c r="AI863" s="2"/>
      <c r="AJ863" s="136"/>
      <c r="AK863" s="137"/>
      <c r="AL863" s="137"/>
      <c r="AM863" s="137"/>
      <c r="AN863" s="137"/>
      <c r="AO863" s="137"/>
      <c r="AP863" s="137"/>
      <c r="AQ863" s="137"/>
      <c r="AR863" s="137"/>
      <c r="AS863" s="137"/>
      <c r="AT863" s="137"/>
      <c r="AU863" s="137"/>
      <c r="AV863" s="137"/>
      <c r="AW863" s="137"/>
      <c r="AX863" s="1"/>
      <c r="AY863" s="1"/>
      <c r="AZ863" s="1"/>
    </row>
    <row r="864" ht="31.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2"/>
      <c r="AF864" s="1"/>
      <c r="AG864" s="1"/>
      <c r="AH864" s="2"/>
      <c r="AI864" s="2"/>
      <c r="AJ864" s="136"/>
      <c r="AK864" s="137"/>
      <c r="AL864" s="137"/>
      <c r="AM864" s="137"/>
      <c r="AN864" s="137"/>
      <c r="AO864" s="137"/>
      <c r="AP864" s="137"/>
      <c r="AQ864" s="137"/>
      <c r="AR864" s="137"/>
      <c r="AS864" s="137"/>
      <c r="AT864" s="137"/>
      <c r="AU864" s="137"/>
      <c r="AV864" s="137"/>
      <c r="AW864" s="137"/>
      <c r="AX864" s="1"/>
      <c r="AY864" s="1"/>
      <c r="AZ864" s="1"/>
    </row>
    <row r="865" ht="31.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2"/>
      <c r="AF865" s="1"/>
      <c r="AG865" s="1"/>
      <c r="AH865" s="2"/>
      <c r="AI865" s="2"/>
      <c r="AJ865" s="136"/>
      <c r="AK865" s="137"/>
      <c r="AL865" s="137"/>
      <c r="AM865" s="137"/>
      <c r="AN865" s="137"/>
      <c r="AO865" s="137"/>
      <c r="AP865" s="137"/>
      <c r="AQ865" s="137"/>
      <c r="AR865" s="137"/>
      <c r="AS865" s="137"/>
      <c r="AT865" s="137"/>
      <c r="AU865" s="137"/>
      <c r="AV865" s="137"/>
      <c r="AW865" s="137"/>
      <c r="AX865" s="1"/>
      <c r="AY865" s="1"/>
      <c r="AZ865" s="1"/>
    </row>
    <row r="866" ht="31.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2"/>
      <c r="AF866" s="1"/>
      <c r="AG866" s="1"/>
      <c r="AH866" s="2"/>
      <c r="AI866" s="2"/>
      <c r="AJ866" s="136"/>
      <c r="AK866" s="137"/>
      <c r="AL866" s="137"/>
      <c r="AM866" s="137"/>
      <c r="AN866" s="137"/>
      <c r="AO866" s="137"/>
      <c r="AP866" s="137"/>
      <c r="AQ866" s="137"/>
      <c r="AR866" s="137"/>
      <c r="AS866" s="137"/>
      <c r="AT866" s="137"/>
      <c r="AU866" s="137"/>
      <c r="AV866" s="137"/>
      <c r="AW866" s="137"/>
      <c r="AX866" s="1"/>
      <c r="AY866" s="1"/>
      <c r="AZ866" s="1"/>
    </row>
    <row r="867" ht="31.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2"/>
      <c r="AF867" s="1"/>
      <c r="AG867" s="1"/>
      <c r="AH867" s="2"/>
      <c r="AI867" s="2"/>
      <c r="AJ867" s="136"/>
      <c r="AK867" s="137"/>
      <c r="AL867" s="137"/>
      <c r="AM867" s="137"/>
      <c r="AN867" s="137"/>
      <c r="AO867" s="137"/>
      <c r="AP867" s="137"/>
      <c r="AQ867" s="137"/>
      <c r="AR867" s="137"/>
      <c r="AS867" s="137"/>
      <c r="AT867" s="137"/>
      <c r="AU867" s="137"/>
      <c r="AV867" s="137"/>
      <c r="AW867" s="137"/>
      <c r="AX867" s="1"/>
      <c r="AY867" s="1"/>
      <c r="AZ867" s="1"/>
    </row>
    <row r="868" ht="31.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2"/>
      <c r="AF868" s="1"/>
      <c r="AG868" s="1"/>
      <c r="AH868" s="2"/>
      <c r="AI868" s="2"/>
      <c r="AJ868" s="136"/>
      <c r="AK868" s="137"/>
      <c r="AL868" s="137"/>
      <c r="AM868" s="137"/>
      <c r="AN868" s="137"/>
      <c r="AO868" s="137"/>
      <c r="AP868" s="137"/>
      <c r="AQ868" s="137"/>
      <c r="AR868" s="137"/>
      <c r="AS868" s="137"/>
      <c r="AT868" s="137"/>
      <c r="AU868" s="137"/>
      <c r="AV868" s="137"/>
      <c r="AW868" s="137"/>
      <c r="AX868" s="1"/>
      <c r="AY868" s="1"/>
      <c r="AZ868" s="1"/>
    </row>
    <row r="869" ht="31.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2"/>
      <c r="AF869" s="1"/>
      <c r="AG869" s="1"/>
      <c r="AH869" s="2"/>
      <c r="AI869" s="2"/>
      <c r="AJ869" s="136"/>
      <c r="AK869" s="137"/>
      <c r="AL869" s="137"/>
      <c r="AM869" s="137"/>
      <c r="AN869" s="137"/>
      <c r="AO869" s="137"/>
      <c r="AP869" s="137"/>
      <c r="AQ869" s="137"/>
      <c r="AR869" s="137"/>
      <c r="AS869" s="137"/>
      <c r="AT869" s="137"/>
      <c r="AU869" s="137"/>
      <c r="AV869" s="137"/>
      <c r="AW869" s="137"/>
      <c r="AX869" s="1"/>
      <c r="AY869" s="1"/>
      <c r="AZ869" s="1"/>
    </row>
    <row r="870" ht="31.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2"/>
      <c r="AF870" s="1"/>
      <c r="AG870" s="1"/>
      <c r="AH870" s="2"/>
      <c r="AI870" s="2"/>
      <c r="AJ870" s="136"/>
      <c r="AK870" s="137"/>
      <c r="AL870" s="137"/>
      <c r="AM870" s="137"/>
      <c r="AN870" s="137"/>
      <c r="AO870" s="137"/>
      <c r="AP870" s="137"/>
      <c r="AQ870" s="137"/>
      <c r="AR870" s="137"/>
      <c r="AS870" s="137"/>
      <c r="AT870" s="137"/>
      <c r="AU870" s="137"/>
      <c r="AV870" s="137"/>
      <c r="AW870" s="137"/>
      <c r="AX870" s="1"/>
      <c r="AY870" s="1"/>
      <c r="AZ870" s="1"/>
    </row>
    <row r="871" ht="31.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2"/>
      <c r="AF871" s="1"/>
      <c r="AG871" s="1"/>
      <c r="AH871" s="2"/>
      <c r="AI871" s="2"/>
      <c r="AJ871" s="136"/>
      <c r="AK871" s="137"/>
      <c r="AL871" s="137"/>
      <c r="AM871" s="137"/>
      <c r="AN871" s="137"/>
      <c r="AO871" s="137"/>
      <c r="AP871" s="137"/>
      <c r="AQ871" s="137"/>
      <c r="AR871" s="137"/>
      <c r="AS871" s="137"/>
      <c r="AT871" s="137"/>
      <c r="AU871" s="137"/>
      <c r="AV871" s="137"/>
      <c r="AW871" s="137"/>
      <c r="AX871" s="1"/>
      <c r="AY871" s="1"/>
      <c r="AZ871" s="1"/>
    </row>
    <row r="872" ht="31.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2"/>
      <c r="AF872" s="1"/>
      <c r="AG872" s="1"/>
      <c r="AH872" s="2"/>
      <c r="AI872" s="2"/>
      <c r="AJ872" s="136"/>
      <c r="AK872" s="137"/>
      <c r="AL872" s="137"/>
      <c r="AM872" s="137"/>
      <c r="AN872" s="137"/>
      <c r="AO872" s="137"/>
      <c r="AP872" s="137"/>
      <c r="AQ872" s="137"/>
      <c r="AR872" s="137"/>
      <c r="AS872" s="137"/>
      <c r="AT872" s="137"/>
      <c r="AU872" s="137"/>
      <c r="AV872" s="137"/>
      <c r="AW872" s="137"/>
      <c r="AX872" s="1"/>
      <c r="AY872" s="1"/>
      <c r="AZ872" s="1"/>
    </row>
    <row r="873" ht="31.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2"/>
      <c r="AF873" s="1"/>
      <c r="AG873" s="1"/>
      <c r="AH873" s="2"/>
      <c r="AI873" s="2"/>
      <c r="AJ873" s="136"/>
      <c r="AK873" s="137"/>
      <c r="AL873" s="137"/>
      <c r="AM873" s="137"/>
      <c r="AN873" s="137"/>
      <c r="AO873" s="137"/>
      <c r="AP873" s="137"/>
      <c r="AQ873" s="137"/>
      <c r="AR873" s="137"/>
      <c r="AS873" s="137"/>
      <c r="AT873" s="137"/>
      <c r="AU873" s="137"/>
      <c r="AV873" s="137"/>
      <c r="AW873" s="137"/>
      <c r="AX873" s="1"/>
      <c r="AY873" s="1"/>
      <c r="AZ873" s="1"/>
    </row>
    <row r="874" ht="31.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2"/>
      <c r="AF874" s="1"/>
      <c r="AG874" s="1"/>
      <c r="AH874" s="2"/>
      <c r="AI874" s="2"/>
      <c r="AJ874" s="136"/>
      <c r="AK874" s="137"/>
      <c r="AL874" s="137"/>
      <c r="AM874" s="137"/>
      <c r="AN874" s="137"/>
      <c r="AO874" s="137"/>
      <c r="AP874" s="137"/>
      <c r="AQ874" s="137"/>
      <c r="AR874" s="137"/>
      <c r="AS874" s="137"/>
      <c r="AT874" s="137"/>
      <c r="AU874" s="137"/>
      <c r="AV874" s="137"/>
      <c r="AW874" s="137"/>
      <c r="AX874" s="1"/>
      <c r="AY874" s="1"/>
      <c r="AZ874" s="1"/>
    </row>
    <row r="875" ht="31.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2"/>
      <c r="AF875" s="1"/>
      <c r="AG875" s="1"/>
      <c r="AH875" s="2"/>
      <c r="AI875" s="2"/>
      <c r="AJ875" s="136"/>
      <c r="AK875" s="137"/>
      <c r="AL875" s="137"/>
      <c r="AM875" s="137"/>
      <c r="AN875" s="137"/>
      <c r="AO875" s="137"/>
      <c r="AP875" s="137"/>
      <c r="AQ875" s="137"/>
      <c r="AR875" s="137"/>
      <c r="AS875" s="137"/>
      <c r="AT875" s="137"/>
      <c r="AU875" s="137"/>
      <c r="AV875" s="137"/>
      <c r="AW875" s="137"/>
      <c r="AX875" s="1"/>
      <c r="AY875" s="1"/>
      <c r="AZ875" s="1"/>
    </row>
    <row r="876" ht="31.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2"/>
      <c r="AF876" s="1"/>
      <c r="AG876" s="1"/>
      <c r="AH876" s="2"/>
      <c r="AI876" s="2"/>
      <c r="AJ876" s="136"/>
      <c r="AK876" s="137"/>
      <c r="AL876" s="137"/>
      <c r="AM876" s="137"/>
      <c r="AN876" s="137"/>
      <c r="AO876" s="137"/>
      <c r="AP876" s="137"/>
      <c r="AQ876" s="137"/>
      <c r="AR876" s="137"/>
      <c r="AS876" s="137"/>
      <c r="AT876" s="137"/>
      <c r="AU876" s="137"/>
      <c r="AV876" s="137"/>
      <c r="AW876" s="137"/>
      <c r="AX876" s="1"/>
      <c r="AY876" s="1"/>
      <c r="AZ876" s="1"/>
    </row>
    <row r="877" ht="31.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2"/>
      <c r="AF877" s="1"/>
      <c r="AG877" s="1"/>
      <c r="AH877" s="2"/>
      <c r="AI877" s="2"/>
      <c r="AJ877" s="136"/>
      <c r="AK877" s="137"/>
      <c r="AL877" s="137"/>
      <c r="AM877" s="137"/>
      <c r="AN877" s="137"/>
      <c r="AO877" s="137"/>
      <c r="AP877" s="137"/>
      <c r="AQ877" s="137"/>
      <c r="AR877" s="137"/>
      <c r="AS877" s="137"/>
      <c r="AT877" s="137"/>
      <c r="AU877" s="137"/>
      <c r="AV877" s="137"/>
      <c r="AW877" s="137"/>
      <c r="AX877" s="1"/>
      <c r="AY877" s="1"/>
      <c r="AZ877" s="1"/>
    </row>
    <row r="878" ht="31.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2"/>
      <c r="AF878" s="1"/>
      <c r="AG878" s="1"/>
      <c r="AH878" s="2"/>
      <c r="AI878" s="2"/>
      <c r="AJ878" s="136"/>
      <c r="AK878" s="137"/>
      <c r="AL878" s="137"/>
      <c r="AM878" s="137"/>
      <c r="AN878" s="137"/>
      <c r="AO878" s="137"/>
      <c r="AP878" s="137"/>
      <c r="AQ878" s="137"/>
      <c r="AR878" s="137"/>
      <c r="AS878" s="137"/>
      <c r="AT878" s="137"/>
      <c r="AU878" s="137"/>
      <c r="AV878" s="137"/>
      <c r="AW878" s="137"/>
      <c r="AX878" s="1"/>
      <c r="AY878" s="1"/>
      <c r="AZ878" s="1"/>
    </row>
    <row r="879" ht="31.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2"/>
      <c r="AF879" s="1"/>
      <c r="AG879" s="1"/>
      <c r="AH879" s="2"/>
      <c r="AI879" s="2"/>
      <c r="AJ879" s="136"/>
      <c r="AK879" s="137"/>
      <c r="AL879" s="137"/>
      <c r="AM879" s="137"/>
      <c r="AN879" s="137"/>
      <c r="AO879" s="137"/>
      <c r="AP879" s="137"/>
      <c r="AQ879" s="137"/>
      <c r="AR879" s="137"/>
      <c r="AS879" s="137"/>
      <c r="AT879" s="137"/>
      <c r="AU879" s="137"/>
      <c r="AV879" s="137"/>
      <c r="AW879" s="137"/>
      <c r="AX879" s="1"/>
      <c r="AY879" s="1"/>
      <c r="AZ879" s="1"/>
    </row>
    <row r="880" ht="31.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2"/>
      <c r="AF880" s="1"/>
      <c r="AG880" s="1"/>
      <c r="AH880" s="2"/>
      <c r="AI880" s="2"/>
      <c r="AJ880" s="136"/>
      <c r="AK880" s="137"/>
      <c r="AL880" s="137"/>
      <c r="AM880" s="137"/>
      <c r="AN880" s="137"/>
      <c r="AO880" s="137"/>
      <c r="AP880" s="137"/>
      <c r="AQ880" s="137"/>
      <c r="AR880" s="137"/>
      <c r="AS880" s="137"/>
      <c r="AT880" s="137"/>
      <c r="AU880" s="137"/>
      <c r="AV880" s="137"/>
      <c r="AW880" s="137"/>
      <c r="AX880" s="1"/>
      <c r="AY880" s="1"/>
      <c r="AZ880" s="1"/>
    </row>
    <row r="881" ht="31.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2"/>
      <c r="AF881" s="1"/>
      <c r="AG881" s="1"/>
      <c r="AH881" s="2"/>
      <c r="AI881" s="2"/>
      <c r="AJ881" s="136"/>
      <c r="AK881" s="137"/>
      <c r="AL881" s="137"/>
      <c r="AM881" s="137"/>
      <c r="AN881" s="137"/>
      <c r="AO881" s="137"/>
      <c r="AP881" s="137"/>
      <c r="AQ881" s="137"/>
      <c r="AR881" s="137"/>
      <c r="AS881" s="137"/>
      <c r="AT881" s="137"/>
      <c r="AU881" s="137"/>
      <c r="AV881" s="137"/>
      <c r="AW881" s="137"/>
      <c r="AX881" s="1"/>
      <c r="AY881" s="1"/>
      <c r="AZ881" s="1"/>
    </row>
    <row r="882" ht="31.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2"/>
      <c r="AF882" s="1"/>
      <c r="AG882" s="1"/>
      <c r="AH882" s="2"/>
      <c r="AI882" s="2"/>
      <c r="AJ882" s="136"/>
      <c r="AK882" s="137"/>
      <c r="AL882" s="137"/>
      <c r="AM882" s="137"/>
      <c r="AN882" s="137"/>
      <c r="AO882" s="137"/>
      <c r="AP882" s="137"/>
      <c r="AQ882" s="137"/>
      <c r="AR882" s="137"/>
      <c r="AS882" s="137"/>
      <c r="AT882" s="137"/>
      <c r="AU882" s="137"/>
      <c r="AV882" s="137"/>
      <c r="AW882" s="137"/>
      <c r="AX882" s="1"/>
      <c r="AY882" s="1"/>
      <c r="AZ882" s="1"/>
    </row>
    <row r="883" ht="31.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2"/>
      <c r="AF883" s="1"/>
      <c r="AG883" s="1"/>
      <c r="AH883" s="2"/>
      <c r="AI883" s="2"/>
      <c r="AJ883" s="136"/>
      <c r="AK883" s="137"/>
      <c r="AL883" s="137"/>
      <c r="AM883" s="137"/>
      <c r="AN883" s="137"/>
      <c r="AO883" s="137"/>
      <c r="AP883" s="137"/>
      <c r="AQ883" s="137"/>
      <c r="AR883" s="137"/>
      <c r="AS883" s="137"/>
      <c r="AT883" s="137"/>
      <c r="AU883" s="137"/>
      <c r="AV883" s="137"/>
      <c r="AW883" s="137"/>
      <c r="AX883" s="1"/>
      <c r="AY883" s="1"/>
      <c r="AZ883" s="1"/>
    </row>
    <row r="884" ht="31.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2"/>
      <c r="AF884" s="1"/>
      <c r="AG884" s="1"/>
      <c r="AH884" s="2"/>
      <c r="AI884" s="2"/>
      <c r="AJ884" s="136"/>
      <c r="AK884" s="137"/>
      <c r="AL884" s="137"/>
      <c r="AM884" s="137"/>
      <c r="AN884" s="137"/>
      <c r="AO884" s="137"/>
      <c r="AP884" s="137"/>
      <c r="AQ884" s="137"/>
      <c r="AR884" s="137"/>
      <c r="AS884" s="137"/>
      <c r="AT884" s="137"/>
      <c r="AU884" s="137"/>
      <c r="AV884" s="137"/>
      <c r="AW884" s="137"/>
      <c r="AX884" s="1"/>
      <c r="AY884" s="1"/>
      <c r="AZ884" s="1"/>
    </row>
    <row r="885" ht="31.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2"/>
      <c r="AF885" s="1"/>
      <c r="AG885" s="1"/>
      <c r="AH885" s="2"/>
      <c r="AI885" s="2"/>
      <c r="AJ885" s="136"/>
      <c r="AK885" s="137"/>
      <c r="AL885" s="137"/>
      <c r="AM885" s="137"/>
      <c r="AN885" s="137"/>
      <c r="AO885" s="137"/>
      <c r="AP885" s="137"/>
      <c r="AQ885" s="137"/>
      <c r="AR885" s="137"/>
      <c r="AS885" s="137"/>
      <c r="AT885" s="137"/>
      <c r="AU885" s="137"/>
      <c r="AV885" s="137"/>
      <c r="AW885" s="137"/>
      <c r="AX885" s="1"/>
      <c r="AY885" s="1"/>
      <c r="AZ885" s="1"/>
    </row>
    <row r="886" ht="31.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2"/>
      <c r="AF886" s="1"/>
      <c r="AG886" s="1"/>
      <c r="AH886" s="2"/>
      <c r="AI886" s="2"/>
      <c r="AJ886" s="136"/>
      <c r="AK886" s="137"/>
      <c r="AL886" s="137"/>
      <c r="AM886" s="137"/>
      <c r="AN886" s="137"/>
      <c r="AO886" s="137"/>
      <c r="AP886" s="137"/>
      <c r="AQ886" s="137"/>
      <c r="AR886" s="137"/>
      <c r="AS886" s="137"/>
      <c r="AT886" s="137"/>
      <c r="AU886" s="137"/>
      <c r="AV886" s="137"/>
      <c r="AW886" s="137"/>
      <c r="AX886" s="1"/>
      <c r="AY886" s="1"/>
      <c r="AZ886" s="1"/>
    </row>
    <row r="887" ht="31.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2"/>
      <c r="AF887" s="1"/>
      <c r="AG887" s="1"/>
      <c r="AH887" s="2"/>
      <c r="AI887" s="2"/>
      <c r="AJ887" s="136"/>
      <c r="AK887" s="137"/>
      <c r="AL887" s="137"/>
      <c r="AM887" s="137"/>
      <c r="AN887" s="137"/>
      <c r="AO887" s="137"/>
      <c r="AP887" s="137"/>
      <c r="AQ887" s="137"/>
      <c r="AR887" s="137"/>
      <c r="AS887" s="137"/>
      <c r="AT887" s="137"/>
      <c r="AU887" s="137"/>
      <c r="AV887" s="137"/>
      <c r="AW887" s="137"/>
      <c r="AX887" s="1"/>
      <c r="AY887" s="1"/>
      <c r="AZ887" s="1"/>
    </row>
    <row r="888" ht="31.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2"/>
      <c r="AF888" s="1"/>
      <c r="AG888" s="1"/>
      <c r="AH888" s="2"/>
      <c r="AI888" s="2"/>
      <c r="AJ888" s="136"/>
      <c r="AK888" s="137"/>
      <c r="AL888" s="137"/>
      <c r="AM888" s="137"/>
      <c r="AN888" s="137"/>
      <c r="AO888" s="137"/>
      <c r="AP888" s="137"/>
      <c r="AQ888" s="137"/>
      <c r="AR888" s="137"/>
      <c r="AS888" s="137"/>
      <c r="AT888" s="137"/>
      <c r="AU888" s="137"/>
      <c r="AV888" s="137"/>
      <c r="AW888" s="137"/>
      <c r="AX888" s="1"/>
      <c r="AY888" s="1"/>
      <c r="AZ888" s="1"/>
    </row>
    <row r="889" ht="31.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2"/>
      <c r="AF889" s="1"/>
      <c r="AG889" s="1"/>
      <c r="AH889" s="2"/>
      <c r="AI889" s="2"/>
      <c r="AJ889" s="136"/>
      <c r="AK889" s="137"/>
      <c r="AL889" s="137"/>
      <c r="AM889" s="137"/>
      <c r="AN889" s="137"/>
      <c r="AO889" s="137"/>
      <c r="AP889" s="137"/>
      <c r="AQ889" s="137"/>
      <c r="AR889" s="137"/>
      <c r="AS889" s="137"/>
      <c r="AT889" s="137"/>
      <c r="AU889" s="137"/>
      <c r="AV889" s="137"/>
      <c r="AW889" s="137"/>
      <c r="AX889" s="1"/>
      <c r="AY889" s="1"/>
      <c r="AZ889" s="1"/>
    </row>
    <row r="890" ht="31.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2"/>
      <c r="AF890" s="1"/>
      <c r="AG890" s="1"/>
      <c r="AH890" s="2"/>
      <c r="AI890" s="2"/>
      <c r="AJ890" s="136"/>
      <c r="AK890" s="137"/>
      <c r="AL890" s="137"/>
      <c r="AM890" s="137"/>
      <c r="AN890" s="137"/>
      <c r="AO890" s="137"/>
      <c r="AP890" s="137"/>
      <c r="AQ890" s="137"/>
      <c r="AR890" s="137"/>
      <c r="AS890" s="137"/>
      <c r="AT890" s="137"/>
      <c r="AU890" s="137"/>
      <c r="AV890" s="137"/>
      <c r="AW890" s="137"/>
      <c r="AX890" s="1"/>
      <c r="AY890" s="1"/>
      <c r="AZ890" s="1"/>
    </row>
    <row r="891" ht="31.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2"/>
      <c r="AF891" s="1"/>
      <c r="AG891" s="1"/>
      <c r="AH891" s="2"/>
      <c r="AI891" s="2"/>
      <c r="AJ891" s="136"/>
      <c r="AK891" s="137"/>
      <c r="AL891" s="137"/>
      <c r="AM891" s="137"/>
      <c r="AN891" s="137"/>
      <c r="AO891" s="137"/>
      <c r="AP891" s="137"/>
      <c r="AQ891" s="137"/>
      <c r="AR891" s="137"/>
      <c r="AS891" s="137"/>
      <c r="AT891" s="137"/>
      <c r="AU891" s="137"/>
      <c r="AV891" s="137"/>
      <c r="AW891" s="137"/>
      <c r="AX891" s="1"/>
      <c r="AY891" s="1"/>
      <c r="AZ891" s="1"/>
    </row>
    <row r="892" ht="31.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2"/>
      <c r="AF892" s="1"/>
      <c r="AG892" s="1"/>
      <c r="AH892" s="2"/>
      <c r="AI892" s="2"/>
      <c r="AJ892" s="136"/>
      <c r="AK892" s="137"/>
      <c r="AL892" s="137"/>
      <c r="AM892" s="137"/>
      <c r="AN892" s="137"/>
      <c r="AO892" s="137"/>
      <c r="AP892" s="137"/>
      <c r="AQ892" s="137"/>
      <c r="AR892" s="137"/>
      <c r="AS892" s="137"/>
      <c r="AT892" s="137"/>
      <c r="AU892" s="137"/>
      <c r="AV892" s="137"/>
      <c r="AW892" s="137"/>
      <c r="AX892" s="1"/>
      <c r="AY892" s="1"/>
      <c r="AZ892" s="1"/>
    </row>
    <row r="893" ht="31.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2"/>
      <c r="AF893" s="1"/>
      <c r="AG893" s="1"/>
      <c r="AH893" s="2"/>
      <c r="AI893" s="2"/>
      <c r="AJ893" s="136"/>
      <c r="AK893" s="137"/>
      <c r="AL893" s="137"/>
      <c r="AM893" s="137"/>
      <c r="AN893" s="137"/>
      <c r="AO893" s="137"/>
      <c r="AP893" s="137"/>
      <c r="AQ893" s="137"/>
      <c r="AR893" s="137"/>
      <c r="AS893" s="137"/>
      <c r="AT893" s="137"/>
      <c r="AU893" s="137"/>
      <c r="AV893" s="137"/>
      <c r="AW893" s="137"/>
      <c r="AX893" s="1"/>
      <c r="AY893" s="1"/>
      <c r="AZ893" s="1"/>
    </row>
    <row r="894" ht="31.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2"/>
      <c r="AF894" s="1"/>
      <c r="AG894" s="1"/>
      <c r="AH894" s="2"/>
      <c r="AI894" s="2"/>
      <c r="AJ894" s="136"/>
      <c r="AK894" s="137"/>
      <c r="AL894" s="137"/>
      <c r="AM894" s="137"/>
      <c r="AN894" s="137"/>
      <c r="AO894" s="137"/>
      <c r="AP894" s="137"/>
      <c r="AQ894" s="137"/>
      <c r="AR894" s="137"/>
      <c r="AS894" s="137"/>
      <c r="AT894" s="137"/>
      <c r="AU894" s="137"/>
      <c r="AV894" s="137"/>
      <c r="AW894" s="137"/>
      <c r="AX894" s="1"/>
      <c r="AY894" s="1"/>
      <c r="AZ894" s="1"/>
    </row>
    <row r="895" ht="31.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2"/>
      <c r="AF895" s="1"/>
      <c r="AG895" s="1"/>
      <c r="AH895" s="2"/>
      <c r="AI895" s="2"/>
      <c r="AJ895" s="136"/>
      <c r="AK895" s="137"/>
      <c r="AL895" s="137"/>
      <c r="AM895" s="137"/>
      <c r="AN895" s="137"/>
      <c r="AO895" s="137"/>
      <c r="AP895" s="137"/>
      <c r="AQ895" s="137"/>
      <c r="AR895" s="137"/>
      <c r="AS895" s="137"/>
      <c r="AT895" s="137"/>
      <c r="AU895" s="137"/>
      <c r="AV895" s="137"/>
      <c r="AW895" s="137"/>
      <c r="AX895" s="1"/>
      <c r="AY895" s="1"/>
      <c r="AZ895" s="1"/>
    </row>
    <row r="896" ht="31.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2"/>
      <c r="AF896" s="1"/>
      <c r="AG896" s="1"/>
      <c r="AH896" s="2"/>
      <c r="AI896" s="2"/>
      <c r="AJ896" s="136"/>
      <c r="AK896" s="137"/>
      <c r="AL896" s="137"/>
      <c r="AM896" s="137"/>
      <c r="AN896" s="137"/>
      <c r="AO896" s="137"/>
      <c r="AP896" s="137"/>
      <c r="AQ896" s="137"/>
      <c r="AR896" s="137"/>
      <c r="AS896" s="137"/>
      <c r="AT896" s="137"/>
      <c r="AU896" s="137"/>
      <c r="AV896" s="137"/>
      <c r="AW896" s="137"/>
      <c r="AX896" s="1"/>
      <c r="AY896" s="1"/>
      <c r="AZ896" s="1"/>
    </row>
    <row r="897" ht="31.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2"/>
      <c r="AF897" s="1"/>
      <c r="AG897" s="1"/>
      <c r="AH897" s="2"/>
      <c r="AI897" s="2"/>
      <c r="AJ897" s="136"/>
      <c r="AK897" s="137"/>
      <c r="AL897" s="137"/>
      <c r="AM897" s="137"/>
      <c r="AN897" s="137"/>
      <c r="AO897" s="137"/>
      <c r="AP897" s="137"/>
      <c r="AQ897" s="137"/>
      <c r="AR897" s="137"/>
      <c r="AS897" s="137"/>
      <c r="AT897" s="137"/>
      <c r="AU897" s="137"/>
      <c r="AV897" s="137"/>
      <c r="AW897" s="137"/>
      <c r="AX897" s="1"/>
      <c r="AY897" s="1"/>
      <c r="AZ897" s="1"/>
    </row>
    <row r="898" ht="31.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2"/>
      <c r="AF898" s="1"/>
      <c r="AG898" s="1"/>
      <c r="AH898" s="2"/>
      <c r="AI898" s="2"/>
      <c r="AJ898" s="136"/>
      <c r="AK898" s="137"/>
      <c r="AL898" s="137"/>
      <c r="AM898" s="137"/>
      <c r="AN898" s="137"/>
      <c r="AO898" s="137"/>
      <c r="AP898" s="137"/>
      <c r="AQ898" s="137"/>
      <c r="AR898" s="137"/>
      <c r="AS898" s="137"/>
      <c r="AT898" s="137"/>
      <c r="AU898" s="137"/>
      <c r="AV898" s="137"/>
      <c r="AW898" s="137"/>
      <c r="AX898" s="1"/>
      <c r="AY898" s="1"/>
      <c r="AZ898" s="1"/>
    </row>
    <row r="899" ht="31.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2"/>
      <c r="AF899" s="1"/>
      <c r="AG899" s="1"/>
      <c r="AH899" s="2"/>
      <c r="AI899" s="2"/>
      <c r="AJ899" s="136"/>
      <c r="AK899" s="137"/>
      <c r="AL899" s="137"/>
      <c r="AM899" s="137"/>
      <c r="AN899" s="137"/>
      <c r="AO899" s="137"/>
      <c r="AP899" s="137"/>
      <c r="AQ899" s="137"/>
      <c r="AR899" s="137"/>
      <c r="AS899" s="137"/>
      <c r="AT899" s="137"/>
      <c r="AU899" s="137"/>
      <c r="AV899" s="137"/>
      <c r="AW899" s="137"/>
      <c r="AX899" s="1"/>
      <c r="AY899" s="1"/>
      <c r="AZ899" s="1"/>
    </row>
    <row r="900" ht="31.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2"/>
      <c r="AF900" s="1"/>
      <c r="AG900" s="1"/>
      <c r="AH900" s="2"/>
      <c r="AI900" s="2"/>
      <c r="AJ900" s="136"/>
      <c r="AK900" s="137"/>
      <c r="AL900" s="137"/>
      <c r="AM900" s="137"/>
      <c r="AN900" s="137"/>
      <c r="AO900" s="137"/>
      <c r="AP900" s="137"/>
      <c r="AQ900" s="137"/>
      <c r="AR900" s="137"/>
      <c r="AS900" s="137"/>
      <c r="AT900" s="137"/>
      <c r="AU900" s="137"/>
      <c r="AV900" s="137"/>
      <c r="AW900" s="137"/>
      <c r="AX900" s="1"/>
      <c r="AY900" s="1"/>
      <c r="AZ900" s="1"/>
    </row>
    <row r="901" ht="31.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2"/>
      <c r="AF901" s="1"/>
      <c r="AG901" s="1"/>
      <c r="AH901" s="2"/>
      <c r="AI901" s="2"/>
      <c r="AJ901" s="136"/>
      <c r="AK901" s="137"/>
      <c r="AL901" s="137"/>
      <c r="AM901" s="137"/>
      <c r="AN901" s="137"/>
      <c r="AO901" s="137"/>
      <c r="AP901" s="137"/>
      <c r="AQ901" s="137"/>
      <c r="AR901" s="137"/>
      <c r="AS901" s="137"/>
      <c r="AT901" s="137"/>
      <c r="AU901" s="137"/>
      <c r="AV901" s="137"/>
      <c r="AW901" s="137"/>
      <c r="AX901" s="1"/>
      <c r="AY901" s="1"/>
      <c r="AZ901" s="1"/>
    </row>
    <row r="902" ht="31.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2"/>
      <c r="AF902" s="1"/>
      <c r="AG902" s="1"/>
      <c r="AH902" s="2"/>
      <c r="AI902" s="2"/>
      <c r="AJ902" s="136"/>
      <c r="AK902" s="137"/>
      <c r="AL902" s="137"/>
      <c r="AM902" s="137"/>
      <c r="AN902" s="137"/>
      <c r="AO902" s="137"/>
      <c r="AP902" s="137"/>
      <c r="AQ902" s="137"/>
      <c r="AR902" s="137"/>
      <c r="AS902" s="137"/>
      <c r="AT902" s="137"/>
      <c r="AU902" s="137"/>
      <c r="AV902" s="137"/>
      <c r="AW902" s="137"/>
      <c r="AX902" s="1"/>
      <c r="AY902" s="1"/>
      <c r="AZ902" s="1"/>
    </row>
    <row r="903" ht="31.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2"/>
      <c r="AF903" s="1"/>
      <c r="AG903" s="1"/>
      <c r="AH903" s="2"/>
      <c r="AI903" s="2"/>
      <c r="AJ903" s="136"/>
      <c r="AK903" s="137"/>
      <c r="AL903" s="137"/>
      <c r="AM903" s="137"/>
      <c r="AN903" s="137"/>
      <c r="AO903" s="137"/>
      <c r="AP903" s="137"/>
      <c r="AQ903" s="137"/>
      <c r="AR903" s="137"/>
      <c r="AS903" s="137"/>
      <c r="AT903" s="137"/>
      <c r="AU903" s="137"/>
      <c r="AV903" s="137"/>
      <c r="AW903" s="137"/>
      <c r="AX903" s="1"/>
      <c r="AY903" s="1"/>
      <c r="AZ903" s="1"/>
    </row>
    <row r="904" ht="31.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2"/>
      <c r="AF904" s="1"/>
      <c r="AG904" s="1"/>
      <c r="AH904" s="2"/>
      <c r="AI904" s="2"/>
      <c r="AJ904" s="136"/>
      <c r="AK904" s="137"/>
      <c r="AL904" s="137"/>
      <c r="AM904" s="137"/>
      <c r="AN904" s="137"/>
      <c r="AO904" s="137"/>
      <c r="AP904" s="137"/>
      <c r="AQ904" s="137"/>
      <c r="AR904" s="137"/>
      <c r="AS904" s="137"/>
      <c r="AT904" s="137"/>
      <c r="AU904" s="137"/>
      <c r="AV904" s="137"/>
      <c r="AW904" s="137"/>
      <c r="AX904" s="1"/>
      <c r="AY904" s="1"/>
      <c r="AZ904" s="1"/>
    </row>
    <row r="905" ht="31.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2"/>
      <c r="AF905" s="1"/>
      <c r="AG905" s="1"/>
      <c r="AH905" s="2"/>
      <c r="AI905" s="2"/>
      <c r="AJ905" s="136"/>
      <c r="AK905" s="137"/>
      <c r="AL905" s="137"/>
      <c r="AM905" s="137"/>
      <c r="AN905" s="137"/>
      <c r="AO905" s="137"/>
      <c r="AP905" s="137"/>
      <c r="AQ905" s="137"/>
      <c r="AR905" s="137"/>
      <c r="AS905" s="137"/>
      <c r="AT905" s="137"/>
      <c r="AU905" s="137"/>
      <c r="AV905" s="137"/>
      <c r="AW905" s="137"/>
      <c r="AX905" s="1"/>
      <c r="AY905" s="1"/>
      <c r="AZ905" s="1"/>
    </row>
    <row r="906" ht="31.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2"/>
      <c r="AF906" s="1"/>
      <c r="AG906" s="1"/>
      <c r="AH906" s="2"/>
      <c r="AI906" s="2"/>
      <c r="AJ906" s="136"/>
      <c r="AK906" s="137"/>
      <c r="AL906" s="137"/>
      <c r="AM906" s="137"/>
      <c r="AN906" s="137"/>
      <c r="AO906" s="137"/>
      <c r="AP906" s="137"/>
      <c r="AQ906" s="137"/>
      <c r="AR906" s="137"/>
      <c r="AS906" s="137"/>
      <c r="AT906" s="137"/>
      <c r="AU906" s="137"/>
      <c r="AV906" s="137"/>
      <c r="AW906" s="137"/>
      <c r="AX906" s="1"/>
      <c r="AY906" s="1"/>
      <c r="AZ906" s="1"/>
    </row>
    <row r="907" ht="31.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2"/>
      <c r="AF907" s="1"/>
      <c r="AG907" s="1"/>
      <c r="AH907" s="2"/>
      <c r="AI907" s="2"/>
      <c r="AJ907" s="136"/>
      <c r="AK907" s="137"/>
      <c r="AL907" s="137"/>
      <c r="AM907" s="137"/>
      <c r="AN907" s="137"/>
      <c r="AO907" s="137"/>
      <c r="AP907" s="137"/>
      <c r="AQ907" s="137"/>
      <c r="AR907" s="137"/>
      <c r="AS907" s="137"/>
      <c r="AT907" s="137"/>
      <c r="AU907" s="137"/>
      <c r="AV907" s="137"/>
      <c r="AW907" s="137"/>
      <c r="AX907" s="1"/>
      <c r="AY907" s="1"/>
      <c r="AZ907" s="1"/>
    </row>
    <row r="908" ht="31.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2"/>
      <c r="AF908" s="1"/>
      <c r="AG908" s="1"/>
      <c r="AH908" s="2"/>
      <c r="AI908" s="2"/>
      <c r="AJ908" s="136"/>
      <c r="AK908" s="137"/>
      <c r="AL908" s="137"/>
      <c r="AM908" s="137"/>
      <c r="AN908" s="137"/>
      <c r="AO908" s="137"/>
      <c r="AP908" s="137"/>
      <c r="AQ908" s="137"/>
      <c r="AR908" s="137"/>
      <c r="AS908" s="137"/>
      <c r="AT908" s="137"/>
      <c r="AU908" s="137"/>
      <c r="AV908" s="137"/>
      <c r="AW908" s="137"/>
      <c r="AX908" s="1"/>
      <c r="AY908" s="1"/>
      <c r="AZ908" s="1"/>
    </row>
    <row r="909" ht="31.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2"/>
      <c r="AF909" s="1"/>
      <c r="AG909" s="1"/>
      <c r="AH909" s="2"/>
      <c r="AI909" s="2"/>
      <c r="AJ909" s="136"/>
      <c r="AK909" s="137"/>
      <c r="AL909" s="137"/>
      <c r="AM909" s="137"/>
      <c r="AN909" s="137"/>
      <c r="AO909" s="137"/>
      <c r="AP909" s="137"/>
      <c r="AQ909" s="137"/>
      <c r="AR909" s="137"/>
      <c r="AS909" s="137"/>
      <c r="AT909" s="137"/>
      <c r="AU909" s="137"/>
      <c r="AV909" s="137"/>
      <c r="AW909" s="137"/>
      <c r="AX909" s="1"/>
      <c r="AY909" s="1"/>
      <c r="AZ909" s="1"/>
    </row>
    <row r="910" ht="31.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2"/>
      <c r="AF910" s="1"/>
      <c r="AG910" s="1"/>
      <c r="AH910" s="2"/>
      <c r="AI910" s="2"/>
      <c r="AJ910" s="136"/>
      <c r="AK910" s="137"/>
      <c r="AL910" s="137"/>
      <c r="AM910" s="137"/>
      <c r="AN910" s="137"/>
      <c r="AO910" s="137"/>
      <c r="AP910" s="137"/>
      <c r="AQ910" s="137"/>
      <c r="AR910" s="137"/>
      <c r="AS910" s="137"/>
      <c r="AT910" s="137"/>
      <c r="AU910" s="137"/>
      <c r="AV910" s="137"/>
      <c r="AW910" s="137"/>
      <c r="AX910" s="1"/>
      <c r="AY910" s="1"/>
      <c r="AZ910" s="1"/>
    </row>
    <row r="911" ht="31.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2"/>
      <c r="AF911" s="1"/>
      <c r="AG911" s="1"/>
      <c r="AH911" s="2"/>
      <c r="AI911" s="2"/>
      <c r="AJ911" s="136"/>
      <c r="AK911" s="137"/>
      <c r="AL911" s="137"/>
      <c r="AM911" s="137"/>
      <c r="AN911" s="137"/>
      <c r="AO911" s="137"/>
      <c r="AP911" s="137"/>
      <c r="AQ911" s="137"/>
      <c r="AR911" s="137"/>
      <c r="AS911" s="137"/>
      <c r="AT911" s="137"/>
      <c r="AU911" s="137"/>
      <c r="AV911" s="137"/>
      <c r="AW911" s="137"/>
      <c r="AX911" s="1"/>
      <c r="AY911" s="1"/>
      <c r="AZ911" s="1"/>
    </row>
    <row r="912" ht="31.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2"/>
      <c r="AF912" s="1"/>
      <c r="AG912" s="1"/>
      <c r="AH912" s="2"/>
      <c r="AI912" s="2"/>
      <c r="AJ912" s="136"/>
      <c r="AK912" s="137"/>
      <c r="AL912" s="137"/>
      <c r="AM912" s="137"/>
      <c r="AN912" s="137"/>
      <c r="AO912" s="137"/>
      <c r="AP912" s="137"/>
      <c r="AQ912" s="137"/>
      <c r="AR912" s="137"/>
      <c r="AS912" s="137"/>
      <c r="AT912" s="137"/>
      <c r="AU912" s="137"/>
      <c r="AV912" s="137"/>
      <c r="AW912" s="137"/>
      <c r="AX912" s="1"/>
      <c r="AY912" s="1"/>
      <c r="AZ912" s="1"/>
    </row>
    <row r="913" ht="31.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2"/>
      <c r="AF913" s="1"/>
      <c r="AG913" s="1"/>
      <c r="AH913" s="2"/>
      <c r="AI913" s="2"/>
      <c r="AJ913" s="136"/>
      <c r="AK913" s="137"/>
      <c r="AL913" s="137"/>
      <c r="AM913" s="137"/>
      <c r="AN913" s="137"/>
      <c r="AO913" s="137"/>
      <c r="AP913" s="137"/>
      <c r="AQ913" s="137"/>
      <c r="AR913" s="137"/>
      <c r="AS913" s="137"/>
      <c r="AT913" s="137"/>
      <c r="AU913" s="137"/>
      <c r="AV913" s="137"/>
      <c r="AW913" s="137"/>
      <c r="AX913" s="1"/>
      <c r="AY913" s="1"/>
      <c r="AZ913" s="1"/>
    </row>
    <row r="914" ht="31.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2"/>
      <c r="AF914" s="1"/>
      <c r="AG914" s="1"/>
      <c r="AH914" s="2"/>
      <c r="AI914" s="2"/>
      <c r="AJ914" s="136"/>
      <c r="AK914" s="137"/>
      <c r="AL914" s="137"/>
      <c r="AM914" s="137"/>
      <c r="AN914" s="137"/>
      <c r="AO914" s="137"/>
      <c r="AP914" s="137"/>
      <c r="AQ914" s="137"/>
      <c r="AR914" s="137"/>
      <c r="AS914" s="137"/>
      <c r="AT914" s="137"/>
      <c r="AU914" s="137"/>
      <c r="AV914" s="137"/>
      <c r="AW914" s="137"/>
      <c r="AX914" s="1"/>
      <c r="AY914" s="1"/>
      <c r="AZ914" s="1"/>
    </row>
    <row r="915" ht="31.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2"/>
      <c r="AF915" s="1"/>
      <c r="AG915" s="1"/>
      <c r="AH915" s="2"/>
      <c r="AI915" s="2"/>
      <c r="AJ915" s="136"/>
      <c r="AK915" s="137"/>
      <c r="AL915" s="137"/>
      <c r="AM915" s="137"/>
      <c r="AN915" s="137"/>
      <c r="AO915" s="137"/>
      <c r="AP915" s="137"/>
      <c r="AQ915" s="137"/>
      <c r="AR915" s="137"/>
      <c r="AS915" s="137"/>
      <c r="AT915" s="137"/>
      <c r="AU915" s="137"/>
      <c r="AV915" s="137"/>
      <c r="AW915" s="137"/>
      <c r="AX915" s="1"/>
      <c r="AY915" s="1"/>
      <c r="AZ915" s="1"/>
    </row>
    <row r="916" ht="31.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2"/>
      <c r="AF916" s="1"/>
      <c r="AG916" s="1"/>
      <c r="AH916" s="2"/>
      <c r="AI916" s="2"/>
      <c r="AJ916" s="136"/>
      <c r="AK916" s="137"/>
      <c r="AL916" s="137"/>
      <c r="AM916" s="137"/>
      <c r="AN916" s="137"/>
      <c r="AO916" s="137"/>
      <c r="AP916" s="137"/>
      <c r="AQ916" s="137"/>
      <c r="AR916" s="137"/>
      <c r="AS916" s="137"/>
      <c r="AT916" s="137"/>
      <c r="AU916" s="137"/>
      <c r="AV916" s="137"/>
      <c r="AW916" s="137"/>
      <c r="AX916" s="1"/>
      <c r="AY916" s="1"/>
      <c r="AZ916" s="1"/>
    </row>
    <row r="917" ht="31.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2"/>
      <c r="AF917" s="1"/>
      <c r="AG917" s="1"/>
      <c r="AH917" s="2"/>
      <c r="AI917" s="2"/>
      <c r="AJ917" s="136"/>
      <c r="AK917" s="137"/>
      <c r="AL917" s="137"/>
      <c r="AM917" s="137"/>
      <c r="AN917" s="137"/>
      <c r="AO917" s="137"/>
      <c r="AP917" s="137"/>
      <c r="AQ917" s="137"/>
      <c r="AR917" s="137"/>
      <c r="AS917" s="137"/>
      <c r="AT917" s="137"/>
      <c r="AU917" s="137"/>
      <c r="AV917" s="137"/>
      <c r="AW917" s="137"/>
      <c r="AX917" s="1"/>
      <c r="AY917" s="1"/>
      <c r="AZ917" s="1"/>
    </row>
    <row r="918" ht="31.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2"/>
      <c r="AF918" s="1"/>
      <c r="AG918" s="1"/>
      <c r="AH918" s="2"/>
      <c r="AI918" s="2"/>
      <c r="AJ918" s="136"/>
      <c r="AK918" s="137"/>
      <c r="AL918" s="137"/>
      <c r="AM918" s="137"/>
      <c r="AN918" s="137"/>
      <c r="AO918" s="137"/>
      <c r="AP918" s="137"/>
      <c r="AQ918" s="137"/>
      <c r="AR918" s="137"/>
      <c r="AS918" s="137"/>
      <c r="AT918" s="137"/>
      <c r="AU918" s="137"/>
      <c r="AV918" s="137"/>
      <c r="AW918" s="137"/>
      <c r="AX918" s="1"/>
      <c r="AY918" s="1"/>
      <c r="AZ918" s="1"/>
    </row>
    <row r="919" ht="31.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2"/>
      <c r="AF919" s="1"/>
      <c r="AG919" s="1"/>
      <c r="AH919" s="2"/>
      <c r="AI919" s="2"/>
      <c r="AJ919" s="136"/>
      <c r="AK919" s="137"/>
      <c r="AL919" s="137"/>
      <c r="AM919" s="137"/>
      <c r="AN919" s="137"/>
      <c r="AO919" s="137"/>
      <c r="AP919" s="137"/>
      <c r="AQ919" s="137"/>
      <c r="AR919" s="137"/>
      <c r="AS919" s="137"/>
      <c r="AT919" s="137"/>
      <c r="AU919" s="137"/>
      <c r="AV919" s="137"/>
      <c r="AW919" s="137"/>
      <c r="AX919" s="1"/>
      <c r="AY919" s="1"/>
      <c r="AZ919" s="1"/>
    </row>
    <row r="920" ht="31.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2"/>
      <c r="AF920" s="1"/>
      <c r="AG920" s="1"/>
      <c r="AH920" s="2"/>
      <c r="AI920" s="2"/>
      <c r="AJ920" s="136"/>
      <c r="AK920" s="137"/>
      <c r="AL920" s="137"/>
      <c r="AM920" s="137"/>
      <c r="AN920" s="137"/>
      <c r="AO920" s="137"/>
      <c r="AP920" s="137"/>
      <c r="AQ920" s="137"/>
      <c r="AR920" s="137"/>
      <c r="AS920" s="137"/>
      <c r="AT920" s="137"/>
      <c r="AU920" s="137"/>
      <c r="AV920" s="137"/>
      <c r="AW920" s="137"/>
      <c r="AX920" s="1"/>
      <c r="AY920" s="1"/>
      <c r="AZ920" s="1"/>
    </row>
    <row r="921" ht="31.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2"/>
      <c r="AF921" s="1"/>
      <c r="AG921" s="1"/>
      <c r="AH921" s="2"/>
      <c r="AI921" s="2"/>
      <c r="AJ921" s="136"/>
      <c r="AK921" s="137"/>
      <c r="AL921" s="137"/>
      <c r="AM921" s="137"/>
      <c r="AN921" s="137"/>
      <c r="AO921" s="137"/>
      <c r="AP921" s="137"/>
      <c r="AQ921" s="137"/>
      <c r="AR921" s="137"/>
      <c r="AS921" s="137"/>
      <c r="AT921" s="137"/>
      <c r="AU921" s="137"/>
      <c r="AV921" s="137"/>
      <c r="AW921" s="137"/>
      <c r="AX921" s="1"/>
      <c r="AY921" s="1"/>
      <c r="AZ921" s="1"/>
    </row>
    <row r="922" ht="31.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2"/>
      <c r="AF922" s="1"/>
      <c r="AG922" s="1"/>
      <c r="AH922" s="2"/>
      <c r="AI922" s="2"/>
      <c r="AJ922" s="136"/>
      <c r="AK922" s="137"/>
      <c r="AL922" s="137"/>
      <c r="AM922" s="137"/>
      <c r="AN922" s="137"/>
      <c r="AO922" s="137"/>
      <c r="AP922" s="137"/>
      <c r="AQ922" s="137"/>
      <c r="AR922" s="137"/>
      <c r="AS922" s="137"/>
      <c r="AT922" s="137"/>
      <c r="AU922" s="137"/>
      <c r="AV922" s="137"/>
      <c r="AW922" s="137"/>
      <c r="AX922" s="1"/>
      <c r="AY922" s="1"/>
      <c r="AZ922" s="1"/>
    </row>
    <row r="923" ht="31.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2"/>
      <c r="AF923" s="1"/>
      <c r="AG923" s="1"/>
      <c r="AH923" s="2"/>
      <c r="AI923" s="2"/>
      <c r="AJ923" s="136"/>
      <c r="AK923" s="137"/>
      <c r="AL923" s="137"/>
      <c r="AM923" s="137"/>
      <c r="AN923" s="137"/>
      <c r="AO923" s="137"/>
      <c r="AP923" s="137"/>
      <c r="AQ923" s="137"/>
      <c r="AR923" s="137"/>
      <c r="AS923" s="137"/>
      <c r="AT923" s="137"/>
      <c r="AU923" s="137"/>
      <c r="AV923" s="137"/>
      <c r="AW923" s="137"/>
      <c r="AX923" s="1"/>
      <c r="AY923" s="1"/>
      <c r="AZ923" s="1"/>
    </row>
    <row r="924" ht="31.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2"/>
      <c r="AF924" s="1"/>
      <c r="AG924" s="1"/>
      <c r="AH924" s="2"/>
      <c r="AI924" s="2"/>
      <c r="AJ924" s="136"/>
      <c r="AK924" s="137"/>
      <c r="AL924" s="137"/>
      <c r="AM924" s="137"/>
      <c r="AN924" s="137"/>
      <c r="AO924" s="137"/>
      <c r="AP924" s="137"/>
      <c r="AQ924" s="137"/>
      <c r="AR924" s="137"/>
      <c r="AS924" s="137"/>
      <c r="AT924" s="137"/>
      <c r="AU924" s="137"/>
      <c r="AV924" s="137"/>
      <c r="AW924" s="137"/>
      <c r="AX924" s="1"/>
      <c r="AY924" s="1"/>
      <c r="AZ924" s="1"/>
    </row>
    <row r="925" ht="31.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2"/>
      <c r="AF925" s="1"/>
      <c r="AG925" s="1"/>
      <c r="AH925" s="2"/>
      <c r="AI925" s="2"/>
      <c r="AJ925" s="136"/>
      <c r="AK925" s="137"/>
      <c r="AL925" s="137"/>
      <c r="AM925" s="137"/>
      <c r="AN925" s="137"/>
      <c r="AO925" s="137"/>
      <c r="AP925" s="137"/>
      <c r="AQ925" s="137"/>
      <c r="AR925" s="137"/>
      <c r="AS925" s="137"/>
      <c r="AT925" s="137"/>
      <c r="AU925" s="137"/>
      <c r="AV925" s="137"/>
      <c r="AW925" s="137"/>
      <c r="AX925" s="1"/>
      <c r="AY925" s="1"/>
      <c r="AZ925" s="1"/>
    </row>
    <row r="926" ht="31.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2"/>
      <c r="AF926" s="1"/>
      <c r="AG926" s="1"/>
      <c r="AH926" s="2"/>
      <c r="AI926" s="2"/>
      <c r="AJ926" s="136"/>
      <c r="AK926" s="137"/>
      <c r="AL926" s="137"/>
      <c r="AM926" s="137"/>
      <c r="AN926" s="137"/>
      <c r="AO926" s="137"/>
      <c r="AP926" s="137"/>
      <c r="AQ926" s="137"/>
      <c r="AR926" s="137"/>
      <c r="AS926" s="137"/>
      <c r="AT926" s="137"/>
      <c r="AU926" s="137"/>
      <c r="AV926" s="137"/>
      <c r="AW926" s="137"/>
      <c r="AX926" s="1"/>
      <c r="AY926" s="1"/>
      <c r="AZ926" s="1"/>
    </row>
    <row r="927" ht="31.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2"/>
      <c r="AF927" s="1"/>
      <c r="AG927" s="1"/>
      <c r="AH927" s="2"/>
      <c r="AI927" s="2"/>
      <c r="AJ927" s="136"/>
      <c r="AK927" s="137"/>
      <c r="AL927" s="137"/>
      <c r="AM927" s="137"/>
      <c r="AN927" s="137"/>
      <c r="AO927" s="137"/>
      <c r="AP927" s="137"/>
      <c r="AQ927" s="137"/>
      <c r="AR927" s="137"/>
      <c r="AS927" s="137"/>
      <c r="AT927" s="137"/>
      <c r="AU927" s="137"/>
      <c r="AV927" s="137"/>
      <c r="AW927" s="137"/>
      <c r="AX927" s="1"/>
      <c r="AY927" s="1"/>
      <c r="AZ927" s="1"/>
    </row>
    <row r="928" ht="31.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2"/>
      <c r="AF928" s="1"/>
      <c r="AG928" s="1"/>
      <c r="AH928" s="2"/>
      <c r="AI928" s="2"/>
      <c r="AJ928" s="136"/>
      <c r="AK928" s="137"/>
      <c r="AL928" s="137"/>
      <c r="AM928" s="137"/>
      <c r="AN928" s="137"/>
      <c r="AO928" s="137"/>
      <c r="AP928" s="137"/>
      <c r="AQ928" s="137"/>
      <c r="AR928" s="137"/>
      <c r="AS928" s="137"/>
      <c r="AT928" s="137"/>
      <c r="AU928" s="137"/>
      <c r="AV928" s="137"/>
      <c r="AW928" s="137"/>
      <c r="AX928" s="1"/>
      <c r="AY928" s="1"/>
      <c r="AZ928" s="1"/>
    </row>
    <row r="929" ht="31.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2"/>
      <c r="AF929" s="1"/>
      <c r="AG929" s="1"/>
      <c r="AH929" s="2"/>
      <c r="AI929" s="2"/>
      <c r="AJ929" s="136"/>
      <c r="AK929" s="137"/>
      <c r="AL929" s="137"/>
      <c r="AM929" s="137"/>
      <c r="AN929" s="137"/>
      <c r="AO929" s="137"/>
      <c r="AP929" s="137"/>
      <c r="AQ929" s="137"/>
      <c r="AR929" s="137"/>
      <c r="AS929" s="137"/>
      <c r="AT929" s="137"/>
      <c r="AU929" s="137"/>
      <c r="AV929" s="137"/>
      <c r="AW929" s="137"/>
      <c r="AX929" s="1"/>
      <c r="AY929" s="1"/>
      <c r="AZ929" s="1"/>
    </row>
    <row r="930" ht="31.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2"/>
      <c r="AF930" s="1"/>
      <c r="AG930" s="1"/>
      <c r="AH930" s="2"/>
      <c r="AI930" s="2"/>
      <c r="AJ930" s="136"/>
      <c r="AK930" s="137"/>
      <c r="AL930" s="137"/>
      <c r="AM930" s="137"/>
      <c r="AN930" s="137"/>
      <c r="AO930" s="137"/>
      <c r="AP930" s="137"/>
      <c r="AQ930" s="137"/>
      <c r="AR930" s="137"/>
      <c r="AS930" s="137"/>
      <c r="AT930" s="137"/>
      <c r="AU930" s="137"/>
      <c r="AV930" s="137"/>
      <c r="AW930" s="137"/>
      <c r="AX930" s="1"/>
      <c r="AY930" s="1"/>
      <c r="AZ930" s="1"/>
    </row>
    <row r="931" ht="31.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2"/>
      <c r="AF931" s="1"/>
      <c r="AG931" s="1"/>
      <c r="AH931" s="2"/>
      <c r="AI931" s="2"/>
      <c r="AJ931" s="136"/>
      <c r="AK931" s="137"/>
      <c r="AL931" s="137"/>
      <c r="AM931" s="137"/>
      <c r="AN931" s="137"/>
      <c r="AO931" s="137"/>
      <c r="AP931" s="137"/>
      <c r="AQ931" s="137"/>
      <c r="AR931" s="137"/>
      <c r="AS931" s="137"/>
      <c r="AT931" s="137"/>
      <c r="AU931" s="137"/>
      <c r="AV931" s="137"/>
      <c r="AW931" s="137"/>
      <c r="AX931" s="1"/>
      <c r="AY931" s="1"/>
      <c r="AZ931" s="1"/>
    </row>
    <row r="932" ht="31.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2"/>
      <c r="AF932" s="1"/>
      <c r="AG932" s="1"/>
      <c r="AH932" s="2"/>
      <c r="AI932" s="2"/>
      <c r="AJ932" s="136"/>
      <c r="AK932" s="137"/>
      <c r="AL932" s="137"/>
      <c r="AM932" s="137"/>
      <c r="AN932" s="137"/>
      <c r="AO932" s="137"/>
      <c r="AP932" s="137"/>
      <c r="AQ932" s="137"/>
      <c r="AR932" s="137"/>
      <c r="AS932" s="137"/>
      <c r="AT932" s="137"/>
      <c r="AU932" s="137"/>
      <c r="AV932" s="137"/>
      <c r="AW932" s="137"/>
      <c r="AX932" s="1"/>
      <c r="AY932" s="1"/>
      <c r="AZ932" s="1"/>
    </row>
    <row r="933" ht="31.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2"/>
      <c r="AF933" s="1"/>
      <c r="AG933" s="1"/>
      <c r="AH933" s="2"/>
      <c r="AI933" s="2"/>
      <c r="AJ933" s="136"/>
      <c r="AK933" s="137"/>
      <c r="AL933" s="137"/>
      <c r="AM933" s="137"/>
      <c r="AN933" s="137"/>
      <c r="AO933" s="137"/>
      <c r="AP933" s="137"/>
      <c r="AQ933" s="137"/>
      <c r="AR933" s="137"/>
      <c r="AS933" s="137"/>
      <c r="AT933" s="137"/>
      <c r="AU933" s="137"/>
      <c r="AV933" s="137"/>
      <c r="AW933" s="137"/>
      <c r="AX933" s="1"/>
      <c r="AY933" s="1"/>
      <c r="AZ933" s="1"/>
    </row>
    <row r="934" ht="31.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2"/>
      <c r="AF934" s="1"/>
      <c r="AG934" s="1"/>
      <c r="AH934" s="2"/>
      <c r="AI934" s="2"/>
      <c r="AJ934" s="136"/>
      <c r="AK934" s="137"/>
      <c r="AL934" s="137"/>
      <c r="AM934" s="137"/>
      <c r="AN934" s="137"/>
      <c r="AO934" s="137"/>
      <c r="AP934" s="137"/>
      <c r="AQ934" s="137"/>
      <c r="AR934" s="137"/>
      <c r="AS934" s="137"/>
      <c r="AT934" s="137"/>
      <c r="AU934" s="137"/>
      <c r="AV934" s="137"/>
      <c r="AW934" s="137"/>
      <c r="AX934" s="1"/>
      <c r="AY934" s="1"/>
      <c r="AZ934" s="1"/>
    </row>
    <row r="935" ht="31.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2"/>
      <c r="AF935" s="1"/>
      <c r="AG935" s="1"/>
      <c r="AH935" s="2"/>
      <c r="AI935" s="2"/>
      <c r="AJ935" s="136"/>
      <c r="AK935" s="137"/>
      <c r="AL935" s="137"/>
      <c r="AM935" s="137"/>
      <c r="AN935" s="137"/>
      <c r="AO935" s="137"/>
      <c r="AP935" s="137"/>
      <c r="AQ935" s="137"/>
      <c r="AR935" s="137"/>
      <c r="AS935" s="137"/>
      <c r="AT935" s="137"/>
      <c r="AU935" s="137"/>
      <c r="AV935" s="137"/>
      <c r="AW935" s="137"/>
      <c r="AX935" s="1"/>
      <c r="AY935" s="1"/>
      <c r="AZ935" s="1"/>
    </row>
    <row r="936" ht="31.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2"/>
      <c r="AF936" s="1"/>
      <c r="AG936" s="1"/>
      <c r="AH936" s="2"/>
      <c r="AI936" s="2"/>
      <c r="AJ936" s="136"/>
      <c r="AK936" s="137"/>
      <c r="AL936" s="137"/>
      <c r="AM936" s="137"/>
      <c r="AN936" s="137"/>
      <c r="AO936" s="137"/>
      <c r="AP936" s="137"/>
      <c r="AQ936" s="137"/>
      <c r="AR936" s="137"/>
      <c r="AS936" s="137"/>
      <c r="AT936" s="137"/>
      <c r="AU936" s="137"/>
      <c r="AV936" s="137"/>
      <c r="AW936" s="137"/>
      <c r="AX936" s="1"/>
      <c r="AY936" s="1"/>
      <c r="AZ936" s="1"/>
    </row>
    <row r="937" ht="31.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2"/>
      <c r="AF937" s="1"/>
      <c r="AG937" s="1"/>
      <c r="AH937" s="2"/>
      <c r="AI937" s="2"/>
      <c r="AJ937" s="136"/>
      <c r="AK937" s="137"/>
      <c r="AL937" s="137"/>
      <c r="AM937" s="137"/>
      <c r="AN937" s="137"/>
      <c r="AO937" s="137"/>
      <c r="AP937" s="137"/>
      <c r="AQ937" s="137"/>
      <c r="AR937" s="137"/>
      <c r="AS937" s="137"/>
      <c r="AT937" s="137"/>
      <c r="AU937" s="137"/>
      <c r="AV937" s="137"/>
      <c r="AW937" s="137"/>
      <c r="AX937" s="1"/>
      <c r="AY937" s="1"/>
      <c r="AZ937" s="1"/>
    </row>
    <row r="938" ht="31.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2"/>
      <c r="AF938" s="1"/>
      <c r="AG938" s="1"/>
      <c r="AH938" s="2"/>
      <c r="AI938" s="2"/>
      <c r="AJ938" s="136"/>
      <c r="AK938" s="137"/>
      <c r="AL938" s="137"/>
      <c r="AM938" s="137"/>
      <c r="AN938" s="137"/>
      <c r="AO938" s="137"/>
      <c r="AP938" s="137"/>
      <c r="AQ938" s="137"/>
      <c r="AR938" s="137"/>
      <c r="AS938" s="137"/>
      <c r="AT938" s="137"/>
      <c r="AU938" s="137"/>
      <c r="AV938" s="137"/>
      <c r="AW938" s="137"/>
      <c r="AX938" s="1"/>
      <c r="AY938" s="1"/>
      <c r="AZ938" s="1"/>
    </row>
    <row r="939" ht="31.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2"/>
      <c r="AF939" s="1"/>
      <c r="AG939" s="1"/>
      <c r="AH939" s="2"/>
      <c r="AI939" s="2"/>
      <c r="AJ939" s="136"/>
      <c r="AK939" s="137"/>
      <c r="AL939" s="137"/>
      <c r="AM939" s="137"/>
      <c r="AN939" s="137"/>
      <c r="AO939" s="137"/>
      <c r="AP939" s="137"/>
      <c r="AQ939" s="137"/>
      <c r="AR939" s="137"/>
      <c r="AS939" s="137"/>
      <c r="AT939" s="137"/>
      <c r="AU939" s="137"/>
      <c r="AV939" s="137"/>
      <c r="AW939" s="137"/>
      <c r="AX939" s="1"/>
      <c r="AY939" s="1"/>
      <c r="AZ939" s="1"/>
    </row>
    <row r="940" ht="31.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2"/>
      <c r="AF940" s="1"/>
      <c r="AG940" s="1"/>
      <c r="AH940" s="2"/>
      <c r="AI940" s="2"/>
      <c r="AJ940" s="136"/>
      <c r="AK940" s="137"/>
      <c r="AL940" s="137"/>
      <c r="AM940" s="137"/>
      <c r="AN940" s="137"/>
      <c r="AO940" s="137"/>
      <c r="AP940" s="137"/>
      <c r="AQ940" s="137"/>
      <c r="AR940" s="137"/>
      <c r="AS940" s="137"/>
      <c r="AT940" s="137"/>
      <c r="AU940" s="137"/>
      <c r="AV940" s="137"/>
      <c r="AW940" s="137"/>
      <c r="AX940" s="1"/>
      <c r="AY940" s="1"/>
      <c r="AZ940" s="1"/>
    </row>
    <row r="941" ht="31.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2"/>
      <c r="AF941" s="1"/>
      <c r="AG941" s="1"/>
      <c r="AH941" s="2"/>
      <c r="AI941" s="2"/>
      <c r="AJ941" s="136"/>
      <c r="AK941" s="137"/>
      <c r="AL941" s="137"/>
      <c r="AM941" s="137"/>
      <c r="AN941" s="137"/>
      <c r="AO941" s="137"/>
      <c r="AP941" s="137"/>
      <c r="AQ941" s="137"/>
      <c r="AR941" s="137"/>
      <c r="AS941" s="137"/>
      <c r="AT941" s="137"/>
      <c r="AU941" s="137"/>
      <c r="AV941" s="137"/>
      <c r="AW941" s="137"/>
      <c r="AX941" s="1"/>
      <c r="AY941" s="1"/>
      <c r="AZ941" s="1"/>
    </row>
    <row r="942" ht="31.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2"/>
      <c r="AF942" s="1"/>
      <c r="AG942" s="1"/>
      <c r="AH942" s="2"/>
      <c r="AI942" s="2"/>
      <c r="AJ942" s="136"/>
      <c r="AK942" s="137"/>
      <c r="AL942" s="137"/>
      <c r="AM942" s="137"/>
      <c r="AN942" s="137"/>
      <c r="AO942" s="137"/>
      <c r="AP942" s="137"/>
      <c r="AQ942" s="137"/>
      <c r="AR942" s="137"/>
      <c r="AS942" s="137"/>
      <c r="AT942" s="137"/>
      <c r="AU942" s="137"/>
      <c r="AV942" s="137"/>
      <c r="AW942" s="137"/>
      <c r="AX942" s="1"/>
      <c r="AY942" s="1"/>
      <c r="AZ942" s="1"/>
    </row>
    <row r="943" ht="31.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2"/>
      <c r="AF943" s="1"/>
      <c r="AG943" s="1"/>
      <c r="AH943" s="2"/>
      <c r="AI943" s="2"/>
      <c r="AJ943" s="136"/>
      <c r="AK943" s="137"/>
      <c r="AL943" s="137"/>
      <c r="AM943" s="137"/>
      <c r="AN943" s="137"/>
      <c r="AO943" s="137"/>
      <c r="AP943" s="137"/>
      <c r="AQ943" s="137"/>
      <c r="AR943" s="137"/>
      <c r="AS943" s="137"/>
      <c r="AT943" s="137"/>
      <c r="AU943" s="137"/>
      <c r="AV943" s="137"/>
      <c r="AW943" s="137"/>
      <c r="AX943" s="1"/>
      <c r="AY943" s="1"/>
      <c r="AZ943" s="1"/>
    </row>
    <row r="944" ht="31.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2"/>
      <c r="AF944" s="1"/>
      <c r="AG944" s="1"/>
      <c r="AH944" s="2"/>
      <c r="AI944" s="2"/>
      <c r="AJ944" s="136"/>
      <c r="AK944" s="137"/>
      <c r="AL944" s="137"/>
      <c r="AM944" s="137"/>
      <c r="AN944" s="137"/>
      <c r="AO944" s="137"/>
      <c r="AP944" s="137"/>
      <c r="AQ944" s="137"/>
      <c r="AR944" s="137"/>
      <c r="AS944" s="137"/>
      <c r="AT944" s="137"/>
      <c r="AU944" s="137"/>
      <c r="AV944" s="137"/>
      <c r="AW944" s="137"/>
      <c r="AX944" s="1"/>
      <c r="AY944" s="1"/>
      <c r="AZ944" s="1"/>
    </row>
    <row r="945" ht="31.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2"/>
      <c r="AF945" s="1"/>
      <c r="AG945" s="1"/>
      <c r="AH945" s="2"/>
      <c r="AI945" s="2"/>
      <c r="AJ945" s="136"/>
      <c r="AK945" s="137"/>
      <c r="AL945" s="137"/>
      <c r="AM945" s="137"/>
      <c r="AN945" s="137"/>
      <c r="AO945" s="137"/>
      <c r="AP945" s="137"/>
      <c r="AQ945" s="137"/>
      <c r="AR945" s="137"/>
      <c r="AS945" s="137"/>
      <c r="AT945" s="137"/>
      <c r="AU945" s="137"/>
      <c r="AV945" s="137"/>
      <c r="AW945" s="137"/>
      <c r="AX945" s="1"/>
      <c r="AY945" s="1"/>
      <c r="AZ945" s="1"/>
    </row>
    <row r="946" ht="31.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2"/>
      <c r="AF946" s="1"/>
      <c r="AG946" s="1"/>
      <c r="AH946" s="2"/>
      <c r="AI946" s="2"/>
      <c r="AJ946" s="136"/>
      <c r="AK946" s="137"/>
      <c r="AL946" s="137"/>
      <c r="AM946" s="137"/>
      <c r="AN946" s="137"/>
      <c r="AO946" s="137"/>
      <c r="AP946" s="137"/>
      <c r="AQ946" s="137"/>
      <c r="AR946" s="137"/>
      <c r="AS946" s="137"/>
      <c r="AT946" s="137"/>
      <c r="AU946" s="137"/>
      <c r="AV946" s="137"/>
      <c r="AW946" s="137"/>
      <c r="AX946" s="1"/>
      <c r="AY946" s="1"/>
      <c r="AZ946" s="1"/>
    </row>
    <row r="947" ht="31.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2"/>
      <c r="AF947" s="1"/>
      <c r="AG947" s="1"/>
      <c r="AH947" s="2"/>
      <c r="AI947" s="2"/>
      <c r="AJ947" s="136"/>
      <c r="AK947" s="137"/>
      <c r="AL947" s="137"/>
      <c r="AM947" s="137"/>
      <c r="AN947" s="137"/>
      <c r="AO947" s="137"/>
      <c r="AP947" s="137"/>
      <c r="AQ947" s="137"/>
      <c r="AR947" s="137"/>
      <c r="AS947" s="137"/>
      <c r="AT947" s="137"/>
      <c r="AU947" s="137"/>
      <c r="AV947" s="137"/>
      <c r="AW947" s="137"/>
      <c r="AX947" s="1"/>
      <c r="AY947" s="1"/>
      <c r="AZ947" s="1"/>
    </row>
    <row r="948" ht="31.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2"/>
      <c r="AF948" s="1"/>
      <c r="AG948" s="1"/>
      <c r="AH948" s="2"/>
      <c r="AI948" s="2"/>
      <c r="AJ948" s="136"/>
      <c r="AK948" s="137"/>
      <c r="AL948" s="137"/>
      <c r="AM948" s="137"/>
      <c r="AN948" s="137"/>
      <c r="AO948" s="137"/>
      <c r="AP948" s="137"/>
      <c r="AQ948" s="137"/>
      <c r="AR948" s="137"/>
      <c r="AS948" s="137"/>
      <c r="AT948" s="137"/>
      <c r="AU948" s="137"/>
      <c r="AV948" s="137"/>
      <c r="AW948" s="137"/>
      <c r="AX948" s="1"/>
      <c r="AY948" s="1"/>
      <c r="AZ948" s="1"/>
    </row>
    <row r="949" ht="31.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2"/>
      <c r="AF949" s="1"/>
      <c r="AG949" s="1"/>
      <c r="AH949" s="2"/>
      <c r="AI949" s="2"/>
      <c r="AJ949" s="136"/>
      <c r="AK949" s="137"/>
      <c r="AL949" s="137"/>
      <c r="AM949" s="137"/>
      <c r="AN949" s="137"/>
      <c r="AO949" s="137"/>
      <c r="AP949" s="137"/>
      <c r="AQ949" s="137"/>
      <c r="AR949" s="137"/>
      <c r="AS949" s="137"/>
      <c r="AT949" s="137"/>
      <c r="AU949" s="137"/>
      <c r="AV949" s="137"/>
      <c r="AW949" s="137"/>
      <c r="AX949" s="1"/>
      <c r="AY949" s="1"/>
      <c r="AZ949" s="1"/>
    </row>
    <row r="950" ht="31.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2"/>
      <c r="AF950" s="1"/>
      <c r="AG950" s="1"/>
      <c r="AH950" s="2"/>
      <c r="AI950" s="2"/>
      <c r="AJ950" s="136"/>
      <c r="AK950" s="137"/>
      <c r="AL950" s="137"/>
      <c r="AM950" s="137"/>
      <c r="AN950" s="137"/>
      <c r="AO950" s="137"/>
      <c r="AP950" s="137"/>
      <c r="AQ950" s="137"/>
      <c r="AR950" s="137"/>
      <c r="AS950" s="137"/>
      <c r="AT950" s="137"/>
      <c r="AU950" s="137"/>
      <c r="AV950" s="137"/>
      <c r="AW950" s="137"/>
      <c r="AX950" s="1"/>
      <c r="AY950" s="1"/>
      <c r="AZ950" s="1"/>
    </row>
    <row r="951" ht="31.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2"/>
      <c r="AF951" s="1"/>
      <c r="AG951" s="1"/>
      <c r="AH951" s="2"/>
      <c r="AI951" s="2"/>
      <c r="AJ951" s="136"/>
      <c r="AK951" s="137"/>
      <c r="AL951" s="137"/>
      <c r="AM951" s="137"/>
      <c r="AN951" s="137"/>
      <c r="AO951" s="137"/>
      <c r="AP951" s="137"/>
      <c r="AQ951" s="137"/>
      <c r="AR951" s="137"/>
      <c r="AS951" s="137"/>
      <c r="AT951" s="137"/>
      <c r="AU951" s="137"/>
      <c r="AV951" s="137"/>
      <c r="AW951" s="137"/>
      <c r="AX951" s="1"/>
      <c r="AY951" s="1"/>
      <c r="AZ951" s="1"/>
    </row>
    <row r="952" ht="31.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2"/>
      <c r="AF952" s="1"/>
      <c r="AG952" s="1"/>
      <c r="AH952" s="2"/>
      <c r="AI952" s="2"/>
      <c r="AJ952" s="136"/>
      <c r="AK952" s="137"/>
      <c r="AL952" s="137"/>
      <c r="AM952" s="137"/>
      <c r="AN952" s="137"/>
      <c r="AO952" s="137"/>
      <c r="AP952" s="137"/>
      <c r="AQ952" s="137"/>
      <c r="AR952" s="137"/>
      <c r="AS952" s="137"/>
      <c r="AT952" s="137"/>
      <c r="AU952" s="137"/>
      <c r="AV952" s="137"/>
      <c r="AW952" s="137"/>
      <c r="AX952" s="1"/>
      <c r="AY952" s="1"/>
      <c r="AZ952" s="1"/>
    </row>
    <row r="953" ht="31.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2"/>
      <c r="AF953" s="1"/>
      <c r="AG953" s="1"/>
      <c r="AH953" s="2"/>
      <c r="AI953" s="2"/>
      <c r="AJ953" s="136"/>
      <c r="AK953" s="137"/>
      <c r="AL953" s="137"/>
      <c r="AM953" s="137"/>
      <c r="AN953" s="137"/>
      <c r="AO953" s="137"/>
      <c r="AP953" s="137"/>
      <c r="AQ953" s="137"/>
      <c r="AR953" s="137"/>
      <c r="AS953" s="137"/>
      <c r="AT953" s="137"/>
      <c r="AU953" s="137"/>
      <c r="AV953" s="137"/>
      <c r="AW953" s="137"/>
      <c r="AX953" s="1"/>
      <c r="AY953" s="1"/>
      <c r="AZ953" s="1"/>
    </row>
    <row r="954" ht="31.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2"/>
      <c r="AF954" s="1"/>
      <c r="AG954" s="1"/>
      <c r="AH954" s="2"/>
      <c r="AI954" s="2"/>
      <c r="AJ954" s="136"/>
      <c r="AK954" s="137"/>
      <c r="AL954" s="137"/>
      <c r="AM954" s="137"/>
      <c r="AN954" s="137"/>
      <c r="AO954" s="137"/>
      <c r="AP954" s="137"/>
      <c r="AQ954" s="137"/>
      <c r="AR954" s="137"/>
      <c r="AS954" s="137"/>
      <c r="AT954" s="137"/>
      <c r="AU954" s="137"/>
      <c r="AV954" s="137"/>
      <c r="AW954" s="137"/>
      <c r="AX954" s="1"/>
      <c r="AY954" s="1"/>
      <c r="AZ954" s="1"/>
    </row>
    <row r="955" ht="31.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2"/>
      <c r="AF955" s="1"/>
      <c r="AG955" s="1"/>
      <c r="AH955" s="2"/>
      <c r="AI955" s="2"/>
      <c r="AJ955" s="136"/>
      <c r="AK955" s="137"/>
      <c r="AL955" s="137"/>
      <c r="AM955" s="137"/>
      <c r="AN955" s="137"/>
      <c r="AO955" s="137"/>
      <c r="AP955" s="137"/>
      <c r="AQ955" s="137"/>
      <c r="AR955" s="137"/>
      <c r="AS955" s="137"/>
      <c r="AT955" s="137"/>
      <c r="AU955" s="137"/>
      <c r="AV955" s="137"/>
      <c r="AW955" s="137"/>
      <c r="AX955" s="1"/>
      <c r="AY955" s="1"/>
      <c r="AZ955" s="1"/>
    </row>
    <row r="956" ht="31.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2"/>
      <c r="AF956" s="1"/>
      <c r="AG956" s="1"/>
      <c r="AH956" s="2"/>
      <c r="AI956" s="2"/>
      <c r="AJ956" s="136"/>
      <c r="AK956" s="137"/>
      <c r="AL956" s="137"/>
      <c r="AM956" s="137"/>
      <c r="AN956" s="137"/>
      <c r="AO956" s="137"/>
      <c r="AP956" s="137"/>
      <c r="AQ956" s="137"/>
      <c r="AR956" s="137"/>
      <c r="AS956" s="137"/>
      <c r="AT956" s="137"/>
      <c r="AU956" s="137"/>
      <c r="AV956" s="137"/>
      <c r="AW956" s="137"/>
      <c r="AX956" s="1"/>
      <c r="AY956" s="1"/>
      <c r="AZ956" s="1"/>
    </row>
    <row r="957" ht="31.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2"/>
      <c r="AF957" s="1"/>
      <c r="AG957" s="1"/>
      <c r="AH957" s="2"/>
      <c r="AI957" s="2"/>
      <c r="AJ957" s="136"/>
      <c r="AK957" s="137"/>
      <c r="AL957" s="137"/>
      <c r="AM957" s="137"/>
      <c r="AN957" s="137"/>
      <c r="AO957" s="137"/>
      <c r="AP957" s="137"/>
      <c r="AQ957" s="137"/>
      <c r="AR957" s="137"/>
      <c r="AS957" s="137"/>
      <c r="AT957" s="137"/>
      <c r="AU957" s="137"/>
      <c r="AV957" s="137"/>
      <c r="AW957" s="137"/>
      <c r="AX957" s="1"/>
      <c r="AY957" s="1"/>
      <c r="AZ957" s="1"/>
    </row>
    <row r="958" ht="31.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2"/>
      <c r="AF958" s="1"/>
      <c r="AG958" s="1"/>
      <c r="AH958" s="2"/>
      <c r="AI958" s="2"/>
      <c r="AJ958" s="136"/>
      <c r="AK958" s="137"/>
      <c r="AL958" s="137"/>
      <c r="AM958" s="137"/>
      <c r="AN958" s="137"/>
      <c r="AO958" s="137"/>
      <c r="AP958" s="137"/>
      <c r="AQ958" s="137"/>
      <c r="AR958" s="137"/>
      <c r="AS958" s="137"/>
      <c r="AT958" s="137"/>
      <c r="AU958" s="137"/>
      <c r="AV958" s="137"/>
      <c r="AW958" s="137"/>
      <c r="AX958" s="1"/>
      <c r="AY958" s="1"/>
      <c r="AZ958" s="1"/>
    </row>
    <row r="959" ht="31.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2"/>
      <c r="AF959" s="1"/>
      <c r="AG959" s="1"/>
      <c r="AH959" s="2"/>
      <c r="AI959" s="2"/>
      <c r="AJ959" s="136"/>
      <c r="AK959" s="137"/>
      <c r="AL959" s="137"/>
      <c r="AM959" s="137"/>
      <c r="AN959" s="137"/>
      <c r="AO959" s="137"/>
      <c r="AP959" s="137"/>
      <c r="AQ959" s="137"/>
      <c r="AR959" s="137"/>
      <c r="AS959" s="137"/>
      <c r="AT959" s="137"/>
      <c r="AU959" s="137"/>
      <c r="AV959" s="137"/>
      <c r="AW959" s="137"/>
      <c r="AX959" s="1"/>
      <c r="AY959" s="1"/>
      <c r="AZ959" s="1"/>
    </row>
    <row r="960" ht="31.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2"/>
      <c r="AF960" s="1"/>
      <c r="AG960" s="1"/>
      <c r="AH960" s="2"/>
      <c r="AI960" s="2"/>
      <c r="AJ960" s="136"/>
      <c r="AK960" s="137"/>
      <c r="AL960" s="137"/>
      <c r="AM960" s="137"/>
      <c r="AN960" s="137"/>
      <c r="AO960" s="137"/>
      <c r="AP960" s="137"/>
      <c r="AQ960" s="137"/>
      <c r="AR960" s="137"/>
      <c r="AS960" s="137"/>
      <c r="AT960" s="137"/>
      <c r="AU960" s="137"/>
      <c r="AV960" s="137"/>
      <c r="AW960" s="137"/>
      <c r="AX960" s="1"/>
      <c r="AY960" s="1"/>
      <c r="AZ960" s="1"/>
    </row>
    <row r="961" ht="31.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2"/>
      <c r="AF961" s="1"/>
      <c r="AG961" s="1"/>
      <c r="AH961" s="2"/>
      <c r="AI961" s="2"/>
      <c r="AJ961" s="136"/>
      <c r="AK961" s="137"/>
      <c r="AL961" s="137"/>
      <c r="AM961" s="137"/>
      <c r="AN961" s="137"/>
      <c r="AO961" s="137"/>
      <c r="AP961" s="137"/>
      <c r="AQ961" s="137"/>
      <c r="AR961" s="137"/>
      <c r="AS961" s="137"/>
      <c r="AT961" s="137"/>
      <c r="AU961" s="137"/>
      <c r="AV961" s="137"/>
      <c r="AW961" s="137"/>
      <c r="AX961" s="1"/>
      <c r="AY961" s="1"/>
      <c r="AZ961" s="1"/>
    </row>
    <row r="962" ht="31.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2"/>
      <c r="AF962" s="1"/>
      <c r="AG962" s="1"/>
      <c r="AH962" s="2"/>
      <c r="AI962" s="2"/>
      <c r="AJ962" s="136"/>
      <c r="AK962" s="137"/>
      <c r="AL962" s="137"/>
      <c r="AM962" s="137"/>
      <c r="AN962" s="137"/>
      <c r="AO962" s="137"/>
      <c r="AP962" s="137"/>
      <c r="AQ962" s="137"/>
      <c r="AR962" s="137"/>
      <c r="AS962" s="137"/>
      <c r="AT962" s="137"/>
      <c r="AU962" s="137"/>
      <c r="AV962" s="137"/>
      <c r="AW962" s="137"/>
      <c r="AX962" s="1"/>
      <c r="AY962" s="1"/>
      <c r="AZ962" s="1"/>
    </row>
    <row r="963" ht="31.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2"/>
      <c r="AF963" s="1"/>
      <c r="AG963" s="1"/>
      <c r="AH963" s="2"/>
      <c r="AI963" s="2"/>
      <c r="AJ963" s="136"/>
      <c r="AK963" s="137"/>
      <c r="AL963" s="137"/>
      <c r="AM963" s="137"/>
      <c r="AN963" s="137"/>
      <c r="AO963" s="137"/>
      <c r="AP963" s="137"/>
      <c r="AQ963" s="137"/>
      <c r="AR963" s="137"/>
      <c r="AS963" s="137"/>
      <c r="AT963" s="137"/>
      <c r="AU963" s="137"/>
      <c r="AV963" s="137"/>
      <c r="AW963" s="137"/>
      <c r="AX963" s="1"/>
      <c r="AY963" s="1"/>
      <c r="AZ963" s="1"/>
    </row>
    <row r="964" ht="31.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2"/>
      <c r="AF964" s="1"/>
      <c r="AG964" s="1"/>
      <c r="AH964" s="2"/>
      <c r="AI964" s="2"/>
      <c r="AJ964" s="136"/>
      <c r="AK964" s="137"/>
      <c r="AL964" s="137"/>
      <c r="AM964" s="137"/>
      <c r="AN964" s="137"/>
      <c r="AO964" s="137"/>
      <c r="AP964" s="137"/>
      <c r="AQ964" s="137"/>
      <c r="AR964" s="137"/>
      <c r="AS964" s="137"/>
      <c r="AT964" s="137"/>
      <c r="AU964" s="137"/>
      <c r="AV964" s="137"/>
      <c r="AW964" s="137"/>
      <c r="AX964" s="1"/>
      <c r="AY964" s="1"/>
      <c r="AZ964" s="1"/>
    </row>
    <row r="965" ht="31.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2"/>
      <c r="AF965" s="1"/>
      <c r="AG965" s="1"/>
      <c r="AH965" s="2"/>
      <c r="AI965" s="2"/>
      <c r="AJ965" s="136"/>
      <c r="AK965" s="137"/>
      <c r="AL965" s="137"/>
      <c r="AM965" s="137"/>
      <c r="AN965" s="137"/>
      <c r="AO965" s="137"/>
      <c r="AP965" s="137"/>
      <c r="AQ965" s="137"/>
      <c r="AR965" s="137"/>
      <c r="AS965" s="137"/>
      <c r="AT965" s="137"/>
      <c r="AU965" s="137"/>
      <c r="AV965" s="137"/>
      <c r="AW965" s="137"/>
      <c r="AX965" s="1"/>
      <c r="AY965" s="1"/>
      <c r="AZ965" s="1"/>
    </row>
    <row r="966" ht="31.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2"/>
      <c r="AF966" s="1"/>
      <c r="AG966" s="1"/>
      <c r="AH966" s="2"/>
      <c r="AI966" s="2"/>
      <c r="AJ966" s="136"/>
      <c r="AK966" s="137"/>
      <c r="AL966" s="137"/>
      <c r="AM966" s="137"/>
      <c r="AN966" s="137"/>
      <c r="AO966" s="137"/>
      <c r="AP966" s="137"/>
      <c r="AQ966" s="137"/>
      <c r="AR966" s="137"/>
      <c r="AS966" s="137"/>
      <c r="AT966" s="137"/>
      <c r="AU966" s="137"/>
      <c r="AV966" s="137"/>
      <c r="AW966" s="137"/>
      <c r="AX966" s="1"/>
      <c r="AY966" s="1"/>
      <c r="AZ966" s="1"/>
    </row>
    <row r="967" ht="31.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2"/>
      <c r="AF967" s="1"/>
      <c r="AG967" s="1"/>
      <c r="AH967" s="2"/>
      <c r="AI967" s="2"/>
      <c r="AJ967" s="136"/>
      <c r="AK967" s="137"/>
      <c r="AL967" s="137"/>
      <c r="AM967" s="137"/>
      <c r="AN967" s="137"/>
      <c r="AO967" s="137"/>
      <c r="AP967" s="137"/>
      <c r="AQ967" s="137"/>
      <c r="AR967" s="137"/>
      <c r="AS967" s="137"/>
      <c r="AT967" s="137"/>
      <c r="AU967" s="137"/>
      <c r="AV967" s="137"/>
      <c r="AW967" s="137"/>
      <c r="AX967" s="1"/>
      <c r="AY967" s="1"/>
      <c r="AZ967" s="1"/>
    </row>
    <row r="968" ht="31.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2"/>
      <c r="AF968" s="1"/>
      <c r="AG968" s="1"/>
      <c r="AH968" s="2"/>
      <c r="AI968" s="2"/>
      <c r="AJ968" s="136"/>
      <c r="AK968" s="137"/>
      <c r="AL968" s="137"/>
      <c r="AM968" s="137"/>
      <c r="AN968" s="137"/>
      <c r="AO968" s="137"/>
      <c r="AP968" s="137"/>
      <c r="AQ968" s="137"/>
      <c r="AR968" s="137"/>
      <c r="AS968" s="137"/>
      <c r="AT968" s="137"/>
      <c r="AU968" s="137"/>
      <c r="AV968" s="137"/>
      <c r="AW968" s="137"/>
      <c r="AX968" s="1"/>
      <c r="AY968" s="1"/>
      <c r="AZ968" s="1"/>
    </row>
    <row r="969" ht="31.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2"/>
      <c r="AF969" s="1"/>
      <c r="AG969" s="1"/>
      <c r="AH969" s="2"/>
      <c r="AI969" s="2"/>
      <c r="AJ969" s="136"/>
      <c r="AK969" s="137"/>
      <c r="AL969" s="137"/>
      <c r="AM969" s="137"/>
      <c r="AN969" s="137"/>
      <c r="AO969" s="137"/>
      <c r="AP969" s="137"/>
      <c r="AQ969" s="137"/>
      <c r="AR969" s="137"/>
      <c r="AS969" s="137"/>
      <c r="AT969" s="137"/>
      <c r="AU969" s="137"/>
      <c r="AV969" s="137"/>
      <c r="AW969" s="137"/>
      <c r="AX969" s="1"/>
      <c r="AY969" s="1"/>
      <c r="AZ969" s="1"/>
    </row>
    <row r="970" ht="31.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2"/>
      <c r="AF970" s="1"/>
      <c r="AG970" s="1"/>
      <c r="AH970" s="2"/>
      <c r="AI970" s="2"/>
      <c r="AJ970" s="136"/>
      <c r="AK970" s="137"/>
      <c r="AL970" s="137"/>
      <c r="AM970" s="137"/>
      <c r="AN970" s="137"/>
      <c r="AO970" s="137"/>
      <c r="AP970" s="137"/>
      <c r="AQ970" s="137"/>
      <c r="AR970" s="137"/>
      <c r="AS970" s="137"/>
      <c r="AT970" s="137"/>
      <c r="AU970" s="137"/>
      <c r="AV970" s="137"/>
      <c r="AW970" s="137"/>
      <c r="AX970" s="1"/>
      <c r="AY970" s="1"/>
      <c r="AZ970" s="1"/>
    </row>
    <row r="971" ht="31.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2"/>
      <c r="AF971" s="1"/>
      <c r="AG971" s="1"/>
      <c r="AH971" s="2"/>
      <c r="AI971" s="2"/>
      <c r="AJ971" s="136"/>
      <c r="AK971" s="137"/>
      <c r="AL971" s="137"/>
      <c r="AM971" s="137"/>
      <c r="AN971" s="137"/>
      <c r="AO971" s="137"/>
      <c r="AP971" s="137"/>
      <c r="AQ971" s="137"/>
      <c r="AR971" s="137"/>
      <c r="AS971" s="137"/>
      <c r="AT971" s="137"/>
      <c r="AU971" s="137"/>
      <c r="AV971" s="137"/>
      <c r="AW971" s="137"/>
      <c r="AX971" s="1"/>
      <c r="AY971" s="1"/>
      <c r="AZ971" s="1"/>
    </row>
    <row r="972" ht="31.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2"/>
      <c r="AF972" s="1"/>
      <c r="AG972" s="1"/>
      <c r="AH972" s="2"/>
      <c r="AI972" s="2"/>
      <c r="AJ972" s="136"/>
      <c r="AK972" s="137"/>
      <c r="AL972" s="137"/>
      <c r="AM972" s="137"/>
      <c r="AN972" s="137"/>
      <c r="AO972" s="137"/>
      <c r="AP972" s="137"/>
      <c r="AQ972" s="137"/>
      <c r="AR972" s="137"/>
      <c r="AS972" s="137"/>
      <c r="AT972" s="137"/>
      <c r="AU972" s="137"/>
      <c r="AV972" s="137"/>
      <c r="AW972" s="137"/>
      <c r="AX972" s="1"/>
      <c r="AY972" s="1"/>
      <c r="AZ972" s="1"/>
    </row>
    <row r="973" ht="31.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2"/>
      <c r="AF973" s="1"/>
      <c r="AG973" s="1"/>
      <c r="AH973" s="2"/>
      <c r="AI973" s="2"/>
      <c r="AJ973" s="136"/>
      <c r="AK973" s="137"/>
      <c r="AL973" s="137"/>
      <c r="AM973" s="137"/>
      <c r="AN973" s="137"/>
      <c r="AO973" s="137"/>
      <c r="AP973" s="137"/>
      <c r="AQ973" s="137"/>
      <c r="AR973" s="137"/>
      <c r="AS973" s="137"/>
      <c r="AT973" s="137"/>
      <c r="AU973" s="137"/>
      <c r="AV973" s="137"/>
      <c r="AW973" s="137"/>
      <c r="AX973" s="1"/>
      <c r="AY973" s="1"/>
      <c r="AZ973" s="1"/>
    </row>
    <row r="974" ht="31.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2"/>
      <c r="AF974" s="1"/>
      <c r="AG974" s="1"/>
      <c r="AH974" s="2"/>
      <c r="AI974" s="2"/>
      <c r="AJ974" s="136"/>
      <c r="AK974" s="137"/>
      <c r="AL974" s="137"/>
      <c r="AM974" s="137"/>
      <c r="AN974" s="137"/>
      <c r="AO974" s="137"/>
      <c r="AP974" s="137"/>
      <c r="AQ974" s="137"/>
      <c r="AR974" s="137"/>
      <c r="AS974" s="137"/>
      <c r="AT974" s="137"/>
      <c r="AU974" s="137"/>
      <c r="AV974" s="137"/>
      <c r="AW974" s="137"/>
      <c r="AX974" s="1"/>
      <c r="AY974" s="1"/>
      <c r="AZ974" s="1"/>
    </row>
    <row r="975" ht="31.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2"/>
      <c r="AF975" s="1"/>
      <c r="AG975" s="1"/>
      <c r="AH975" s="2"/>
      <c r="AI975" s="2"/>
      <c r="AJ975" s="136"/>
      <c r="AK975" s="137"/>
      <c r="AL975" s="137"/>
      <c r="AM975" s="137"/>
      <c r="AN975" s="137"/>
      <c r="AO975" s="137"/>
      <c r="AP975" s="137"/>
      <c r="AQ975" s="137"/>
      <c r="AR975" s="137"/>
      <c r="AS975" s="137"/>
      <c r="AT975" s="137"/>
      <c r="AU975" s="137"/>
      <c r="AV975" s="137"/>
      <c r="AW975" s="137"/>
      <c r="AX975" s="1"/>
      <c r="AY975" s="1"/>
      <c r="AZ975" s="1"/>
    </row>
    <row r="976" ht="31.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2"/>
      <c r="AF976" s="1"/>
      <c r="AG976" s="1"/>
      <c r="AH976" s="2"/>
      <c r="AI976" s="2"/>
      <c r="AJ976" s="136"/>
      <c r="AK976" s="137"/>
      <c r="AL976" s="137"/>
      <c r="AM976" s="137"/>
      <c r="AN976" s="137"/>
      <c r="AO976" s="137"/>
      <c r="AP976" s="137"/>
      <c r="AQ976" s="137"/>
      <c r="AR976" s="137"/>
      <c r="AS976" s="137"/>
      <c r="AT976" s="137"/>
      <c r="AU976" s="137"/>
      <c r="AV976" s="137"/>
      <c r="AW976" s="137"/>
      <c r="AX976" s="1"/>
      <c r="AY976" s="1"/>
      <c r="AZ976" s="1"/>
    </row>
    <row r="977" ht="31.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2"/>
      <c r="AF977" s="1"/>
      <c r="AG977" s="1"/>
      <c r="AH977" s="2"/>
      <c r="AI977" s="2"/>
      <c r="AJ977" s="136"/>
      <c r="AK977" s="137"/>
      <c r="AL977" s="137"/>
      <c r="AM977" s="137"/>
      <c r="AN977" s="137"/>
      <c r="AO977" s="137"/>
      <c r="AP977" s="137"/>
      <c r="AQ977" s="137"/>
      <c r="AR977" s="137"/>
      <c r="AS977" s="137"/>
      <c r="AT977" s="137"/>
      <c r="AU977" s="137"/>
      <c r="AV977" s="137"/>
      <c r="AW977" s="137"/>
      <c r="AX977" s="1"/>
      <c r="AY977" s="1"/>
      <c r="AZ977" s="1"/>
    </row>
    <row r="978" ht="31.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2"/>
      <c r="AF978" s="1"/>
      <c r="AG978" s="1"/>
      <c r="AH978" s="2"/>
      <c r="AI978" s="2"/>
      <c r="AJ978" s="136"/>
      <c r="AK978" s="137"/>
      <c r="AL978" s="137"/>
      <c r="AM978" s="137"/>
      <c r="AN978" s="137"/>
      <c r="AO978" s="137"/>
      <c r="AP978" s="137"/>
      <c r="AQ978" s="137"/>
      <c r="AR978" s="137"/>
      <c r="AS978" s="137"/>
      <c r="AT978" s="137"/>
      <c r="AU978" s="137"/>
      <c r="AV978" s="137"/>
      <c r="AW978" s="137"/>
      <c r="AX978" s="1"/>
      <c r="AY978" s="1"/>
      <c r="AZ978" s="1"/>
    </row>
    <row r="979" ht="31.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2"/>
      <c r="AF979" s="1"/>
      <c r="AG979" s="1"/>
      <c r="AH979" s="2"/>
      <c r="AI979" s="2"/>
      <c r="AJ979" s="136"/>
      <c r="AK979" s="137"/>
      <c r="AL979" s="137"/>
      <c r="AM979" s="137"/>
      <c r="AN979" s="137"/>
      <c r="AO979" s="137"/>
      <c r="AP979" s="137"/>
      <c r="AQ979" s="137"/>
      <c r="AR979" s="137"/>
      <c r="AS979" s="137"/>
      <c r="AT979" s="137"/>
      <c r="AU979" s="137"/>
      <c r="AV979" s="137"/>
      <c r="AW979" s="137"/>
      <c r="AX979" s="1"/>
      <c r="AY979" s="1"/>
      <c r="AZ979" s="1"/>
    </row>
    <row r="980" ht="31.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2"/>
      <c r="AF980" s="1"/>
      <c r="AG980" s="1"/>
      <c r="AH980" s="2"/>
      <c r="AI980" s="2"/>
      <c r="AJ980" s="136"/>
      <c r="AK980" s="137"/>
      <c r="AL980" s="137"/>
      <c r="AM980" s="137"/>
      <c r="AN980" s="137"/>
      <c r="AO980" s="137"/>
      <c r="AP980" s="137"/>
      <c r="AQ980" s="137"/>
      <c r="AR980" s="137"/>
      <c r="AS980" s="137"/>
      <c r="AT980" s="137"/>
      <c r="AU980" s="137"/>
      <c r="AV980" s="137"/>
      <c r="AW980" s="137"/>
      <c r="AX980" s="1"/>
      <c r="AY980" s="1"/>
      <c r="AZ980" s="1"/>
    </row>
    <row r="981" ht="31.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2"/>
      <c r="AF981" s="1"/>
      <c r="AG981" s="1"/>
      <c r="AH981" s="2"/>
      <c r="AI981" s="2"/>
      <c r="AJ981" s="136"/>
      <c r="AK981" s="137"/>
      <c r="AL981" s="137"/>
      <c r="AM981" s="137"/>
      <c r="AN981" s="137"/>
      <c r="AO981" s="137"/>
      <c r="AP981" s="137"/>
      <c r="AQ981" s="137"/>
      <c r="AR981" s="137"/>
      <c r="AS981" s="137"/>
      <c r="AT981" s="137"/>
      <c r="AU981" s="137"/>
      <c r="AV981" s="137"/>
      <c r="AW981" s="137"/>
      <c r="AX981" s="1"/>
      <c r="AY981" s="1"/>
      <c r="AZ981" s="1"/>
    </row>
    <row r="982" ht="31.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2"/>
      <c r="AF982" s="1"/>
      <c r="AG982" s="1"/>
      <c r="AH982" s="2"/>
      <c r="AI982" s="2"/>
      <c r="AJ982" s="136"/>
      <c r="AK982" s="137"/>
      <c r="AL982" s="137"/>
      <c r="AM982" s="137"/>
      <c r="AN982" s="137"/>
      <c r="AO982" s="137"/>
      <c r="AP982" s="137"/>
      <c r="AQ982" s="137"/>
      <c r="AR982" s="137"/>
      <c r="AS982" s="137"/>
      <c r="AT982" s="137"/>
      <c r="AU982" s="137"/>
      <c r="AV982" s="137"/>
      <c r="AW982" s="137"/>
      <c r="AX982" s="1"/>
      <c r="AY982" s="1"/>
      <c r="AZ982" s="1"/>
    </row>
    <row r="983" ht="31.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2"/>
      <c r="AF983" s="1"/>
      <c r="AG983" s="1"/>
      <c r="AH983" s="2"/>
      <c r="AI983" s="2"/>
      <c r="AJ983" s="136"/>
      <c r="AK983" s="137"/>
      <c r="AL983" s="137"/>
      <c r="AM983" s="137"/>
      <c r="AN983" s="137"/>
      <c r="AO983" s="137"/>
      <c r="AP983" s="137"/>
      <c r="AQ983" s="137"/>
      <c r="AR983" s="137"/>
      <c r="AS983" s="137"/>
      <c r="AT983" s="137"/>
      <c r="AU983" s="137"/>
      <c r="AV983" s="137"/>
      <c r="AW983" s="137"/>
      <c r="AX983" s="1"/>
      <c r="AY983" s="1"/>
      <c r="AZ983" s="1"/>
    </row>
    <row r="984" ht="31.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2"/>
      <c r="AF984" s="1"/>
      <c r="AG984" s="1"/>
      <c r="AH984" s="2"/>
      <c r="AI984" s="2"/>
      <c r="AJ984" s="136"/>
      <c r="AK984" s="137"/>
      <c r="AL984" s="137"/>
      <c r="AM984" s="137"/>
      <c r="AN984" s="137"/>
      <c r="AO984" s="137"/>
      <c r="AP984" s="137"/>
      <c r="AQ984" s="137"/>
      <c r="AR984" s="137"/>
      <c r="AS984" s="137"/>
      <c r="AT984" s="137"/>
      <c r="AU984" s="137"/>
      <c r="AV984" s="137"/>
      <c r="AW984" s="137"/>
      <c r="AX984" s="1"/>
      <c r="AY984" s="1"/>
      <c r="AZ984" s="1"/>
    </row>
    <row r="985" ht="31.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2"/>
      <c r="AF985" s="1"/>
      <c r="AG985" s="1"/>
      <c r="AH985" s="2"/>
      <c r="AI985" s="2"/>
      <c r="AJ985" s="136"/>
      <c r="AK985" s="137"/>
      <c r="AL985" s="137"/>
      <c r="AM985" s="137"/>
      <c r="AN985" s="137"/>
      <c r="AO985" s="137"/>
      <c r="AP985" s="137"/>
      <c r="AQ985" s="137"/>
      <c r="AR985" s="137"/>
      <c r="AS985" s="137"/>
      <c r="AT985" s="137"/>
      <c r="AU985" s="137"/>
      <c r="AV985" s="137"/>
      <c r="AW985" s="137"/>
      <c r="AX985" s="1"/>
      <c r="AY985" s="1"/>
      <c r="AZ985" s="1"/>
    </row>
    <row r="986" ht="31.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2"/>
      <c r="AF986" s="1"/>
      <c r="AG986" s="1"/>
      <c r="AH986" s="2"/>
      <c r="AI986" s="2"/>
      <c r="AJ986" s="136"/>
      <c r="AK986" s="137"/>
      <c r="AL986" s="137"/>
      <c r="AM986" s="137"/>
      <c r="AN986" s="137"/>
      <c r="AO986" s="137"/>
      <c r="AP986" s="137"/>
      <c r="AQ986" s="137"/>
      <c r="AR986" s="137"/>
      <c r="AS986" s="137"/>
      <c r="AT986" s="137"/>
      <c r="AU986" s="137"/>
      <c r="AV986" s="137"/>
      <c r="AW986" s="137"/>
      <c r="AX986" s="1"/>
      <c r="AY986" s="1"/>
      <c r="AZ986" s="1"/>
    </row>
    <row r="987" ht="31.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2"/>
      <c r="AF987" s="1"/>
      <c r="AG987" s="1"/>
      <c r="AH987" s="2"/>
      <c r="AI987" s="2"/>
      <c r="AJ987" s="136"/>
      <c r="AK987" s="137"/>
      <c r="AL987" s="137"/>
      <c r="AM987" s="137"/>
      <c r="AN987" s="137"/>
      <c r="AO987" s="137"/>
      <c r="AP987" s="137"/>
      <c r="AQ987" s="137"/>
      <c r="AR987" s="137"/>
      <c r="AS987" s="137"/>
      <c r="AT987" s="137"/>
      <c r="AU987" s="137"/>
      <c r="AV987" s="137"/>
      <c r="AW987" s="137"/>
      <c r="AX987" s="1"/>
      <c r="AY987" s="1"/>
      <c r="AZ987" s="1"/>
    </row>
    <row r="988" ht="31.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2"/>
      <c r="AF988" s="1"/>
      <c r="AG988" s="1"/>
      <c r="AH988" s="2"/>
      <c r="AI988" s="2"/>
      <c r="AJ988" s="136"/>
      <c r="AK988" s="137"/>
      <c r="AL988" s="137"/>
      <c r="AM988" s="137"/>
      <c r="AN988" s="137"/>
      <c r="AO988" s="137"/>
      <c r="AP988" s="137"/>
      <c r="AQ988" s="137"/>
      <c r="AR988" s="137"/>
      <c r="AS988" s="137"/>
      <c r="AT988" s="137"/>
      <c r="AU988" s="137"/>
      <c r="AV988" s="137"/>
      <c r="AW988" s="137"/>
      <c r="AX988" s="1"/>
      <c r="AY988" s="1"/>
      <c r="AZ988" s="1"/>
    </row>
    <row r="989" ht="31.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2"/>
      <c r="AF989" s="1"/>
      <c r="AG989" s="1"/>
      <c r="AH989" s="2"/>
      <c r="AI989" s="2"/>
      <c r="AJ989" s="136"/>
      <c r="AK989" s="137"/>
      <c r="AL989" s="137"/>
      <c r="AM989" s="137"/>
      <c r="AN989" s="137"/>
      <c r="AO989" s="137"/>
      <c r="AP989" s="137"/>
      <c r="AQ989" s="137"/>
      <c r="AR989" s="137"/>
      <c r="AS989" s="137"/>
      <c r="AT989" s="137"/>
      <c r="AU989" s="137"/>
      <c r="AV989" s="137"/>
      <c r="AW989" s="137"/>
      <c r="AX989" s="1"/>
      <c r="AY989" s="1"/>
      <c r="AZ989" s="1"/>
    </row>
    <row r="990" ht="31.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2"/>
      <c r="AF990" s="1"/>
      <c r="AG990" s="1"/>
      <c r="AH990" s="2"/>
      <c r="AI990" s="2"/>
      <c r="AJ990" s="136"/>
      <c r="AK990" s="137"/>
      <c r="AL990" s="137"/>
      <c r="AM990" s="137"/>
      <c r="AN990" s="137"/>
      <c r="AO990" s="137"/>
      <c r="AP990" s="137"/>
      <c r="AQ990" s="137"/>
      <c r="AR990" s="137"/>
      <c r="AS990" s="137"/>
      <c r="AT990" s="137"/>
      <c r="AU990" s="137"/>
      <c r="AV990" s="137"/>
      <c r="AW990" s="137"/>
      <c r="AX990" s="1"/>
      <c r="AY990" s="1"/>
      <c r="AZ990" s="1"/>
    </row>
    <row r="991" ht="31.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2"/>
      <c r="AF991" s="1"/>
      <c r="AG991" s="1"/>
      <c r="AH991" s="2"/>
      <c r="AI991" s="2"/>
      <c r="AJ991" s="136"/>
      <c r="AK991" s="137"/>
      <c r="AL991" s="137"/>
      <c r="AM991" s="137"/>
      <c r="AN991" s="137"/>
      <c r="AO991" s="137"/>
      <c r="AP991" s="137"/>
      <c r="AQ991" s="137"/>
      <c r="AR991" s="137"/>
      <c r="AS991" s="137"/>
      <c r="AT991" s="137"/>
      <c r="AU991" s="137"/>
      <c r="AV991" s="137"/>
      <c r="AW991" s="137"/>
      <c r="AX991" s="1"/>
      <c r="AY991" s="1"/>
      <c r="AZ991" s="1"/>
    </row>
    <row r="992" ht="31.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2"/>
      <c r="AF992" s="1"/>
      <c r="AG992" s="1"/>
      <c r="AH992" s="2"/>
      <c r="AI992" s="2"/>
      <c r="AJ992" s="136"/>
      <c r="AK992" s="137"/>
      <c r="AL992" s="137"/>
      <c r="AM992" s="137"/>
      <c r="AN992" s="137"/>
      <c r="AO992" s="137"/>
      <c r="AP992" s="137"/>
      <c r="AQ992" s="137"/>
      <c r="AR992" s="137"/>
      <c r="AS992" s="137"/>
      <c r="AT992" s="137"/>
      <c r="AU992" s="137"/>
      <c r="AV992" s="137"/>
      <c r="AW992" s="137"/>
      <c r="AX992" s="1"/>
      <c r="AY992" s="1"/>
      <c r="AZ992" s="1"/>
    </row>
    <row r="993" ht="31.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2"/>
      <c r="AF993" s="1"/>
      <c r="AG993" s="1"/>
      <c r="AH993" s="2"/>
      <c r="AI993" s="2"/>
      <c r="AJ993" s="136"/>
      <c r="AK993" s="137"/>
      <c r="AL993" s="137"/>
      <c r="AM993" s="137"/>
      <c r="AN993" s="137"/>
      <c r="AO993" s="137"/>
      <c r="AP993" s="137"/>
      <c r="AQ993" s="137"/>
      <c r="AR993" s="137"/>
      <c r="AS993" s="137"/>
      <c r="AT993" s="137"/>
      <c r="AU993" s="137"/>
      <c r="AV993" s="137"/>
      <c r="AW993" s="137"/>
      <c r="AX993" s="1"/>
      <c r="AY993" s="1"/>
      <c r="AZ993" s="1"/>
    </row>
    <row r="994" ht="31.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2"/>
      <c r="AF994" s="1"/>
      <c r="AG994" s="1"/>
      <c r="AH994" s="2"/>
      <c r="AI994" s="2"/>
      <c r="AJ994" s="136"/>
      <c r="AK994" s="137"/>
      <c r="AL994" s="137"/>
      <c r="AM994" s="137"/>
      <c r="AN994" s="137"/>
      <c r="AO994" s="137"/>
      <c r="AP994" s="137"/>
      <c r="AQ994" s="137"/>
      <c r="AR994" s="137"/>
      <c r="AS994" s="137"/>
      <c r="AT994" s="137"/>
      <c r="AU994" s="137"/>
      <c r="AV994" s="137"/>
      <c r="AW994" s="137"/>
      <c r="AX994" s="1"/>
      <c r="AY994" s="1"/>
      <c r="AZ994" s="1"/>
    </row>
    <row r="995" ht="31.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2"/>
      <c r="AF995" s="1"/>
      <c r="AG995" s="1"/>
      <c r="AH995" s="2"/>
      <c r="AI995" s="2"/>
      <c r="AJ995" s="136"/>
      <c r="AK995" s="137"/>
      <c r="AL995" s="137"/>
      <c r="AM995" s="137"/>
      <c r="AN995" s="137"/>
      <c r="AO995" s="137"/>
      <c r="AP995" s="137"/>
      <c r="AQ995" s="137"/>
      <c r="AR995" s="137"/>
      <c r="AS995" s="137"/>
      <c r="AT995" s="137"/>
      <c r="AU995" s="137"/>
      <c r="AV995" s="137"/>
      <c r="AW995" s="137"/>
      <c r="AX995" s="1"/>
      <c r="AY995" s="1"/>
      <c r="AZ995" s="1"/>
    </row>
    <row r="996" ht="31.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2"/>
      <c r="AF996" s="1"/>
      <c r="AG996" s="1"/>
      <c r="AH996" s="2"/>
      <c r="AI996" s="2"/>
      <c r="AJ996" s="136"/>
      <c r="AK996" s="137"/>
      <c r="AL996" s="137"/>
      <c r="AM996" s="137"/>
      <c r="AN996" s="137"/>
      <c r="AO996" s="137"/>
      <c r="AP996" s="137"/>
      <c r="AQ996" s="137"/>
      <c r="AR996" s="137"/>
      <c r="AS996" s="137"/>
      <c r="AT996" s="137"/>
      <c r="AU996" s="137"/>
      <c r="AV996" s="137"/>
      <c r="AW996" s="137"/>
      <c r="AX996" s="1"/>
      <c r="AY996" s="1"/>
      <c r="AZ996" s="1"/>
    </row>
    <row r="997" ht="31.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2"/>
      <c r="AF997" s="1"/>
      <c r="AG997" s="1"/>
      <c r="AH997" s="2"/>
      <c r="AI997" s="2"/>
      <c r="AJ997" s="136"/>
      <c r="AK997" s="137"/>
      <c r="AL997" s="137"/>
      <c r="AM997" s="137"/>
      <c r="AN997" s="137"/>
      <c r="AO997" s="137"/>
      <c r="AP997" s="137"/>
      <c r="AQ997" s="137"/>
      <c r="AR997" s="137"/>
      <c r="AS997" s="137"/>
      <c r="AT997" s="137"/>
      <c r="AU997" s="137"/>
      <c r="AV997" s="137"/>
      <c r="AW997" s="137"/>
      <c r="AX997" s="1"/>
      <c r="AY997" s="1"/>
      <c r="AZ997" s="1"/>
    </row>
    <row r="998" ht="31.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2"/>
      <c r="AF998" s="1"/>
      <c r="AG998" s="1"/>
      <c r="AH998" s="2"/>
      <c r="AI998" s="2"/>
      <c r="AJ998" s="136"/>
      <c r="AK998" s="137"/>
      <c r="AL998" s="137"/>
      <c r="AM998" s="137"/>
      <c r="AN998" s="137"/>
      <c r="AO998" s="137"/>
      <c r="AP998" s="137"/>
      <c r="AQ998" s="137"/>
      <c r="AR998" s="137"/>
      <c r="AS998" s="137"/>
      <c r="AT998" s="137"/>
      <c r="AU998" s="137"/>
      <c r="AV998" s="137"/>
      <c r="AW998" s="137"/>
      <c r="AX998" s="1"/>
      <c r="AY998" s="1"/>
      <c r="AZ998" s="1"/>
    </row>
    <row r="999" ht="31.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2"/>
      <c r="AF999" s="1"/>
      <c r="AG999" s="1"/>
      <c r="AH999" s="2"/>
      <c r="AI999" s="2"/>
      <c r="AJ999" s="136"/>
      <c r="AK999" s="137"/>
      <c r="AL999" s="137"/>
      <c r="AM999" s="137"/>
      <c r="AN999" s="137"/>
      <c r="AO999" s="137"/>
      <c r="AP999" s="137"/>
      <c r="AQ999" s="137"/>
      <c r="AR999" s="137"/>
      <c r="AS999" s="137"/>
      <c r="AT999" s="137"/>
      <c r="AU999" s="137"/>
      <c r="AV999" s="137"/>
      <c r="AW999" s="137"/>
      <c r="AX999" s="1"/>
      <c r="AY999" s="1"/>
      <c r="AZ999" s="1"/>
    </row>
    <row r="1000" ht="31.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2"/>
      <c r="AF1000" s="1"/>
      <c r="AG1000" s="1"/>
      <c r="AH1000" s="2"/>
      <c r="AI1000" s="2"/>
      <c r="AJ1000" s="136"/>
      <c r="AK1000" s="137"/>
      <c r="AL1000" s="137"/>
      <c r="AM1000" s="137"/>
      <c r="AN1000" s="137"/>
      <c r="AO1000" s="137"/>
      <c r="AP1000" s="137"/>
      <c r="AQ1000" s="137"/>
      <c r="AR1000" s="137"/>
      <c r="AS1000" s="137"/>
      <c r="AT1000" s="137"/>
      <c r="AU1000" s="137"/>
      <c r="AV1000" s="137"/>
      <c r="AW1000" s="137"/>
      <c r="AX1000" s="1"/>
      <c r="AY1000" s="1"/>
      <c r="AZ1000" s="1"/>
    </row>
  </sheetData>
  <mergeCells count="1144">
    <mergeCell ref="X221:Y221"/>
    <mergeCell ref="Z221:AA221"/>
    <mergeCell ref="AB221:AC221"/>
    <mergeCell ref="E221:F221"/>
    <mergeCell ref="G221:H221"/>
    <mergeCell ref="I221:J221"/>
    <mergeCell ref="K221:L221"/>
    <mergeCell ref="M221:N221"/>
    <mergeCell ref="T221:U221"/>
    <mergeCell ref="V221:W221"/>
    <mergeCell ref="X222:Y222"/>
    <mergeCell ref="Z222:AA222"/>
    <mergeCell ref="AB222:AC222"/>
    <mergeCell ref="E222:F222"/>
    <mergeCell ref="G222:H222"/>
    <mergeCell ref="I222:J222"/>
    <mergeCell ref="K222:L222"/>
    <mergeCell ref="M222:N222"/>
    <mergeCell ref="T222:U222"/>
    <mergeCell ref="V222:W222"/>
    <mergeCell ref="X223:Y223"/>
    <mergeCell ref="Z223:AA223"/>
    <mergeCell ref="AB223:AC223"/>
    <mergeCell ref="E223:F223"/>
    <mergeCell ref="G223:H223"/>
    <mergeCell ref="I223:J223"/>
    <mergeCell ref="K223:L223"/>
    <mergeCell ref="M223:N223"/>
    <mergeCell ref="T223:U223"/>
    <mergeCell ref="V223:W223"/>
    <mergeCell ref="X224:Y224"/>
    <mergeCell ref="Z224:AA224"/>
    <mergeCell ref="AB224:AC224"/>
    <mergeCell ref="E224:F224"/>
    <mergeCell ref="G224:H224"/>
    <mergeCell ref="I224:J224"/>
    <mergeCell ref="K224:L224"/>
    <mergeCell ref="M224:N224"/>
    <mergeCell ref="T224:U224"/>
    <mergeCell ref="V224:W224"/>
    <mergeCell ref="X225:Y225"/>
    <mergeCell ref="Z225:AA225"/>
    <mergeCell ref="AB225:AC225"/>
    <mergeCell ref="E225:F225"/>
    <mergeCell ref="G225:H225"/>
    <mergeCell ref="I225:J225"/>
    <mergeCell ref="K225:L225"/>
    <mergeCell ref="M225:N225"/>
    <mergeCell ref="T225:U225"/>
    <mergeCell ref="V225:W225"/>
    <mergeCell ref="X226:Y226"/>
    <mergeCell ref="Z226:AA226"/>
    <mergeCell ref="AB226:AC226"/>
    <mergeCell ref="E226:F226"/>
    <mergeCell ref="G226:H226"/>
    <mergeCell ref="I226:J226"/>
    <mergeCell ref="K226:L226"/>
    <mergeCell ref="M226:N226"/>
    <mergeCell ref="T226:U226"/>
    <mergeCell ref="V226:W226"/>
    <mergeCell ref="X227:Y227"/>
    <mergeCell ref="Z227:AA227"/>
    <mergeCell ref="AB227:AC227"/>
    <mergeCell ref="E227:F227"/>
    <mergeCell ref="G227:H227"/>
    <mergeCell ref="I227:J227"/>
    <mergeCell ref="K227:L227"/>
    <mergeCell ref="M227:N227"/>
    <mergeCell ref="T227:U227"/>
    <mergeCell ref="V227:W227"/>
    <mergeCell ref="X228:Y228"/>
    <mergeCell ref="Z228:AA228"/>
    <mergeCell ref="AB228:AC228"/>
    <mergeCell ref="E228:F228"/>
    <mergeCell ref="G228:H228"/>
    <mergeCell ref="I228:J228"/>
    <mergeCell ref="K228:L228"/>
    <mergeCell ref="M228:N228"/>
    <mergeCell ref="T228:U228"/>
    <mergeCell ref="V228:W228"/>
    <mergeCell ref="X229:Y229"/>
    <mergeCell ref="Z229:AA229"/>
    <mergeCell ref="AB229:AC229"/>
    <mergeCell ref="E229:F229"/>
    <mergeCell ref="G229:H229"/>
    <mergeCell ref="I229:J229"/>
    <mergeCell ref="K229:L229"/>
    <mergeCell ref="M229:N229"/>
    <mergeCell ref="T229:U229"/>
    <mergeCell ref="V229:W229"/>
    <mergeCell ref="X230:Y230"/>
    <mergeCell ref="Z230:AA230"/>
    <mergeCell ref="AB230:AC230"/>
    <mergeCell ref="E230:F230"/>
    <mergeCell ref="G230:H230"/>
    <mergeCell ref="I230:J230"/>
    <mergeCell ref="K230:L230"/>
    <mergeCell ref="M230:N230"/>
    <mergeCell ref="T230:U230"/>
    <mergeCell ref="V230:W230"/>
    <mergeCell ref="X231:Y231"/>
    <mergeCell ref="Z231:AA231"/>
    <mergeCell ref="AB231:AC231"/>
    <mergeCell ref="E231:F231"/>
    <mergeCell ref="G231:H231"/>
    <mergeCell ref="I231:J231"/>
    <mergeCell ref="K231:L231"/>
    <mergeCell ref="M231:N231"/>
    <mergeCell ref="T231:U231"/>
    <mergeCell ref="V231:W231"/>
    <mergeCell ref="X232:Y232"/>
    <mergeCell ref="Z232:AA232"/>
    <mergeCell ref="AB232:AC232"/>
    <mergeCell ref="E232:F232"/>
    <mergeCell ref="G232:H232"/>
    <mergeCell ref="I232:J232"/>
    <mergeCell ref="K232:L232"/>
    <mergeCell ref="M232:N232"/>
    <mergeCell ref="T232:U232"/>
    <mergeCell ref="V232:W232"/>
    <mergeCell ref="X233:Y233"/>
    <mergeCell ref="Z233:AA233"/>
    <mergeCell ref="AB233:AC233"/>
    <mergeCell ref="E233:F233"/>
    <mergeCell ref="G233:H233"/>
    <mergeCell ref="I233:J233"/>
    <mergeCell ref="K233:L233"/>
    <mergeCell ref="M233:N233"/>
    <mergeCell ref="T233:U233"/>
    <mergeCell ref="V233:W233"/>
    <mergeCell ref="X234:Y234"/>
    <mergeCell ref="Z234:AA234"/>
    <mergeCell ref="AB234:AC234"/>
    <mergeCell ref="E234:F234"/>
    <mergeCell ref="G234:H234"/>
    <mergeCell ref="I234:J234"/>
    <mergeCell ref="K234:L234"/>
    <mergeCell ref="M234:N234"/>
    <mergeCell ref="T234:U234"/>
    <mergeCell ref="V234:W234"/>
    <mergeCell ref="X235:Y235"/>
    <mergeCell ref="Z235:AA235"/>
    <mergeCell ref="AB235:AC235"/>
    <mergeCell ref="E235:F235"/>
    <mergeCell ref="G235:H235"/>
    <mergeCell ref="I235:J235"/>
    <mergeCell ref="K235:L235"/>
    <mergeCell ref="M235:N235"/>
    <mergeCell ref="T235:U235"/>
    <mergeCell ref="V235:W235"/>
    <mergeCell ref="X236:Y236"/>
    <mergeCell ref="Z236:AA236"/>
    <mergeCell ref="AB236:AC236"/>
    <mergeCell ref="E236:F236"/>
    <mergeCell ref="G236:H236"/>
    <mergeCell ref="I236:J236"/>
    <mergeCell ref="K236:L236"/>
    <mergeCell ref="M236:N236"/>
    <mergeCell ref="T236:U236"/>
    <mergeCell ref="V236:W236"/>
    <mergeCell ref="X237:Y237"/>
    <mergeCell ref="Z237:AA237"/>
    <mergeCell ref="AB237:AC237"/>
    <mergeCell ref="E237:F237"/>
    <mergeCell ref="G237:H237"/>
    <mergeCell ref="I237:J237"/>
    <mergeCell ref="K237:L237"/>
    <mergeCell ref="M237:N237"/>
    <mergeCell ref="T237:U237"/>
    <mergeCell ref="V237:W237"/>
    <mergeCell ref="X238:Y238"/>
    <mergeCell ref="Z238:AA238"/>
    <mergeCell ref="AB238:AC238"/>
    <mergeCell ref="E238:F238"/>
    <mergeCell ref="G238:H238"/>
    <mergeCell ref="I238:J238"/>
    <mergeCell ref="K238:L238"/>
    <mergeCell ref="M238:N238"/>
    <mergeCell ref="T238:U238"/>
    <mergeCell ref="V238:W238"/>
    <mergeCell ref="X239:Y239"/>
    <mergeCell ref="Z239:AA239"/>
    <mergeCell ref="AB239:AC239"/>
    <mergeCell ref="E239:F239"/>
    <mergeCell ref="G239:H239"/>
    <mergeCell ref="I239:J239"/>
    <mergeCell ref="K239:L239"/>
    <mergeCell ref="M239:N239"/>
    <mergeCell ref="T239:U239"/>
    <mergeCell ref="V239:W239"/>
    <mergeCell ref="X240:Y240"/>
    <mergeCell ref="Z240:AA240"/>
    <mergeCell ref="AB240:AC240"/>
    <mergeCell ref="E240:F240"/>
    <mergeCell ref="G240:H240"/>
    <mergeCell ref="I240:J240"/>
    <mergeCell ref="K240:L240"/>
    <mergeCell ref="M240:N240"/>
    <mergeCell ref="T240:U240"/>
    <mergeCell ref="V240:W240"/>
    <mergeCell ref="X241:Y241"/>
    <mergeCell ref="Z241:AA241"/>
    <mergeCell ref="AB241:AC241"/>
    <mergeCell ref="E241:F241"/>
    <mergeCell ref="G241:H241"/>
    <mergeCell ref="I241:J241"/>
    <mergeCell ref="K241:L241"/>
    <mergeCell ref="M241:N241"/>
    <mergeCell ref="T241:U241"/>
    <mergeCell ref="V241:W241"/>
    <mergeCell ref="X247:Y247"/>
    <mergeCell ref="Z247:AA247"/>
    <mergeCell ref="AB247:AC247"/>
    <mergeCell ref="E247:F247"/>
    <mergeCell ref="G247:H247"/>
    <mergeCell ref="I247:J247"/>
    <mergeCell ref="K247:L247"/>
    <mergeCell ref="M247:N247"/>
    <mergeCell ref="T247:U247"/>
    <mergeCell ref="V247:W247"/>
    <mergeCell ref="K208:L208"/>
    <mergeCell ref="M208:N208"/>
    <mergeCell ref="E206:F206"/>
    <mergeCell ref="E207:F207"/>
    <mergeCell ref="G207:H207"/>
    <mergeCell ref="I207:J207"/>
    <mergeCell ref="K207:L207"/>
    <mergeCell ref="M207:N207"/>
    <mergeCell ref="E208:F208"/>
    <mergeCell ref="X209:Y209"/>
    <mergeCell ref="Z209:AA209"/>
    <mergeCell ref="AB209:AC209"/>
    <mergeCell ref="E209:F209"/>
    <mergeCell ref="G209:H209"/>
    <mergeCell ref="I209:J209"/>
    <mergeCell ref="K209:L209"/>
    <mergeCell ref="M209:N209"/>
    <mergeCell ref="T209:U209"/>
    <mergeCell ref="V209:W209"/>
    <mergeCell ref="X210:Y210"/>
    <mergeCell ref="Z210:AA210"/>
    <mergeCell ref="AB210:AC210"/>
    <mergeCell ref="E210:F210"/>
    <mergeCell ref="G210:H210"/>
    <mergeCell ref="I210:J210"/>
    <mergeCell ref="K210:L210"/>
    <mergeCell ref="M210:N210"/>
    <mergeCell ref="T210:U210"/>
    <mergeCell ref="V210:W210"/>
    <mergeCell ref="X249:Y249"/>
    <mergeCell ref="Z249:AA249"/>
    <mergeCell ref="AB249:AC249"/>
    <mergeCell ref="Q251:AC251"/>
    <mergeCell ref="AA272:AB272"/>
    <mergeCell ref="AC272:AD272"/>
    <mergeCell ref="F270:Z270"/>
    <mergeCell ref="AA270:AB270"/>
    <mergeCell ref="AC270:AD270"/>
    <mergeCell ref="F271:Z271"/>
    <mergeCell ref="AA271:AB271"/>
    <mergeCell ref="AC271:AD271"/>
    <mergeCell ref="F272:Z272"/>
    <mergeCell ref="AA275:AB275"/>
    <mergeCell ref="AC275:AD275"/>
    <mergeCell ref="F273:Z273"/>
    <mergeCell ref="AA273:AB273"/>
    <mergeCell ref="AC273:AD273"/>
    <mergeCell ref="F274:Z274"/>
    <mergeCell ref="AA274:AB274"/>
    <mergeCell ref="AC274:AD274"/>
    <mergeCell ref="F275:Z275"/>
    <mergeCell ref="V249:W249"/>
    <mergeCell ref="F258:Z258"/>
    <mergeCell ref="AA258:AB258"/>
    <mergeCell ref="AC258:AD258"/>
    <mergeCell ref="F259:Z259"/>
    <mergeCell ref="AA259:AB259"/>
    <mergeCell ref="AC259:AD259"/>
    <mergeCell ref="AA262:AB262"/>
    <mergeCell ref="AC262:AD262"/>
    <mergeCell ref="F260:Z260"/>
    <mergeCell ref="AA260:AB260"/>
    <mergeCell ref="AC260:AD260"/>
    <mergeCell ref="F261:Z261"/>
    <mergeCell ref="AA261:AB261"/>
    <mergeCell ref="AC261:AD261"/>
    <mergeCell ref="F262:Z262"/>
    <mergeCell ref="AA265:AB265"/>
    <mergeCell ref="AC265:AD265"/>
    <mergeCell ref="F263:Z263"/>
    <mergeCell ref="AA263:AB263"/>
    <mergeCell ref="AC263:AD263"/>
    <mergeCell ref="F264:Z264"/>
    <mergeCell ref="AA264:AB264"/>
    <mergeCell ref="AC264:AD264"/>
    <mergeCell ref="F265:Z265"/>
    <mergeCell ref="E249:F249"/>
    <mergeCell ref="G249:H249"/>
    <mergeCell ref="I249:J249"/>
    <mergeCell ref="K249:L249"/>
    <mergeCell ref="M249:N249"/>
    <mergeCell ref="T249:U249"/>
    <mergeCell ref="D258:D268"/>
    <mergeCell ref="AA278:AB278"/>
    <mergeCell ref="AC278:AD278"/>
    <mergeCell ref="F279:Z279"/>
    <mergeCell ref="AA279:AB279"/>
    <mergeCell ref="AA283:AB283"/>
    <mergeCell ref="AC283:AD283"/>
    <mergeCell ref="F284:Z284"/>
    <mergeCell ref="AA284:AB284"/>
    <mergeCell ref="F283:Z283"/>
    <mergeCell ref="F285:Z285"/>
    <mergeCell ref="AA285:AB285"/>
    <mergeCell ref="AC285:AD285"/>
    <mergeCell ref="F286:Z286"/>
    <mergeCell ref="AA286:AB286"/>
    <mergeCell ref="AC286:AD286"/>
    <mergeCell ref="F287:Z287"/>
    <mergeCell ref="D270:D274"/>
    <mergeCell ref="D275:D279"/>
    <mergeCell ref="F276:Z276"/>
    <mergeCell ref="AA276:AB276"/>
    <mergeCell ref="AC276:AD276"/>
    <mergeCell ref="AA277:AB277"/>
    <mergeCell ref="AC277:AD277"/>
    <mergeCell ref="AC279:AD279"/>
    <mergeCell ref="AA287:AB287"/>
    <mergeCell ref="AC287:AD287"/>
    <mergeCell ref="F288:Z288"/>
    <mergeCell ref="AA288:AB288"/>
    <mergeCell ref="AC288:AD288"/>
    <mergeCell ref="F289:Z289"/>
    <mergeCell ref="AA289:AB289"/>
    <mergeCell ref="AC289:AD289"/>
    <mergeCell ref="F290:Z290"/>
    <mergeCell ref="AA290:AB290"/>
    <mergeCell ref="AC290:AD290"/>
    <mergeCell ref="F291:Z291"/>
    <mergeCell ref="AA291:AB291"/>
    <mergeCell ref="AC291:AD291"/>
    <mergeCell ref="AA295:AB295"/>
    <mergeCell ref="AC295:AD295"/>
    <mergeCell ref="F303:Z303"/>
    <mergeCell ref="AA303:AB303"/>
    <mergeCell ref="AC303:AD303"/>
    <mergeCell ref="D305:Q305"/>
    <mergeCell ref="B306:AF306"/>
    <mergeCell ref="F298:Z298"/>
    <mergeCell ref="AA298:AB298"/>
    <mergeCell ref="D299:D303"/>
    <mergeCell ref="F299:Z299"/>
    <mergeCell ref="AA299:AB299"/>
    <mergeCell ref="F300:Z300"/>
    <mergeCell ref="AA300:AB300"/>
    <mergeCell ref="F277:Z277"/>
    <mergeCell ref="F278:Z278"/>
    <mergeCell ref="D282:D292"/>
    <mergeCell ref="F282:Z282"/>
    <mergeCell ref="AA282:AB282"/>
    <mergeCell ref="AC282:AD282"/>
    <mergeCell ref="AC284:AD284"/>
    <mergeCell ref="AC292:AD292"/>
    <mergeCell ref="F296:Z296"/>
    <mergeCell ref="AA296:AB296"/>
    <mergeCell ref="F295:Z295"/>
    <mergeCell ref="F297:Z297"/>
    <mergeCell ref="AA297:AB297"/>
    <mergeCell ref="AC297:AD297"/>
    <mergeCell ref="AC299:AD299"/>
    <mergeCell ref="AC300:AD300"/>
    <mergeCell ref="F292:Z292"/>
    <mergeCell ref="AA292:AB292"/>
    <mergeCell ref="D294:D298"/>
    <mergeCell ref="F294:Z294"/>
    <mergeCell ref="AA294:AB294"/>
    <mergeCell ref="AC294:AD294"/>
    <mergeCell ref="AC296:AD296"/>
    <mergeCell ref="AC298:AD298"/>
    <mergeCell ref="F301:Z301"/>
    <mergeCell ref="AA301:AB301"/>
    <mergeCell ref="AC301:AD301"/>
    <mergeCell ref="F302:Z302"/>
    <mergeCell ref="AA302:AB302"/>
    <mergeCell ref="AC302:AD302"/>
    <mergeCell ref="X242:Y242"/>
    <mergeCell ref="Z242:AA242"/>
    <mergeCell ref="AB242:AC242"/>
    <mergeCell ref="E242:F242"/>
    <mergeCell ref="G242:H242"/>
    <mergeCell ref="I242:J242"/>
    <mergeCell ref="K242:L242"/>
    <mergeCell ref="M242:N242"/>
    <mergeCell ref="T242:U242"/>
    <mergeCell ref="V242:W242"/>
    <mergeCell ref="X243:Y243"/>
    <mergeCell ref="Z243:AA243"/>
    <mergeCell ref="AB243:AC243"/>
    <mergeCell ref="E243:F243"/>
    <mergeCell ref="G243:H243"/>
    <mergeCell ref="I243:J243"/>
    <mergeCell ref="K243:L243"/>
    <mergeCell ref="M243:N243"/>
    <mergeCell ref="T243:U243"/>
    <mergeCell ref="V243:W243"/>
    <mergeCell ref="X244:Y244"/>
    <mergeCell ref="Z244:AA244"/>
    <mergeCell ref="AB244:AC244"/>
    <mergeCell ref="E244:F244"/>
    <mergeCell ref="G244:H244"/>
    <mergeCell ref="I244:J244"/>
    <mergeCell ref="K244:L244"/>
    <mergeCell ref="M244:N244"/>
    <mergeCell ref="T244:U244"/>
    <mergeCell ref="V244:W244"/>
    <mergeCell ref="X245:Y245"/>
    <mergeCell ref="Z245:AA245"/>
    <mergeCell ref="AB245:AC245"/>
    <mergeCell ref="E245:F245"/>
    <mergeCell ref="G245:H245"/>
    <mergeCell ref="I245:J245"/>
    <mergeCell ref="K245:L245"/>
    <mergeCell ref="M245:N245"/>
    <mergeCell ref="T245:U245"/>
    <mergeCell ref="V245:W245"/>
    <mergeCell ref="X246:Y246"/>
    <mergeCell ref="Z246:AA246"/>
    <mergeCell ref="AB246:AC246"/>
    <mergeCell ref="E246:F246"/>
    <mergeCell ref="G246:H246"/>
    <mergeCell ref="I246:J246"/>
    <mergeCell ref="K246:L246"/>
    <mergeCell ref="M246:N246"/>
    <mergeCell ref="T246:U246"/>
    <mergeCell ref="V246:W246"/>
    <mergeCell ref="X248:Y248"/>
    <mergeCell ref="Z248:AA248"/>
    <mergeCell ref="AB248:AC248"/>
    <mergeCell ref="E248:F248"/>
    <mergeCell ref="G248:H248"/>
    <mergeCell ref="I248:J248"/>
    <mergeCell ref="K248:L248"/>
    <mergeCell ref="M248:N248"/>
    <mergeCell ref="T248:U248"/>
    <mergeCell ref="V248:W248"/>
    <mergeCell ref="B252:AF252"/>
    <mergeCell ref="AA268:AB268"/>
    <mergeCell ref="AC268:AD268"/>
    <mergeCell ref="F266:Z266"/>
    <mergeCell ref="AA266:AB266"/>
    <mergeCell ref="AC266:AD266"/>
    <mergeCell ref="F267:Z267"/>
    <mergeCell ref="AA267:AB267"/>
    <mergeCell ref="AC267:AD267"/>
    <mergeCell ref="F268:Z268"/>
    <mergeCell ref="U69:V70"/>
    <mergeCell ref="W69:X70"/>
    <mergeCell ref="C68:F70"/>
    <mergeCell ref="G68:H70"/>
    <mergeCell ref="I68:J70"/>
    <mergeCell ref="K68:L70"/>
    <mergeCell ref="M68:N70"/>
    <mergeCell ref="O68:P70"/>
    <mergeCell ref="Q68:X68"/>
    <mergeCell ref="S71:T71"/>
    <mergeCell ref="U71:V71"/>
    <mergeCell ref="W71:X71"/>
    <mergeCell ref="Y71:Z71"/>
    <mergeCell ref="AA71:AB71"/>
    <mergeCell ref="AC71:AD71"/>
    <mergeCell ref="D71:F71"/>
    <mergeCell ref="G71:H71"/>
    <mergeCell ref="I71:J71"/>
    <mergeCell ref="K71:L71"/>
    <mergeCell ref="M71:N71"/>
    <mergeCell ref="O71:P71"/>
    <mergeCell ref="Q71:R71"/>
    <mergeCell ref="S72:T72"/>
    <mergeCell ref="U72:V72"/>
    <mergeCell ref="W72:X72"/>
    <mergeCell ref="Y72:Z72"/>
    <mergeCell ref="AA72:AB72"/>
    <mergeCell ref="AC72:AD72"/>
    <mergeCell ref="D72:F72"/>
    <mergeCell ref="G72:H72"/>
    <mergeCell ref="I72:J72"/>
    <mergeCell ref="K72:L72"/>
    <mergeCell ref="M72:N72"/>
    <mergeCell ref="O72:P72"/>
    <mergeCell ref="Q72:R72"/>
    <mergeCell ref="L118:M118"/>
    <mergeCell ref="N118:O118"/>
    <mergeCell ref="P118:Q118"/>
    <mergeCell ref="R118:AC119"/>
    <mergeCell ref="P119:Q119"/>
    <mergeCell ref="Z120:AC120"/>
    <mergeCell ref="AD120:AF120"/>
    <mergeCell ref="C76:AD77"/>
    <mergeCell ref="C106:AE106"/>
    <mergeCell ref="C107:AE108"/>
    <mergeCell ref="C109:AE110"/>
    <mergeCell ref="B111:AF111"/>
    <mergeCell ref="B114:AF116"/>
    <mergeCell ref="AD118:AF119"/>
    <mergeCell ref="N119:O119"/>
    <mergeCell ref="N121:O121"/>
    <mergeCell ref="P121:Q121"/>
    <mergeCell ref="Z121:AC121"/>
    <mergeCell ref="AD121:AF121"/>
    <mergeCell ref="B118:C119"/>
    <mergeCell ref="L119:M119"/>
    <mergeCell ref="L120:M120"/>
    <mergeCell ref="N120:O120"/>
    <mergeCell ref="P120:Q120"/>
    <mergeCell ref="R120:U120"/>
    <mergeCell ref="R121:U121"/>
    <mergeCell ref="L121:M121"/>
    <mergeCell ref="L122:M122"/>
    <mergeCell ref="N122:O122"/>
    <mergeCell ref="P122:Q122"/>
    <mergeCell ref="R122:U122"/>
    <mergeCell ref="Z122:AC122"/>
    <mergeCell ref="AD122:AF122"/>
    <mergeCell ref="E124:K124"/>
    <mergeCell ref="E125:K125"/>
    <mergeCell ref="L125:M125"/>
    <mergeCell ref="N125:O125"/>
    <mergeCell ref="P125:Q125"/>
    <mergeCell ref="R125:U125"/>
    <mergeCell ref="Z125:AC125"/>
    <mergeCell ref="AD125:AF125"/>
    <mergeCell ref="R130:U130"/>
    <mergeCell ref="Z130:AC130"/>
    <mergeCell ref="AD130:AF130"/>
    <mergeCell ref="P6:R7"/>
    <mergeCell ref="S6:AF7"/>
    <mergeCell ref="D7:K7"/>
    <mergeCell ref="P8:R9"/>
    <mergeCell ref="S8:AF9"/>
    <mergeCell ref="D9:K9"/>
    <mergeCell ref="S10:AF11"/>
    <mergeCell ref="V27:W27"/>
    <mergeCell ref="X27:Y27"/>
    <mergeCell ref="P10:R11"/>
    <mergeCell ref="K13:W14"/>
    <mergeCell ref="C15:AD15"/>
    <mergeCell ref="C16:AE22"/>
    <mergeCell ref="P27:Q27"/>
    <mergeCell ref="R27:S27"/>
    <mergeCell ref="T27:U27"/>
    <mergeCell ref="AJ67:AK67"/>
    <mergeCell ref="AV67:AW67"/>
    <mergeCell ref="AA27:AB27"/>
    <mergeCell ref="C47:AE47"/>
    <mergeCell ref="C48:AE55"/>
    <mergeCell ref="C56:AD56"/>
    <mergeCell ref="C57:AE60"/>
    <mergeCell ref="B64:AF64"/>
    <mergeCell ref="H65:J65"/>
    <mergeCell ref="Y68:AD68"/>
    <mergeCell ref="AJ68:AK69"/>
    <mergeCell ref="AV68:AW69"/>
    <mergeCell ref="Q69:R70"/>
    <mergeCell ref="S69:T70"/>
    <mergeCell ref="Y69:Z70"/>
    <mergeCell ref="AA69:AB70"/>
    <mergeCell ref="AC69:AD70"/>
    <mergeCell ref="S73:T73"/>
    <mergeCell ref="U73:V73"/>
    <mergeCell ref="W73:X73"/>
    <mergeCell ref="Y73:Z73"/>
    <mergeCell ref="AA73:AB73"/>
    <mergeCell ref="AC73:AD73"/>
    <mergeCell ref="D73:F73"/>
    <mergeCell ref="G73:H73"/>
    <mergeCell ref="I73:J73"/>
    <mergeCell ref="K73:L73"/>
    <mergeCell ref="M73:N73"/>
    <mergeCell ref="O73:P73"/>
    <mergeCell ref="Q73:R73"/>
    <mergeCell ref="S74:T74"/>
    <mergeCell ref="U74:V74"/>
    <mergeCell ref="W74:X74"/>
    <mergeCell ref="Y74:Z74"/>
    <mergeCell ref="AA74:AB74"/>
    <mergeCell ref="AC74:AD74"/>
    <mergeCell ref="D74:F74"/>
    <mergeCell ref="G74:H74"/>
    <mergeCell ref="I74:J74"/>
    <mergeCell ref="K74:L74"/>
    <mergeCell ref="M74:N74"/>
    <mergeCell ref="O74:P74"/>
    <mergeCell ref="Q74:R74"/>
    <mergeCell ref="S75:T75"/>
    <mergeCell ref="U75:V75"/>
    <mergeCell ref="W75:X75"/>
    <mergeCell ref="Y75:Z75"/>
    <mergeCell ref="AA75:AB75"/>
    <mergeCell ref="AC75:AD75"/>
    <mergeCell ref="D75:F75"/>
    <mergeCell ref="G75:H75"/>
    <mergeCell ref="I75:J75"/>
    <mergeCell ref="K75:L75"/>
    <mergeCell ref="M75:N75"/>
    <mergeCell ref="O75:P75"/>
    <mergeCell ref="Q75:R75"/>
    <mergeCell ref="Z123:AC123"/>
    <mergeCell ref="Z124:AC124"/>
    <mergeCell ref="L123:M123"/>
    <mergeCell ref="N123:O123"/>
    <mergeCell ref="P123:Q123"/>
    <mergeCell ref="R123:U123"/>
    <mergeCell ref="AD123:AF123"/>
    <mergeCell ref="L124:M124"/>
    <mergeCell ref="R124:U124"/>
    <mergeCell ref="AD124:AF124"/>
    <mergeCell ref="N124:O124"/>
    <mergeCell ref="P124:Q124"/>
    <mergeCell ref="L126:M126"/>
    <mergeCell ref="N126:O126"/>
    <mergeCell ref="P126:Q126"/>
    <mergeCell ref="Z126:AC126"/>
    <mergeCell ref="AD126:AF126"/>
    <mergeCell ref="R126:U126"/>
    <mergeCell ref="R127:U127"/>
    <mergeCell ref="Z127:AC127"/>
    <mergeCell ref="AD127:AF127"/>
    <mergeCell ref="R128:U128"/>
    <mergeCell ref="Z128:AC128"/>
    <mergeCell ref="AD128:AF128"/>
    <mergeCell ref="Z133:AC133"/>
    <mergeCell ref="AD133:AF133"/>
    <mergeCell ref="R131:U131"/>
    <mergeCell ref="Z131:AC131"/>
    <mergeCell ref="AD131:AF131"/>
    <mergeCell ref="R132:U132"/>
    <mergeCell ref="Z132:AC132"/>
    <mergeCell ref="AD132:AF132"/>
    <mergeCell ref="R133:U133"/>
    <mergeCell ref="Z137:AC137"/>
    <mergeCell ref="AD137:AF137"/>
    <mergeCell ref="Z138:AC138"/>
    <mergeCell ref="AD138:AF138"/>
    <mergeCell ref="Z139:AC139"/>
    <mergeCell ref="AD139:AF139"/>
    <mergeCell ref="Z140:AC140"/>
    <mergeCell ref="AD140:AF140"/>
    <mergeCell ref="R134:U134"/>
    <mergeCell ref="Z134:AC134"/>
    <mergeCell ref="AD134:AF134"/>
    <mergeCell ref="R135:U135"/>
    <mergeCell ref="Z135:AC135"/>
    <mergeCell ref="AD135:AF135"/>
    <mergeCell ref="R137:U137"/>
    <mergeCell ref="E126:K126"/>
    <mergeCell ref="E127:K127"/>
    <mergeCell ref="L127:M127"/>
    <mergeCell ref="N127:O127"/>
    <mergeCell ref="P127:Q127"/>
    <mergeCell ref="L128:M128"/>
    <mergeCell ref="N128:O128"/>
    <mergeCell ref="P128:Q128"/>
    <mergeCell ref="B120:C128"/>
    <mergeCell ref="B130:C135"/>
    <mergeCell ref="B137:C140"/>
    <mergeCell ref="D118:D119"/>
    <mergeCell ref="E118:K119"/>
    <mergeCell ref="E120:K120"/>
    <mergeCell ref="E121:K121"/>
    <mergeCell ref="E122:K122"/>
    <mergeCell ref="E123:K123"/>
    <mergeCell ref="E128:K128"/>
    <mergeCell ref="E130:K130"/>
    <mergeCell ref="L130:M130"/>
    <mergeCell ref="N130:O130"/>
    <mergeCell ref="P130:Q130"/>
    <mergeCell ref="L131:M131"/>
    <mergeCell ref="N131:O131"/>
    <mergeCell ref="P131:Q131"/>
    <mergeCell ref="N133:O133"/>
    <mergeCell ref="P133:Q133"/>
    <mergeCell ref="E131:K131"/>
    <mergeCell ref="E132:K132"/>
    <mergeCell ref="L132:M132"/>
    <mergeCell ref="N132:O132"/>
    <mergeCell ref="P132:Q132"/>
    <mergeCell ref="E133:K133"/>
    <mergeCell ref="L133:M133"/>
    <mergeCell ref="L140:M140"/>
    <mergeCell ref="N140:O140"/>
    <mergeCell ref="N138:O138"/>
    <mergeCell ref="P138:Q138"/>
    <mergeCell ref="E139:K139"/>
    <mergeCell ref="L139:M139"/>
    <mergeCell ref="N139:O139"/>
    <mergeCell ref="P139:Q139"/>
    <mergeCell ref="E140:K140"/>
    <mergeCell ref="P140:Q140"/>
    <mergeCell ref="E149:T149"/>
    <mergeCell ref="U149:V149"/>
    <mergeCell ref="W149:X149"/>
    <mergeCell ref="Y149:Z149"/>
    <mergeCell ref="AA149:AB149"/>
    <mergeCell ref="AC149:AD149"/>
    <mergeCell ref="AC150:AD150"/>
    <mergeCell ref="E150:T150"/>
    <mergeCell ref="E151:T151"/>
    <mergeCell ref="U151:V151"/>
    <mergeCell ref="W151:X151"/>
    <mergeCell ref="Y151:Z151"/>
    <mergeCell ref="AA151:AB151"/>
    <mergeCell ref="AC151:AD151"/>
    <mergeCell ref="E134:K134"/>
    <mergeCell ref="L134:M134"/>
    <mergeCell ref="N134:O134"/>
    <mergeCell ref="P134:Q134"/>
    <mergeCell ref="L135:M135"/>
    <mergeCell ref="N135:O135"/>
    <mergeCell ref="P135:Q135"/>
    <mergeCell ref="E135:K135"/>
    <mergeCell ref="E137:K137"/>
    <mergeCell ref="L137:M137"/>
    <mergeCell ref="N137:O137"/>
    <mergeCell ref="P137:Q137"/>
    <mergeCell ref="E138:K138"/>
    <mergeCell ref="L138:M138"/>
    <mergeCell ref="AQ148:AR148"/>
    <mergeCell ref="AS148:AT148"/>
    <mergeCell ref="AU148:AV148"/>
    <mergeCell ref="R138:U138"/>
    <mergeCell ref="R139:U139"/>
    <mergeCell ref="R140:U140"/>
    <mergeCell ref="B142:AF142"/>
    <mergeCell ref="D145:AD147"/>
    <mergeCell ref="AM148:AN148"/>
    <mergeCell ref="AO148:AP148"/>
    <mergeCell ref="U150:V150"/>
    <mergeCell ref="W150:X150"/>
    <mergeCell ref="Y150:Z150"/>
    <mergeCell ref="AA150:AB150"/>
    <mergeCell ref="U153:V153"/>
    <mergeCell ref="W153:X153"/>
    <mergeCell ref="Y153:Z153"/>
    <mergeCell ref="AA153:AB153"/>
    <mergeCell ref="E152:T152"/>
    <mergeCell ref="U152:V152"/>
    <mergeCell ref="W152:X152"/>
    <mergeCell ref="Y152:Z152"/>
    <mergeCell ref="AA152:AB152"/>
    <mergeCell ref="AC152:AD152"/>
    <mergeCell ref="AC153:AD153"/>
    <mergeCell ref="E153:T153"/>
    <mergeCell ref="E154:T154"/>
    <mergeCell ref="U154:V154"/>
    <mergeCell ref="W154:X154"/>
    <mergeCell ref="Y154:Z154"/>
    <mergeCell ref="AA154:AB154"/>
    <mergeCell ref="AC154:AD154"/>
    <mergeCell ref="U156:V156"/>
    <mergeCell ref="W156:X156"/>
    <mergeCell ref="Y156:Z156"/>
    <mergeCell ref="AA156:AB156"/>
    <mergeCell ref="E155:T155"/>
    <mergeCell ref="U155:V155"/>
    <mergeCell ref="W155:X155"/>
    <mergeCell ref="Y155:Z155"/>
    <mergeCell ref="AA155:AB155"/>
    <mergeCell ref="AC155:AD155"/>
    <mergeCell ref="AC156:AD156"/>
    <mergeCell ref="E156:T156"/>
    <mergeCell ref="E157:T157"/>
    <mergeCell ref="U157:V157"/>
    <mergeCell ref="W157:X157"/>
    <mergeCell ref="Y157:Z157"/>
    <mergeCell ref="AA157:AB157"/>
    <mergeCell ref="AC157:AD157"/>
    <mergeCell ref="E161:T161"/>
    <mergeCell ref="U161:V161"/>
    <mergeCell ref="W161:X161"/>
    <mergeCell ref="Y161:Z161"/>
    <mergeCell ref="AA161:AB161"/>
    <mergeCell ref="AC161:AD161"/>
    <mergeCell ref="AC162:AD162"/>
    <mergeCell ref="E162:T162"/>
    <mergeCell ref="E163:T163"/>
    <mergeCell ref="U163:V163"/>
    <mergeCell ref="W163:X163"/>
    <mergeCell ref="Y163:Z163"/>
    <mergeCell ref="AA163:AB163"/>
    <mergeCell ref="AC163:AD163"/>
    <mergeCell ref="Y165:Z165"/>
    <mergeCell ref="AA165:AB165"/>
    <mergeCell ref="E164:T164"/>
    <mergeCell ref="U164:V164"/>
    <mergeCell ref="W164:X164"/>
    <mergeCell ref="Y164:Z164"/>
    <mergeCell ref="AA164:AB164"/>
    <mergeCell ref="AC164:AD164"/>
    <mergeCell ref="E165:T165"/>
    <mergeCell ref="AC165:AD165"/>
    <mergeCell ref="U165:V165"/>
    <mergeCell ref="W165:X165"/>
    <mergeCell ref="U166:V166"/>
    <mergeCell ref="W166:X166"/>
    <mergeCell ref="Y166:Z166"/>
    <mergeCell ref="AA166:AB166"/>
    <mergeCell ref="AC166:AD166"/>
    <mergeCell ref="E166:T166"/>
    <mergeCell ref="E167:T167"/>
    <mergeCell ref="U167:V167"/>
    <mergeCell ref="W167:X167"/>
    <mergeCell ref="Y167:Z167"/>
    <mergeCell ref="AA167:AB167"/>
    <mergeCell ref="AC167:AD167"/>
    <mergeCell ref="Y169:Z169"/>
    <mergeCell ref="AA169:AB169"/>
    <mergeCell ref="E168:T168"/>
    <mergeCell ref="U168:V168"/>
    <mergeCell ref="W168:X168"/>
    <mergeCell ref="Y168:Z168"/>
    <mergeCell ref="AA168:AB168"/>
    <mergeCell ref="AC168:AD168"/>
    <mergeCell ref="E169:T169"/>
    <mergeCell ref="AC169:AD169"/>
    <mergeCell ref="U181:V181"/>
    <mergeCell ref="W181:X181"/>
    <mergeCell ref="U182:V182"/>
    <mergeCell ref="W182:X182"/>
    <mergeCell ref="Y182:Z182"/>
    <mergeCell ref="AA182:AB182"/>
    <mergeCell ref="AC182:AD182"/>
    <mergeCell ref="E182:T182"/>
    <mergeCell ref="E183:T183"/>
    <mergeCell ref="U183:V183"/>
    <mergeCell ref="W183:X183"/>
    <mergeCell ref="Y183:Z183"/>
    <mergeCell ref="AA183:AB183"/>
    <mergeCell ref="AC183:AD183"/>
    <mergeCell ref="U159:V159"/>
    <mergeCell ref="W159:X159"/>
    <mergeCell ref="Y159:Z159"/>
    <mergeCell ref="AA159:AB159"/>
    <mergeCell ref="E158:T158"/>
    <mergeCell ref="U158:V158"/>
    <mergeCell ref="W158:X158"/>
    <mergeCell ref="Y158:Z158"/>
    <mergeCell ref="AA158:AB158"/>
    <mergeCell ref="AC158:AD158"/>
    <mergeCell ref="AC159:AD159"/>
    <mergeCell ref="E159:T159"/>
    <mergeCell ref="E160:T160"/>
    <mergeCell ref="U160:V160"/>
    <mergeCell ref="W160:X160"/>
    <mergeCell ref="Y160:Z160"/>
    <mergeCell ref="AA160:AB160"/>
    <mergeCell ref="AC160:AD160"/>
    <mergeCell ref="U162:V162"/>
    <mergeCell ref="W162:X162"/>
    <mergeCell ref="Y162:Z162"/>
    <mergeCell ref="AA162:AB162"/>
    <mergeCell ref="U185:V185"/>
    <mergeCell ref="W185:X185"/>
    <mergeCell ref="AC185:AD185"/>
    <mergeCell ref="U169:V169"/>
    <mergeCell ref="W169:X169"/>
    <mergeCell ref="U170:V170"/>
    <mergeCell ref="W170:X170"/>
    <mergeCell ref="Y170:Z170"/>
    <mergeCell ref="AA170:AB170"/>
    <mergeCell ref="AC170:AD170"/>
    <mergeCell ref="E170:T170"/>
    <mergeCell ref="E171:T171"/>
    <mergeCell ref="U171:V171"/>
    <mergeCell ref="W171:X171"/>
    <mergeCell ref="Y171:Z171"/>
    <mergeCell ref="AA171:AB171"/>
    <mergeCell ref="AC171:AD171"/>
    <mergeCell ref="Y173:Z173"/>
    <mergeCell ref="AA173:AB173"/>
    <mergeCell ref="E172:T172"/>
    <mergeCell ref="U172:V172"/>
    <mergeCell ref="W172:X172"/>
    <mergeCell ref="Y172:Z172"/>
    <mergeCell ref="AA172:AB172"/>
    <mergeCell ref="AC172:AD172"/>
    <mergeCell ref="E173:T173"/>
    <mergeCell ref="AC173:AD173"/>
    <mergeCell ref="U173:V173"/>
    <mergeCell ref="W173:X173"/>
    <mergeCell ref="U174:V174"/>
    <mergeCell ref="W174:X174"/>
    <mergeCell ref="Y174:Z174"/>
    <mergeCell ref="AA174:AB174"/>
    <mergeCell ref="AC174:AD174"/>
    <mergeCell ref="E174:T174"/>
    <mergeCell ref="E175:T175"/>
    <mergeCell ref="U175:V175"/>
    <mergeCell ref="W175:X175"/>
    <mergeCell ref="Y175:Z175"/>
    <mergeCell ref="AA175:AB175"/>
    <mergeCell ref="AC175:AD175"/>
    <mergeCell ref="Y177:Z177"/>
    <mergeCell ref="AA177:AB177"/>
    <mergeCell ref="E176:T176"/>
    <mergeCell ref="U176:V176"/>
    <mergeCell ref="W176:X176"/>
    <mergeCell ref="Y176:Z176"/>
    <mergeCell ref="AA176:AB176"/>
    <mergeCell ref="AC176:AD176"/>
    <mergeCell ref="E177:T177"/>
    <mergeCell ref="AC177:AD177"/>
    <mergeCell ref="U177:V177"/>
    <mergeCell ref="W177:X177"/>
    <mergeCell ref="U178:V178"/>
    <mergeCell ref="W178:X178"/>
    <mergeCell ref="Y178:Z178"/>
    <mergeCell ref="AA178:AB178"/>
    <mergeCell ref="AC178:AD178"/>
    <mergeCell ref="E178:T178"/>
    <mergeCell ref="E179:T179"/>
    <mergeCell ref="U179:V179"/>
    <mergeCell ref="W179:X179"/>
    <mergeCell ref="Y179:Z179"/>
    <mergeCell ref="AA179:AB179"/>
    <mergeCell ref="AC179:AD179"/>
    <mergeCell ref="Y181:Z181"/>
    <mergeCell ref="AA181:AB181"/>
    <mergeCell ref="E180:T180"/>
    <mergeCell ref="U180:V180"/>
    <mergeCell ref="W180:X180"/>
    <mergeCell ref="Y180:Z180"/>
    <mergeCell ref="AA180:AB180"/>
    <mergeCell ref="AC180:AD180"/>
    <mergeCell ref="E181:T181"/>
    <mergeCell ref="AC181:AD181"/>
    <mergeCell ref="Y190:Z190"/>
    <mergeCell ref="AA190:AB190"/>
    <mergeCell ref="E189:T189"/>
    <mergeCell ref="U189:V189"/>
    <mergeCell ref="W189:X189"/>
    <mergeCell ref="Y189:Z189"/>
    <mergeCell ref="AA189:AB189"/>
    <mergeCell ref="AC189:AD189"/>
    <mergeCell ref="E190:T190"/>
    <mergeCell ref="AC190:AD190"/>
    <mergeCell ref="U190:V190"/>
    <mergeCell ref="W190:X190"/>
    <mergeCell ref="U191:V191"/>
    <mergeCell ref="W191:X191"/>
    <mergeCell ref="Y191:Z191"/>
    <mergeCell ref="AA191:AB191"/>
    <mergeCell ref="AC191:AD191"/>
    <mergeCell ref="E191:T191"/>
    <mergeCell ref="E192:T192"/>
    <mergeCell ref="U192:V192"/>
    <mergeCell ref="W192:X192"/>
    <mergeCell ref="Y192:Z192"/>
    <mergeCell ref="AA192:AB192"/>
    <mergeCell ref="AC192:AD192"/>
    <mergeCell ref="Y185:Z185"/>
    <mergeCell ref="AA185:AB185"/>
    <mergeCell ref="E184:T184"/>
    <mergeCell ref="U184:V184"/>
    <mergeCell ref="W184:X184"/>
    <mergeCell ref="Y184:Z184"/>
    <mergeCell ref="AA184:AB184"/>
    <mergeCell ref="AC184:AD184"/>
    <mergeCell ref="E185:T185"/>
    <mergeCell ref="U187:V187"/>
    <mergeCell ref="W187:X187"/>
    <mergeCell ref="Y187:Z187"/>
    <mergeCell ref="AA187:AB187"/>
    <mergeCell ref="E186:T186"/>
    <mergeCell ref="U186:V186"/>
    <mergeCell ref="W186:X186"/>
    <mergeCell ref="Y186:Z186"/>
    <mergeCell ref="AA186:AB186"/>
    <mergeCell ref="AC186:AD186"/>
    <mergeCell ref="AC187:AD187"/>
    <mergeCell ref="E187:T187"/>
    <mergeCell ref="E188:T188"/>
    <mergeCell ref="U188:V188"/>
    <mergeCell ref="W188:X188"/>
    <mergeCell ref="Y188:Z188"/>
    <mergeCell ref="AA188:AB188"/>
    <mergeCell ref="AC188:AD188"/>
    <mergeCell ref="U194:V194"/>
    <mergeCell ref="W194:X194"/>
    <mergeCell ref="X206:Y206"/>
    <mergeCell ref="X207:Y207"/>
    <mergeCell ref="Z207:AA207"/>
    <mergeCell ref="AB207:AC207"/>
    <mergeCell ref="X204:Y204"/>
    <mergeCell ref="Z204:AA204"/>
    <mergeCell ref="X205:Y205"/>
    <mergeCell ref="Z205:AA205"/>
    <mergeCell ref="AB205:AC205"/>
    <mergeCell ref="Z206:AA206"/>
    <mergeCell ref="AB206:AC206"/>
    <mergeCell ref="Y194:Z194"/>
    <mergeCell ref="AA194:AB194"/>
    <mergeCell ref="E193:T193"/>
    <mergeCell ref="U193:V193"/>
    <mergeCell ref="W193:X193"/>
    <mergeCell ref="Y193:Z193"/>
    <mergeCell ref="AA193:AB193"/>
    <mergeCell ref="AC193:AD193"/>
    <mergeCell ref="AC194:AD194"/>
    <mergeCell ref="K204:L204"/>
    <mergeCell ref="M204:N204"/>
    <mergeCell ref="K205:L205"/>
    <mergeCell ref="M205:N205"/>
    <mergeCell ref="K206:L206"/>
    <mergeCell ref="M206:N206"/>
    <mergeCell ref="E194:T194"/>
    <mergeCell ref="D196:Q196"/>
    <mergeCell ref="B197:AF197"/>
    <mergeCell ref="AK198:AL198"/>
    <mergeCell ref="AK199:AL199"/>
    <mergeCell ref="AK200:AL200"/>
    <mergeCell ref="E204:F204"/>
    <mergeCell ref="AB204:AC204"/>
    <mergeCell ref="G204:H204"/>
    <mergeCell ref="I204:J204"/>
    <mergeCell ref="E205:F205"/>
    <mergeCell ref="G205:H205"/>
    <mergeCell ref="I205:J205"/>
    <mergeCell ref="G206:H206"/>
    <mergeCell ref="I206:J206"/>
    <mergeCell ref="G208:H208"/>
    <mergeCell ref="I208:J208"/>
    <mergeCell ref="T207:U207"/>
    <mergeCell ref="T208:U208"/>
    <mergeCell ref="X208:Y208"/>
    <mergeCell ref="Z208:AA208"/>
    <mergeCell ref="AB208:AC208"/>
    <mergeCell ref="T204:U204"/>
    <mergeCell ref="V204:W204"/>
    <mergeCell ref="T205:U205"/>
    <mergeCell ref="V205:W205"/>
    <mergeCell ref="T206:U206"/>
    <mergeCell ref="V206:W206"/>
    <mergeCell ref="V207:W207"/>
    <mergeCell ref="V208:W208"/>
    <mergeCell ref="X211:Y211"/>
    <mergeCell ref="Z211:AA211"/>
    <mergeCell ref="AB211:AC211"/>
    <mergeCell ref="E211:F211"/>
    <mergeCell ref="G211:H211"/>
    <mergeCell ref="I211:J211"/>
    <mergeCell ref="K211:L211"/>
    <mergeCell ref="M211:N211"/>
    <mergeCell ref="T211:U211"/>
    <mergeCell ref="V211:W211"/>
    <mergeCell ref="X212:Y212"/>
    <mergeCell ref="Z212:AA212"/>
    <mergeCell ref="AB212:AC212"/>
    <mergeCell ref="E212:F212"/>
    <mergeCell ref="G212:H212"/>
    <mergeCell ref="I212:J212"/>
    <mergeCell ref="K212:L212"/>
    <mergeCell ref="M212:N212"/>
    <mergeCell ref="T212:U212"/>
    <mergeCell ref="V212:W212"/>
    <mergeCell ref="X213:Y213"/>
    <mergeCell ref="Z213:AA213"/>
    <mergeCell ref="AB213:AC213"/>
    <mergeCell ref="E213:F213"/>
    <mergeCell ref="G213:H213"/>
    <mergeCell ref="I213:J213"/>
    <mergeCell ref="K213:L213"/>
    <mergeCell ref="M213:N213"/>
    <mergeCell ref="T213:U213"/>
    <mergeCell ref="V213:W213"/>
    <mergeCell ref="X214:Y214"/>
    <mergeCell ref="Z214:AA214"/>
    <mergeCell ref="AB214:AC214"/>
    <mergeCell ref="E214:F214"/>
    <mergeCell ref="G214:H214"/>
    <mergeCell ref="I214:J214"/>
    <mergeCell ref="K214:L214"/>
    <mergeCell ref="M214:N214"/>
    <mergeCell ref="T214:U214"/>
    <mergeCell ref="V214:W214"/>
    <mergeCell ref="X215:Y215"/>
    <mergeCell ref="Z215:AA215"/>
    <mergeCell ref="AB215:AC215"/>
    <mergeCell ref="E215:F215"/>
    <mergeCell ref="G215:H215"/>
    <mergeCell ref="I215:J215"/>
    <mergeCell ref="K215:L215"/>
    <mergeCell ref="M215:N215"/>
    <mergeCell ref="T215:U215"/>
    <mergeCell ref="V215:W215"/>
    <mergeCell ref="X216:Y216"/>
    <mergeCell ref="Z216:AA216"/>
    <mergeCell ref="AB216:AC216"/>
    <mergeCell ref="E216:F216"/>
    <mergeCell ref="G216:H216"/>
    <mergeCell ref="I216:J216"/>
    <mergeCell ref="K216:L216"/>
    <mergeCell ref="M216:N216"/>
    <mergeCell ref="T216:U216"/>
    <mergeCell ref="V216:W216"/>
    <mergeCell ref="X217:Y217"/>
    <mergeCell ref="Z217:AA217"/>
    <mergeCell ref="AB217:AC217"/>
    <mergeCell ref="E217:F217"/>
    <mergeCell ref="G217:H217"/>
    <mergeCell ref="I217:J217"/>
    <mergeCell ref="K217:L217"/>
    <mergeCell ref="M217:N217"/>
    <mergeCell ref="T217:U217"/>
    <mergeCell ref="V217:W217"/>
    <mergeCell ref="X218:Y218"/>
    <mergeCell ref="Z218:AA218"/>
    <mergeCell ref="AB218:AC218"/>
    <mergeCell ref="E218:F218"/>
    <mergeCell ref="G218:H218"/>
    <mergeCell ref="I218:J218"/>
    <mergeCell ref="K218:L218"/>
    <mergeCell ref="M218:N218"/>
    <mergeCell ref="T218:U218"/>
    <mergeCell ref="V218:W218"/>
    <mergeCell ref="X219:Y219"/>
    <mergeCell ref="Z219:AA219"/>
    <mergeCell ref="AB219:AC219"/>
    <mergeCell ref="E219:F219"/>
    <mergeCell ref="G219:H219"/>
    <mergeCell ref="I219:J219"/>
    <mergeCell ref="K219:L219"/>
    <mergeCell ref="M219:N219"/>
    <mergeCell ref="T219:U219"/>
    <mergeCell ref="V219:W219"/>
    <mergeCell ref="X220:Y220"/>
    <mergeCell ref="Z220:AA220"/>
    <mergeCell ref="AB220:AC220"/>
    <mergeCell ref="E220:F220"/>
    <mergeCell ref="G220:H220"/>
    <mergeCell ref="I220:J220"/>
    <mergeCell ref="K220:L220"/>
    <mergeCell ref="M220:N220"/>
    <mergeCell ref="T220:U220"/>
    <mergeCell ref="V220:W220"/>
  </mergeCells>
  <conditionalFormatting sqref="G205:I249 K205:L249 V205:AA249">
    <cfRule type="cellIs" dxfId="2" priority="1" operator="greaterThan">
      <formula>0.79949999</formula>
    </cfRule>
  </conditionalFormatting>
  <conditionalFormatting sqref="G205:I249 K205:L249 V205:AA249">
    <cfRule type="cellIs" dxfId="3" priority="2" operator="greaterThan">
      <formula>0.49949999</formula>
    </cfRule>
  </conditionalFormatting>
  <conditionalFormatting sqref="E205:F249 T205:U249">
    <cfRule type="cellIs" dxfId="4" priority="3" operator="greaterThan">
      <formula>0.79949999</formula>
    </cfRule>
  </conditionalFormatting>
  <conditionalFormatting sqref="E205:F249 T205:U249">
    <cfRule type="cellIs" dxfId="5" priority="4" operator="greaterThan">
      <formula>0.49949999</formula>
    </cfRule>
  </conditionalFormatting>
  <conditionalFormatting sqref="U150:V194">
    <cfRule type="cellIs" dxfId="4" priority="5" operator="greaterThan">
      <formula>0.79949999</formula>
    </cfRule>
  </conditionalFormatting>
  <conditionalFormatting sqref="U150:V194">
    <cfRule type="cellIs" dxfId="5" priority="6" operator="greaterThan">
      <formula>0.49949999</formula>
    </cfRule>
  </conditionalFormatting>
  <conditionalFormatting sqref="W150:AB194">
    <cfRule type="cellIs" dxfId="2" priority="7" operator="greaterThan">
      <formula>0.79949999</formula>
    </cfRule>
  </conditionalFormatting>
  <conditionalFormatting sqref="W150:AB194">
    <cfRule type="cellIs" dxfId="3" priority="8" operator="greaterThan">
      <formula>0.49949999</formula>
    </cfRule>
  </conditionalFormatting>
  <conditionalFormatting sqref="AA283:AB303">
    <cfRule type="cellIs" dxfId="3" priority="9" operator="greaterThan">
      <formula>0.49949999</formula>
    </cfRule>
  </conditionalFormatting>
  <conditionalFormatting sqref="M205:N249 AB205:AC249 AC150:AC194">
    <cfRule type="cellIs" dxfId="0" priority="10" operator="greaterThan">
      <formula>0.49949999</formula>
    </cfRule>
  </conditionalFormatting>
  <conditionalFormatting sqref="E259">
    <cfRule type="expression" dxfId="6" priority="11">
      <formula>COUNTIF($E$259:$E$279,$E$259)&gt;=3</formula>
    </cfRule>
  </conditionalFormatting>
  <conditionalFormatting sqref="E260">
    <cfRule type="expression" dxfId="6" priority="12">
      <formula>COUNTIF($E$259:$E$279,$E$260)&gt;=3</formula>
    </cfRule>
  </conditionalFormatting>
  <conditionalFormatting sqref="E261">
    <cfRule type="expression" dxfId="6" priority="13">
      <formula>COUNTIF($E$259:$E$279,$E$261)&gt;=3</formula>
    </cfRule>
  </conditionalFormatting>
  <conditionalFormatting sqref="E262">
    <cfRule type="expression" dxfId="6" priority="14">
      <formula>COUNTIF($E$259:$E$279,$E$262)&gt;=3</formula>
    </cfRule>
  </conditionalFormatting>
  <conditionalFormatting sqref="E263">
    <cfRule type="expression" dxfId="6" priority="15">
      <formula>COUNTIF($E$259:$E$279,$E$263)&gt;=3</formula>
    </cfRule>
  </conditionalFormatting>
  <conditionalFormatting sqref="E264">
    <cfRule type="expression" dxfId="6" priority="16">
      <formula>COUNTIF($E$259:$E$279,$E$264)&gt;=3</formula>
    </cfRule>
  </conditionalFormatting>
  <conditionalFormatting sqref="E265">
    <cfRule type="expression" dxfId="6" priority="17">
      <formula>COUNTIF($E$259:$E$279,$E$265)&gt;=3</formula>
    </cfRule>
  </conditionalFormatting>
  <conditionalFormatting sqref="E266">
    <cfRule type="expression" dxfId="6" priority="18">
      <formula>COUNTIF($E$259:$E$279,$E$266)&gt;=3</formula>
    </cfRule>
  </conditionalFormatting>
  <conditionalFormatting sqref="E267">
    <cfRule type="expression" dxfId="6" priority="19">
      <formula>COUNTIF($E$259:$E$279,$E$267)&gt;=3</formula>
    </cfRule>
  </conditionalFormatting>
  <conditionalFormatting sqref="E268">
    <cfRule type="expression" dxfId="6" priority="20">
      <formula>COUNTIF($E$259:$E$279,$E$268)&gt;=3</formula>
    </cfRule>
  </conditionalFormatting>
  <conditionalFormatting sqref="E270">
    <cfRule type="expression" dxfId="6" priority="21">
      <formula>COUNTIF($E$259:$E$279,$E$270)&gt;=3</formula>
    </cfRule>
  </conditionalFormatting>
  <conditionalFormatting sqref="E271">
    <cfRule type="expression" dxfId="6" priority="22">
      <formula>COUNTIF($E$259:$E$279,$E$271)&gt;=3</formula>
    </cfRule>
  </conditionalFormatting>
  <conditionalFormatting sqref="E272">
    <cfRule type="expression" dxfId="6" priority="23">
      <formula>COUNTIF($E$259:$E$279,$E$272)&gt;=3</formula>
    </cfRule>
  </conditionalFormatting>
  <conditionalFormatting sqref="E273">
    <cfRule type="expression" dxfId="6" priority="24">
      <formula>COUNTIF($E$259:$E$279,$E$273)&gt;=3</formula>
    </cfRule>
  </conditionalFormatting>
  <conditionalFormatting sqref="E274">
    <cfRule type="expression" dxfId="6" priority="25">
      <formula>COUNTIF($E$259:$E$279,$E$274)&gt;=3</formula>
    </cfRule>
  </conditionalFormatting>
  <conditionalFormatting sqref="E275">
    <cfRule type="expression" dxfId="6" priority="26">
      <formula>COUNTIF($E$259:$E$279,$E$275)&gt;=3</formula>
    </cfRule>
  </conditionalFormatting>
  <conditionalFormatting sqref="E276">
    <cfRule type="expression" dxfId="6" priority="27">
      <formula>COUNTIF($E$259:$E$279,$E$276)&gt;=3</formula>
    </cfRule>
  </conditionalFormatting>
  <conditionalFormatting sqref="E277">
    <cfRule type="expression" dxfId="6" priority="28">
      <formula>COUNTIF($E$259:$E$279,$E$277)&gt;=3</formula>
    </cfRule>
  </conditionalFormatting>
  <conditionalFormatting sqref="E278">
    <cfRule type="expression" dxfId="6" priority="29">
      <formula>COUNTIF($E$259:$E$279,$E$278)&gt;=3</formula>
    </cfRule>
  </conditionalFormatting>
  <conditionalFormatting sqref="E279">
    <cfRule type="expression" dxfId="6" priority="30">
      <formula>COUNTIF($E$259:$E$279,$E$279)&gt;=3</formula>
    </cfRule>
  </conditionalFormatting>
  <conditionalFormatting sqref="G205:L249 V205:AA249 W150:AB194">
    <cfRule type="cellIs" dxfId="2" priority="31" operator="greaterThan">
      <formula>0.79949999</formula>
    </cfRule>
  </conditionalFormatting>
  <conditionalFormatting sqref="AC259:AD268">
    <cfRule type="cellIs" dxfId="7" priority="32" operator="greaterThanOrEqual">
      <formula>0.49949999</formula>
    </cfRule>
  </conditionalFormatting>
  <conditionalFormatting sqref="AC270:AD279">
    <cfRule type="cellIs" dxfId="7" priority="33" operator="greaterThanOrEqual">
      <formula>0.49949999</formula>
    </cfRule>
  </conditionalFormatting>
  <conditionalFormatting sqref="AC283:AD292 AC294:AD303">
    <cfRule type="cellIs" dxfId="8" priority="34" operator="greaterThanOrEqual">
      <formula>0.79949999</formula>
    </cfRule>
  </conditionalFormatting>
  <conditionalFormatting sqref="AC283:AD292 AC294:AD303">
    <cfRule type="cellIs" dxfId="3" priority="35" operator="greaterThanOrEqual">
      <formula>0.49949999</formula>
    </cfRule>
  </conditionalFormatting>
  <conditionalFormatting sqref="AA283:AB303">
    <cfRule type="cellIs" dxfId="2" priority="36" operator="greaterThan">
      <formula>0.79949999</formula>
    </cfRule>
  </conditionalFormatting>
  <conditionalFormatting sqref="AA259:AB279">
    <cfRule type="cellIs" dxfId="4" priority="37" operator="greaterThanOrEqual">
      <formula>0.79949999</formula>
    </cfRule>
  </conditionalFormatting>
  <conditionalFormatting sqref="AA259:AB279">
    <cfRule type="cellIs" dxfId="5" priority="38" operator="greaterThanOrEqual">
      <formula>0.4994999</formula>
    </cfRule>
  </conditionalFormatting>
  <conditionalFormatting sqref="E283">
    <cfRule type="expression" dxfId="6" priority="39">
      <formula>COUNTIF($E$283:$E$303,$E$283)&gt;=3</formula>
    </cfRule>
  </conditionalFormatting>
  <conditionalFormatting sqref="E284">
    <cfRule type="expression" dxfId="6" priority="40">
      <formula>COUNTIF($E$283:$E$303,$E$284)&gt;=3</formula>
    </cfRule>
  </conditionalFormatting>
  <conditionalFormatting sqref="E285">
    <cfRule type="expression" dxfId="6" priority="41">
      <formula>COUNTIF($E$283:$E$303,$E$285)&gt;=3</formula>
    </cfRule>
  </conditionalFormatting>
  <conditionalFormatting sqref="E286">
    <cfRule type="expression" dxfId="6" priority="42">
      <formula>COUNTIF($E$283:$E$303,$E$286)&gt;=3</formula>
    </cfRule>
  </conditionalFormatting>
  <conditionalFormatting sqref="E287">
    <cfRule type="expression" dxfId="6" priority="43">
      <formula>COUNTIF($E$283:$E$303,$E$287)&gt;=3</formula>
    </cfRule>
  </conditionalFormatting>
  <conditionalFormatting sqref="E288">
    <cfRule type="expression" dxfId="6" priority="44">
      <formula>COUNTIF($E$283:$E$303,$E$288)&gt;=3</formula>
    </cfRule>
  </conditionalFormatting>
  <conditionalFormatting sqref="E289">
    <cfRule type="expression" dxfId="6" priority="45">
      <formula>COUNTIF($E$283:$E$303,$E$289)&gt;=3</formula>
    </cfRule>
  </conditionalFormatting>
  <conditionalFormatting sqref="E290">
    <cfRule type="expression" dxfId="6" priority="46">
      <formula>COUNTIF($E$283:$E$303,$E$290)&gt;=3</formula>
    </cfRule>
  </conditionalFormatting>
  <conditionalFormatting sqref="E291">
    <cfRule type="expression" dxfId="6" priority="47">
      <formula>COUNTIF($E$283:$E$303,$E$291)&gt;=3</formula>
    </cfRule>
  </conditionalFormatting>
  <conditionalFormatting sqref="E292">
    <cfRule type="expression" dxfId="6" priority="48">
      <formula>COUNTIF($E$283:$E$303,$E$292)&gt;=3</formula>
    </cfRule>
  </conditionalFormatting>
  <conditionalFormatting sqref="E294">
    <cfRule type="expression" dxfId="6" priority="49">
      <formula>COUNTIF($E$283:$E$303,$E$294)&gt;=3</formula>
    </cfRule>
  </conditionalFormatting>
  <conditionalFormatting sqref="E295">
    <cfRule type="expression" dxfId="6" priority="50">
      <formula>COUNTIF($E$283:$E$303,$E$295)&gt;=3</formula>
    </cfRule>
  </conditionalFormatting>
  <conditionalFormatting sqref="E296">
    <cfRule type="expression" dxfId="6" priority="51">
      <formula>COUNTIF($E$283:$E$303,$E$296)&gt;=3</formula>
    </cfRule>
  </conditionalFormatting>
  <conditionalFormatting sqref="E297">
    <cfRule type="expression" dxfId="6" priority="52">
      <formula>COUNTIF($E$283:$E$303,$E$297)&gt;=3</formula>
    </cfRule>
  </conditionalFormatting>
  <conditionalFormatting sqref="E298">
    <cfRule type="expression" dxfId="6" priority="53">
      <formula>COUNTIF($E$283:$E$303,$E$298)&gt;=3</formula>
    </cfRule>
  </conditionalFormatting>
  <conditionalFormatting sqref="E299">
    <cfRule type="expression" dxfId="6" priority="54">
      <formula>COUNTIF($E$283:$E$303,$E$299)&gt;=3</formula>
    </cfRule>
  </conditionalFormatting>
  <conditionalFormatting sqref="E300">
    <cfRule type="expression" dxfId="6" priority="55">
      <formula>COUNTIF($E$283:$E$303,$E$300)&gt;=3</formula>
    </cfRule>
  </conditionalFormatting>
  <conditionalFormatting sqref="E301">
    <cfRule type="expression" dxfId="6" priority="56">
      <formula>COUNTIF($E$283:$E$303,$E$301)&gt;=3</formula>
    </cfRule>
  </conditionalFormatting>
  <conditionalFormatting sqref="E302">
    <cfRule type="expression" dxfId="6" priority="57">
      <formula>COUNTIF($E$283:$E$303,$E$302)&gt;=3</formula>
    </cfRule>
  </conditionalFormatting>
  <conditionalFormatting sqref="E303">
    <cfRule type="expression" dxfId="6" priority="58">
      <formula>COUNTIF($E$283:$E$303,$E$303)&gt;=3</formula>
    </cfRule>
  </conditionalFormatting>
  <printOptions horizontalCentered="1"/>
  <pageMargins bottom="0.0" footer="0.0" header="0.0" left="0.0" right="0.0" top="0.0"/>
  <pageSetup paperSize="9" orientation="portrait"/>
  <rowBreaks count="4" manualBreakCount="4">
    <brk id="64" man="1"/>
    <brk id="197" man="1"/>
    <brk id="252" man="1"/>
    <brk id="111" man="1"/>
  </rowBrea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showGridLines="0" workbookViewId="0"/>
  </sheetViews>
  <sheetFormatPr customHeight="1" defaultColWidth="12.63" defaultRowHeight="15.0"/>
  <cols>
    <col customWidth="1" min="1" max="34" width="6.0"/>
    <col customWidth="1" min="35" max="35" width="6.25"/>
    <col customWidth="1" min="36" max="38" width="10.75"/>
    <col customWidth="1" min="39" max="48" width="11.13"/>
    <col customWidth="1" min="49" max="52" width="5.38"/>
  </cols>
  <sheetData>
    <row r="1" ht="31.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2"/>
      <c r="AF1" s="1"/>
      <c r="AG1" s="1"/>
      <c r="AH1" s="2"/>
      <c r="AI1" s="2"/>
      <c r="AJ1" s="136"/>
      <c r="AK1" s="137"/>
      <c r="AL1" s="137"/>
      <c r="AM1" s="137"/>
      <c r="AN1" s="137"/>
      <c r="AO1" s="137"/>
      <c r="AP1" s="137"/>
      <c r="AQ1" s="137"/>
      <c r="AR1" s="137"/>
      <c r="AS1" s="137"/>
      <c r="AT1" s="137"/>
      <c r="AU1" s="137"/>
      <c r="AV1" s="137"/>
      <c r="AW1" s="137"/>
      <c r="AX1" s="1"/>
      <c r="AY1" s="1"/>
      <c r="AZ1" s="1"/>
    </row>
    <row r="2" ht="31.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2"/>
      <c r="AF2" s="1"/>
      <c r="AG2" s="1"/>
      <c r="AH2" s="2"/>
      <c r="AI2" s="2"/>
      <c r="AJ2" s="136"/>
      <c r="AK2" s="137"/>
      <c r="AL2" s="137"/>
      <c r="AM2" s="137"/>
      <c r="AN2" s="137"/>
      <c r="AO2" s="137"/>
      <c r="AP2" s="137"/>
      <c r="AQ2" s="137"/>
      <c r="AR2" s="137"/>
      <c r="AS2" s="137"/>
      <c r="AT2" s="137"/>
      <c r="AU2" s="137"/>
      <c r="AV2" s="137"/>
      <c r="AW2" s="137"/>
      <c r="AX2" s="1"/>
      <c r="AY2" s="1"/>
      <c r="AZ2" s="1"/>
    </row>
    <row r="3" ht="31.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2"/>
      <c r="AF3" s="1"/>
      <c r="AG3" s="1"/>
      <c r="AH3" s="2"/>
      <c r="AI3" s="2"/>
      <c r="AJ3" s="136"/>
      <c r="AK3" s="137"/>
      <c r="AL3" s="137"/>
      <c r="AM3" s="137"/>
      <c r="AN3" s="137"/>
      <c r="AO3" s="137"/>
      <c r="AP3" s="137"/>
      <c r="AQ3" s="137"/>
      <c r="AR3" s="137"/>
      <c r="AS3" s="137"/>
      <c r="AT3" s="137"/>
      <c r="AU3" s="137"/>
      <c r="AV3" s="137"/>
      <c r="AW3" s="137"/>
      <c r="AX3" s="1"/>
      <c r="AY3" s="1"/>
      <c r="AZ3" s="1"/>
    </row>
    <row r="4" ht="31.5" customHeight="1">
      <c r="A4" s="1"/>
      <c r="B4" s="138"/>
      <c r="C4" s="139"/>
      <c r="D4" s="139"/>
      <c r="E4" s="139"/>
      <c r="F4" s="139"/>
      <c r="G4" s="139"/>
      <c r="H4" s="139"/>
      <c r="I4" s="139"/>
      <c r="J4" s="139"/>
      <c r="K4" s="139"/>
      <c r="L4" s="139"/>
      <c r="M4" s="140"/>
      <c r="N4" s="1"/>
      <c r="O4" s="1"/>
      <c r="P4" s="1"/>
      <c r="Q4" s="1"/>
      <c r="R4" s="1"/>
      <c r="S4" s="1"/>
      <c r="T4" s="1"/>
      <c r="U4" s="1"/>
      <c r="V4" s="1"/>
      <c r="W4" s="1"/>
      <c r="X4" s="1"/>
      <c r="Y4" s="1"/>
      <c r="Z4" s="1"/>
      <c r="AA4" s="1"/>
      <c r="AB4" s="1"/>
      <c r="AC4" s="1"/>
      <c r="AD4" s="1"/>
      <c r="AE4" s="2"/>
      <c r="AF4" s="1"/>
      <c r="AG4" s="1"/>
      <c r="AH4" s="2"/>
      <c r="AI4" s="2"/>
      <c r="AJ4" s="136"/>
      <c r="AK4" s="137"/>
      <c r="AL4" s="137"/>
      <c r="AM4" s="137"/>
      <c r="AN4" s="137"/>
      <c r="AO4" s="137"/>
      <c r="AP4" s="137"/>
      <c r="AQ4" s="137"/>
      <c r="AR4" s="137"/>
      <c r="AS4" s="137"/>
      <c r="AT4" s="137"/>
      <c r="AU4" s="137"/>
      <c r="AV4" s="137"/>
      <c r="AW4" s="137"/>
      <c r="AX4" s="1"/>
      <c r="AY4" s="1"/>
      <c r="AZ4" s="1"/>
    </row>
    <row r="5" ht="31.5" customHeight="1">
      <c r="A5" s="1"/>
      <c r="B5" s="141"/>
      <c r="C5" s="2"/>
      <c r="D5" s="2" t="s">
        <v>190</v>
      </c>
      <c r="E5" s="2"/>
      <c r="F5" s="2"/>
      <c r="G5" s="2"/>
      <c r="H5" s="2"/>
      <c r="I5" s="2"/>
      <c r="J5" s="2"/>
      <c r="K5" s="2"/>
      <c r="L5" s="2"/>
      <c r="M5" s="142"/>
      <c r="N5" s="1"/>
      <c r="O5" s="1"/>
      <c r="P5" s="2" t="s">
        <v>191</v>
      </c>
      <c r="Q5" s="2"/>
      <c r="R5" s="2"/>
      <c r="S5" s="2"/>
      <c r="T5" s="1"/>
      <c r="U5" s="1"/>
      <c r="V5" s="2"/>
      <c r="W5" s="2"/>
      <c r="X5" s="2"/>
      <c r="Y5" s="1"/>
      <c r="Z5" s="1"/>
      <c r="AA5" s="1"/>
      <c r="AB5" s="1"/>
      <c r="AC5" s="1"/>
      <c r="AD5" s="1"/>
      <c r="AE5" s="2"/>
      <c r="AF5" s="1"/>
      <c r="AG5" s="1"/>
      <c r="AH5" s="2"/>
      <c r="AI5" s="2"/>
      <c r="AJ5" s="136"/>
      <c r="AK5" s="137"/>
      <c r="AL5" s="137"/>
      <c r="AM5" s="137"/>
      <c r="AN5" s="2"/>
      <c r="AO5" s="2"/>
      <c r="AP5" s="2"/>
      <c r="AQ5" s="2"/>
      <c r="AR5" s="2"/>
      <c r="AS5" s="2"/>
      <c r="AT5" s="2"/>
      <c r="AU5" s="2"/>
      <c r="AV5" s="2"/>
      <c r="AW5" s="2"/>
      <c r="AX5" s="2"/>
      <c r="AY5" s="2"/>
      <c r="AZ5" s="2"/>
    </row>
    <row r="6" ht="31.5" customHeight="1">
      <c r="A6" s="1"/>
      <c r="B6" s="141"/>
      <c r="C6" s="2"/>
      <c r="D6" s="2" t="s">
        <v>192</v>
      </c>
      <c r="E6" s="2"/>
      <c r="F6" s="2"/>
      <c r="G6" s="2"/>
      <c r="H6" s="2"/>
      <c r="I6" s="2"/>
      <c r="J6" s="2"/>
      <c r="K6" s="2"/>
      <c r="L6" s="2"/>
      <c r="M6" s="142"/>
      <c r="N6" s="1"/>
      <c r="O6" s="1"/>
      <c r="P6" s="4" t="s">
        <v>193</v>
      </c>
      <c r="S6" s="143" t="str">
        <f>VLOOKUP($AO$73,'今回DT'!$B:$C,2,0)</f>
        <v>#REF!</v>
      </c>
      <c r="AG6" s="1"/>
      <c r="AH6" s="2"/>
      <c r="AI6" s="2"/>
      <c r="AJ6" s="136"/>
      <c r="AK6" s="137"/>
      <c r="AL6" s="137"/>
      <c r="AM6" s="137"/>
      <c r="AN6" s="137"/>
      <c r="AO6" s="137"/>
      <c r="AP6" s="137"/>
      <c r="AQ6" s="137"/>
      <c r="AR6" s="137"/>
      <c r="AS6" s="137"/>
      <c r="AT6" s="137"/>
      <c r="AU6" s="137"/>
      <c r="AV6" s="137"/>
      <c r="AW6" s="137"/>
      <c r="AX6" s="1"/>
      <c r="AY6" s="1"/>
      <c r="AZ6" s="1"/>
    </row>
    <row r="7" ht="31.5" customHeight="1">
      <c r="A7" s="1"/>
      <c r="B7" s="141"/>
      <c r="C7" s="2"/>
      <c r="D7" s="144" t="str">
        <f>VLOOKUP($AO$73,'今回DT'!$B:$V,'今回DT'!$C$1,1)</f>
        <v>#REF!</v>
      </c>
      <c r="E7" s="117"/>
      <c r="F7" s="117"/>
      <c r="G7" s="117"/>
      <c r="H7" s="117"/>
      <c r="I7" s="117"/>
      <c r="J7" s="117"/>
      <c r="K7" s="117"/>
      <c r="L7" s="2"/>
      <c r="M7" s="142"/>
      <c r="N7" s="1"/>
      <c r="O7" s="1"/>
      <c r="P7" s="117"/>
      <c r="Q7" s="117"/>
      <c r="R7" s="117"/>
      <c r="S7" s="117"/>
      <c r="T7" s="117"/>
      <c r="U7" s="117"/>
      <c r="V7" s="117"/>
      <c r="W7" s="117"/>
      <c r="X7" s="117"/>
      <c r="Y7" s="117"/>
      <c r="Z7" s="117"/>
      <c r="AA7" s="117"/>
      <c r="AB7" s="117"/>
      <c r="AC7" s="117"/>
      <c r="AD7" s="117"/>
      <c r="AE7" s="117"/>
      <c r="AF7" s="117"/>
      <c r="AG7" s="1"/>
      <c r="AH7" s="2"/>
      <c r="AI7" s="2"/>
      <c r="AJ7" s="136"/>
      <c r="AK7" s="137"/>
      <c r="AL7" s="137"/>
      <c r="AM7" s="137"/>
      <c r="AN7" s="137"/>
      <c r="AO7" s="137"/>
      <c r="AP7" s="137"/>
      <c r="AQ7" s="137"/>
      <c r="AR7" s="137"/>
      <c r="AS7" s="137"/>
      <c r="AT7" s="137"/>
      <c r="AU7" s="137"/>
      <c r="AV7" s="137"/>
      <c r="AW7" s="137"/>
      <c r="AX7" s="1"/>
      <c r="AY7" s="1"/>
      <c r="AZ7" s="1"/>
    </row>
    <row r="8" ht="31.5" customHeight="1">
      <c r="A8" s="1"/>
      <c r="B8" s="141"/>
      <c r="C8" s="2"/>
      <c r="D8" s="2" t="s">
        <v>194</v>
      </c>
      <c r="E8" s="2"/>
      <c r="F8" s="2"/>
      <c r="G8" s="2"/>
      <c r="H8" s="2"/>
      <c r="I8" s="2"/>
      <c r="J8" s="2"/>
      <c r="K8" s="2"/>
      <c r="L8" s="2"/>
      <c r="M8" s="142"/>
      <c r="N8" s="1"/>
      <c r="O8" s="1"/>
      <c r="P8" s="4" t="s">
        <v>195</v>
      </c>
      <c r="S8" s="143" t="str">
        <f>VLOOKUP($AO$74,'前回DT'!$B:$C,2,0)</f>
        <v>#REF!</v>
      </c>
      <c r="AG8" s="1"/>
      <c r="AH8" s="2"/>
      <c r="AI8" s="2"/>
      <c r="AJ8" s="136"/>
      <c r="AK8" s="137"/>
      <c r="AL8" s="137"/>
      <c r="AM8" s="137"/>
      <c r="AN8" s="137"/>
      <c r="AO8" s="137"/>
      <c r="AP8" s="137"/>
      <c r="AQ8" s="137"/>
      <c r="AR8" s="137"/>
      <c r="AS8" s="137"/>
      <c r="AT8" s="137"/>
      <c r="AU8" s="137"/>
      <c r="AV8" s="137"/>
      <c r="AW8" s="137"/>
      <c r="AX8" s="1"/>
      <c r="AY8" s="1"/>
      <c r="AZ8" s="1"/>
    </row>
    <row r="9" ht="31.5" customHeight="1">
      <c r="A9" s="1"/>
      <c r="B9" s="141"/>
      <c r="C9" s="2"/>
      <c r="D9" s="144" t="str">
        <f>'1表紙'!G35</f>
        <v>[登録した受検開始日～受検終了日]</v>
      </c>
      <c r="E9" s="117"/>
      <c r="F9" s="117"/>
      <c r="G9" s="117"/>
      <c r="H9" s="117"/>
      <c r="I9" s="117"/>
      <c r="J9" s="117"/>
      <c r="K9" s="117"/>
      <c r="L9" s="2"/>
      <c r="M9" s="142"/>
      <c r="N9" s="1"/>
      <c r="O9" s="1"/>
      <c r="P9" s="117"/>
      <c r="Q9" s="117"/>
      <c r="R9" s="117"/>
      <c r="S9" s="117"/>
      <c r="T9" s="117"/>
      <c r="U9" s="117"/>
      <c r="V9" s="117"/>
      <c r="W9" s="117"/>
      <c r="X9" s="117"/>
      <c r="Y9" s="117"/>
      <c r="Z9" s="117"/>
      <c r="AA9" s="117"/>
      <c r="AB9" s="117"/>
      <c r="AC9" s="117"/>
      <c r="AD9" s="117"/>
      <c r="AE9" s="117"/>
      <c r="AF9" s="117"/>
      <c r="AG9" s="1"/>
      <c r="AH9" s="2"/>
      <c r="AI9" s="2"/>
      <c r="AJ9" s="136"/>
      <c r="AK9" s="137"/>
      <c r="AL9" s="137"/>
      <c r="AM9" s="137"/>
      <c r="AN9" s="137"/>
      <c r="AO9" s="137"/>
      <c r="AP9" s="137"/>
      <c r="AQ9" s="137"/>
      <c r="AR9" s="137"/>
      <c r="AS9" s="137"/>
      <c r="AT9" s="137"/>
      <c r="AU9" s="137"/>
      <c r="AV9" s="137"/>
      <c r="AW9" s="137"/>
      <c r="AX9" s="1"/>
      <c r="AY9" s="1"/>
      <c r="AZ9" s="1"/>
    </row>
    <row r="10" ht="31.5" customHeight="1">
      <c r="A10" s="1"/>
      <c r="B10" s="141"/>
      <c r="C10" s="2"/>
      <c r="D10" s="2"/>
      <c r="E10" s="2"/>
      <c r="F10" s="2"/>
      <c r="G10" s="2"/>
      <c r="H10" s="2"/>
      <c r="I10" s="2"/>
      <c r="J10" s="2"/>
      <c r="K10" s="2"/>
      <c r="L10" s="2"/>
      <c r="M10" s="142"/>
      <c r="N10" s="1"/>
      <c r="O10" s="1"/>
      <c r="P10" s="4" t="s">
        <v>196</v>
      </c>
      <c r="S10" s="143" t="str">
        <f>VLOOKUP($AO$75,'前々回DT'!$B:$C,2,0)</f>
        <v>#REF!</v>
      </c>
      <c r="AG10" s="1"/>
      <c r="AH10" s="2"/>
      <c r="AI10" s="2"/>
      <c r="AJ10" s="136"/>
      <c r="AK10" s="137"/>
      <c r="AL10" s="137"/>
      <c r="AM10" s="137"/>
      <c r="AN10" s="137"/>
      <c r="AO10" s="137"/>
      <c r="AP10" s="137"/>
      <c r="AQ10" s="137"/>
      <c r="AR10" s="137"/>
      <c r="AS10" s="137"/>
      <c r="AT10" s="137"/>
      <c r="AU10" s="137"/>
      <c r="AV10" s="137"/>
      <c r="AW10" s="137"/>
      <c r="AX10" s="1"/>
      <c r="AY10" s="1"/>
      <c r="AZ10" s="1"/>
    </row>
    <row r="11" ht="31.5" customHeight="1">
      <c r="A11" s="1"/>
      <c r="B11" s="146"/>
      <c r="C11" s="147"/>
      <c r="D11" s="147"/>
      <c r="E11" s="147"/>
      <c r="F11" s="147"/>
      <c r="G11" s="147"/>
      <c r="H11" s="147"/>
      <c r="I11" s="147"/>
      <c r="J11" s="147"/>
      <c r="K11" s="147"/>
      <c r="L11" s="147"/>
      <c r="M11" s="148"/>
      <c r="N11" s="1"/>
      <c r="O11" s="1"/>
      <c r="P11" s="117"/>
      <c r="Q11" s="117"/>
      <c r="R11" s="117"/>
      <c r="S11" s="117"/>
      <c r="T11" s="117"/>
      <c r="U11" s="117"/>
      <c r="V11" s="117"/>
      <c r="W11" s="117"/>
      <c r="X11" s="117"/>
      <c r="Y11" s="117"/>
      <c r="Z11" s="117"/>
      <c r="AA11" s="117"/>
      <c r="AB11" s="117"/>
      <c r="AC11" s="117"/>
      <c r="AD11" s="117"/>
      <c r="AE11" s="117"/>
      <c r="AF11" s="117"/>
      <c r="AG11" s="1"/>
      <c r="AH11" s="2"/>
      <c r="AI11" s="2"/>
      <c r="AJ11" s="136"/>
      <c r="AK11" s="137"/>
      <c r="AL11" s="137"/>
      <c r="AM11" s="137"/>
      <c r="AN11" s="137"/>
      <c r="AO11" s="137"/>
      <c r="AP11" s="137"/>
      <c r="AQ11" s="137"/>
      <c r="AR11" s="137"/>
      <c r="AS11" s="137"/>
      <c r="AT11" s="137"/>
      <c r="AU11" s="137"/>
      <c r="AV11" s="137"/>
      <c r="AW11" s="137"/>
      <c r="AX11" s="1"/>
      <c r="AY11" s="1"/>
      <c r="AZ11" s="1"/>
    </row>
    <row r="12" ht="31.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2"/>
      <c r="AF12" s="1"/>
      <c r="AG12" s="1"/>
      <c r="AH12" s="2"/>
      <c r="AI12" s="2"/>
      <c r="AJ12" s="136"/>
      <c r="AK12" s="137"/>
      <c r="AL12" s="137"/>
      <c r="AM12" s="137"/>
      <c r="AN12" s="137"/>
      <c r="AO12" s="137"/>
      <c r="AP12" s="137"/>
      <c r="AQ12" s="137"/>
      <c r="AR12" s="137"/>
      <c r="AS12" s="137"/>
      <c r="AT12" s="137"/>
      <c r="AU12" s="137"/>
      <c r="AV12" s="137"/>
      <c r="AW12" s="137"/>
      <c r="AX12" s="1"/>
      <c r="AY12" s="1"/>
      <c r="AZ12" s="1"/>
    </row>
    <row r="13" ht="33.75" customHeight="1">
      <c r="A13" s="1"/>
      <c r="B13" s="149"/>
      <c r="C13" s="150"/>
      <c r="D13" s="150"/>
      <c r="E13" s="150"/>
      <c r="F13" s="150"/>
      <c r="G13" s="150"/>
      <c r="H13" s="150"/>
      <c r="I13" s="150"/>
      <c r="J13" s="150"/>
      <c r="K13" s="3" t="s">
        <v>197</v>
      </c>
      <c r="X13" s="150"/>
      <c r="Y13" s="150"/>
      <c r="Z13" s="150"/>
      <c r="AA13" s="150"/>
      <c r="AB13" s="150"/>
      <c r="AC13" s="150"/>
      <c r="AD13" s="150"/>
      <c r="AE13" s="150"/>
      <c r="AF13" s="150"/>
      <c r="AG13" s="1"/>
      <c r="AH13" s="2"/>
      <c r="AI13" s="2"/>
      <c r="AJ13" s="136"/>
      <c r="AK13" s="137"/>
      <c r="AL13" s="137"/>
      <c r="AM13" s="137"/>
      <c r="AN13" s="137"/>
      <c r="AO13" s="137"/>
      <c r="AP13" s="137"/>
      <c r="AQ13" s="137"/>
      <c r="AR13" s="137"/>
      <c r="AS13" s="137"/>
      <c r="AT13" s="137"/>
      <c r="AU13" s="137"/>
      <c r="AV13" s="137"/>
      <c r="AW13" s="137"/>
      <c r="AX13" s="1"/>
      <c r="AY13" s="1"/>
      <c r="AZ13" s="1"/>
    </row>
    <row r="14" ht="33.0" customHeight="1">
      <c r="A14" s="1"/>
      <c r="B14" s="151"/>
      <c r="C14" s="152"/>
      <c r="D14" s="152"/>
      <c r="E14" s="152"/>
      <c r="F14" s="152"/>
      <c r="G14" s="152"/>
      <c r="H14" s="152"/>
      <c r="I14" s="152"/>
      <c r="J14" s="152"/>
      <c r="X14" s="152"/>
      <c r="Y14" s="152"/>
      <c r="Z14" s="152"/>
      <c r="AA14" s="152"/>
      <c r="AB14" s="152"/>
      <c r="AC14" s="152"/>
      <c r="AD14" s="152"/>
      <c r="AE14" s="152"/>
      <c r="AF14" s="153"/>
      <c r="AG14" s="1"/>
      <c r="AH14" s="2"/>
      <c r="AI14" s="2"/>
      <c r="AJ14" s="136"/>
      <c r="AK14" s="137"/>
      <c r="AL14" s="137"/>
      <c r="AM14" s="137"/>
      <c r="AN14" s="137"/>
      <c r="AO14" s="137"/>
      <c r="AP14" s="137"/>
      <c r="AQ14" s="137"/>
      <c r="AR14" s="137"/>
      <c r="AS14" s="137"/>
      <c r="AT14" s="137"/>
      <c r="AU14" s="137"/>
      <c r="AV14" s="137"/>
      <c r="AW14" s="137"/>
      <c r="AX14" s="1"/>
      <c r="AY14" s="1"/>
      <c r="AZ14" s="1"/>
    </row>
    <row r="15" ht="31.5" customHeight="1">
      <c r="A15" s="1"/>
      <c r="B15" s="141"/>
      <c r="C15" s="154" t="s">
        <v>198</v>
      </c>
      <c r="AE15" s="2"/>
      <c r="AF15" s="142"/>
      <c r="AG15" s="1"/>
      <c r="AH15" s="2"/>
      <c r="AI15" s="2"/>
      <c r="AJ15" s="136"/>
      <c r="AK15" s="137"/>
      <c r="AL15" s="137"/>
      <c r="AM15" s="137"/>
      <c r="AN15" s="137"/>
      <c r="AO15" s="137"/>
      <c r="AP15" s="137"/>
      <c r="AQ15" s="137"/>
      <c r="AR15" s="137"/>
      <c r="AS15" s="137"/>
      <c r="AT15" s="137"/>
      <c r="AU15" s="137"/>
      <c r="AV15" s="137"/>
      <c r="AW15" s="137"/>
      <c r="AX15" s="1"/>
      <c r="AY15" s="1"/>
      <c r="AZ15" s="1"/>
    </row>
    <row r="16" ht="31.5" customHeight="1">
      <c r="A16" s="1"/>
      <c r="B16" s="141"/>
      <c r="C16" s="155" t="s">
        <v>199</v>
      </c>
      <c r="AF16" s="142"/>
      <c r="AG16" s="1"/>
      <c r="AH16" s="2"/>
      <c r="AI16" s="2"/>
      <c r="AJ16" s="136"/>
      <c r="AK16" s="137"/>
      <c r="AL16" s="137"/>
      <c r="AM16" s="137"/>
      <c r="AN16" s="137"/>
      <c r="AO16" s="137"/>
      <c r="AP16" s="137"/>
      <c r="AQ16" s="137"/>
      <c r="AR16" s="137"/>
      <c r="AS16" s="137"/>
      <c r="AT16" s="137"/>
      <c r="AU16" s="137"/>
      <c r="AV16" s="137"/>
      <c r="AW16" s="137"/>
      <c r="AX16" s="1"/>
      <c r="AY16" s="1"/>
      <c r="AZ16" s="1"/>
    </row>
    <row r="17" ht="31.5" customHeight="1">
      <c r="A17" s="1"/>
      <c r="B17" s="141"/>
      <c r="AF17" s="142"/>
      <c r="AG17" s="1"/>
      <c r="AH17" s="2"/>
      <c r="AI17" s="2"/>
      <c r="AJ17" s="136"/>
      <c r="AK17" s="137"/>
      <c r="AL17" s="137"/>
      <c r="AM17" s="137"/>
      <c r="AN17" s="137"/>
      <c r="AO17" s="137"/>
      <c r="AP17" s="137"/>
      <c r="AQ17" s="137"/>
      <c r="AR17" s="137"/>
      <c r="AS17" s="137"/>
      <c r="AT17" s="137"/>
      <c r="AU17" s="137"/>
      <c r="AV17" s="137"/>
      <c r="AW17" s="137"/>
      <c r="AX17" s="1"/>
      <c r="AY17" s="1"/>
      <c r="AZ17" s="1"/>
    </row>
    <row r="18" ht="31.5" customHeight="1">
      <c r="A18" s="1"/>
      <c r="B18" s="141"/>
      <c r="AF18" s="142"/>
      <c r="AG18" s="1"/>
      <c r="AH18" s="2"/>
      <c r="AI18" s="2"/>
      <c r="AJ18" s="136"/>
      <c r="AK18" s="137"/>
      <c r="AL18" s="137"/>
      <c r="AM18" s="137"/>
      <c r="AN18" s="137"/>
      <c r="AO18" s="137"/>
      <c r="AP18" s="137"/>
      <c r="AQ18" s="137"/>
      <c r="AR18" s="137"/>
      <c r="AS18" s="137"/>
      <c r="AT18" s="137"/>
      <c r="AU18" s="137"/>
      <c r="AV18" s="137"/>
      <c r="AW18" s="137"/>
      <c r="AX18" s="1"/>
      <c r="AY18" s="1"/>
      <c r="AZ18" s="1"/>
    </row>
    <row r="19" ht="31.5" customHeight="1">
      <c r="A19" s="1"/>
      <c r="B19" s="141"/>
      <c r="AF19" s="142"/>
      <c r="AG19" s="1"/>
      <c r="AH19" s="2"/>
      <c r="AI19" s="2"/>
      <c r="AJ19" s="136"/>
      <c r="AK19" s="137"/>
      <c r="AL19" s="137"/>
      <c r="AM19" s="137"/>
      <c r="AN19" s="137"/>
      <c r="AO19" s="137"/>
      <c r="AP19" s="137"/>
      <c r="AQ19" s="137"/>
      <c r="AR19" s="137"/>
      <c r="AS19" s="137"/>
      <c r="AT19" s="137"/>
      <c r="AU19" s="137"/>
      <c r="AV19" s="137"/>
      <c r="AW19" s="137"/>
      <c r="AX19" s="1"/>
      <c r="AY19" s="1"/>
      <c r="AZ19" s="1"/>
    </row>
    <row r="20" ht="31.5" customHeight="1">
      <c r="A20" s="1"/>
      <c r="B20" s="141"/>
      <c r="AF20" s="142"/>
      <c r="AG20" s="1"/>
      <c r="AH20" s="2"/>
      <c r="AI20" s="2"/>
      <c r="AJ20" s="136"/>
      <c r="AK20" s="137"/>
      <c r="AL20" s="137"/>
      <c r="AM20" s="137"/>
      <c r="AN20" s="137"/>
      <c r="AO20" s="137"/>
      <c r="AP20" s="137"/>
      <c r="AQ20" s="137"/>
      <c r="AR20" s="137"/>
      <c r="AS20" s="137"/>
      <c r="AT20" s="137"/>
      <c r="AU20" s="137"/>
      <c r="AV20" s="137"/>
      <c r="AW20" s="137"/>
      <c r="AX20" s="1"/>
      <c r="AY20" s="1"/>
      <c r="AZ20" s="1"/>
    </row>
    <row r="21" ht="31.5" customHeight="1">
      <c r="A21" s="1"/>
      <c r="B21" s="141"/>
      <c r="AF21" s="142"/>
      <c r="AG21" s="1"/>
      <c r="AH21" s="2"/>
      <c r="AI21" s="2"/>
      <c r="AJ21" s="136"/>
      <c r="AK21" s="137"/>
      <c r="AL21" s="137"/>
      <c r="AM21" s="137"/>
      <c r="AN21" s="137"/>
      <c r="AO21" s="137"/>
      <c r="AP21" s="137"/>
      <c r="AQ21" s="137"/>
      <c r="AR21" s="137"/>
      <c r="AS21" s="137"/>
      <c r="AT21" s="137"/>
      <c r="AU21" s="137"/>
      <c r="AV21" s="137"/>
      <c r="AW21" s="137"/>
      <c r="AX21" s="1"/>
      <c r="AY21" s="1"/>
      <c r="AZ21" s="1"/>
    </row>
    <row r="22" ht="31.5" customHeight="1">
      <c r="A22" s="1"/>
      <c r="B22" s="141"/>
      <c r="AF22" s="142"/>
      <c r="AG22" s="1"/>
      <c r="AH22" s="2"/>
      <c r="AI22" s="2"/>
      <c r="AJ22" s="136"/>
      <c r="AK22" s="137"/>
      <c r="AL22" s="137"/>
      <c r="AM22" s="137"/>
      <c r="AN22" s="137"/>
      <c r="AO22" s="137"/>
      <c r="AP22" s="137"/>
      <c r="AQ22" s="137"/>
      <c r="AR22" s="137"/>
      <c r="AS22" s="137"/>
      <c r="AT22" s="137"/>
      <c r="AU22" s="137"/>
      <c r="AV22" s="137"/>
      <c r="AW22" s="137"/>
      <c r="AX22" s="1"/>
      <c r="AY22" s="1"/>
      <c r="AZ22" s="1"/>
    </row>
    <row r="23" ht="33.75" customHeight="1">
      <c r="A23" s="1"/>
      <c r="B23" s="141"/>
      <c r="C23" s="156"/>
      <c r="D23" s="156"/>
      <c r="E23" s="150"/>
      <c r="F23" s="156"/>
      <c r="G23" s="156"/>
      <c r="H23" s="156"/>
      <c r="I23" s="156"/>
      <c r="J23" s="156"/>
      <c r="K23" s="156"/>
      <c r="L23" s="156"/>
      <c r="M23" s="156"/>
      <c r="N23" s="156"/>
      <c r="O23" s="156"/>
      <c r="P23" s="156"/>
      <c r="Q23" s="156"/>
      <c r="R23" s="156"/>
      <c r="S23" s="156"/>
      <c r="T23" s="156"/>
      <c r="U23" s="156"/>
      <c r="V23" s="156"/>
      <c r="W23" s="156"/>
      <c r="X23" s="156"/>
      <c r="Y23" s="156"/>
      <c r="Z23" s="156"/>
      <c r="AA23" s="156"/>
      <c r="AB23" s="2"/>
      <c r="AC23" s="150"/>
      <c r="AD23" s="150"/>
      <c r="AE23" s="2"/>
      <c r="AF23" s="142"/>
      <c r="AG23" s="1"/>
      <c r="AH23" s="2"/>
      <c r="AI23" s="2"/>
      <c r="AJ23" s="136"/>
      <c r="AK23" s="137"/>
      <c r="AL23" s="137"/>
      <c r="AM23" s="137"/>
      <c r="AN23" s="137"/>
      <c r="AO23" s="137"/>
      <c r="AP23" s="137"/>
      <c r="AQ23" s="137"/>
      <c r="AR23" s="137"/>
      <c r="AS23" s="137"/>
      <c r="AT23" s="137"/>
      <c r="AU23" s="137"/>
      <c r="AV23" s="137"/>
      <c r="AW23" s="137"/>
      <c r="AX23" s="1"/>
      <c r="AY23" s="1"/>
      <c r="AZ23" s="1"/>
    </row>
    <row r="24" ht="33.0" customHeight="1">
      <c r="A24" s="1"/>
      <c r="B24" s="141"/>
      <c r="C24" s="156"/>
      <c r="D24" s="156"/>
      <c r="E24" s="156"/>
      <c r="F24" s="156"/>
      <c r="G24" s="156"/>
      <c r="H24" s="156"/>
      <c r="I24" s="156"/>
      <c r="J24" s="156"/>
      <c r="K24" s="156"/>
      <c r="L24" s="156"/>
      <c r="M24" s="156"/>
      <c r="N24" s="156"/>
      <c r="O24" s="156"/>
      <c r="P24" s="156"/>
      <c r="Q24" s="156"/>
      <c r="R24" s="156"/>
      <c r="S24" s="156"/>
      <c r="T24" s="156"/>
      <c r="U24" s="156"/>
      <c r="V24" s="156"/>
      <c r="W24" s="156"/>
      <c r="X24" s="156"/>
      <c r="Y24" s="156"/>
      <c r="Z24" s="156"/>
      <c r="AA24" s="156"/>
      <c r="AB24" s="2"/>
      <c r="AC24" s="150"/>
      <c r="AD24" s="150"/>
      <c r="AE24" s="2"/>
      <c r="AF24" s="142"/>
      <c r="AG24" s="1"/>
      <c r="AH24" s="2"/>
      <c r="AI24" s="2"/>
      <c r="AJ24" s="136"/>
      <c r="AK24" s="137"/>
      <c r="AL24" s="137"/>
      <c r="AM24" s="137"/>
      <c r="AN24" s="137"/>
      <c r="AO24" s="137"/>
      <c r="AP24" s="137"/>
      <c r="AQ24" s="137"/>
      <c r="AR24" s="137"/>
      <c r="AS24" s="137"/>
      <c r="AT24" s="137"/>
      <c r="AU24" s="137"/>
      <c r="AV24" s="137"/>
      <c r="AW24" s="137"/>
      <c r="AX24" s="1"/>
      <c r="AY24" s="1"/>
      <c r="AZ24" s="1"/>
    </row>
    <row r="25" ht="31.5" customHeight="1">
      <c r="A25" s="1"/>
      <c r="B25" s="141"/>
      <c r="C25" s="157"/>
      <c r="D25" s="156"/>
      <c r="E25" s="156"/>
      <c r="F25" s="156"/>
      <c r="G25" s="156"/>
      <c r="H25" s="156"/>
      <c r="I25" s="156"/>
      <c r="J25" s="156"/>
      <c r="K25" s="156"/>
      <c r="L25" s="156"/>
      <c r="M25" s="156"/>
      <c r="N25" s="156"/>
      <c r="O25" s="156"/>
      <c r="P25" s="156"/>
      <c r="Q25" s="156"/>
      <c r="R25" s="156"/>
      <c r="S25" s="156"/>
      <c r="T25" s="156"/>
      <c r="U25" s="156"/>
      <c r="V25" s="156"/>
      <c r="W25" s="156"/>
      <c r="X25" s="156"/>
      <c r="Y25" s="156"/>
      <c r="Z25" s="156"/>
      <c r="AA25" s="156"/>
      <c r="AB25" s="2"/>
      <c r="AC25" s="150"/>
      <c r="AD25" s="150"/>
      <c r="AE25" s="2"/>
      <c r="AF25" s="142"/>
      <c r="AG25" s="1"/>
      <c r="AH25" s="2"/>
      <c r="AI25" s="2"/>
      <c r="AJ25" s="136"/>
      <c r="AK25" s="137"/>
      <c r="AL25" s="137"/>
      <c r="AM25" s="137"/>
      <c r="AN25" s="137"/>
      <c r="AO25" s="137"/>
      <c r="AP25" s="137"/>
      <c r="AQ25" s="137"/>
      <c r="AR25" s="137"/>
      <c r="AS25" s="137"/>
      <c r="AT25" s="137"/>
      <c r="AU25" s="137"/>
      <c r="AV25" s="137"/>
      <c r="AW25" s="137"/>
      <c r="AX25" s="1"/>
      <c r="AY25" s="1"/>
      <c r="AZ25" s="1"/>
    </row>
    <row r="26" ht="33.0" customHeight="1">
      <c r="A26" s="1"/>
      <c r="B26" s="141"/>
      <c r="C26" s="157"/>
      <c r="D26" s="150"/>
      <c r="E26" s="150"/>
      <c r="F26" s="150"/>
      <c r="G26" s="150"/>
      <c r="H26" s="150"/>
      <c r="I26" s="150"/>
      <c r="J26" s="150"/>
      <c r="K26" s="150"/>
      <c r="L26" s="150"/>
      <c r="M26" s="150"/>
      <c r="N26" s="150"/>
      <c r="O26" s="156"/>
      <c r="P26" s="156"/>
      <c r="Q26" s="157"/>
      <c r="R26" s="150"/>
      <c r="S26" s="157"/>
      <c r="T26" s="157"/>
      <c r="U26" s="157"/>
      <c r="V26" s="157"/>
      <c r="W26" s="157"/>
      <c r="X26" s="157"/>
      <c r="Y26" s="157"/>
      <c r="Z26" s="150"/>
      <c r="AA26" s="150"/>
      <c r="AB26" s="2"/>
      <c r="AC26" s="150"/>
      <c r="AD26" s="150"/>
      <c r="AE26" s="2"/>
      <c r="AF26" s="142"/>
      <c r="AG26" s="1"/>
      <c r="AH26" s="2"/>
      <c r="AI26" s="2"/>
      <c r="AJ26" s="136"/>
      <c r="AK26" s="137"/>
      <c r="AL26" s="137"/>
      <c r="AM26" s="137"/>
      <c r="AN26" s="137"/>
      <c r="AO26" s="137"/>
      <c r="AP26" s="137"/>
      <c r="AQ26" s="137"/>
      <c r="AR26" s="137"/>
      <c r="AS26" s="137"/>
      <c r="AT26" s="137"/>
      <c r="AU26" s="137"/>
      <c r="AV26" s="137"/>
      <c r="AW26" s="137"/>
      <c r="AX26" s="1"/>
      <c r="AY26" s="1"/>
      <c r="AZ26" s="1"/>
    </row>
    <row r="27" ht="31.5" customHeight="1">
      <c r="A27" s="1"/>
      <c r="B27" s="141"/>
      <c r="C27" s="157"/>
      <c r="D27" s="150"/>
      <c r="E27" s="156"/>
      <c r="F27" s="156"/>
      <c r="G27" s="156"/>
      <c r="H27" s="156"/>
      <c r="I27" s="156"/>
      <c r="J27" s="156"/>
      <c r="K27" s="156"/>
      <c r="L27" s="156"/>
      <c r="M27" s="156"/>
      <c r="N27" s="2"/>
      <c r="O27" s="156"/>
      <c r="P27" s="158"/>
      <c r="R27" s="159"/>
      <c r="T27" s="158"/>
      <c r="V27" s="158"/>
      <c r="X27" s="155"/>
      <c r="Z27" s="160"/>
      <c r="AA27" s="159"/>
      <c r="AC27" s="150"/>
      <c r="AD27" s="150"/>
      <c r="AE27" s="2"/>
      <c r="AF27" s="142"/>
      <c r="AG27" s="1"/>
      <c r="AH27" s="2"/>
      <c r="AI27" s="2"/>
      <c r="AJ27" s="136"/>
      <c r="AK27" s="137"/>
      <c r="AL27" s="137"/>
      <c r="AM27" s="137"/>
      <c r="AN27" s="137"/>
      <c r="AO27" s="137"/>
      <c r="AP27" s="137"/>
      <c r="AQ27" s="137"/>
      <c r="AR27" s="137"/>
      <c r="AS27" s="137"/>
      <c r="AT27" s="137"/>
      <c r="AU27" s="137"/>
      <c r="AV27" s="137"/>
      <c r="AW27" s="137"/>
      <c r="AX27" s="1"/>
      <c r="AY27" s="1"/>
      <c r="AZ27" s="1"/>
    </row>
    <row r="28" ht="31.5" customHeight="1">
      <c r="A28" s="1"/>
      <c r="B28" s="141"/>
      <c r="C28" s="150"/>
      <c r="D28" s="150"/>
      <c r="E28" s="156"/>
      <c r="F28" s="156"/>
      <c r="G28" s="156"/>
      <c r="H28" s="156"/>
      <c r="I28" s="156"/>
      <c r="J28" s="156"/>
      <c r="K28" s="156"/>
      <c r="L28" s="156"/>
      <c r="M28" s="156"/>
      <c r="N28" s="2"/>
      <c r="O28" s="156"/>
      <c r="P28" s="156"/>
      <c r="Q28" s="157"/>
      <c r="R28" s="150"/>
      <c r="S28" s="150"/>
      <c r="T28" s="150"/>
      <c r="U28" s="150"/>
      <c r="V28" s="150"/>
      <c r="W28" s="150"/>
      <c r="X28" s="150"/>
      <c r="Y28" s="150"/>
      <c r="Z28" s="150"/>
      <c r="AA28" s="150"/>
      <c r="AB28" s="2"/>
      <c r="AC28" s="150"/>
      <c r="AD28" s="150"/>
      <c r="AE28" s="2"/>
      <c r="AF28" s="142"/>
      <c r="AG28" s="1"/>
      <c r="AH28" s="2"/>
      <c r="AI28" s="2"/>
      <c r="AJ28" s="136"/>
      <c r="AK28" s="137"/>
      <c r="AL28" s="137"/>
      <c r="AM28" s="137"/>
      <c r="AN28" s="137"/>
      <c r="AO28" s="137"/>
      <c r="AP28" s="137"/>
      <c r="AQ28" s="137"/>
      <c r="AR28" s="137"/>
      <c r="AS28" s="137"/>
      <c r="AT28" s="137"/>
      <c r="AU28" s="137"/>
      <c r="AV28" s="137"/>
      <c r="AW28" s="137"/>
      <c r="AX28" s="1"/>
      <c r="AY28" s="1"/>
      <c r="AZ28" s="1"/>
    </row>
    <row r="29" ht="31.5" customHeight="1">
      <c r="A29" s="1"/>
      <c r="B29" s="141"/>
      <c r="C29" s="150"/>
      <c r="D29" s="150"/>
      <c r="E29" s="156"/>
      <c r="F29" s="156"/>
      <c r="G29" s="156"/>
      <c r="H29" s="156"/>
      <c r="I29" s="156"/>
      <c r="J29" s="156"/>
      <c r="K29" s="156"/>
      <c r="L29" s="156"/>
      <c r="M29" s="156"/>
      <c r="N29" s="2"/>
      <c r="O29" s="156"/>
      <c r="P29" s="156"/>
      <c r="Q29" s="157"/>
      <c r="R29" s="150"/>
      <c r="S29" s="150"/>
      <c r="T29" s="150"/>
      <c r="U29" s="150"/>
      <c r="V29" s="150"/>
      <c r="W29" s="150"/>
      <c r="X29" s="150"/>
      <c r="Y29" s="150"/>
      <c r="Z29" s="150"/>
      <c r="AA29" s="150"/>
      <c r="AB29" s="2"/>
      <c r="AC29" s="150"/>
      <c r="AD29" s="150"/>
      <c r="AE29" s="2"/>
      <c r="AF29" s="142"/>
      <c r="AG29" s="1"/>
      <c r="AH29" s="2"/>
      <c r="AI29" s="2"/>
      <c r="AJ29" s="136"/>
      <c r="AK29" s="137"/>
      <c r="AL29" s="137"/>
      <c r="AM29" s="137"/>
      <c r="AN29" s="137"/>
      <c r="AO29" s="137"/>
      <c r="AP29" s="137"/>
      <c r="AQ29" s="137"/>
      <c r="AR29" s="137"/>
      <c r="AS29" s="137"/>
      <c r="AT29" s="137"/>
      <c r="AU29" s="137"/>
      <c r="AV29" s="137"/>
      <c r="AW29" s="137"/>
      <c r="AX29" s="1"/>
      <c r="AY29" s="1"/>
      <c r="AZ29" s="1"/>
    </row>
    <row r="30" ht="31.5" customHeight="1">
      <c r="A30" s="1"/>
      <c r="B30" s="141"/>
      <c r="C30" s="150"/>
      <c r="D30" s="150"/>
      <c r="E30" s="150"/>
      <c r="F30" s="150"/>
      <c r="G30" s="150"/>
      <c r="H30" s="150"/>
      <c r="I30" s="150"/>
      <c r="J30" s="150"/>
      <c r="K30" s="150"/>
      <c r="L30" s="150"/>
      <c r="M30" s="150"/>
      <c r="N30" s="150"/>
      <c r="O30" s="150"/>
      <c r="P30" s="150"/>
      <c r="Q30" s="150"/>
      <c r="R30" s="150"/>
      <c r="S30" s="150"/>
      <c r="T30" s="150"/>
      <c r="U30" s="150"/>
      <c r="V30" s="150"/>
      <c r="W30" s="150"/>
      <c r="X30" s="150"/>
      <c r="Y30" s="150"/>
      <c r="Z30" s="150"/>
      <c r="AA30" s="150"/>
      <c r="AB30" s="2"/>
      <c r="AC30" s="150"/>
      <c r="AD30" s="150"/>
      <c r="AE30" s="2"/>
      <c r="AF30" s="142"/>
      <c r="AG30" s="1"/>
      <c r="AH30" s="2"/>
      <c r="AI30" s="2"/>
      <c r="AJ30" s="136"/>
      <c r="AK30" s="137"/>
      <c r="AL30" s="137"/>
      <c r="AM30" s="137"/>
      <c r="AN30" s="137"/>
      <c r="AO30" s="137"/>
      <c r="AP30" s="137"/>
      <c r="AQ30" s="137"/>
      <c r="AR30" s="137"/>
      <c r="AS30" s="137"/>
      <c r="AT30" s="137"/>
      <c r="AU30" s="137"/>
      <c r="AV30" s="137"/>
      <c r="AW30" s="137"/>
      <c r="AX30" s="1"/>
      <c r="AY30" s="1"/>
      <c r="AZ30" s="1"/>
    </row>
    <row r="31" ht="31.5" customHeight="1">
      <c r="A31" s="1"/>
      <c r="B31" s="141"/>
      <c r="C31" s="150"/>
      <c r="D31" s="150"/>
      <c r="E31" s="156"/>
      <c r="F31" s="156"/>
      <c r="G31" s="156"/>
      <c r="H31" s="156"/>
      <c r="I31" s="156"/>
      <c r="J31" s="156"/>
      <c r="K31" s="156"/>
      <c r="L31" s="156"/>
      <c r="M31" s="156"/>
      <c r="N31" s="156"/>
      <c r="O31" s="156"/>
      <c r="P31" s="156"/>
      <c r="Q31" s="156"/>
      <c r="R31" s="156"/>
      <c r="S31" s="156"/>
      <c r="T31" s="156"/>
      <c r="U31" s="156"/>
      <c r="V31" s="156"/>
      <c r="W31" s="156"/>
      <c r="X31" s="156"/>
      <c r="Y31" s="156"/>
      <c r="Z31" s="156"/>
      <c r="AA31" s="156"/>
      <c r="AB31" s="2"/>
      <c r="AC31" s="150"/>
      <c r="AD31" s="150"/>
      <c r="AE31" s="2"/>
      <c r="AF31" s="161"/>
      <c r="AG31" s="1"/>
      <c r="AH31" s="2"/>
      <c r="AI31" s="2"/>
      <c r="AJ31" s="136"/>
      <c r="AK31" s="137"/>
      <c r="AL31" s="137"/>
      <c r="AM31" s="137"/>
      <c r="AN31" s="137"/>
      <c r="AO31" s="137"/>
      <c r="AP31" s="137"/>
      <c r="AQ31" s="137"/>
      <c r="AR31" s="137"/>
      <c r="AS31" s="137"/>
      <c r="AT31" s="137"/>
      <c r="AU31" s="137"/>
      <c r="AV31" s="137"/>
      <c r="AW31" s="137"/>
      <c r="AX31" s="1"/>
      <c r="AY31" s="1"/>
      <c r="AZ31" s="1"/>
    </row>
    <row r="32" ht="31.5" customHeight="1">
      <c r="A32" s="1"/>
      <c r="B32" s="141"/>
      <c r="C32" s="150"/>
      <c r="D32" s="150"/>
      <c r="E32" s="150"/>
      <c r="F32" s="156"/>
      <c r="G32" s="150"/>
      <c r="H32" s="150"/>
      <c r="I32" s="150"/>
      <c r="J32" s="150"/>
      <c r="K32" s="150"/>
      <c r="L32" s="156"/>
      <c r="M32" s="156"/>
      <c r="N32" s="156"/>
      <c r="O32" s="156"/>
      <c r="P32" s="156"/>
      <c r="Q32" s="156"/>
      <c r="R32" s="156"/>
      <c r="S32" s="156"/>
      <c r="T32" s="156"/>
      <c r="U32" s="156"/>
      <c r="V32" s="156"/>
      <c r="W32" s="156"/>
      <c r="X32" s="156"/>
      <c r="Y32" s="156"/>
      <c r="Z32" s="156"/>
      <c r="AA32" s="156"/>
      <c r="AB32" s="2"/>
      <c r="AC32" s="150"/>
      <c r="AD32" s="150"/>
      <c r="AE32" s="2"/>
      <c r="AF32" s="161"/>
      <c r="AG32" s="1"/>
      <c r="AH32" s="2"/>
      <c r="AI32" s="2"/>
      <c r="AJ32" s="136"/>
      <c r="AK32" s="137"/>
      <c r="AL32" s="137"/>
      <c r="AM32" s="137"/>
      <c r="AN32" s="137"/>
      <c r="AO32" s="137"/>
      <c r="AP32" s="137"/>
      <c r="AQ32" s="137"/>
      <c r="AR32" s="137"/>
      <c r="AS32" s="137"/>
      <c r="AT32" s="137"/>
      <c r="AU32" s="137"/>
      <c r="AV32" s="137"/>
      <c r="AW32" s="137"/>
      <c r="AX32" s="1"/>
      <c r="AY32" s="1"/>
      <c r="AZ32" s="1"/>
    </row>
    <row r="33" ht="31.5" customHeight="1">
      <c r="A33" s="1"/>
      <c r="B33" s="141"/>
      <c r="C33" s="150"/>
      <c r="D33" s="150"/>
      <c r="E33" s="150"/>
      <c r="F33" s="150"/>
      <c r="G33" s="150"/>
      <c r="H33" s="150"/>
      <c r="I33" s="150"/>
      <c r="J33" s="150"/>
      <c r="K33" s="150"/>
      <c r="L33" s="150"/>
      <c r="M33" s="150"/>
      <c r="N33" s="150"/>
      <c r="O33" s="150"/>
      <c r="P33" s="150"/>
      <c r="Q33" s="157"/>
      <c r="R33" s="157"/>
      <c r="S33" s="157"/>
      <c r="T33" s="157"/>
      <c r="U33" s="157"/>
      <c r="V33" s="157"/>
      <c r="W33" s="157"/>
      <c r="X33" s="157"/>
      <c r="Y33" s="157"/>
      <c r="Z33" s="157"/>
      <c r="AA33" s="157"/>
      <c r="AB33" s="157"/>
      <c r="AC33" s="150"/>
      <c r="AD33" s="150"/>
      <c r="AE33" s="2"/>
      <c r="AF33" s="161"/>
      <c r="AG33" s="1"/>
      <c r="AH33" s="2"/>
      <c r="AI33" s="2"/>
      <c r="AJ33" s="136"/>
      <c r="AK33" s="137"/>
      <c r="AL33" s="137"/>
      <c r="AM33" s="137"/>
      <c r="AN33" s="137"/>
      <c r="AO33" s="137"/>
      <c r="AP33" s="137"/>
      <c r="AQ33" s="137"/>
      <c r="AR33" s="137"/>
      <c r="AS33" s="137"/>
      <c r="AT33" s="137"/>
      <c r="AU33" s="137"/>
      <c r="AV33" s="137"/>
      <c r="AW33" s="137"/>
      <c r="AX33" s="1"/>
      <c r="AY33" s="1"/>
      <c r="AZ33" s="1"/>
    </row>
    <row r="34" ht="31.5" customHeight="1">
      <c r="A34" s="1"/>
      <c r="B34" s="141"/>
      <c r="C34" s="150"/>
      <c r="D34" s="150"/>
      <c r="E34" s="150"/>
      <c r="F34" s="150"/>
      <c r="G34" s="150"/>
      <c r="H34" s="150"/>
      <c r="I34" s="150"/>
      <c r="J34" s="150"/>
      <c r="K34" s="150"/>
      <c r="L34" s="150"/>
      <c r="M34" s="150"/>
      <c r="N34" s="150"/>
      <c r="O34" s="150"/>
      <c r="P34" s="150"/>
      <c r="Q34" s="157"/>
      <c r="R34" s="157"/>
      <c r="S34" s="157"/>
      <c r="T34" s="157"/>
      <c r="U34" s="157"/>
      <c r="V34" s="157"/>
      <c r="W34" s="157"/>
      <c r="X34" s="157"/>
      <c r="Y34" s="157"/>
      <c r="Z34" s="157"/>
      <c r="AA34" s="157"/>
      <c r="AB34" s="157"/>
      <c r="AC34" s="150"/>
      <c r="AD34" s="150"/>
      <c r="AE34" s="2"/>
      <c r="AF34" s="161"/>
      <c r="AG34" s="1"/>
      <c r="AH34" s="2"/>
      <c r="AI34" s="2"/>
      <c r="AJ34" s="136"/>
      <c r="AK34" s="137"/>
      <c r="AL34" s="137"/>
      <c r="AM34" s="137"/>
      <c r="AN34" s="137"/>
      <c r="AO34" s="137"/>
      <c r="AP34" s="137"/>
      <c r="AQ34" s="137"/>
      <c r="AR34" s="137"/>
      <c r="AS34" s="137"/>
      <c r="AT34" s="137"/>
      <c r="AU34" s="137"/>
      <c r="AV34" s="137"/>
      <c r="AW34" s="137"/>
      <c r="AX34" s="1"/>
      <c r="AY34" s="1"/>
      <c r="AZ34" s="1"/>
    </row>
    <row r="35" ht="31.5" customHeight="1">
      <c r="A35" s="1"/>
      <c r="B35" s="141"/>
      <c r="C35" s="150"/>
      <c r="D35" s="150"/>
      <c r="E35" s="156"/>
      <c r="F35" s="156"/>
      <c r="G35" s="156"/>
      <c r="H35" s="156"/>
      <c r="I35" s="156"/>
      <c r="J35" s="156"/>
      <c r="K35" s="156"/>
      <c r="L35" s="156"/>
      <c r="M35" s="156"/>
      <c r="N35" s="156"/>
      <c r="O35" s="156"/>
      <c r="P35" s="156"/>
      <c r="Q35" s="156"/>
      <c r="R35" s="156"/>
      <c r="S35" s="156"/>
      <c r="T35" s="156"/>
      <c r="U35" s="156"/>
      <c r="V35" s="156"/>
      <c r="W35" s="156"/>
      <c r="X35" s="156"/>
      <c r="Y35" s="156"/>
      <c r="Z35" s="156"/>
      <c r="AA35" s="156"/>
      <c r="AB35" s="156"/>
      <c r="AC35" s="156"/>
      <c r="AD35" s="150"/>
      <c r="AE35" s="2"/>
      <c r="AF35" s="161"/>
      <c r="AG35" s="1"/>
      <c r="AH35" s="2"/>
      <c r="AI35" s="2"/>
      <c r="AJ35" s="136"/>
      <c r="AK35" s="137"/>
      <c r="AL35" s="137"/>
      <c r="AM35" s="137"/>
      <c r="AN35" s="137"/>
      <c r="AO35" s="137"/>
      <c r="AP35" s="137"/>
      <c r="AQ35" s="137"/>
      <c r="AR35" s="137"/>
      <c r="AS35" s="137"/>
      <c r="AT35" s="137"/>
      <c r="AU35" s="137"/>
      <c r="AV35" s="137"/>
      <c r="AW35" s="137"/>
      <c r="AX35" s="1"/>
      <c r="AY35" s="1"/>
      <c r="AZ35" s="1"/>
    </row>
    <row r="36" ht="31.5" customHeight="1">
      <c r="A36" s="1"/>
      <c r="B36" s="141"/>
      <c r="C36" s="150"/>
      <c r="D36" s="150"/>
      <c r="E36" s="150"/>
      <c r="F36" s="156"/>
      <c r="G36" s="156"/>
      <c r="H36" s="156"/>
      <c r="I36" s="156"/>
      <c r="J36" s="156"/>
      <c r="K36" s="156"/>
      <c r="L36" s="156"/>
      <c r="M36" s="156"/>
      <c r="N36" s="156"/>
      <c r="O36" s="156"/>
      <c r="P36" s="156"/>
      <c r="Q36" s="156"/>
      <c r="R36" s="156"/>
      <c r="S36" s="156"/>
      <c r="T36" s="156"/>
      <c r="U36" s="156"/>
      <c r="V36" s="156"/>
      <c r="W36" s="156"/>
      <c r="X36" s="156"/>
      <c r="Y36" s="156"/>
      <c r="Z36" s="156"/>
      <c r="AA36" s="156"/>
      <c r="AB36" s="156"/>
      <c r="AC36" s="156"/>
      <c r="AD36" s="150"/>
      <c r="AE36" s="2"/>
      <c r="AF36" s="161"/>
      <c r="AG36" s="1"/>
      <c r="AH36" s="2"/>
      <c r="AI36" s="2"/>
      <c r="AJ36" s="136"/>
      <c r="AK36" s="137"/>
      <c r="AL36" s="137"/>
      <c r="AM36" s="137"/>
      <c r="AN36" s="137"/>
      <c r="AO36" s="137"/>
      <c r="AP36" s="137"/>
      <c r="AQ36" s="137"/>
      <c r="AR36" s="137"/>
      <c r="AS36" s="137"/>
      <c r="AT36" s="137"/>
      <c r="AU36" s="137"/>
      <c r="AV36" s="137"/>
      <c r="AW36" s="137"/>
      <c r="AX36" s="1"/>
      <c r="AY36" s="1"/>
      <c r="AZ36" s="1"/>
    </row>
    <row r="37" ht="31.5" customHeight="1">
      <c r="A37" s="1"/>
      <c r="B37" s="141"/>
      <c r="C37" s="150"/>
      <c r="D37" s="150"/>
      <c r="E37" s="150"/>
      <c r="F37" s="156"/>
      <c r="G37" s="156"/>
      <c r="H37" s="156"/>
      <c r="I37" s="156"/>
      <c r="J37" s="156"/>
      <c r="K37" s="156"/>
      <c r="L37" s="156"/>
      <c r="M37" s="156"/>
      <c r="N37" s="156"/>
      <c r="O37" s="156"/>
      <c r="P37" s="156"/>
      <c r="Q37" s="156"/>
      <c r="R37" s="156"/>
      <c r="S37" s="156"/>
      <c r="T37" s="156"/>
      <c r="U37" s="156"/>
      <c r="V37" s="156"/>
      <c r="W37" s="156"/>
      <c r="X37" s="156"/>
      <c r="Y37" s="156"/>
      <c r="Z37" s="156"/>
      <c r="AA37" s="156"/>
      <c r="AB37" s="156"/>
      <c r="AC37" s="150"/>
      <c r="AD37" s="150"/>
      <c r="AE37" s="2"/>
      <c r="AF37" s="161"/>
      <c r="AG37" s="1"/>
      <c r="AH37" s="2"/>
      <c r="AI37" s="2"/>
      <c r="AJ37" s="136"/>
      <c r="AK37" s="137"/>
      <c r="AL37" s="137"/>
      <c r="AM37" s="137"/>
      <c r="AN37" s="137"/>
      <c r="AO37" s="137"/>
      <c r="AP37" s="137"/>
      <c r="AQ37" s="137"/>
      <c r="AR37" s="137"/>
      <c r="AS37" s="137"/>
      <c r="AT37" s="137"/>
      <c r="AU37" s="137"/>
      <c r="AV37" s="137"/>
      <c r="AW37" s="137"/>
      <c r="AX37" s="1"/>
      <c r="AY37" s="1"/>
      <c r="AZ37" s="1"/>
    </row>
    <row r="38" ht="31.5" customHeight="1">
      <c r="A38" s="1"/>
      <c r="B38" s="141"/>
      <c r="C38" s="150"/>
      <c r="D38" s="150"/>
      <c r="E38" s="156"/>
      <c r="F38" s="156"/>
      <c r="G38" s="156"/>
      <c r="H38" s="156"/>
      <c r="I38" s="156"/>
      <c r="J38" s="156"/>
      <c r="K38" s="156"/>
      <c r="L38" s="156"/>
      <c r="M38" s="156"/>
      <c r="N38" s="156"/>
      <c r="O38" s="156"/>
      <c r="P38" s="156"/>
      <c r="Q38" s="156"/>
      <c r="R38" s="156"/>
      <c r="S38" s="156"/>
      <c r="T38" s="156"/>
      <c r="U38" s="156"/>
      <c r="V38" s="156"/>
      <c r="W38" s="156"/>
      <c r="X38" s="156"/>
      <c r="Y38" s="156"/>
      <c r="Z38" s="156"/>
      <c r="AA38" s="156"/>
      <c r="AB38" s="156"/>
      <c r="AC38" s="150"/>
      <c r="AD38" s="150"/>
      <c r="AE38" s="2"/>
      <c r="AF38" s="161"/>
      <c r="AG38" s="1"/>
      <c r="AH38" s="2"/>
      <c r="AI38" s="2"/>
      <c r="AJ38" s="136"/>
      <c r="AK38" s="137"/>
      <c r="AL38" s="137"/>
      <c r="AM38" s="137"/>
      <c r="AN38" s="137"/>
      <c r="AO38" s="137"/>
      <c r="AP38" s="137"/>
      <c r="AQ38" s="137"/>
      <c r="AR38" s="137"/>
      <c r="AS38" s="137"/>
      <c r="AT38" s="137"/>
      <c r="AU38" s="137"/>
      <c r="AV38" s="137"/>
      <c r="AW38" s="137"/>
      <c r="AX38" s="1"/>
      <c r="AY38" s="1"/>
      <c r="AZ38" s="1"/>
    </row>
    <row r="39" ht="31.5" customHeight="1">
      <c r="A39" s="1"/>
      <c r="B39" s="141"/>
      <c r="C39" s="150"/>
      <c r="D39" s="150"/>
      <c r="E39" s="156"/>
      <c r="F39" s="156"/>
      <c r="G39" s="156"/>
      <c r="H39" s="156"/>
      <c r="I39" s="156"/>
      <c r="J39" s="156"/>
      <c r="K39" s="156"/>
      <c r="L39" s="156"/>
      <c r="M39" s="156"/>
      <c r="N39" s="156"/>
      <c r="O39" s="156"/>
      <c r="P39" s="156"/>
      <c r="Q39" s="156"/>
      <c r="R39" s="156"/>
      <c r="S39" s="156"/>
      <c r="T39" s="156"/>
      <c r="U39" s="156"/>
      <c r="V39" s="156"/>
      <c r="W39" s="156"/>
      <c r="X39" s="156"/>
      <c r="Y39" s="156"/>
      <c r="Z39" s="156"/>
      <c r="AA39" s="156"/>
      <c r="AB39" s="156"/>
      <c r="AC39" s="156"/>
      <c r="AD39" s="156"/>
      <c r="AE39" s="2"/>
      <c r="AF39" s="161"/>
      <c r="AG39" s="1"/>
      <c r="AH39" s="2"/>
      <c r="AI39" s="2"/>
      <c r="AJ39" s="136"/>
      <c r="AK39" s="137"/>
      <c r="AL39" s="137"/>
      <c r="AM39" s="137"/>
      <c r="AN39" s="137"/>
      <c r="AO39" s="137"/>
      <c r="AP39" s="137"/>
      <c r="AQ39" s="137"/>
      <c r="AR39" s="137"/>
      <c r="AS39" s="137"/>
      <c r="AT39" s="137"/>
      <c r="AU39" s="137"/>
      <c r="AV39" s="137"/>
      <c r="AW39" s="137"/>
      <c r="AX39" s="1"/>
      <c r="AY39" s="1"/>
      <c r="AZ39" s="1"/>
    </row>
    <row r="40" ht="31.5" customHeight="1">
      <c r="A40" s="1"/>
      <c r="B40" s="141"/>
      <c r="C40" s="150"/>
      <c r="D40" s="150"/>
      <c r="E40" s="156"/>
      <c r="F40" s="156"/>
      <c r="G40" s="156"/>
      <c r="H40" s="156"/>
      <c r="I40" s="156"/>
      <c r="J40" s="156"/>
      <c r="K40" s="156"/>
      <c r="L40" s="156"/>
      <c r="M40" s="156"/>
      <c r="N40" s="156"/>
      <c r="O40" s="156"/>
      <c r="P40" s="156"/>
      <c r="Q40" s="156"/>
      <c r="R40" s="156"/>
      <c r="S40" s="156"/>
      <c r="T40" s="156"/>
      <c r="U40" s="156"/>
      <c r="V40" s="156"/>
      <c r="W40" s="156"/>
      <c r="X40" s="156"/>
      <c r="Y40" s="156"/>
      <c r="Z40" s="156"/>
      <c r="AA40" s="156"/>
      <c r="AB40" s="156"/>
      <c r="AC40" s="156"/>
      <c r="AD40" s="156"/>
      <c r="AE40" s="2"/>
      <c r="AF40" s="161"/>
      <c r="AG40" s="1"/>
      <c r="AH40" s="2"/>
      <c r="AI40" s="2"/>
      <c r="AJ40" s="136"/>
      <c r="AK40" s="137"/>
      <c r="AL40" s="137"/>
      <c r="AM40" s="137"/>
      <c r="AN40" s="137"/>
      <c r="AO40" s="137"/>
      <c r="AP40" s="137"/>
      <c r="AQ40" s="137"/>
      <c r="AR40" s="137"/>
      <c r="AS40" s="137"/>
      <c r="AT40" s="137"/>
      <c r="AU40" s="137"/>
      <c r="AV40" s="137"/>
      <c r="AW40" s="137"/>
      <c r="AX40" s="1"/>
      <c r="AY40" s="1"/>
      <c r="AZ40" s="1"/>
    </row>
    <row r="41" ht="31.5" customHeight="1">
      <c r="A41" s="1"/>
      <c r="B41" s="141"/>
      <c r="C41" s="150"/>
      <c r="D41" s="150"/>
      <c r="E41" s="156"/>
      <c r="F41" s="156"/>
      <c r="G41" s="156"/>
      <c r="H41" s="156"/>
      <c r="I41" s="156"/>
      <c r="J41" s="156"/>
      <c r="K41" s="156"/>
      <c r="L41" s="156"/>
      <c r="M41" s="156"/>
      <c r="N41" s="156"/>
      <c r="O41" s="156"/>
      <c r="P41" s="156"/>
      <c r="Q41" s="156"/>
      <c r="R41" s="156"/>
      <c r="S41" s="156"/>
      <c r="T41" s="156"/>
      <c r="U41" s="156"/>
      <c r="V41" s="156"/>
      <c r="W41" s="156"/>
      <c r="X41" s="156"/>
      <c r="Y41" s="156"/>
      <c r="Z41" s="156"/>
      <c r="AA41" s="156"/>
      <c r="AB41" s="156"/>
      <c r="AC41" s="156"/>
      <c r="AD41" s="156"/>
      <c r="AE41" s="2"/>
      <c r="AF41" s="161"/>
      <c r="AG41" s="1"/>
      <c r="AH41" s="2"/>
      <c r="AI41" s="2"/>
      <c r="AJ41" s="136"/>
      <c r="AK41" s="137"/>
      <c r="AL41" s="137"/>
      <c r="AM41" s="137"/>
      <c r="AN41" s="137"/>
      <c r="AO41" s="137"/>
      <c r="AP41" s="137"/>
      <c r="AQ41" s="137"/>
      <c r="AR41" s="137"/>
      <c r="AS41" s="137"/>
      <c r="AT41" s="137"/>
      <c r="AU41" s="137"/>
      <c r="AV41" s="137"/>
      <c r="AW41" s="137"/>
      <c r="AX41" s="1"/>
      <c r="AY41" s="1"/>
      <c r="AZ41" s="1"/>
    </row>
    <row r="42" ht="31.5" customHeight="1">
      <c r="A42" s="1"/>
      <c r="B42" s="141"/>
      <c r="C42" s="150"/>
      <c r="D42" s="150"/>
      <c r="E42" s="150"/>
      <c r="F42" s="150"/>
      <c r="G42" s="150"/>
      <c r="H42" s="150"/>
      <c r="I42" s="150"/>
      <c r="J42" s="150"/>
      <c r="K42" s="150"/>
      <c r="L42" s="150"/>
      <c r="M42" s="150"/>
      <c r="N42" s="150"/>
      <c r="O42" s="150"/>
      <c r="P42" s="150"/>
      <c r="Q42" s="150"/>
      <c r="R42" s="150"/>
      <c r="S42" s="150"/>
      <c r="T42" s="150"/>
      <c r="U42" s="150"/>
      <c r="V42" s="150"/>
      <c r="W42" s="150"/>
      <c r="X42" s="150"/>
      <c r="Y42" s="150"/>
      <c r="Z42" s="150"/>
      <c r="AA42" s="150"/>
      <c r="AB42" s="150"/>
      <c r="AC42" s="150"/>
      <c r="AD42" s="150"/>
      <c r="AE42" s="2"/>
      <c r="AF42" s="161"/>
      <c r="AG42" s="1"/>
      <c r="AH42" s="2"/>
      <c r="AI42" s="2"/>
      <c r="AJ42" s="136"/>
      <c r="AK42" s="137"/>
      <c r="AL42" s="137"/>
      <c r="AM42" s="137"/>
      <c r="AN42" s="137"/>
      <c r="AO42" s="137"/>
      <c r="AP42" s="137"/>
      <c r="AQ42" s="137"/>
      <c r="AR42" s="137"/>
      <c r="AS42" s="137"/>
      <c r="AT42" s="137"/>
      <c r="AU42" s="137"/>
      <c r="AV42" s="137"/>
      <c r="AW42" s="137"/>
      <c r="AX42" s="1"/>
      <c r="AY42" s="1"/>
      <c r="AZ42" s="1"/>
    </row>
    <row r="43" ht="31.5" customHeight="1">
      <c r="A43" s="1"/>
      <c r="B43" s="141"/>
      <c r="C43" s="156"/>
      <c r="D43" s="156"/>
      <c r="E43" s="156"/>
      <c r="F43" s="156"/>
      <c r="G43" s="156"/>
      <c r="H43" s="156"/>
      <c r="I43" s="156"/>
      <c r="J43" s="156"/>
      <c r="K43" s="156"/>
      <c r="L43" s="156"/>
      <c r="M43" s="156"/>
      <c r="N43" s="156"/>
      <c r="O43" s="156"/>
      <c r="P43" s="156"/>
      <c r="Q43" s="156"/>
      <c r="R43" s="156"/>
      <c r="S43" s="156"/>
      <c r="T43" s="156"/>
      <c r="U43" s="156"/>
      <c r="V43" s="156"/>
      <c r="W43" s="156"/>
      <c r="X43" s="156"/>
      <c r="Y43" s="156"/>
      <c r="Z43" s="156"/>
      <c r="AA43" s="156"/>
      <c r="AB43" s="156"/>
      <c r="AC43" s="156"/>
      <c r="AD43" s="156"/>
      <c r="AE43" s="2"/>
      <c r="AF43" s="161"/>
      <c r="AG43" s="1"/>
      <c r="AH43" s="2"/>
      <c r="AI43" s="2"/>
      <c r="AJ43" s="136"/>
      <c r="AK43" s="137"/>
      <c r="AL43" s="137"/>
      <c r="AM43" s="137"/>
      <c r="AN43" s="137"/>
      <c r="AO43" s="137"/>
      <c r="AP43" s="137"/>
      <c r="AQ43" s="137"/>
      <c r="AR43" s="137"/>
      <c r="AS43" s="137"/>
      <c r="AT43" s="137"/>
      <c r="AU43" s="137"/>
      <c r="AV43" s="137"/>
      <c r="AW43" s="137"/>
      <c r="AX43" s="1"/>
      <c r="AY43" s="1"/>
      <c r="AZ43" s="1"/>
    </row>
    <row r="44" ht="31.5" customHeight="1">
      <c r="A44" s="1"/>
      <c r="B44" s="14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2"/>
      <c r="AF44" s="161"/>
      <c r="AG44" s="1"/>
      <c r="AH44" s="2"/>
      <c r="AI44" s="2"/>
      <c r="AJ44" s="136"/>
      <c r="AK44" s="137"/>
      <c r="AL44" s="137"/>
      <c r="AM44" s="137"/>
      <c r="AN44" s="137"/>
      <c r="AO44" s="137"/>
      <c r="AP44" s="137"/>
      <c r="AQ44" s="137"/>
      <c r="AR44" s="137"/>
      <c r="AS44" s="137"/>
      <c r="AT44" s="137"/>
      <c r="AU44" s="137"/>
      <c r="AV44" s="137"/>
      <c r="AW44" s="137"/>
      <c r="AX44" s="1"/>
      <c r="AY44" s="1"/>
      <c r="AZ44" s="1"/>
    </row>
    <row r="45" ht="31.5" customHeight="1">
      <c r="A45" s="1"/>
      <c r="B45" s="14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2"/>
      <c r="AF45" s="161"/>
      <c r="AG45" s="1"/>
      <c r="AH45" s="2"/>
      <c r="AI45" s="2"/>
      <c r="AJ45" s="136"/>
      <c r="AK45" s="137"/>
      <c r="AL45" s="137"/>
      <c r="AM45" s="137"/>
      <c r="AN45" s="137"/>
      <c r="AO45" s="137"/>
      <c r="AP45" s="137"/>
      <c r="AQ45" s="137"/>
      <c r="AR45" s="137"/>
      <c r="AS45" s="137"/>
      <c r="AT45" s="137"/>
      <c r="AU45" s="137"/>
      <c r="AV45" s="137"/>
      <c r="AW45" s="137"/>
      <c r="AX45" s="1"/>
      <c r="AY45" s="1"/>
      <c r="AZ45" s="1"/>
    </row>
    <row r="46" ht="31.5" customHeight="1">
      <c r="A46" s="1"/>
      <c r="B46" s="14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2"/>
      <c r="AF46" s="161"/>
      <c r="AG46" s="1"/>
      <c r="AH46" s="2"/>
      <c r="AI46" s="2"/>
      <c r="AJ46" s="136"/>
      <c r="AK46" s="137"/>
      <c r="AL46" s="137"/>
      <c r="AM46" s="137"/>
      <c r="AN46" s="137"/>
      <c r="AO46" s="137"/>
      <c r="AP46" s="137"/>
      <c r="AQ46" s="137"/>
      <c r="AR46" s="137"/>
      <c r="AS46" s="137"/>
      <c r="AT46" s="137"/>
      <c r="AU46" s="137"/>
      <c r="AV46" s="137"/>
      <c r="AW46" s="137"/>
      <c r="AX46" s="1"/>
      <c r="AY46" s="1"/>
      <c r="AZ46" s="1"/>
    </row>
    <row r="47" ht="33.0" customHeight="1">
      <c r="A47" s="1"/>
      <c r="B47" s="141"/>
      <c r="C47" s="162" t="s">
        <v>200</v>
      </c>
      <c r="AF47" s="161"/>
      <c r="AG47" s="1"/>
      <c r="AH47" s="2"/>
      <c r="AI47" s="2"/>
      <c r="AJ47" s="136"/>
      <c r="AK47" s="137"/>
      <c r="AL47" s="137"/>
      <c r="AM47" s="137"/>
      <c r="AN47" s="137"/>
      <c r="AO47" s="137"/>
      <c r="AP47" s="137"/>
      <c r="AQ47" s="137"/>
      <c r="AR47" s="137"/>
      <c r="AS47" s="137"/>
      <c r="AT47" s="137"/>
      <c r="AU47" s="137"/>
      <c r="AV47" s="137"/>
      <c r="AW47" s="137"/>
      <c r="AX47" s="1"/>
      <c r="AY47" s="1"/>
      <c r="AZ47" s="1"/>
    </row>
    <row r="48" ht="31.5" customHeight="1">
      <c r="A48" s="1"/>
      <c r="B48" s="141"/>
      <c r="C48" s="155" t="s">
        <v>201</v>
      </c>
      <c r="AF48" s="161"/>
      <c r="AG48" s="1"/>
      <c r="AH48" s="2"/>
      <c r="AI48" s="2"/>
      <c r="AJ48" s="136"/>
      <c r="AK48" s="137"/>
      <c r="AL48" s="137"/>
      <c r="AM48" s="137"/>
      <c r="AN48" s="137"/>
      <c r="AO48" s="137"/>
      <c r="AP48" s="137"/>
      <c r="AQ48" s="137"/>
      <c r="AR48" s="137"/>
      <c r="AS48" s="137"/>
      <c r="AT48" s="137"/>
      <c r="AU48" s="137"/>
      <c r="AV48" s="137"/>
      <c r="AW48" s="137"/>
      <c r="AX48" s="1"/>
      <c r="AY48" s="1"/>
      <c r="AZ48" s="1"/>
    </row>
    <row r="49" ht="31.5" customHeight="1">
      <c r="A49" s="1"/>
      <c r="B49" s="141"/>
      <c r="AF49" s="161"/>
      <c r="AG49" s="1"/>
      <c r="AH49" s="2"/>
      <c r="AI49" s="2"/>
      <c r="AJ49" s="136"/>
      <c r="AK49" s="137"/>
      <c r="AL49" s="137"/>
      <c r="AM49" s="137"/>
      <c r="AN49" s="137"/>
      <c r="AO49" s="137"/>
      <c r="AP49" s="137"/>
      <c r="AQ49" s="137"/>
      <c r="AR49" s="137"/>
      <c r="AS49" s="137"/>
      <c r="AT49" s="137"/>
      <c r="AU49" s="137"/>
      <c r="AV49" s="137"/>
      <c r="AW49" s="137"/>
      <c r="AX49" s="1"/>
      <c r="AY49" s="1"/>
      <c r="AZ49" s="1"/>
    </row>
    <row r="50" ht="31.5" customHeight="1">
      <c r="A50" s="1"/>
      <c r="B50" s="141"/>
      <c r="AF50" s="161"/>
      <c r="AG50" s="1"/>
      <c r="AH50" s="2"/>
      <c r="AI50" s="2"/>
      <c r="AJ50" s="136"/>
      <c r="AK50" s="137"/>
      <c r="AL50" s="137"/>
      <c r="AM50" s="137"/>
      <c r="AN50" s="137"/>
      <c r="AO50" s="137"/>
      <c r="AP50" s="137"/>
      <c r="AQ50" s="137"/>
      <c r="AR50" s="137"/>
      <c r="AS50" s="137"/>
      <c r="AT50" s="137"/>
      <c r="AU50" s="137"/>
      <c r="AV50" s="137"/>
      <c r="AW50" s="137"/>
      <c r="AX50" s="1"/>
      <c r="AY50" s="1"/>
      <c r="AZ50" s="1"/>
    </row>
    <row r="51" ht="31.5" customHeight="1">
      <c r="A51" s="1"/>
      <c r="B51" s="141"/>
      <c r="AF51" s="161"/>
      <c r="AG51" s="1"/>
      <c r="AH51" s="2"/>
      <c r="AI51" s="2"/>
      <c r="AJ51" s="136"/>
      <c r="AK51" s="137"/>
      <c r="AL51" s="137"/>
      <c r="AM51" s="137"/>
      <c r="AN51" s="137"/>
      <c r="AO51" s="137"/>
      <c r="AP51" s="137"/>
      <c r="AQ51" s="137"/>
      <c r="AR51" s="137"/>
      <c r="AS51" s="137"/>
      <c r="AT51" s="137"/>
      <c r="AU51" s="137"/>
      <c r="AV51" s="137"/>
      <c r="AW51" s="137"/>
      <c r="AX51" s="1"/>
      <c r="AY51" s="1"/>
      <c r="AZ51" s="1"/>
    </row>
    <row r="52" ht="31.5" customHeight="1">
      <c r="A52" s="1"/>
      <c r="B52" s="141"/>
      <c r="AF52" s="161"/>
      <c r="AG52" s="1"/>
      <c r="AH52" s="2"/>
      <c r="AI52" s="2"/>
      <c r="AJ52" s="136"/>
      <c r="AK52" s="137"/>
      <c r="AL52" s="137"/>
      <c r="AM52" s="137"/>
      <c r="AN52" s="137"/>
      <c r="AO52" s="137"/>
      <c r="AP52" s="137"/>
      <c r="AQ52" s="137"/>
      <c r="AR52" s="137"/>
      <c r="AS52" s="137"/>
      <c r="AT52" s="137"/>
      <c r="AU52" s="137"/>
      <c r="AV52" s="137"/>
      <c r="AW52" s="137"/>
      <c r="AX52" s="1"/>
      <c r="AY52" s="1"/>
      <c r="AZ52" s="1"/>
    </row>
    <row r="53" ht="31.5" customHeight="1">
      <c r="A53" s="1"/>
      <c r="B53" s="141"/>
      <c r="AF53" s="161"/>
      <c r="AG53" s="1"/>
      <c r="AH53" s="2"/>
      <c r="AI53" s="2"/>
      <c r="AJ53" s="136"/>
      <c r="AK53" s="137"/>
      <c r="AL53" s="137"/>
      <c r="AM53" s="137"/>
      <c r="AN53" s="137"/>
      <c r="AO53" s="137"/>
      <c r="AP53" s="137"/>
      <c r="AQ53" s="137"/>
      <c r="AR53" s="137"/>
      <c r="AS53" s="137"/>
      <c r="AT53" s="137"/>
      <c r="AU53" s="137"/>
      <c r="AV53" s="137"/>
      <c r="AW53" s="137"/>
      <c r="AX53" s="1"/>
      <c r="AY53" s="1"/>
      <c r="AZ53" s="1"/>
    </row>
    <row r="54" ht="31.5" customHeight="1">
      <c r="A54" s="1"/>
      <c r="B54" s="141"/>
      <c r="AF54" s="161"/>
      <c r="AG54" s="1"/>
      <c r="AH54" s="2"/>
      <c r="AI54" s="2"/>
      <c r="AJ54" s="136"/>
      <c r="AK54" s="137"/>
      <c r="AL54" s="137"/>
      <c r="AM54" s="137"/>
      <c r="AN54" s="137"/>
      <c r="AO54" s="137"/>
      <c r="AP54" s="137"/>
      <c r="AQ54" s="137"/>
      <c r="AR54" s="137"/>
      <c r="AS54" s="137"/>
      <c r="AT54" s="137"/>
      <c r="AU54" s="137"/>
      <c r="AV54" s="137"/>
      <c r="AW54" s="137"/>
      <c r="AX54" s="1"/>
      <c r="AY54" s="1"/>
      <c r="AZ54" s="1"/>
    </row>
    <row r="55" ht="31.5" customHeight="1">
      <c r="A55" s="1"/>
      <c r="B55" s="141"/>
      <c r="AF55" s="161"/>
      <c r="AG55" s="1"/>
      <c r="AH55" s="2"/>
      <c r="AI55" s="2"/>
      <c r="AJ55" s="136"/>
      <c r="AK55" s="137"/>
      <c r="AL55" s="137"/>
      <c r="AM55" s="137"/>
      <c r="AN55" s="137"/>
      <c r="AO55" s="137"/>
      <c r="AP55" s="137"/>
      <c r="AQ55" s="137"/>
      <c r="AR55" s="137"/>
      <c r="AS55" s="137"/>
      <c r="AT55" s="137"/>
      <c r="AU55" s="137"/>
      <c r="AV55" s="137"/>
      <c r="AW55" s="137"/>
      <c r="AX55" s="1"/>
      <c r="AY55" s="1"/>
      <c r="AZ55" s="1"/>
    </row>
    <row r="56" ht="31.5" customHeight="1">
      <c r="A56" s="1"/>
      <c r="B56" s="141"/>
      <c r="C56" s="154" t="s">
        <v>202</v>
      </c>
      <c r="AE56" s="2"/>
      <c r="AF56" s="161"/>
      <c r="AG56" s="1"/>
      <c r="AH56" s="2"/>
      <c r="AI56" s="2"/>
      <c r="AJ56" s="136"/>
      <c r="AK56" s="137"/>
      <c r="AL56" s="137"/>
      <c r="AM56" s="137"/>
      <c r="AN56" s="137"/>
      <c r="AO56" s="137"/>
      <c r="AP56" s="137"/>
      <c r="AQ56" s="137"/>
      <c r="AR56" s="137"/>
      <c r="AS56" s="137"/>
      <c r="AT56" s="137"/>
      <c r="AU56" s="137"/>
      <c r="AV56" s="137"/>
      <c r="AW56" s="137"/>
      <c r="AX56" s="1"/>
      <c r="AY56" s="1"/>
      <c r="AZ56" s="1"/>
    </row>
    <row r="57" ht="33.0" customHeight="1">
      <c r="A57" s="1"/>
      <c r="B57" s="141"/>
      <c r="C57" s="155" t="s">
        <v>203</v>
      </c>
      <c r="AF57" s="161"/>
      <c r="AG57" s="1"/>
      <c r="AH57" s="2"/>
      <c r="AI57" s="2"/>
      <c r="AJ57" s="136"/>
      <c r="AK57" s="137"/>
      <c r="AL57" s="137"/>
      <c r="AM57" s="137"/>
      <c r="AN57" s="137"/>
      <c r="AO57" s="137"/>
      <c r="AP57" s="137"/>
      <c r="AQ57" s="137"/>
      <c r="AR57" s="137"/>
      <c r="AS57" s="137"/>
      <c r="AT57" s="137"/>
      <c r="AU57" s="137"/>
      <c r="AV57" s="137"/>
      <c r="AW57" s="137"/>
      <c r="AX57" s="1"/>
      <c r="AY57" s="1"/>
      <c r="AZ57" s="1"/>
    </row>
    <row r="58" ht="31.5" customHeight="1">
      <c r="A58" s="1"/>
      <c r="B58" s="141"/>
      <c r="AF58" s="161"/>
      <c r="AG58" s="1"/>
      <c r="AH58" s="2"/>
      <c r="AI58" s="2"/>
      <c r="AJ58" s="136"/>
      <c r="AK58" s="137"/>
      <c r="AL58" s="137"/>
      <c r="AM58" s="137"/>
      <c r="AN58" s="137"/>
      <c r="AO58" s="137"/>
      <c r="AP58" s="137"/>
      <c r="AQ58" s="137"/>
      <c r="AR58" s="137"/>
      <c r="AS58" s="137"/>
      <c r="AT58" s="137"/>
      <c r="AU58" s="137"/>
      <c r="AV58" s="137"/>
      <c r="AW58" s="137"/>
      <c r="AX58" s="1"/>
      <c r="AY58" s="1"/>
      <c r="AZ58" s="1"/>
    </row>
    <row r="59" ht="31.5" customHeight="1">
      <c r="A59" s="1"/>
      <c r="B59" s="141"/>
      <c r="AF59" s="161"/>
      <c r="AG59" s="1"/>
      <c r="AH59" s="2"/>
      <c r="AI59" s="2"/>
      <c r="AJ59" s="136"/>
      <c r="AK59" s="137"/>
      <c r="AL59" s="137"/>
      <c r="AM59" s="137"/>
      <c r="AN59" s="137"/>
      <c r="AO59" s="137"/>
      <c r="AP59" s="137"/>
      <c r="AQ59" s="137"/>
      <c r="AR59" s="137"/>
      <c r="AS59" s="137"/>
      <c r="AT59" s="137"/>
      <c r="AU59" s="137"/>
      <c r="AV59" s="137"/>
      <c r="AW59" s="137"/>
      <c r="AX59" s="1"/>
      <c r="AY59" s="1"/>
      <c r="AZ59" s="1"/>
    </row>
    <row r="60" ht="31.5" customHeight="1">
      <c r="A60" s="1"/>
      <c r="B60" s="141"/>
      <c r="AF60" s="161"/>
      <c r="AG60" s="1"/>
      <c r="AH60" s="2"/>
      <c r="AI60" s="2"/>
      <c r="AJ60" s="136"/>
      <c r="AK60" s="137"/>
      <c r="AL60" s="137"/>
      <c r="AM60" s="137"/>
      <c r="AN60" s="137"/>
      <c r="AO60" s="137"/>
      <c r="AP60" s="137"/>
      <c r="AQ60" s="137"/>
      <c r="AR60" s="137"/>
      <c r="AS60" s="137"/>
      <c r="AT60" s="137"/>
      <c r="AU60" s="137"/>
      <c r="AV60" s="137"/>
      <c r="AW60" s="137"/>
      <c r="AX60" s="1"/>
      <c r="AY60" s="1"/>
      <c r="AZ60" s="1"/>
    </row>
    <row r="61" ht="31.5" customHeight="1">
      <c r="A61" s="1"/>
      <c r="B61" s="139"/>
      <c r="C61" s="164"/>
      <c r="D61" s="164"/>
      <c r="E61" s="164"/>
      <c r="F61" s="164"/>
      <c r="G61" s="164"/>
      <c r="H61" s="164"/>
      <c r="I61" s="164"/>
      <c r="J61" s="164"/>
      <c r="K61" s="164"/>
      <c r="L61" s="164"/>
      <c r="M61" s="164"/>
      <c r="N61" s="164"/>
      <c r="O61" s="164"/>
      <c r="P61" s="164"/>
      <c r="Q61" s="164"/>
      <c r="R61" s="164"/>
      <c r="S61" s="164"/>
      <c r="T61" s="164"/>
      <c r="U61" s="164"/>
      <c r="V61" s="164"/>
      <c r="W61" s="164"/>
      <c r="X61" s="164"/>
      <c r="Y61" s="164"/>
      <c r="Z61" s="164"/>
      <c r="AA61" s="164"/>
      <c r="AB61" s="164"/>
      <c r="AC61" s="164"/>
      <c r="AD61" s="164"/>
      <c r="AE61" s="164"/>
      <c r="AF61" s="165"/>
      <c r="AG61" s="1"/>
      <c r="AH61" s="2"/>
      <c r="AI61" s="2"/>
      <c r="AJ61" s="136"/>
      <c r="AK61" s="137"/>
      <c r="AL61" s="137"/>
      <c r="AM61" s="137"/>
      <c r="AN61" s="137"/>
      <c r="AO61" s="137"/>
      <c r="AP61" s="137"/>
      <c r="AQ61" s="137"/>
      <c r="AR61" s="137"/>
      <c r="AS61" s="137"/>
      <c r="AT61" s="137"/>
      <c r="AU61" s="137"/>
      <c r="AV61" s="137"/>
      <c r="AW61" s="137"/>
      <c r="AX61" s="1"/>
      <c r="AY61" s="1"/>
      <c r="AZ61" s="1"/>
    </row>
    <row r="62" ht="31.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2"/>
      <c r="AF62" s="1"/>
      <c r="AG62" s="1"/>
      <c r="AH62" s="2"/>
      <c r="AI62" s="2"/>
      <c r="AJ62" s="136"/>
      <c r="AK62" s="137"/>
      <c r="AL62" s="137"/>
      <c r="AM62" s="137"/>
      <c r="AN62" s="137"/>
      <c r="AO62" s="137"/>
      <c r="AP62" s="137"/>
      <c r="AQ62" s="137"/>
      <c r="AR62" s="137"/>
      <c r="AS62" s="137"/>
      <c r="AT62" s="137"/>
      <c r="AU62" s="137"/>
      <c r="AV62" s="137"/>
      <c r="AW62" s="137"/>
      <c r="AX62" s="1"/>
      <c r="AY62" s="1"/>
      <c r="AZ62" s="1"/>
    </row>
    <row r="63" ht="31.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2"/>
      <c r="AF63" s="1"/>
      <c r="AG63" s="1"/>
      <c r="AH63" s="2"/>
      <c r="AI63" s="2"/>
      <c r="AJ63" s="136"/>
      <c r="AK63" s="137"/>
      <c r="AL63" s="137"/>
      <c r="AM63" s="137"/>
      <c r="AN63" s="137"/>
      <c r="AO63" s="137"/>
      <c r="AP63" s="137"/>
      <c r="AQ63" s="137"/>
      <c r="AR63" s="137"/>
      <c r="AS63" s="137"/>
      <c r="AT63" s="137"/>
      <c r="AU63" s="137"/>
      <c r="AV63" s="137"/>
      <c r="AW63" s="137"/>
      <c r="AX63" s="1"/>
      <c r="AY63" s="1"/>
      <c r="AZ63" s="1"/>
    </row>
    <row r="64" ht="31.5" customHeight="1">
      <c r="A64" s="1"/>
      <c r="B64" s="4" t="s">
        <v>204</v>
      </c>
      <c r="AG64" s="1"/>
      <c r="AH64" s="2"/>
      <c r="AI64" s="2"/>
      <c r="AJ64" s="136"/>
      <c r="AK64" s="137"/>
      <c r="AL64" s="137"/>
      <c r="AM64" s="137"/>
      <c r="AN64" s="137"/>
      <c r="AO64" s="137"/>
      <c r="AP64" s="137"/>
      <c r="AQ64" s="137"/>
      <c r="AR64" s="137"/>
      <c r="AS64" s="137"/>
      <c r="AT64" s="137"/>
      <c r="AU64" s="137"/>
      <c r="AV64" s="137"/>
      <c r="AW64" s="137"/>
      <c r="AX64" s="1"/>
      <c r="AY64" s="1"/>
      <c r="AZ64" s="1"/>
    </row>
    <row r="65" ht="45.0" customHeight="1">
      <c r="A65" s="2"/>
      <c r="B65" s="2"/>
      <c r="C65" s="166" t="str">
        <f>"1．"&amp;S6&amp;"　集団分析結果"</f>
        <v>#REF!</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row>
    <row r="66" ht="45.0" customHeight="1">
      <c r="A66" s="2"/>
      <c r="B66" s="1"/>
      <c r="C66" s="2" t="s">
        <v>205</v>
      </c>
      <c r="D66" s="2"/>
      <c r="E66" s="2"/>
      <c r="F66" s="2"/>
      <c r="G66" s="2"/>
      <c r="H66" s="1"/>
      <c r="I66" s="2"/>
      <c r="J66" s="1"/>
      <c r="K66" s="1"/>
      <c r="L66" s="2"/>
      <c r="M66" s="2"/>
      <c r="N66" s="2"/>
      <c r="O66" s="2"/>
      <c r="P66" s="1"/>
      <c r="Q66" s="1"/>
      <c r="R66" s="1"/>
      <c r="S66" s="1"/>
      <c r="T66" s="1"/>
      <c r="U66" s="1"/>
      <c r="V66" s="1"/>
      <c r="W66" s="1"/>
      <c r="X66" s="1"/>
      <c r="Y66" s="1"/>
      <c r="Z66" s="1"/>
      <c r="AA66" s="1"/>
      <c r="AB66" s="1"/>
      <c r="AC66" s="1"/>
      <c r="AD66" s="167"/>
      <c r="AE66" s="1"/>
      <c r="AF66" s="1"/>
      <c r="AG66" s="1"/>
      <c r="AH66" s="2"/>
      <c r="AI66" s="1"/>
      <c r="AJ66" s="1"/>
      <c r="AK66" s="1"/>
      <c r="AL66" s="1"/>
      <c r="AM66" s="1"/>
      <c r="AN66" s="1"/>
      <c r="AO66" s="1"/>
      <c r="AP66" s="1"/>
      <c r="AQ66" s="1"/>
      <c r="AR66" s="1"/>
      <c r="AS66" s="1"/>
      <c r="AT66" s="1"/>
      <c r="AU66" s="1"/>
      <c r="AV66" s="1"/>
      <c r="AW66" s="1"/>
      <c r="AX66" s="1"/>
      <c r="AY66" s="1"/>
      <c r="AZ66" s="1"/>
    </row>
    <row r="67" ht="45.0" customHeight="1">
      <c r="A67" s="2"/>
      <c r="B67" s="2"/>
      <c r="C67" s="2" t="str">
        <f>"過去の結果や参考値（あさかストレスケアセンター実績 "&amp;VLOOKUP($AK$74,$AK$75:$AL$82,2,0)&amp;"）と比較することで現状の確認が可能です。"</f>
        <v>#REF!</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166"/>
      <c r="AI67" s="2"/>
      <c r="AJ67" s="168" t="s">
        <v>206</v>
      </c>
      <c r="AK67" s="51"/>
      <c r="AL67" s="2"/>
      <c r="AM67" s="2"/>
      <c r="AN67" s="2"/>
      <c r="AO67" s="2"/>
      <c r="AP67" s="2"/>
      <c r="AQ67" s="2"/>
      <c r="AR67" s="2"/>
      <c r="AS67" s="2"/>
      <c r="AT67" s="2"/>
      <c r="AU67" s="2"/>
      <c r="AV67" s="168" t="s">
        <v>207</v>
      </c>
      <c r="AW67" s="51"/>
      <c r="AX67" s="2"/>
      <c r="AY67" s="2"/>
      <c r="AZ67" s="2"/>
    </row>
    <row r="68" ht="45.0" customHeight="1">
      <c r="A68" s="2"/>
      <c r="B68" s="1"/>
      <c r="C68" s="169" t="s">
        <v>208</v>
      </c>
      <c r="D68" s="104"/>
      <c r="E68" s="104"/>
      <c r="F68" s="105"/>
      <c r="G68" s="170" t="s">
        <v>209</v>
      </c>
      <c r="H68" s="105"/>
      <c r="I68" s="170" t="s">
        <v>210</v>
      </c>
      <c r="J68" s="105"/>
      <c r="K68" s="170" t="s">
        <v>15</v>
      </c>
      <c r="L68" s="105"/>
      <c r="M68" s="170" t="s">
        <v>211</v>
      </c>
      <c r="N68" s="105"/>
      <c r="O68" s="170" t="s">
        <v>212</v>
      </c>
      <c r="P68" s="105"/>
      <c r="Q68" s="171" t="s">
        <v>213</v>
      </c>
      <c r="R68" s="49"/>
      <c r="S68" s="49"/>
      <c r="T68" s="49"/>
      <c r="U68" s="49"/>
      <c r="V68" s="49"/>
      <c r="W68" s="49"/>
      <c r="X68" s="51"/>
      <c r="Y68" s="171" t="s">
        <v>214</v>
      </c>
      <c r="Z68" s="49"/>
      <c r="AA68" s="49"/>
      <c r="AB68" s="49"/>
      <c r="AC68" s="49"/>
      <c r="AD68" s="51"/>
      <c r="AE68" s="2"/>
      <c r="AF68" s="2"/>
      <c r="AG68" s="1"/>
      <c r="AH68" s="2"/>
      <c r="AI68" s="2"/>
      <c r="AJ68" s="172">
        <f t="array" ref="AJ68">SUMPRODUCT(ISERROR(_xlnm.Print_Area)*1)</f>
        <v>1</v>
      </c>
      <c r="AK68" s="105"/>
      <c r="AL68" s="137"/>
      <c r="AM68" s="137"/>
      <c r="AN68" s="137"/>
      <c r="AO68" s="137"/>
      <c r="AP68" s="137"/>
      <c r="AQ68" s="137"/>
      <c r="AR68" s="137"/>
      <c r="AS68" s="137"/>
      <c r="AT68" s="137"/>
      <c r="AU68" s="137"/>
      <c r="AV68" s="172">
        <f t="array" ref="AV68">SUMPRODUCT(ISERROR(A65:AS110)*1)</f>
        <v>73</v>
      </c>
      <c r="AW68" s="105"/>
      <c r="AX68" s="1"/>
      <c r="AY68" s="1"/>
      <c r="AZ68" s="1"/>
    </row>
    <row r="69" ht="45.0" customHeight="1">
      <c r="A69" s="2"/>
      <c r="B69" s="1"/>
      <c r="C69" s="107"/>
      <c r="F69" s="86"/>
      <c r="G69" s="107"/>
      <c r="H69" s="86"/>
      <c r="I69" s="107"/>
      <c r="J69" s="86"/>
      <c r="K69" s="107"/>
      <c r="L69" s="86"/>
      <c r="M69" s="107"/>
      <c r="N69" s="86"/>
      <c r="O69" s="107"/>
      <c r="P69" s="86"/>
      <c r="Q69" s="173" t="s">
        <v>215</v>
      </c>
      <c r="R69" s="105"/>
      <c r="S69" s="174" t="s">
        <v>216</v>
      </c>
      <c r="T69" s="105"/>
      <c r="U69" s="175" t="s">
        <v>217</v>
      </c>
      <c r="V69" s="105"/>
      <c r="W69" s="175" t="s">
        <v>218</v>
      </c>
      <c r="X69" s="105"/>
      <c r="Y69" s="173" t="s">
        <v>219</v>
      </c>
      <c r="Z69" s="105"/>
      <c r="AA69" s="175" t="s">
        <v>220</v>
      </c>
      <c r="AB69" s="105"/>
      <c r="AC69" s="176" t="s">
        <v>221</v>
      </c>
      <c r="AD69" s="105"/>
      <c r="AE69" s="2"/>
      <c r="AF69" s="2"/>
      <c r="AG69" s="1"/>
      <c r="AH69" s="2"/>
      <c r="AI69" s="2"/>
      <c r="AJ69" s="116"/>
      <c r="AK69" s="92"/>
      <c r="AL69" s="137"/>
      <c r="AM69" s="137"/>
      <c r="AN69" s="137"/>
      <c r="AO69" s="137"/>
      <c r="AP69" s="137"/>
      <c r="AQ69" s="137"/>
      <c r="AR69" s="137"/>
      <c r="AS69" s="137"/>
      <c r="AT69" s="137"/>
      <c r="AU69" s="137"/>
      <c r="AV69" s="116"/>
      <c r="AW69" s="92"/>
      <c r="AX69" s="1"/>
      <c r="AY69" s="1"/>
      <c r="AZ69" s="1"/>
    </row>
    <row r="70" ht="45.0" customHeight="1">
      <c r="A70" s="4"/>
      <c r="B70" s="1"/>
      <c r="C70" s="116"/>
      <c r="D70" s="117"/>
      <c r="E70" s="117"/>
      <c r="F70" s="92"/>
      <c r="G70" s="116"/>
      <c r="H70" s="92"/>
      <c r="I70" s="116"/>
      <c r="J70" s="92"/>
      <c r="K70" s="116"/>
      <c r="L70" s="92"/>
      <c r="M70" s="116"/>
      <c r="N70" s="92"/>
      <c r="O70" s="116"/>
      <c r="P70" s="92"/>
      <c r="Q70" s="116"/>
      <c r="R70" s="92"/>
      <c r="S70" s="116"/>
      <c r="T70" s="92"/>
      <c r="U70" s="116"/>
      <c r="V70" s="92"/>
      <c r="W70" s="116"/>
      <c r="X70" s="92"/>
      <c r="Y70" s="116"/>
      <c r="Z70" s="92"/>
      <c r="AA70" s="116"/>
      <c r="AB70" s="92"/>
      <c r="AC70" s="116"/>
      <c r="AD70" s="92"/>
      <c r="AE70" s="2"/>
      <c r="AF70" s="2"/>
      <c r="AG70" s="1"/>
      <c r="AH70" s="2"/>
      <c r="AI70" s="2"/>
      <c r="AJ70" s="136"/>
      <c r="AK70" s="137"/>
      <c r="AL70" s="137"/>
      <c r="AM70" s="137"/>
      <c r="AN70" s="137"/>
      <c r="AO70" s="137"/>
      <c r="AP70" s="137"/>
      <c r="AQ70" s="137"/>
      <c r="AR70" s="137"/>
      <c r="AS70" s="137"/>
      <c r="AT70" s="137"/>
      <c r="AU70" s="137"/>
      <c r="AV70" s="137"/>
      <c r="AW70" s="137"/>
      <c r="AX70" s="1"/>
      <c r="AY70" s="1"/>
      <c r="AZ70" s="1"/>
    </row>
    <row r="71" ht="45.0" customHeight="1">
      <c r="A71" s="4"/>
      <c r="B71" s="1"/>
      <c r="C71" s="177" t="s">
        <v>222</v>
      </c>
      <c r="D71" s="178" t="s">
        <v>21</v>
      </c>
      <c r="E71" s="19"/>
      <c r="F71" s="23"/>
      <c r="G71" s="179" t="str">
        <f>VLOOKUP($AO$73,'今回DT'!$B:$V,'今回DT'!D$1,0)</f>
        <v>#REF!</v>
      </c>
      <c r="H71" s="23"/>
      <c r="I71" s="179" t="str">
        <f>VLOOKUP($AO$73,'今回DT'!$B:$V,'今回DT'!E$1,0)</f>
        <v>#REF!</v>
      </c>
      <c r="J71" s="23"/>
      <c r="K71" s="180" t="str">
        <f>VLOOKUP($AO$73,'今回DT'!$B:$V,'今回DT'!F$1,0)</f>
        <v>#REF!</v>
      </c>
      <c r="L71" s="23"/>
      <c r="M71" s="179" t="str">
        <f>VLOOKUP($AO$73,'今回DT'!$B:$V,'今回DT'!G$1,0)</f>
        <v>#REF!</v>
      </c>
      <c r="N71" s="23"/>
      <c r="O71" s="179" t="str">
        <f>VLOOKUP($AO$73,'今回DT'!$B:$V,'今回DT'!H$1,0)</f>
        <v>#REF!</v>
      </c>
      <c r="P71" s="23"/>
      <c r="Q71" s="181" t="str">
        <f>VLOOKUP($AO$73,'今回DT'!$B:$V,'今回DT'!$P$1,0)</f>
        <v>#REF!</v>
      </c>
      <c r="R71" s="23"/>
      <c r="S71" s="181" t="str">
        <f>VLOOKUP($AO$73,'今回DT'!$B:$V,'今回DT'!$Q$1,0)</f>
        <v>#REF!</v>
      </c>
      <c r="T71" s="23"/>
      <c r="U71" s="182" t="str">
        <f>VLOOKUP($AO$73,'今回DT'!$B:$V,'今回DT'!$R$1,0)</f>
        <v>#REF!</v>
      </c>
      <c r="V71" s="23"/>
      <c r="W71" s="182" t="str">
        <f>VLOOKUP($AO$73,'今回DT'!$B:$V,'今回DT'!$S$1,0)</f>
        <v>#REF!</v>
      </c>
      <c r="X71" s="23"/>
      <c r="Y71" s="183" t="str">
        <f>VLOOKUP($AO$73,'今回DT'!$B:$V,'今回DT'!$T$1,0)</f>
        <v>#REF!</v>
      </c>
      <c r="Z71" s="23"/>
      <c r="AA71" s="184" t="str">
        <f>VLOOKUP($AO$73,'今回DT'!$B:$V,'今回DT'!$U$1,0)</f>
        <v>#REF!</v>
      </c>
      <c r="AB71" s="23"/>
      <c r="AC71" s="185" t="str">
        <f>VLOOKUP($AO$73,'今回DT'!$B:$V,'今回DT'!$V$1,0)</f>
        <v>#REF!</v>
      </c>
      <c r="AD71" s="23"/>
      <c r="AE71" s="2"/>
      <c r="AF71" s="2"/>
      <c r="AG71" s="1"/>
      <c r="AH71" s="2"/>
      <c r="AI71" s="2"/>
      <c r="AJ71" s="136"/>
      <c r="AK71" s="137"/>
      <c r="AL71" s="137"/>
      <c r="AM71" s="137"/>
      <c r="AN71" s="137"/>
      <c r="AO71" s="137"/>
      <c r="AP71" s="137"/>
      <c r="AQ71" s="137"/>
      <c r="AR71" s="137"/>
      <c r="AS71" s="137"/>
      <c r="AT71" s="137"/>
      <c r="AU71" s="137"/>
      <c r="AV71" s="137"/>
      <c r="AW71" s="137"/>
      <c r="AX71" s="1"/>
      <c r="AY71" s="1"/>
      <c r="AZ71" s="1"/>
    </row>
    <row r="72" ht="45.0" customHeight="1">
      <c r="A72" s="2"/>
      <c r="B72" s="1"/>
      <c r="C72" s="186" t="s">
        <v>223</v>
      </c>
      <c r="D72" s="187" t="s">
        <v>22</v>
      </c>
      <c r="E72" s="26"/>
      <c r="F72" s="31"/>
      <c r="G72" s="188" t="str">
        <f>VLOOKUP($AO$74,'前回DT'!$B:$V,'前回DT'!D$1,0)</f>
        <v>#REF!</v>
      </c>
      <c r="H72" s="31"/>
      <c r="I72" s="188" t="str">
        <f>VLOOKUP($AO$74,'前回DT'!$B:$V,'前回DT'!E$1,0)</f>
        <v>#REF!</v>
      </c>
      <c r="J72" s="31"/>
      <c r="K72" s="189" t="str">
        <f>VLOOKUP($AO$74,'前回DT'!$B:$V,'前回DT'!F$1,0)</f>
        <v>#REF!</v>
      </c>
      <c r="L72" s="31"/>
      <c r="M72" s="188" t="str">
        <f>VLOOKUP($AO$74,'前回DT'!$B:$V,'前回DT'!G$1,0)</f>
        <v>#REF!</v>
      </c>
      <c r="N72" s="31"/>
      <c r="O72" s="188" t="str">
        <f>VLOOKUP($AO$74,'前回DT'!$B:$V,'前回DT'!H$1,0)</f>
        <v>#REF!</v>
      </c>
      <c r="P72" s="31"/>
      <c r="Q72" s="190" t="str">
        <f>VLOOKUP($AO$74,'前回DT'!$B:$V,'前回DT'!$P$1,0)</f>
        <v>#REF!</v>
      </c>
      <c r="R72" s="31"/>
      <c r="S72" s="190" t="str">
        <f>VLOOKUP($AO$74,'前回DT'!$B:$V,'前回DT'!$Q$1,0)</f>
        <v>#REF!</v>
      </c>
      <c r="T72" s="31"/>
      <c r="U72" s="191" t="str">
        <f>VLOOKUP($AO$74,'前回DT'!$B:$V,'前回DT'!$R$1,0)</f>
        <v>#REF!</v>
      </c>
      <c r="V72" s="31"/>
      <c r="W72" s="191" t="str">
        <f>VLOOKUP($AO$74,'前回DT'!$B:$V,'前回DT'!$S$1,0)</f>
        <v>#REF!</v>
      </c>
      <c r="X72" s="31"/>
      <c r="Y72" s="192" t="str">
        <f>VLOOKUP($AO$74,'前回DT'!$B:$V,'前回DT'!$T$1,0)</f>
        <v>#REF!</v>
      </c>
      <c r="Z72" s="31"/>
      <c r="AA72" s="193" t="str">
        <f>VLOOKUP($AO$74,'前回DT'!$B:$V,'前回DT'!$U$1,0)</f>
        <v>#REF!</v>
      </c>
      <c r="AB72" s="31"/>
      <c r="AC72" s="194" t="str">
        <f>VLOOKUP($AO$74,'前回DT'!$B:$V,'前回DT'!$V$1,0)</f>
        <v>#REF!</v>
      </c>
      <c r="AD72" s="31"/>
      <c r="AE72" s="2"/>
      <c r="AF72" s="2"/>
      <c r="AG72" s="1"/>
      <c r="AH72" s="2"/>
      <c r="AI72" s="2"/>
      <c r="AJ72" s="138"/>
      <c r="AK72" s="139"/>
      <c r="AL72" s="139"/>
      <c r="AM72" s="139"/>
      <c r="AN72" s="139"/>
      <c r="AO72" s="139"/>
      <c r="AP72" s="139"/>
      <c r="AQ72" s="139"/>
      <c r="AR72" s="139"/>
      <c r="AS72" s="140"/>
      <c r="AT72" s="137"/>
      <c r="AU72" s="137"/>
      <c r="AV72" s="137"/>
      <c r="AW72" s="137"/>
      <c r="AX72" s="1"/>
      <c r="AY72" s="1"/>
      <c r="AZ72" s="1"/>
    </row>
    <row r="73" ht="45.0" customHeight="1">
      <c r="A73" s="1"/>
      <c r="B73" s="1"/>
      <c r="C73" s="186" t="s">
        <v>224</v>
      </c>
      <c r="D73" s="187" t="s">
        <v>23</v>
      </c>
      <c r="E73" s="26"/>
      <c r="F73" s="31"/>
      <c r="G73" s="188" t="str">
        <f>VLOOKUP($AO$75,'前々回DT'!$B:$V,'前々回DT'!D$1,0)</f>
        <v>#REF!</v>
      </c>
      <c r="H73" s="31"/>
      <c r="I73" s="188" t="str">
        <f>VLOOKUP($AO$75,'前々回DT'!$B:$V,'前々回DT'!E$1,0)</f>
        <v>#REF!</v>
      </c>
      <c r="J73" s="31"/>
      <c r="K73" s="189" t="str">
        <f>VLOOKUP($AO$75,'前々回DT'!$B:$V,'前々回DT'!F$1,0)</f>
        <v>#REF!</v>
      </c>
      <c r="L73" s="31"/>
      <c r="M73" s="188" t="str">
        <f>VLOOKUP($AO$75,'前々回DT'!$B:$V,'前々回DT'!G$1,0)</f>
        <v>#REF!</v>
      </c>
      <c r="N73" s="31"/>
      <c r="O73" s="188" t="str">
        <f>VLOOKUP($AO$75,'前々回DT'!$B:$V,'前々回DT'!H$1,0)</f>
        <v>#REF!</v>
      </c>
      <c r="P73" s="31"/>
      <c r="Q73" s="190" t="str">
        <f>VLOOKUP($AO$75,'前々回DT'!$B:$V,'前々回DT'!$P$1,0)</f>
        <v>#REF!</v>
      </c>
      <c r="R73" s="31"/>
      <c r="S73" s="190" t="str">
        <f>VLOOKUP($AO$75,'前々回DT'!$B:$V,'前々回DT'!$Q$1,0)</f>
        <v>#REF!</v>
      </c>
      <c r="T73" s="31"/>
      <c r="U73" s="191" t="str">
        <f>VLOOKUP($AO$75,'前々回DT'!$B:$V,'前々回DT'!$R$1,0)</f>
        <v>#REF!</v>
      </c>
      <c r="V73" s="31"/>
      <c r="W73" s="191" t="str">
        <f>VLOOKUP($AO$75,'前々回DT'!$B:$V,'前々回DT'!$S$1,0)</f>
        <v>#REF!</v>
      </c>
      <c r="X73" s="31"/>
      <c r="Y73" s="192" t="str">
        <f>VLOOKUP($AO$75,'前々回DT'!$B:$V,'前々回DT'!$T$1,0)</f>
        <v>#REF!</v>
      </c>
      <c r="Z73" s="31"/>
      <c r="AA73" s="193" t="str">
        <f>VLOOKUP($AO$75,'前々回DT'!$B:$V,'前々回DT'!$U$1,0)</f>
        <v>#REF!</v>
      </c>
      <c r="AB73" s="31"/>
      <c r="AC73" s="194" t="str">
        <f>VLOOKUP($AO$75,'前々回DT'!$B:$V,'前々回DT'!$V$1,0)</f>
        <v>#REF!</v>
      </c>
      <c r="AD73" s="31"/>
      <c r="AE73" s="2"/>
      <c r="AF73" s="2"/>
      <c r="AG73" s="1"/>
      <c r="AH73" s="2"/>
      <c r="AI73" s="2"/>
      <c r="AJ73" s="195"/>
      <c r="AK73" s="137"/>
      <c r="AL73" s="137"/>
      <c r="AM73" s="137"/>
      <c r="AN73" s="137"/>
      <c r="AO73" s="196">
        <v>1.0</v>
      </c>
      <c r="AP73" s="136" t="s">
        <v>225</v>
      </c>
      <c r="AQ73" s="137"/>
      <c r="AR73" s="137"/>
      <c r="AS73" s="197"/>
      <c r="AT73" s="137"/>
      <c r="AU73" s="137"/>
      <c r="AV73" s="137"/>
      <c r="AW73" s="137"/>
      <c r="AX73" s="1"/>
      <c r="AY73" s="1"/>
      <c r="AZ73" s="1"/>
    </row>
    <row r="74" ht="45.0" customHeight="1">
      <c r="A74" s="1"/>
      <c r="B74" s="1"/>
      <c r="C74" s="198" t="s">
        <v>226</v>
      </c>
      <c r="D74" s="199" t="s">
        <v>227</v>
      </c>
      <c r="E74" s="34"/>
      <c r="F74" s="39"/>
      <c r="G74" s="200" t="str">
        <f>VLOOKUP($AK$74,'今回DT'!$B:$V,'今回DT'!D$1,0)</f>
        <v>#REF!</v>
      </c>
      <c r="H74" s="39"/>
      <c r="I74" s="200" t="str">
        <f>VLOOKUP($AK$74,'今回DT'!$B:$V,'今回DT'!E$1,0)</f>
        <v>#REF!</v>
      </c>
      <c r="J74" s="39"/>
      <c r="K74" s="201" t="str">
        <f>VLOOKUP($AK$74,'今回DT'!$B:$V,'今回DT'!F$1,0)</f>
        <v>#REF!</v>
      </c>
      <c r="L74" s="39"/>
      <c r="M74" s="200" t="str">
        <f>VLOOKUP($AK$74,'今回DT'!$B:$V,'今回DT'!G$1,0)</f>
        <v>#REF!</v>
      </c>
      <c r="N74" s="39"/>
      <c r="O74" s="200" t="str">
        <f>VLOOKUP($AK$74,'今回DT'!$B:$V,'今回DT'!H$1,0)</f>
        <v>#REF!</v>
      </c>
      <c r="P74" s="39"/>
      <c r="Q74" s="202" t="str">
        <f>VLOOKUP($AK$74,'今回DT'!$B:$V,'今回DT'!$P$1,0)</f>
        <v>#REF!</v>
      </c>
      <c r="R74" s="39"/>
      <c r="S74" s="202" t="str">
        <f>VLOOKUP($AK$74,'今回DT'!$B:$V,'今回DT'!$Q$1,0)</f>
        <v>#REF!</v>
      </c>
      <c r="T74" s="39"/>
      <c r="U74" s="203" t="str">
        <f>VLOOKUP($AK$74,'今回DT'!$B:$V,'今回DT'!$R$1,0)</f>
        <v>#REF!</v>
      </c>
      <c r="V74" s="39"/>
      <c r="W74" s="203" t="str">
        <f>VLOOKUP($AK$74,'今回DT'!$B:$V,'今回DT'!$S$1,0)</f>
        <v>#REF!</v>
      </c>
      <c r="X74" s="39"/>
      <c r="Y74" s="204" t="str">
        <f>VLOOKUP($AK$74,'今回DT'!$B:$V,'今回DT'!$T$1,0)</f>
        <v>#REF!</v>
      </c>
      <c r="Z74" s="39"/>
      <c r="AA74" s="205" t="str">
        <f>VLOOKUP($AK$74,'今回DT'!$B:$V,'今回DT'!$U$1,0)</f>
        <v>#REF!</v>
      </c>
      <c r="AB74" s="39"/>
      <c r="AC74" s="206" t="str">
        <f>VLOOKUP($AK$74,'今回DT'!$B:$V,'今回DT'!$V$1,0)</f>
        <v>#REF!</v>
      </c>
      <c r="AD74" s="39"/>
      <c r="AE74" s="4"/>
      <c r="AF74" s="2"/>
      <c r="AG74" s="1"/>
      <c r="AH74" s="2"/>
      <c r="AI74" s="2"/>
      <c r="AJ74" s="195"/>
      <c r="AK74" s="196">
        <v>0.0</v>
      </c>
      <c r="AL74" s="136" t="s">
        <v>228</v>
      </c>
      <c r="AM74" s="137"/>
      <c r="AN74" s="137"/>
      <c r="AO74" s="196">
        <v>1.0</v>
      </c>
      <c r="AP74" s="136" t="s">
        <v>229</v>
      </c>
      <c r="AQ74" s="137"/>
      <c r="AR74" s="137"/>
      <c r="AS74" s="197"/>
      <c r="AT74" s="137"/>
      <c r="AU74" s="137"/>
      <c r="AV74" s="137"/>
      <c r="AW74" s="137"/>
      <c r="AX74" s="1"/>
      <c r="AY74" s="1"/>
      <c r="AZ74" s="1"/>
    </row>
    <row r="75" ht="45.0" customHeight="1">
      <c r="A75" s="1"/>
      <c r="B75" s="4"/>
      <c r="C75" s="207" t="s">
        <v>230</v>
      </c>
      <c r="D75" s="208" t="s">
        <v>231</v>
      </c>
      <c r="E75" s="49"/>
      <c r="F75" s="51"/>
      <c r="G75" s="209" t="str">
        <f>VLOOKUP($AK$74,'平均データ'!$A:$AW,'平均データ'!R1,0)</f>
        <v>#REF!</v>
      </c>
      <c r="H75" s="51"/>
      <c r="I75" s="209" t="str">
        <f>VLOOKUP($AK$74,'平均データ'!$A:$AW,'平均データ'!Q1,0)</f>
        <v>#REF!</v>
      </c>
      <c r="J75" s="51"/>
      <c r="K75" s="210" t="str">
        <f>1-(I75/G75)</f>
        <v>#REF!</v>
      </c>
      <c r="L75" s="51"/>
      <c r="M75" s="209" t="str">
        <f>VLOOKUP($AK$74,'平均データ'!$A:$AW,'平均データ'!P1,0)</f>
        <v>#REF!</v>
      </c>
      <c r="N75" s="51"/>
      <c r="O75" s="209" t="str">
        <f>VLOOKUP($AK$74,'平均データ'!$A:$AW,'平均データ'!S1,0)</f>
        <v>#REF!</v>
      </c>
      <c r="P75" s="51"/>
      <c r="Q75" s="211" t="str">
        <f>VLOOKUP($AK$74,'平均データ'!$A:$AW,'平均データ'!T1,0)</f>
        <v>#REF!</v>
      </c>
      <c r="R75" s="51"/>
      <c r="S75" s="211" t="str">
        <f>VLOOKUP($AK$74,'平均データ'!$A:$AW,'平均データ'!U1,0)</f>
        <v>#REF!</v>
      </c>
      <c r="T75" s="51"/>
      <c r="U75" s="212" t="str">
        <f>VLOOKUP($AK$74,'平均データ'!$A:$AW,'平均データ'!V1,0)</f>
        <v>#REF!</v>
      </c>
      <c r="V75" s="51"/>
      <c r="W75" s="212" t="str">
        <f>VLOOKUP($AK$74,'平均データ'!$A:$AW,'平均データ'!W1,0)</f>
        <v>#REF!</v>
      </c>
      <c r="X75" s="51"/>
      <c r="Y75" s="213" t="str">
        <f>VLOOKUP($AK$74,'平均データ'!$A:$AW,'平均データ'!X1,0)</f>
        <v>#REF!</v>
      </c>
      <c r="Z75" s="51"/>
      <c r="AA75" s="214" t="str">
        <f>VLOOKUP($AK$74,'平均データ'!$A:$AW,'平均データ'!Y1,0)</f>
        <v>#REF!</v>
      </c>
      <c r="AB75" s="51"/>
      <c r="AC75" s="215" t="str">
        <f>VLOOKUP($AK$74,'平均データ'!$A:$AW,'平均データ'!Z1,0)</f>
        <v>#REF!</v>
      </c>
      <c r="AD75" s="51"/>
      <c r="AE75" s="4"/>
      <c r="AF75" s="2"/>
      <c r="AG75" s="1"/>
      <c r="AH75" s="2"/>
      <c r="AI75" s="2"/>
      <c r="AJ75" s="195"/>
      <c r="AK75" s="136">
        <v>0.0</v>
      </c>
      <c r="AL75" s="216" t="str">
        <f t="shared" ref="AL75:AL82" si="1">'平均データ'!B3</f>
        <v>#REF!</v>
      </c>
      <c r="AM75" s="137"/>
      <c r="AN75" s="137"/>
      <c r="AO75" s="196">
        <v>1.0</v>
      </c>
      <c r="AP75" s="136" t="s">
        <v>232</v>
      </c>
      <c r="AQ75" s="137"/>
      <c r="AR75" s="137"/>
      <c r="AS75" s="197"/>
      <c r="AT75" s="137"/>
      <c r="AU75" s="137"/>
      <c r="AV75" s="137"/>
      <c r="AW75" s="137"/>
      <c r="AX75" s="1"/>
      <c r="AY75" s="1"/>
      <c r="AZ75" s="1"/>
    </row>
    <row r="76" ht="45.0" customHeight="1">
      <c r="A76" s="1"/>
      <c r="B76" s="157"/>
      <c r="C76" s="217" t="s">
        <v>233</v>
      </c>
      <c r="D76" s="104"/>
      <c r="E76" s="104"/>
      <c r="F76" s="104"/>
      <c r="G76" s="104"/>
      <c r="H76" s="104"/>
      <c r="I76" s="104"/>
      <c r="J76" s="104"/>
      <c r="K76" s="104"/>
      <c r="L76" s="104"/>
      <c r="M76" s="104"/>
      <c r="N76" s="104"/>
      <c r="O76" s="104"/>
      <c r="P76" s="104"/>
      <c r="Q76" s="104"/>
      <c r="R76" s="104"/>
      <c r="S76" s="104"/>
      <c r="T76" s="104"/>
      <c r="U76" s="104"/>
      <c r="V76" s="104"/>
      <c r="W76" s="104"/>
      <c r="X76" s="104"/>
      <c r="Y76" s="104"/>
      <c r="Z76" s="104"/>
      <c r="AA76" s="104"/>
      <c r="AB76" s="104"/>
      <c r="AC76" s="104"/>
      <c r="AD76" s="104"/>
      <c r="AE76" s="2"/>
      <c r="AF76" s="2"/>
      <c r="AG76" s="1"/>
      <c r="AH76" s="2"/>
      <c r="AI76" s="2"/>
      <c r="AJ76" s="195"/>
      <c r="AK76" s="136">
        <v>1.0</v>
      </c>
      <c r="AL76" s="216" t="str">
        <f t="shared" si="1"/>
        <v>#REF!</v>
      </c>
      <c r="AM76" s="137"/>
      <c r="AN76" s="137"/>
      <c r="AO76" s="137"/>
      <c r="AP76" s="137"/>
      <c r="AQ76" s="137"/>
      <c r="AR76" s="137"/>
      <c r="AS76" s="197"/>
      <c r="AT76" s="137"/>
      <c r="AU76" s="137"/>
      <c r="AV76" s="137"/>
      <c r="AW76" s="136"/>
      <c r="AX76" s="1"/>
      <c r="AY76" s="1"/>
      <c r="AZ76" s="1"/>
    </row>
    <row r="77" ht="45.0" customHeight="1">
      <c r="A77" s="1"/>
      <c r="B77" s="1"/>
      <c r="AE77" s="2"/>
      <c r="AF77" s="166"/>
      <c r="AG77" s="1"/>
      <c r="AH77" s="2"/>
      <c r="AI77" s="4"/>
      <c r="AJ77" s="195"/>
      <c r="AK77" s="136">
        <v>2.0</v>
      </c>
      <c r="AL77" s="216" t="str">
        <f t="shared" si="1"/>
        <v>#REF!</v>
      </c>
      <c r="AM77" s="137"/>
      <c r="AN77" s="137"/>
      <c r="AO77" s="137"/>
      <c r="AP77" s="137"/>
      <c r="AQ77" s="137"/>
      <c r="AR77" s="137"/>
      <c r="AS77" s="197"/>
      <c r="AT77" s="137"/>
      <c r="AU77" s="137"/>
      <c r="AV77" s="137"/>
      <c r="AW77" s="137"/>
      <c r="AX77" s="1"/>
      <c r="AY77" s="1"/>
      <c r="AZ77" s="1"/>
    </row>
    <row r="78" ht="45.0" customHeight="1">
      <c r="A78" s="2"/>
      <c r="B78" s="1"/>
      <c r="C78" s="143" t="s">
        <v>332</v>
      </c>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2"/>
      <c r="AI78" s="4"/>
      <c r="AJ78" s="195"/>
      <c r="AK78" s="136" t="s">
        <v>235</v>
      </c>
      <c r="AL78" s="216" t="str">
        <f t="shared" si="1"/>
        <v>#REF!</v>
      </c>
      <c r="AM78" s="137"/>
      <c r="AN78" s="137"/>
      <c r="AO78" s="137"/>
      <c r="AP78" s="137"/>
      <c r="AQ78" s="137"/>
      <c r="AR78" s="137"/>
      <c r="AS78" s="197"/>
      <c r="AT78" s="137"/>
      <c r="AU78" s="137"/>
      <c r="AV78" s="137"/>
      <c r="AW78" s="137"/>
      <c r="AX78" s="1"/>
      <c r="AY78" s="1"/>
      <c r="AZ78" s="1"/>
    </row>
    <row r="79" ht="45.0" customHeight="1">
      <c r="A79" s="2"/>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2"/>
      <c r="AI79" s="2"/>
      <c r="AJ79" s="195"/>
      <c r="AK79" s="136" t="s">
        <v>236</v>
      </c>
      <c r="AL79" s="216" t="str">
        <f t="shared" si="1"/>
        <v>#REF!</v>
      </c>
      <c r="AM79" s="137"/>
      <c r="AN79" s="137"/>
      <c r="AO79" s="137"/>
      <c r="AP79" s="137"/>
      <c r="AQ79" s="137"/>
      <c r="AR79" s="137"/>
      <c r="AS79" s="197"/>
      <c r="AT79" s="137"/>
      <c r="AU79" s="137"/>
      <c r="AV79" s="137"/>
      <c r="AW79" s="137"/>
      <c r="AX79" s="1"/>
      <c r="AY79" s="1"/>
      <c r="AZ79" s="1"/>
    </row>
    <row r="80" ht="45.0" customHeight="1">
      <c r="A80" s="2"/>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2"/>
      <c r="AI80" s="2"/>
      <c r="AJ80" s="195"/>
      <c r="AK80" s="136" t="s">
        <v>237</v>
      </c>
      <c r="AL80" s="216" t="str">
        <f t="shared" si="1"/>
        <v>#REF!</v>
      </c>
      <c r="AM80" s="137"/>
      <c r="AN80" s="137"/>
      <c r="AO80" s="137"/>
      <c r="AP80" s="137"/>
      <c r="AQ80" s="137"/>
      <c r="AR80" s="137"/>
      <c r="AS80" s="197"/>
      <c r="AT80" s="137"/>
      <c r="AU80" s="137"/>
      <c r="AV80" s="137"/>
      <c r="AW80" s="137"/>
      <c r="AX80" s="1"/>
      <c r="AY80" s="1"/>
      <c r="AZ80" s="1"/>
    </row>
    <row r="81" ht="45.0" customHeight="1">
      <c r="A81" s="2"/>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2"/>
      <c r="AI81" s="2"/>
      <c r="AJ81" s="218"/>
      <c r="AK81" s="136" t="s">
        <v>238</v>
      </c>
      <c r="AL81" s="216" t="str">
        <f t="shared" si="1"/>
        <v>#REF!</v>
      </c>
      <c r="AM81" s="137"/>
      <c r="AN81" s="137"/>
      <c r="AO81" s="137"/>
      <c r="AP81" s="137"/>
      <c r="AQ81" s="137"/>
      <c r="AR81" s="137"/>
      <c r="AS81" s="197"/>
      <c r="AT81" s="137"/>
      <c r="AU81" s="137"/>
      <c r="AV81" s="137"/>
      <c r="AW81" s="137"/>
      <c r="AX81" s="1"/>
      <c r="AY81" s="1"/>
      <c r="AZ81" s="1"/>
    </row>
    <row r="82" ht="45.0" customHeight="1">
      <c r="A82" s="2"/>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2"/>
      <c r="AI82" s="2"/>
      <c r="AJ82" s="219"/>
      <c r="AK82" s="220" t="s">
        <v>239</v>
      </c>
      <c r="AL82" s="221" t="str">
        <f t="shared" si="1"/>
        <v>#REF!</v>
      </c>
      <c r="AM82" s="220"/>
      <c r="AN82" s="220"/>
      <c r="AO82" s="220"/>
      <c r="AP82" s="220"/>
      <c r="AQ82" s="220"/>
      <c r="AR82" s="220"/>
      <c r="AS82" s="222"/>
      <c r="AT82" s="137"/>
      <c r="AU82" s="137"/>
      <c r="AV82" s="137"/>
      <c r="AW82" s="137"/>
      <c r="AX82" s="1"/>
      <c r="AY82" s="1"/>
      <c r="AZ82" s="1"/>
    </row>
    <row r="83" ht="45.0" customHeight="1">
      <c r="A83" s="1"/>
      <c r="B83" s="1"/>
      <c r="C83" s="1"/>
      <c r="D83" s="1"/>
      <c r="E83" s="1"/>
      <c r="F83" s="1"/>
      <c r="G83" s="1"/>
      <c r="H83" s="1"/>
      <c r="I83" s="1"/>
      <c r="J83" s="1"/>
      <c r="K83" s="1"/>
      <c r="L83" s="1"/>
      <c r="M83" s="1"/>
      <c r="N83" s="1"/>
      <c r="O83" s="1"/>
      <c r="P83" s="1"/>
      <c r="Q83" s="1"/>
      <c r="R83" s="1"/>
      <c r="S83" s="1"/>
      <c r="T83" s="1"/>
      <c r="U83" s="1"/>
      <c r="V83" s="1"/>
      <c r="W83" s="1"/>
      <c r="X83" s="223"/>
      <c r="Y83" s="223"/>
      <c r="Z83" s="223"/>
      <c r="AA83" s="224"/>
      <c r="AB83" s="224"/>
      <c r="AC83" s="224"/>
      <c r="AD83" s="224"/>
      <c r="AE83" s="224"/>
      <c r="AF83" s="224"/>
      <c r="AG83" s="1"/>
      <c r="AH83" s="2"/>
      <c r="AI83" s="2"/>
      <c r="AJ83" s="225"/>
      <c r="AK83" s="137"/>
      <c r="AL83" s="137"/>
      <c r="AM83" s="137"/>
      <c r="AN83" s="137"/>
      <c r="AO83" s="137"/>
      <c r="AP83" s="137"/>
      <c r="AQ83" s="137"/>
      <c r="AR83" s="137"/>
      <c r="AS83" s="137"/>
      <c r="AT83" s="137"/>
      <c r="AU83" s="137"/>
      <c r="AV83" s="137"/>
      <c r="AW83" s="137"/>
      <c r="AX83" s="1"/>
      <c r="AY83" s="1"/>
      <c r="AZ83" s="1"/>
    </row>
    <row r="84" ht="45.0" customHeight="1">
      <c r="A84" s="2"/>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2"/>
      <c r="AI84" s="1"/>
      <c r="AJ84" s="1"/>
      <c r="AK84" s="1"/>
      <c r="AL84" s="1"/>
      <c r="AM84" s="1"/>
      <c r="AN84" s="1"/>
      <c r="AO84" s="1"/>
      <c r="AP84" s="1"/>
      <c r="AQ84" s="1"/>
      <c r="AR84" s="1"/>
      <c r="AS84" s="1"/>
      <c r="AT84" s="1"/>
      <c r="AU84" s="1"/>
      <c r="AV84" s="1"/>
      <c r="AW84" s="1"/>
      <c r="AX84" s="1"/>
      <c r="AY84" s="1"/>
      <c r="AZ84" s="1"/>
    </row>
    <row r="85" ht="45.0" customHeight="1">
      <c r="A85" s="2"/>
      <c r="B85" s="166"/>
      <c r="C85" s="166"/>
      <c r="D85" s="166"/>
      <c r="E85" s="166"/>
      <c r="F85" s="166"/>
      <c r="G85" s="166"/>
      <c r="H85" s="166"/>
      <c r="I85" s="1"/>
      <c r="J85" s="1"/>
      <c r="K85" s="1"/>
      <c r="L85" s="1"/>
      <c r="M85" s="1"/>
      <c r="N85" s="1"/>
      <c r="O85" s="1"/>
      <c r="P85" s="1"/>
      <c r="Q85" s="1"/>
      <c r="R85" s="1"/>
      <c r="S85" s="1"/>
      <c r="T85" s="1"/>
      <c r="U85" s="1"/>
      <c r="V85" s="1"/>
      <c r="W85" s="1"/>
      <c r="X85" s="1"/>
      <c r="Y85" s="1"/>
      <c r="Z85" s="1"/>
      <c r="AA85" s="166"/>
      <c r="AB85" s="166"/>
      <c r="AC85" s="166"/>
      <c r="AD85" s="166"/>
      <c r="AE85" s="166"/>
      <c r="AF85" s="166"/>
      <c r="AG85" s="1"/>
      <c r="AH85" s="2"/>
      <c r="AI85" s="1"/>
      <c r="AJ85" s="1"/>
      <c r="AK85" s="1"/>
      <c r="AL85" s="1"/>
      <c r="AM85" s="1"/>
      <c r="AN85" s="1"/>
      <c r="AO85" s="1"/>
      <c r="AP85" s="1"/>
      <c r="AQ85" s="1"/>
      <c r="AR85" s="1"/>
      <c r="AS85" s="1"/>
      <c r="AT85" s="1"/>
      <c r="AU85" s="1"/>
      <c r="AV85" s="1"/>
      <c r="AW85" s="1"/>
      <c r="AX85" s="1"/>
      <c r="AY85" s="1"/>
      <c r="AZ85" s="1"/>
    </row>
    <row r="86" ht="45.0" customHeight="1">
      <c r="A86" s="2"/>
      <c r="B86" s="166"/>
      <c r="C86" s="166"/>
      <c r="D86" s="166"/>
      <c r="E86" s="166"/>
      <c r="F86" s="166"/>
      <c r="G86" s="166"/>
      <c r="H86" s="166"/>
      <c r="I86" s="1"/>
      <c r="J86" s="1"/>
      <c r="K86" s="1"/>
      <c r="L86" s="1"/>
      <c r="M86" s="1"/>
      <c r="N86" s="1"/>
      <c r="O86" s="1"/>
      <c r="P86" s="1"/>
      <c r="Q86" s="1"/>
      <c r="R86" s="1"/>
      <c r="S86" s="1"/>
      <c r="T86" s="1"/>
      <c r="U86" s="1"/>
      <c r="V86" s="1"/>
      <c r="W86" s="1"/>
      <c r="X86" s="1"/>
      <c r="Y86" s="1"/>
      <c r="Z86" s="1"/>
      <c r="AA86" s="166"/>
      <c r="AB86" s="166"/>
      <c r="AC86" s="166"/>
      <c r="AD86" s="166"/>
      <c r="AE86" s="166"/>
      <c r="AF86" s="166"/>
      <c r="AG86" s="1"/>
      <c r="AH86" s="2"/>
      <c r="AI86" s="1"/>
      <c r="AJ86" s="1"/>
      <c r="AK86" s="1"/>
      <c r="AL86" s="1"/>
      <c r="AM86" s="1"/>
      <c r="AN86" s="1"/>
      <c r="AO86" s="1"/>
      <c r="AP86" s="1"/>
      <c r="AQ86" s="1"/>
      <c r="AR86" s="1"/>
      <c r="AS86" s="1"/>
      <c r="AT86" s="1"/>
      <c r="AU86" s="1"/>
      <c r="AV86" s="1"/>
      <c r="AW86" s="1"/>
      <c r="AX86" s="1"/>
      <c r="AY86" s="1"/>
      <c r="AZ86" s="1"/>
    </row>
    <row r="87" ht="45.0" customHeight="1">
      <c r="A87" s="2"/>
      <c r="B87" s="2"/>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2"/>
      <c r="AI87" s="1"/>
      <c r="AJ87" s="1"/>
      <c r="AK87" s="1"/>
      <c r="AL87" s="1"/>
      <c r="AM87" s="1"/>
      <c r="AN87" s="1"/>
      <c r="AO87" s="1"/>
      <c r="AP87" s="1"/>
      <c r="AQ87" s="1"/>
      <c r="AR87" s="1"/>
      <c r="AS87" s="1"/>
      <c r="AT87" s="1"/>
      <c r="AU87" s="1"/>
      <c r="AV87" s="1"/>
      <c r="AW87" s="1"/>
      <c r="AX87" s="1"/>
      <c r="AY87" s="1"/>
      <c r="AZ87" s="1"/>
    </row>
    <row r="88" ht="45.0" customHeight="1">
      <c r="A88" s="2"/>
      <c r="B88" s="226"/>
      <c r="C88" s="1"/>
      <c r="D88" s="2"/>
      <c r="E88" s="2"/>
      <c r="F88" s="2"/>
      <c r="G88" s="2"/>
      <c r="H88" s="2"/>
      <c r="I88" s="2"/>
      <c r="J88" s="2"/>
      <c r="K88" s="2"/>
      <c r="L88" s="1"/>
      <c r="M88" s="1"/>
      <c r="N88" s="1"/>
      <c r="O88" s="1"/>
      <c r="P88" s="1"/>
      <c r="Q88" s="1"/>
      <c r="R88" s="1"/>
      <c r="S88" s="1"/>
      <c r="T88" s="1"/>
      <c r="U88" s="1"/>
      <c r="V88" s="1"/>
      <c r="W88" s="1"/>
      <c r="X88" s="1"/>
      <c r="Y88" s="1"/>
      <c r="Z88" s="1"/>
      <c r="AA88" s="226"/>
      <c r="AB88" s="226"/>
      <c r="AC88" s="226"/>
      <c r="AD88" s="226"/>
      <c r="AE88" s="226"/>
      <c r="AF88" s="226"/>
      <c r="AG88" s="1"/>
      <c r="AH88" s="2"/>
      <c r="AI88" s="1"/>
      <c r="AJ88" s="1"/>
      <c r="AK88" s="1"/>
      <c r="AL88" s="1"/>
      <c r="AM88" s="1"/>
      <c r="AN88" s="1"/>
      <c r="AO88" s="1"/>
      <c r="AP88" s="1"/>
      <c r="AQ88" s="1"/>
      <c r="AR88" s="1"/>
      <c r="AS88" s="1"/>
      <c r="AT88" s="1"/>
      <c r="AU88" s="1"/>
      <c r="AV88" s="1"/>
      <c r="AW88" s="1"/>
      <c r="AX88" s="1"/>
      <c r="AY88" s="1"/>
      <c r="AZ88" s="1"/>
    </row>
    <row r="89" ht="45.0" customHeight="1">
      <c r="A89" s="2"/>
      <c r="B89" s="2"/>
      <c r="C89" s="1"/>
      <c r="D89" s="2"/>
      <c r="E89" s="2"/>
      <c r="F89" s="2"/>
      <c r="G89" s="2"/>
      <c r="H89" s="2"/>
      <c r="I89" s="2"/>
      <c r="J89" s="2"/>
      <c r="K89" s="1"/>
      <c r="L89" s="1"/>
      <c r="M89" s="2"/>
      <c r="N89" s="2"/>
      <c r="O89" s="2"/>
      <c r="P89" s="2"/>
      <c r="Q89" s="1"/>
      <c r="R89" s="226"/>
      <c r="S89" s="226"/>
      <c r="T89" s="226"/>
      <c r="U89" s="226"/>
      <c r="V89" s="226"/>
      <c r="W89" s="1"/>
      <c r="X89" s="226"/>
      <c r="Y89" s="226"/>
      <c r="Z89" s="226"/>
      <c r="AA89" s="226"/>
      <c r="AB89" s="226"/>
      <c r="AC89" s="226"/>
      <c r="AD89" s="226"/>
      <c r="AE89" s="226"/>
      <c r="AF89" s="226"/>
      <c r="AG89" s="1"/>
      <c r="AH89" s="2"/>
      <c r="AI89" s="1"/>
      <c r="AJ89" s="1"/>
      <c r="AK89" s="1"/>
      <c r="AL89" s="1"/>
      <c r="AM89" s="1"/>
      <c r="AN89" s="1"/>
      <c r="AO89" s="1"/>
      <c r="AP89" s="1"/>
      <c r="AQ89" s="1"/>
      <c r="AR89" s="1"/>
      <c r="AS89" s="1"/>
      <c r="AT89" s="1"/>
      <c r="AU89" s="1"/>
      <c r="AV89" s="1"/>
      <c r="AW89" s="1"/>
      <c r="AX89" s="1"/>
      <c r="AY89" s="1"/>
      <c r="AZ89" s="1"/>
    </row>
    <row r="90" ht="45.0" customHeight="1">
      <c r="A90" s="2"/>
      <c r="B90" s="1"/>
      <c r="C90" s="1"/>
      <c r="D90" s="1"/>
      <c r="E90" s="1"/>
      <c r="F90" s="1"/>
      <c r="G90" s="1"/>
      <c r="H90" s="1"/>
      <c r="I90" s="1"/>
      <c r="J90" s="1"/>
      <c r="K90" s="1"/>
      <c r="L90" s="1"/>
      <c r="M90" s="1"/>
      <c r="N90" s="1"/>
      <c r="O90" s="1"/>
      <c r="P90" s="1"/>
      <c r="Q90" s="1"/>
      <c r="R90" s="1"/>
      <c r="S90" s="1"/>
      <c r="T90" s="1"/>
      <c r="U90" s="1"/>
      <c r="V90" s="2"/>
      <c r="W90" s="1"/>
      <c r="X90" s="2"/>
      <c r="Y90" s="2"/>
      <c r="Z90" s="2"/>
      <c r="AA90" s="1"/>
      <c r="AB90" s="1"/>
      <c r="AC90" s="1"/>
      <c r="AD90" s="2"/>
      <c r="AE90" s="2"/>
      <c r="AF90" s="2"/>
      <c r="AG90" s="1"/>
      <c r="AH90" s="2"/>
      <c r="AI90" s="1"/>
      <c r="AJ90" s="1"/>
      <c r="AK90" s="1"/>
      <c r="AL90" s="1"/>
      <c r="AM90" s="1"/>
      <c r="AN90" s="1"/>
      <c r="AO90" s="1"/>
      <c r="AP90" s="1"/>
      <c r="AQ90" s="1"/>
      <c r="AR90" s="1"/>
      <c r="AS90" s="1"/>
      <c r="AT90" s="1"/>
      <c r="AU90" s="1"/>
      <c r="AV90" s="1"/>
      <c r="AW90" s="1"/>
      <c r="AX90" s="1"/>
      <c r="AY90" s="1"/>
      <c r="AZ90" s="1"/>
    </row>
    <row r="91" ht="45.0" customHeight="1">
      <c r="A91" s="2"/>
      <c r="B91" s="1"/>
      <c r="C91" s="2"/>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2"/>
      <c r="AG91" s="1"/>
      <c r="AH91" s="2"/>
      <c r="AI91" s="1"/>
      <c r="AJ91" s="1"/>
      <c r="AK91" s="1"/>
      <c r="AL91" s="1"/>
      <c r="AM91" s="1"/>
      <c r="AN91" s="1"/>
      <c r="AO91" s="1"/>
      <c r="AP91" s="1"/>
      <c r="AQ91" s="1"/>
      <c r="AR91" s="1"/>
      <c r="AS91" s="1"/>
      <c r="AT91" s="1"/>
      <c r="AU91" s="1"/>
      <c r="AV91" s="1"/>
      <c r="AW91" s="1"/>
      <c r="AX91" s="1"/>
      <c r="AY91" s="1"/>
      <c r="AZ91" s="1"/>
    </row>
    <row r="92" ht="45.0" customHeight="1">
      <c r="A92" s="2"/>
      <c r="B92" s="1"/>
      <c r="C92" s="143"/>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2"/>
      <c r="AG92" s="1"/>
      <c r="AH92" s="2"/>
      <c r="AI92" s="1"/>
      <c r="AJ92" s="227"/>
      <c r="AK92" s="227"/>
      <c r="AL92" s="227"/>
      <c r="AM92" s="1"/>
      <c r="AN92" s="1"/>
      <c r="AO92" s="1"/>
      <c r="AP92" s="1"/>
      <c r="AQ92" s="1"/>
      <c r="AR92" s="1"/>
      <c r="AS92" s="1"/>
      <c r="AT92" s="1"/>
      <c r="AU92" s="1"/>
      <c r="AV92" s="1"/>
      <c r="AW92" s="1"/>
      <c r="AX92" s="1"/>
      <c r="AY92" s="1"/>
      <c r="AZ92" s="1"/>
    </row>
    <row r="93" ht="45.0" customHeight="1">
      <c r="A93" s="2"/>
      <c r="B93" s="1"/>
      <c r="C93" s="143" t="s">
        <v>333</v>
      </c>
      <c r="D93" s="228"/>
      <c r="E93" s="150"/>
      <c r="F93" s="150"/>
      <c r="G93" s="150"/>
      <c r="H93" s="150"/>
      <c r="I93" s="150"/>
      <c r="J93" s="150"/>
      <c r="K93" s="150"/>
      <c r="L93" s="150"/>
      <c r="M93" s="150"/>
      <c r="N93" s="150"/>
      <c r="O93" s="150"/>
      <c r="P93" s="150"/>
      <c r="Q93" s="150"/>
      <c r="R93" s="150"/>
      <c r="S93" s="150"/>
      <c r="T93" s="150"/>
      <c r="U93" s="150"/>
      <c r="V93" s="150"/>
      <c r="W93" s="150"/>
      <c r="X93" s="150"/>
      <c r="Y93" s="150"/>
      <c r="Z93" s="150"/>
      <c r="AA93" s="150"/>
      <c r="AB93" s="150"/>
      <c r="AC93" s="150"/>
      <c r="AD93" s="150"/>
      <c r="AE93" s="150"/>
      <c r="AF93" s="2"/>
      <c r="AG93" s="1"/>
      <c r="AH93" s="2"/>
      <c r="AI93" s="1"/>
      <c r="AJ93" s="227"/>
      <c r="AK93" s="227"/>
      <c r="AL93" s="227"/>
      <c r="AM93" s="1"/>
      <c r="AN93" s="1"/>
      <c r="AO93" s="1"/>
      <c r="AP93" s="1"/>
      <c r="AQ93" s="1"/>
      <c r="AR93" s="1"/>
      <c r="AS93" s="166"/>
      <c r="AT93" s="1"/>
      <c r="AU93" s="1"/>
      <c r="AV93" s="1"/>
      <c r="AW93" s="1"/>
      <c r="AX93" s="1"/>
      <c r="AY93" s="1"/>
      <c r="AZ93" s="1"/>
    </row>
    <row r="94" ht="45.0" customHeight="1">
      <c r="A94" s="2"/>
      <c r="B94" s="1"/>
      <c r="C94" s="1"/>
      <c r="D94" s="150"/>
      <c r="E94" s="150"/>
      <c r="F94" s="150"/>
      <c r="G94" s="150"/>
      <c r="H94" s="150"/>
      <c r="I94" s="150"/>
      <c r="J94" s="150"/>
      <c r="K94" s="150"/>
      <c r="L94" s="150"/>
      <c r="M94" s="150"/>
      <c r="N94" s="150"/>
      <c r="O94" s="150"/>
      <c r="P94" s="150"/>
      <c r="Q94" s="150"/>
      <c r="R94" s="150"/>
      <c r="S94" s="150"/>
      <c r="T94" s="150"/>
      <c r="U94" s="150"/>
      <c r="V94" s="150"/>
      <c r="W94" s="150"/>
      <c r="X94" s="150"/>
      <c r="Y94" s="150"/>
      <c r="Z94" s="150"/>
      <c r="AA94" s="150"/>
      <c r="AB94" s="150"/>
      <c r="AC94" s="150"/>
      <c r="AD94" s="150"/>
      <c r="AE94" s="150"/>
      <c r="AF94" s="1"/>
      <c r="AG94" s="1"/>
      <c r="AH94" s="2"/>
      <c r="AI94" s="1"/>
      <c r="AJ94" s="1"/>
      <c r="AK94" s="1"/>
      <c r="AL94" s="1"/>
      <c r="AM94" s="1"/>
      <c r="AN94" s="1"/>
      <c r="AO94" s="1"/>
      <c r="AP94" s="1"/>
      <c r="AQ94" s="1"/>
      <c r="AR94" s="1"/>
      <c r="AS94" s="166"/>
      <c r="AT94" s="1"/>
      <c r="AU94" s="1"/>
      <c r="AV94" s="1"/>
      <c r="AW94" s="1"/>
      <c r="AX94" s="1"/>
      <c r="AY94" s="1"/>
      <c r="AZ94" s="1"/>
    </row>
    <row r="95" ht="45.0" customHeight="1">
      <c r="A95" s="1"/>
      <c r="B95" s="1"/>
      <c r="C95" s="150"/>
      <c r="D95" s="150"/>
      <c r="E95" s="150"/>
      <c r="F95" s="150"/>
      <c r="G95" s="150"/>
      <c r="H95" s="150"/>
      <c r="I95" s="150"/>
      <c r="J95" s="150"/>
      <c r="K95" s="150"/>
      <c r="L95" s="150"/>
      <c r="M95" s="150"/>
      <c r="N95" s="150"/>
      <c r="O95" s="150"/>
      <c r="P95" s="150"/>
      <c r="Q95" s="150"/>
      <c r="R95" s="150"/>
      <c r="S95" s="150"/>
      <c r="T95" s="150"/>
      <c r="U95" s="150"/>
      <c r="V95" s="150"/>
      <c r="W95" s="150"/>
      <c r="X95" s="150"/>
      <c r="Y95" s="150"/>
      <c r="Z95" s="150"/>
      <c r="AA95" s="150"/>
      <c r="AB95" s="150"/>
      <c r="AC95" s="150"/>
      <c r="AD95" s="150"/>
      <c r="AE95" s="150"/>
      <c r="AF95" s="1"/>
      <c r="AG95" s="2"/>
      <c r="AH95" s="2"/>
      <c r="AI95" s="2"/>
      <c r="AJ95" s="2"/>
      <c r="AK95" s="2"/>
      <c r="AL95" s="2"/>
      <c r="AM95" s="2"/>
      <c r="AN95" s="2"/>
      <c r="AO95" s="2"/>
      <c r="AP95" s="2"/>
      <c r="AQ95" s="2"/>
      <c r="AR95" s="2"/>
      <c r="AS95" s="226"/>
      <c r="AT95" s="2"/>
      <c r="AU95" s="2"/>
      <c r="AV95" s="2"/>
      <c r="AW95" s="2"/>
      <c r="AX95" s="2"/>
      <c r="AY95" s="2"/>
      <c r="AZ95" s="2"/>
    </row>
    <row r="96" ht="45.0" customHeight="1">
      <c r="A96" s="1"/>
      <c r="B96" s="1"/>
      <c r="C96" s="150"/>
      <c r="D96" s="150"/>
      <c r="E96" s="150"/>
      <c r="F96" s="150"/>
      <c r="G96" s="150"/>
      <c r="H96" s="150"/>
      <c r="I96" s="150"/>
      <c r="J96" s="150"/>
      <c r="K96" s="150"/>
      <c r="L96" s="150"/>
      <c r="M96" s="150"/>
      <c r="N96" s="150"/>
      <c r="O96" s="150"/>
      <c r="P96" s="150"/>
      <c r="Q96" s="150"/>
      <c r="R96" s="150"/>
      <c r="S96" s="150"/>
      <c r="T96" s="150"/>
      <c r="U96" s="150"/>
      <c r="V96" s="150"/>
      <c r="W96" s="150"/>
      <c r="X96" s="150"/>
      <c r="Y96" s="150"/>
      <c r="Z96" s="150"/>
      <c r="AA96" s="150"/>
      <c r="AB96" s="150"/>
      <c r="AC96" s="150"/>
      <c r="AD96" s="150"/>
      <c r="AE96" s="150"/>
      <c r="AF96" s="2"/>
      <c r="AG96" s="2"/>
      <c r="AH96" s="2"/>
      <c r="AI96" s="2"/>
      <c r="AJ96" s="2"/>
      <c r="AK96" s="2"/>
      <c r="AL96" s="2"/>
      <c r="AM96" s="2"/>
      <c r="AN96" s="2"/>
      <c r="AO96" s="2"/>
      <c r="AP96" s="2"/>
      <c r="AQ96" s="2"/>
      <c r="AR96" s="2"/>
      <c r="AS96" s="226"/>
      <c r="AT96" s="2"/>
      <c r="AU96" s="2"/>
      <c r="AV96" s="2"/>
      <c r="AW96" s="2"/>
      <c r="AX96" s="2"/>
      <c r="AY96" s="2"/>
      <c r="AZ96" s="2"/>
    </row>
    <row r="97" ht="45.0" customHeight="1">
      <c r="A97" s="1"/>
      <c r="B97" s="166"/>
      <c r="C97" s="150"/>
      <c r="D97" s="150"/>
      <c r="E97" s="150"/>
      <c r="F97" s="150"/>
      <c r="G97" s="150"/>
      <c r="H97" s="150"/>
      <c r="I97" s="150"/>
      <c r="J97" s="150"/>
      <c r="K97" s="150"/>
      <c r="L97" s="150"/>
      <c r="M97" s="150"/>
      <c r="N97" s="150"/>
      <c r="O97" s="150"/>
      <c r="P97" s="150"/>
      <c r="Q97" s="150"/>
      <c r="R97" s="150"/>
      <c r="S97" s="150"/>
      <c r="T97" s="150"/>
      <c r="U97" s="150"/>
      <c r="V97" s="150"/>
      <c r="W97" s="150"/>
      <c r="X97" s="150"/>
      <c r="Y97" s="150"/>
      <c r="Z97" s="150"/>
      <c r="AA97" s="150"/>
      <c r="AB97" s="150"/>
      <c r="AC97" s="150"/>
      <c r="AD97" s="150"/>
      <c r="AE97" s="150"/>
      <c r="AF97" s="2"/>
      <c r="AG97" s="2"/>
      <c r="AH97" s="2"/>
      <c r="AI97" s="2"/>
      <c r="AJ97" s="2"/>
      <c r="AK97" s="2"/>
      <c r="AL97" s="2"/>
      <c r="AM97" s="2"/>
      <c r="AN97" s="2"/>
      <c r="AO97" s="2"/>
      <c r="AP97" s="2"/>
      <c r="AQ97" s="2"/>
      <c r="AR97" s="2"/>
      <c r="AS97" s="2"/>
      <c r="AT97" s="2"/>
      <c r="AU97" s="2"/>
      <c r="AV97" s="2"/>
      <c r="AW97" s="2"/>
      <c r="AX97" s="2"/>
      <c r="AY97" s="2"/>
      <c r="AZ97" s="2"/>
    </row>
    <row r="98" ht="45.0" customHeight="1">
      <c r="A98" s="1"/>
      <c r="B98" s="229"/>
      <c r="C98" s="150"/>
      <c r="D98" s="150"/>
      <c r="E98" s="150"/>
      <c r="F98" s="150"/>
      <c r="G98" s="150"/>
      <c r="H98" s="150"/>
      <c r="I98" s="150"/>
      <c r="J98" s="150"/>
      <c r="K98" s="150"/>
      <c r="L98" s="150"/>
      <c r="M98" s="150"/>
      <c r="N98" s="150"/>
      <c r="O98" s="150"/>
      <c r="P98" s="150"/>
      <c r="Q98" s="150"/>
      <c r="R98" s="150"/>
      <c r="S98" s="150"/>
      <c r="T98" s="150"/>
      <c r="U98" s="150"/>
      <c r="V98" s="150"/>
      <c r="W98" s="150"/>
      <c r="X98" s="150"/>
      <c r="Y98" s="150"/>
      <c r="Z98" s="150"/>
      <c r="AA98" s="150"/>
      <c r="AB98" s="150"/>
      <c r="AC98" s="150"/>
      <c r="AD98" s="150"/>
      <c r="AE98" s="150"/>
      <c r="AF98" s="2"/>
      <c r="AG98" s="157"/>
      <c r="AH98" s="2"/>
      <c r="AI98" s="166"/>
      <c r="AJ98" s="1"/>
      <c r="AK98" s="1"/>
      <c r="AL98" s="1"/>
      <c r="AM98" s="1"/>
      <c r="AN98" s="1"/>
      <c r="AO98" s="1"/>
      <c r="AP98" s="1"/>
      <c r="AQ98" s="1"/>
      <c r="AR98" s="1"/>
      <c r="AS98" s="1"/>
      <c r="AT98" s="1"/>
      <c r="AU98" s="1"/>
      <c r="AV98" s="1"/>
      <c r="AW98" s="1"/>
      <c r="AX98" s="1"/>
      <c r="AY98" s="230"/>
      <c r="AZ98" s="2"/>
    </row>
    <row r="99" ht="45.0" customHeight="1">
      <c r="A99" s="1"/>
      <c r="B99" s="229"/>
      <c r="C99" s="150"/>
      <c r="D99" s="150"/>
      <c r="E99" s="150"/>
      <c r="F99" s="150"/>
      <c r="G99" s="150"/>
      <c r="H99" s="150"/>
      <c r="I99" s="150"/>
      <c r="J99" s="150"/>
      <c r="K99" s="150"/>
      <c r="L99" s="150"/>
      <c r="M99" s="150"/>
      <c r="N99" s="150"/>
      <c r="O99" s="150"/>
      <c r="P99" s="150"/>
      <c r="Q99" s="150"/>
      <c r="R99" s="150"/>
      <c r="S99" s="150"/>
      <c r="T99" s="150"/>
      <c r="U99" s="150"/>
      <c r="V99" s="150"/>
      <c r="W99" s="150"/>
      <c r="X99" s="150"/>
      <c r="Y99" s="150"/>
      <c r="Z99" s="150"/>
      <c r="AA99" s="150"/>
      <c r="AB99" s="150"/>
      <c r="AC99" s="150"/>
      <c r="AD99" s="150"/>
      <c r="AE99" s="150"/>
      <c r="AF99" s="2"/>
      <c r="AG99" s="157"/>
      <c r="AH99" s="2"/>
      <c r="AI99" s="143"/>
      <c r="AJ99" s="231"/>
      <c r="AK99" s="2"/>
      <c r="AL99" s="157"/>
      <c r="AM99" s="157"/>
      <c r="AN99" s="157"/>
      <c r="AO99" s="157"/>
      <c r="AP99" s="157"/>
      <c r="AQ99" s="157"/>
      <c r="AR99" s="157"/>
      <c r="AS99" s="157"/>
      <c r="AT99" s="157"/>
      <c r="AU99" s="157"/>
      <c r="AV99" s="157"/>
      <c r="AW99" s="157"/>
      <c r="AX99" s="157"/>
      <c r="AY99" s="157"/>
      <c r="AZ99" s="2"/>
    </row>
    <row r="100" ht="45.0" customHeight="1">
      <c r="A100" s="1"/>
      <c r="B100" s="229"/>
      <c r="C100" s="150"/>
      <c r="D100" s="150"/>
      <c r="E100" s="150"/>
      <c r="F100" s="150"/>
      <c r="G100" s="150"/>
      <c r="H100" s="228"/>
      <c r="I100" s="228"/>
      <c r="J100" s="228"/>
      <c r="K100" s="228"/>
      <c r="L100" s="228"/>
      <c r="M100" s="228"/>
      <c r="N100" s="228"/>
      <c r="O100" s="228"/>
      <c r="P100" s="228"/>
      <c r="Q100" s="228"/>
      <c r="R100" s="228"/>
      <c r="S100" s="228"/>
      <c r="T100" s="228"/>
      <c r="U100" s="228"/>
      <c r="V100" s="228"/>
      <c r="W100" s="228"/>
      <c r="X100" s="228"/>
      <c r="Y100" s="228"/>
      <c r="Z100" s="228"/>
      <c r="AA100" s="228"/>
      <c r="AB100" s="228"/>
      <c r="AC100" s="228"/>
      <c r="AD100" s="228"/>
      <c r="AE100" s="150"/>
      <c r="AF100" s="2"/>
      <c r="AG100" s="2"/>
      <c r="AH100" s="2"/>
      <c r="AI100" s="2"/>
      <c r="AJ100" s="231"/>
      <c r="AK100" s="2"/>
      <c r="AL100" s="157"/>
      <c r="AM100" s="157"/>
      <c r="AN100" s="157"/>
      <c r="AO100" s="157"/>
      <c r="AP100" s="157"/>
      <c r="AQ100" s="157"/>
      <c r="AR100" s="157"/>
      <c r="AS100" s="157"/>
      <c r="AT100" s="157"/>
      <c r="AU100" s="157"/>
      <c r="AV100" s="157"/>
      <c r="AW100" s="157"/>
      <c r="AX100" s="157"/>
      <c r="AY100" s="157"/>
      <c r="AZ100" s="2"/>
    </row>
    <row r="101" ht="45.0" customHeight="1">
      <c r="A101" s="1"/>
      <c r="B101" s="229"/>
      <c r="C101" s="150"/>
      <c r="D101" s="150"/>
      <c r="E101" s="150"/>
      <c r="F101" s="150"/>
      <c r="G101" s="150"/>
      <c r="H101" s="150"/>
      <c r="I101" s="150"/>
      <c r="J101" s="150"/>
      <c r="K101" s="150"/>
      <c r="L101" s="150"/>
      <c r="M101" s="150"/>
      <c r="N101" s="150"/>
      <c r="O101" s="150"/>
      <c r="P101" s="150"/>
      <c r="Q101" s="150"/>
      <c r="R101" s="150"/>
      <c r="S101" s="150"/>
      <c r="T101" s="150"/>
      <c r="U101" s="150"/>
      <c r="V101" s="150"/>
      <c r="W101" s="150"/>
      <c r="X101" s="150"/>
      <c r="Y101" s="150"/>
      <c r="Z101" s="150"/>
      <c r="AA101" s="150"/>
      <c r="AB101" s="150"/>
      <c r="AC101" s="150"/>
      <c r="AD101" s="150"/>
      <c r="AE101" s="150"/>
      <c r="AF101" s="2"/>
      <c r="AG101" s="2"/>
      <c r="AH101" s="2"/>
      <c r="AI101" s="4"/>
      <c r="AJ101" s="231"/>
      <c r="AK101" s="2"/>
      <c r="AL101" s="157"/>
      <c r="AM101" s="157"/>
      <c r="AN101" s="157"/>
      <c r="AO101" s="157"/>
      <c r="AP101" s="157"/>
      <c r="AQ101" s="157"/>
      <c r="AR101" s="157"/>
      <c r="AS101" s="157"/>
      <c r="AT101" s="157"/>
      <c r="AU101" s="157"/>
      <c r="AV101" s="157"/>
      <c r="AW101" s="157"/>
      <c r="AX101" s="157"/>
      <c r="AY101" s="157"/>
      <c r="AZ101" s="2"/>
    </row>
    <row r="102" ht="45.0" customHeight="1">
      <c r="A102" s="1"/>
      <c r="B102" s="229"/>
      <c r="C102" s="150"/>
      <c r="D102" s="150"/>
      <c r="E102" s="150"/>
      <c r="F102" s="150"/>
      <c r="G102" s="150"/>
      <c r="H102" s="150"/>
      <c r="I102" s="150"/>
      <c r="J102" s="150"/>
      <c r="K102" s="150"/>
      <c r="L102" s="150"/>
      <c r="M102" s="150"/>
      <c r="N102" s="150"/>
      <c r="O102" s="150"/>
      <c r="P102" s="150"/>
      <c r="Q102" s="150"/>
      <c r="R102" s="150"/>
      <c r="S102" s="150"/>
      <c r="T102" s="150"/>
      <c r="U102" s="150"/>
      <c r="V102" s="150"/>
      <c r="W102" s="150"/>
      <c r="X102" s="150"/>
      <c r="Y102" s="150"/>
      <c r="Z102" s="150"/>
      <c r="AA102" s="150"/>
      <c r="AB102" s="150"/>
      <c r="AC102" s="150"/>
      <c r="AD102" s="150"/>
      <c r="AE102" s="150"/>
      <c r="AF102" s="2"/>
      <c r="AG102" s="2"/>
      <c r="AH102" s="2"/>
      <c r="AI102" s="2"/>
      <c r="AJ102" s="231"/>
      <c r="AK102" s="2"/>
      <c r="AL102" s="157"/>
      <c r="AM102" s="157"/>
      <c r="AN102" s="157"/>
      <c r="AO102" s="157"/>
      <c r="AP102" s="157"/>
      <c r="AQ102" s="157"/>
      <c r="AR102" s="157"/>
      <c r="AS102" s="157"/>
      <c r="AT102" s="157"/>
      <c r="AU102" s="157"/>
      <c r="AV102" s="157"/>
      <c r="AW102" s="157"/>
      <c r="AX102" s="157"/>
      <c r="AY102" s="157"/>
      <c r="AZ102" s="2"/>
    </row>
    <row r="103" ht="45.0" customHeight="1">
      <c r="A103" s="1"/>
      <c r="B103" s="229"/>
      <c r="C103" s="232"/>
      <c r="D103" s="232"/>
      <c r="E103" s="232"/>
      <c r="F103" s="232"/>
      <c r="G103" s="232"/>
      <c r="H103" s="232"/>
      <c r="I103" s="232"/>
      <c r="J103" s="232"/>
      <c r="K103" s="232"/>
      <c r="L103" s="232"/>
      <c r="M103" s="232"/>
      <c r="N103" s="232"/>
      <c r="O103" s="232"/>
      <c r="P103" s="232"/>
      <c r="Q103" s="232"/>
      <c r="R103" s="232"/>
      <c r="S103" s="232"/>
      <c r="T103" s="232"/>
      <c r="U103" s="232"/>
      <c r="V103" s="232"/>
      <c r="W103" s="232"/>
      <c r="X103" s="232"/>
      <c r="Y103" s="232"/>
      <c r="Z103" s="232"/>
      <c r="AA103" s="232"/>
      <c r="AB103" s="232"/>
      <c r="AC103" s="232"/>
      <c r="AD103" s="232"/>
      <c r="AE103" s="232"/>
      <c r="AF103" s="2"/>
      <c r="AG103" s="2"/>
      <c r="AH103" s="2"/>
      <c r="AI103" s="4"/>
      <c r="AJ103" s="157"/>
      <c r="AK103" s="157"/>
      <c r="AL103" s="157"/>
      <c r="AM103" s="157"/>
      <c r="AN103" s="157"/>
      <c r="AO103" s="157"/>
      <c r="AP103" s="157"/>
      <c r="AQ103" s="157"/>
      <c r="AR103" s="157"/>
      <c r="AS103" s="157"/>
      <c r="AT103" s="157"/>
      <c r="AU103" s="157"/>
      <c r="AV103" s="157"/>
      <c r="AW103" s="157"/>
      <c r="AX103" s="157"/>
      <c r="AY103" s="157"/>
      <c r="AZ103" s="2"/>
    </row>
    <row r="104" ht="45.0" customHeight="1">
      <c r="A104" s="1"/>
      <c r="B104" s="229"/>
      <c r="C104" s="228"/>
      <c r="D104" s="233"/>
      <c r="E104" s="228"/>
      <c r="F104" s="228"/>
      <c r="G104" s="228"/>
      <c r="H104" s="228"/>
      <c r="I104" s="228"/>
      <c r="J104" s="228"/>
      <c r="K104" s="228"/>
      <c r="L104" s="228"/>
      <c r="M104" s="228"/>
      <c r="N104" s="228"/>
      <c r="O104" s="228"/>
      <c r="P104" s="228"/>
      <c r="Q104" s="228"/>
      <c r="R104" s="228"/>
      <c r="S104" s="228"/>
      <c r="T104" s="228"/>
      <c r="U104" s="228"/>
      <c r="V104" s="228"/>
      <c r="W104" s="228"/>
      <c r="X104" s="228"/>
      <c r="Y104" s="228"/>
      <c r="Z104" s="228"/>
      <c r="AA104" s="228"/>
      <c r="AB104" s="228"/>
      <c r="AC104" s="228"/>
      <c r="AD104" s="234" t="s">
        <v>241</v>
      </c>
      <c r="AE104" s="150"/>
      <c r="AF104" s="2"/>
      <c r="AG104" s="2"/>
      <c r="AH104" s="2"/>
      <c r="AI104" s="2"/>
      <c r="AJ104" s="157"/>
      <c r="AK104" s="157"/>
      <c r="AL104" s="157"/>
      <c r="AM104" s="157"/>
      <c r="AN104" s="157"/>
      <c r="AO104" s="157"/>
      <c r="AP104" s="157"/>
      <c r="AQ104" s="157"/>
      <c r="AR104" s="157"/>
      <c r="AS104" s="157"/>
      <c r="AT104" s="157"/>
      <c r="AU104" s="157"/>
      <c r="AV104" s="157"/>
      <c r="AW104" s="157"/>
      <c r="AX104" s="157"/>
      <c r="AY104" s="157"/>
      <c r="AZ104" s="2"/>
    </row>
    <row r="105" ht="45.0" customHeight="1">
      <c r="A105" s="2"/>
      <c r="B105" s="229"/>
      <c r="C105" s="143" t="s">
        <v>242</v>
      </c>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4"/>
      <c r="AJ105" s="157"/>
      <c r="AK105" s="157"/>
      <c r="AL105" s="157"/>
      <c r="AM105" s="157"/>
      <c r="AN105" s="157"/>
      <c r="AO105" s="157"/>
      <c r="AP105" s="157"/>
      <c r="AQ105" s="157"/>
      <c r="AR105" s="157"/>
      <c r="AS105" s="157"/>
      <c r="AT105" s="157"/>
      <c r="AU105" s="157"/>
      <c r="AV105" s="157"/>
      <c r="AW105" s="157"/>
      <c r="AX105" s="157"/>
      <c r="AY105" s="157"/>
      <c r="AZ105" s="2"/>
    </row>
    <row r="106" ht="45.0" customHeight="1">
      <c r="A106" s="2"/>
      <c r="B106" s="229"/>
      <c r="C106" s="235" t="str">
        <f>"・受検率は【"&amp;ROUND(K71,3)*100&amp;"%】でした。"&amp;IF($K$71&lt;'コメント'!A2,'コメント'!$B$2,'コメント'!$B$3)</f>
        <v>#REF!</v>
      </c>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5"/>
      <c r="AF106" s="2"/>
      <c r="AG106" s="2"/>
      <c r="AH106" s="2"/>
      <c r="AI106" s="2"/>
      <c r="AJ106" s="157"/>
      <c r="AK106" s="157"/>
      <c r="AL106" s="157"/>
      <c r="AM106" s="157"/>
      <c r="AN106" s="157"/>
      <c r="AO106" s="157"/>
      <c r="AP106" s="157"/>
      <c r="AQ106" s="157"/>
      <c r="AR106" s="157"/>
      <c r="AS106" s="157"/>
      <c r="AT106" s="157"/>
      <c r="AU106" s="157"/>
      <c r="AV106" s="157"/>
      <c r="AW106" s="157"/>
      <c r="AX106" s="157"/>
      <c r="AY106" s="157"/>
      <c r="AZ106" s="2"/>
    </row>
    <row r="107" ht="45.0" customHeight="1">
      <c r="A107" s="2"/>
      <c r="B107" s="229"/>
      <c r="C107" s="236" t="str">
        <f>"・総合健康リスクは【"&amp;ROUNDDOWN($AC$71,0)&amp;"】でした。"&amp;IF((ROUND($AC$71,0))&lt;='コメント'!A6,'コメント'!$B$6,IF((ROUND($AC$71,0))='コメント'!$A$7,'コメント'!$B$7,IF((ROUND($AC$71,0))&lt;='コメント'!$A$8,'コメント'!$B$8,IF((ROUND($AC$71,0))&gt;='コメント'!$A$10,'コメント'!$B$10,'コメント'!$B$9))))</f>
        <v>#REF!</v>
      </c>
      <c r="AE107" s="86"/>
      <c r="AF107" s="2"/>
      <c r="AG107" s="2"/>
      <c r="AH107" s="2"/>
      <c r="AI107" s="4"/>
      <c r="AJ107" s="157"/>
      <c r="AK107" s="157"/>
      <c r="AL107" s="157"/>
      <c r="AM107" s="157"/>
      <c r="AN107" s="157"/>
      <c r="AO107" s="157"/>
      <c r="AP107" s="157"/>
      <c r="AQ107" s="157"/>
      <c r="AR107" s="157"/>
      <c r="AS107" s="157"/>
      <c r="AT107" s="157"/>
      <c r="AU107" s="157"/>
      <c r="AV107" s="157"/>
      <c r="AW107" s="157"/>
      <c r="AX107" s="157"/>
      <c r="AY107" s="157"/>
      <c r="AZ107" s="2"/>
    </row>
    <row r="108" ht="45.0" customHeight="1">
      <c r="A108" s="2"/>
      <c r="B108" s="2"/>
      <c r="C108" s="107"/>
      <c r="AE108" s="86"/>
      <c r="AF108" s="2"/>
      <c r="AG108" s="2"/>
      <c r="AH108" s="2"/>
      <c r="AI108" s="2"/>
      <c r="AJ108" s="157"/>
      <c r="AK108" s="157"/>
      <c r="AL108" s="157"/>
      <c r="AM108" s="157"/>
      <c r="AN108" s="157"/>
      <c r="AO108" s="157"/>
      <c r="AP108" s="157"/>
      <c r="AQ108" s="157"/>
      <c r="AR108" s="157"/>
      <c r="AS108" s="157"/>
      <c r="AT108" s="157"/>
      <c r="AU108" s="157"/>
      <c r="AV108" s="157"/>
      <c r="AW108" s="157"/>
      <c r="AX108" s="157"/>
      <c r="AY108" s="157"/>
      <c r="AZ108" s="2"/>
    </row>
    <row r="109" ht="45.0" customHeight="1">
      <c r="A109" s="2"/>
      <c r="B109" s="2"/>
      <c r="C109" s="237" t="str">
        <f>"・ストレスプロフィールのうち最も偏差値が高く良好といえる項目は【"&amp;VLOOKUP(1,$A$120:$E$140,5,0)&amp;"　"&amp;MAX($L$120:$M$140)&amp;"】でした。反対に最も偏差値が低く注意が必要な項目は【"&amp;VLOOKUP(19,$A$120:$E$140,5,0)&amp;"　"&amp;MIN($L$120:$M$140)&amp;"】となりました。"</f>
        <v>#N/A</v>
      </c>
      <c r="AE109" s="86"/>
      <c r="AF109" s="1"/>
      <c r="AG109" s="1"/>
      <c r="AH109" s="1"/>
      <c r="AI109" s="4"/>
      <c r="AJ109" s="157"/>
      <c r="AK109" s="157"/>
      <c r="AL109" s="157"/>
      <c r="AM109" s="157"/>
      <c r="AN109" s="157"/>
      <c r="AO109" s="157"/>
      <c r="AP109" s="157"/>
      <c r="AQ109" s="157"/>
      <c r="AR109" s="157"/>
      <c r="AS109" s="157"/>
      <c r="AT109" s="157"/>
      <c r="AU109" s="157"/>
      <c r="AV109" s="157"/>
      <c r="AW109" s="157"/>
      <c r="AX109" s="157"/>
      <c r="AY109" s="157"/>
      <c r="AZ109" s="1"/>
    </row>
    <row r="110" ht="45.0" customHeight="1">
      <c r="A110" s="238"/>
      <c r="B110" s="2"/>
      <c r="C110" s="116"/>
      <c r="D110" s="117"/>
      <c r="E110" s="117"/>
      <c r="F110" s="117"/>
      <c r="G110" s="117"/>
      <c r="H110" s="117"/>
      <c r="I110" s="117"/>
      <c r="J110" s="117"/>
      <c r="K110" s="117"/>
      <c r="L110" s="117"/>
      <c r="M110" s="117"/>
      <c r="N110" s="117"/>
      <c r="O110" s="117"/>
      <c r="P110" s="117"/>
      <c r="Q110" s="117"/>
      <c r="R110" s="117"/>
      <c r="S110" s="117"/>
      <c r="T110" s="117"/>
      <c r="U110" s="117"/>
      <c r="V110" s="117"/>
      <c r="W110" s="117"/>
      <c r="X110" s="117"/>
      <c r="Y110" s="117"/>
      <c r="Z110" s="117"/>
      <c r="AA110" s="117"/>
      <c r="AB110" s="117"/>
      <c r="AC110" s="117"/>
      <c r="AD110" s="117"/>
      <c r="AE110" s="92"/>
      <c r="AF110" s="2"/>
      <c r="AG110" s="1"/>
      <c r="AH110" s="2"/>
      <c r="AI110" s="2"/>
      <c r="AJ110" s="157"/>
      <c r="AK110" s="157"/>
      <c r="AL110" s="157"/>
      <c r="AM110" s="157"/>
      <c r="AN110" s="157"/>
      <c r="AO110" s="157"/>
      <c r="AP110" s="157"/>
      <c r="AQ110" s="157"/>
      <c r="AR110" s="157"/>
      <c r="AS110" s="157"/>
      <c r="AT110" s="157"/>
      <c r="AU110" s="157"/>
      <c r="AV110" s="157"/>
      <c r="AW110" s="157"/>
      <c r="AX110" s="157"/>
      <c r="AY110" s="157"/>
      <c r="AZ110" s="1"/>
    </row>
    <row r="111" ht="45.0" customHeight="1">
      <c r="A111" s="238"/>
      <c r="B111" s="4" t="s">
        <v>204</v>
      </c>
      <c r="AG111" s="1"/>
      <c r="AH111" s="238"/>
      <c r="AI111" s="2"/>
      <c r="AJ111" s="136"/>
      <c r="AK111" s="1"/>
      <c r="AL111" s="1"/>
      <c r="AM111" s="1"/>
      <c r="AN111" s="1"/>
      <c r="AO111" s="1"/>
      <c r="AP111" s="1"/>
      <c r="AQ111" s="1"/>
      <c r="AR111" s="1"/>
      <c r="AS111" s="1"/>
      <c r="AT111" s="1"/>
      <c r="AU111" s="1"/>
      <c r="AV111" s="1"/>
      <c r="AW111" s="1"/>
      <c r="AX111" s="1"/>
      <c r="AY111" s="1"/>
      <c r="AZ111" s="1"/>
    </row>
    <row r="112" ht="31.5" customHeight="1">
      <c r="A112" s="2"/>
      <c r="B112" s="2"/>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c r="AA112" s="157"/>
      <c r="AB112" s="157"/>
      <c r="AC112" s="157"/>
      <c r="AD112" s="2"/>
      <c r="AE112" s="2"/>
      <c r="AF112" s="239" t="str">
        <f>$S$6</f>
        <v>#REF!</v>
      </c>
      <c r="AG112" s="2"/>
      <c r="AH112" s="2"/>
      <c r="AI112" s="2"/>
      <c r="AJ112" s="136"/>
      <c r="AK112" s="137"/>
      <c r="AL112" s="137"/>
      <c r="AM112" s="137"/>
      <c r="AN112" s="137"/>
      <c r="AO112" s="137"/>
      <c r="AP112" s="137"/>
      <c r="AQ112" s="137"/>
      <c r="AR112" s="137"/>
      <c r="AS112" s="137"/>
      <c r="AT112" s="137"/>
      <c r="AU112" s="137"/>
      <c r="AV112" s="137"/>
      <c r="AW112" s="137"/>
      <c r="AX112" s="1"/>
      <c r="AY112" s="1"/>
      <c r="AZ112" s="1"/>
    </row>
    <row r="113" ht="42.0" customHeight="1">
      <c r="A113" s="2"/>
      <c r="B113" s="233" t="s">
        <v>243</v>
      </c>
      <c r="C113" s="137"/>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238"/>
      <c r="AH113" s="2"/>
      <c r="AI113" s="2"/>
      <c r="AJ113" s="136"/>
      <c r="AK113" s="137"/>
      <c r="AL113" s="137"/>
      <c r="AM113" s="137"/>
      <c r="AN113" s="137"/>
      <c r="AO113" s="137"/>
      <c r="AP113" s="137"/>
      <c r="AQ113" s="137"/>
      <c r="AR113" s="137"/>
      <c r="AS113" s="137"/>
      <c r="AT113" s="137"/>
      <c r="AU113" s="137"/>
      <c r="AV113" s="137"/>
      <c r="AW113" s="137"/>
      <c r="AX113" s="137"/>
      <c r="AY113" s="137"/>
      <c r="AZ113" s="137"/>
    </row>
    <row r="114" ht="42.0" customHeight="1">
      <c r="A114" s="2"/>
      <c r="B114" s="240" t="s">
        <v>334</v>
      </c>
      <c r="AG114" s="233"/>
      <c r="AH114" s="2"/>
      <c r="AI114" s="2"/>
      <c r="AJ114" s="136"/>
      <c r="AK114" s="137"/>
      <c r="AL114" s="137"/>
      <c r="AM114" s="137"/>
      <c r="AN114" s="137"/>
      <c r="AO114" s="137"/>
      <c r="AP114" s="137"/>
      <c r="AQ114" s="137"/>
      <c r="AR114" s="137"/>
      <c r="AS114" s="137"/>
      <c r="AT114" s="137"/>
      <c r="AU114" s="137"/>
      <c r="AV114" s="137"/>
      <c r="AW114" s="137"/>
      <c r="AX114" s="137"/>
      <c r="AY114" s="137"/>
      <c r="AZ114" s="137"/>
    </row>
    <row r="115" ht="42.0" customHeight="1">
      <c r="A115" s="2"/>
      <c r="AG115" s="2"/>
      <c r="AH115" s="2"/>
      <c r="AI115" s="2"/>
      <c r="AJ115" s="136"/>
      <c r="AK115" s="137"/>
      <c r="AL115" s="137"/>
      <c r="AM115" s="137"/>
      <c r="AN115" s="137"/>
      <c r="AO115" s="137"/>
      <c r="AP115" s="137"/>
      <c r="AQ115" s="137"/>
      <c r="AR115" s="137"/>
      <c r="AS115" s="137"/>
      <c r="AT115" s="137"/>
      <c r="AU115" s="137"/>
      <c r="AV115" s="137"/>
      <c r="AW115" s="137"/>
      <c r="AX115" s="137"/>
      <c r="AY115" s="137"/>
      <c r="AZ115" s="137"/>
    </row>
    <row r="116" ht="31.5" customHeight="1">
      <c r="A116" s="2"/>
      <c r="AG116" s="2"/>
      <c r="AH116" s="2"/>
      <c r="AI116" s="2"/>
      <c r="AJ116" s="136"/>
      <c r="AK116" s="137"/>
      <c r="AL116" s="137"/>
      <c r="AM116" s="137"/>
      <c r="AN116" s="137"/>
      <c r="AO116" s="137"/>
      <c r="AP116" s="137"/>
      <c r="AQ116" s="137"/>
      <c r="AR116" s="137"/>
      <c r="AS116" s="137"/>
      <c r="AT116" s="137"/>
      <c r="AU116" s="137"/>
      <c r="AV116" s="137"/>
      <c r="AW116" s="137"/>
      <c r="AX116" s="1"/>
      <c r="AY116" s="1"/>
      <c r="AZ116" s="1"/>
    </row>
    <row r="117" ht="41.25" customHeight="1">
      <c r="A117" s="2"/>
      <c r="B117" s="2"/>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2"/>
      <c r="AH117" s="2"/>
      <c r="AI117" s="2"/>
      <c r="AJ117" s="2"/>
      <c r="AK117" s="2"/>
      <c r="AL117" s="2"/>
      <c r="AM117" s="2"/>
      <c r="AN117" s="2"/>
      <c r="AO117" s="2"/>
      <c r="AP117" s="2"/>
      <c r="AQ117" s="2"/>
      <c r="AR117" s="2"/>
      <c r="AS117" s="2"/>
      <c r="AT117" s="2"/>
      <c r="AU117" s="2"/>
      <c r="AV117" s="2"/>
      <c r="AW117" s="2"/>
      <c r="AX117" s="1"/>
      <c r="AY117" s="1"/>
      <c r="AZ117" s="1"/>
    </row>
    <row r="118" ht="41.25" customHeight="1">
      <c r="A118" s="2"/>
      <c r="B118" s="169" t="s">
        <v>245</v>
      </c>
      <c r="C118" s="105"/>
      <c r="D118" s="241" t="s">
        <v>35</v>
      </c>
      <c r="E118" s="169" t="s">
        <v>246</v>
      </c>
      <c r="F118" s="104"/>
      <c r="G118" s="104"/>
      <c r="H118" s="104"/>
      <c r="I118" s="104"/>
      <c r="J118" s="104"/>
      <c r="K118" s="105"/>
      <c r="L118" s="169" t="s">
        <v>21</v>
      </c>
      <c r="M118" s="105"/>
      <c r="N118" s="169" t="s">
        <v>22</v>
      </c>
      <c r="O118" s="104"/>
      <c r="P118" s="169" t="s">
        <v>23</v>
      </c>
      <c r="Q118" s="105"/>
      <c r="R118" s="169" t="s">
        <v>247</v>
      </c>
      <c r="S118" s="104"/>
      <c r="T118" s="104"/>
      <c r="U118" s="104"/>
      <c r="V118" s="104"/>
      <c r="W118" s="104"/>
      <c r="X118" s="104"/>
      <c r="Y118" s="104"/>
      <c r="Z118" s="104"/>
      <c r="AA118" s="104"/>
      <c r="AB118" s="104"/>
      <c r="AC118" s="105"/>
      <c r="AD118" s="169" t="s">
        <v>248</v>
      </c>
      <c r="AE118" s="104"/>
      <c r="AF118" s="105"/>
      <c r="AG118" s="2"/>
      <c r="AH118" s="2"/>
      <c r="AI118" s="2"/>
      <c r="AJ118" s="2"/>
      <c r="AK118" s="2"/>
      <c r="AL118" s="2"/>
      <c r="AM118" s="2"/>
      <c r="AN118" s="2"/>
      <c r="AO118" s="2"/>
      <c r="AP118" s="2"/>
      <c r="AQ118" s="2"/>
      <c r="AR118" s="2"/>
      <c r="AS118" s="2"/>
      <c r="AT118" s="2"/>
      <c r="AU118" s="2"/>
      <c r="AV118" s="2"/>
      <c r="AW118" s="2"/>
      <c r="AX118" s="1"/>
      <c r="AY118" s="1"/>
      <c r="AZ118" s="1"/>
    </row>
    <row r="119" ht="41.25" customHeight="1">
      <c r="A119" s="2"/>
      <c r="B119" s="116"/>
      <c r="C119" s="92"/>
      <c r="D119" s="242"/>
      <c r="E119" s="107"/>
      <c r="K119" s="86"/>
      <c r="L119" s="243" t="s">
        <v>222</v>
      </c>
      <c r="M119" s="86"/>
      <c r="N119" s="244" t="s">
        <v>224</v>
      </c>
      <c r="P119" s="244" t="s">
        <v>223</v>
      </c>
      <c r="Q119" s="86"/>
      <c r="R119" s="116"/>
      <c r="S119" s="117"/>
      <c r="T119" s="117"/>
      <c r="U119" s="117"/>
      <c r="V119" s="117"/>
      <c r="W119" s="117"/>
      <c r="X119" s="117"/>
      <c r="Y119" s="117"/>
      <c r="Z119" s="117"/>
      <c r="AA119" s="117"/>
      <c r="AB119" s="117"/>
      <c r="AC119" s="92"/>
      <c r="AD119" s="107"/>
      <c r="AF119" s="86"/>
      <c r="AG119" s="2"/>
      <c r="AH119" s="2" t="s">
        <v>249</v>
      </c>
      <c r="AI119" s="2" t="s">
        <v>250</v>
      </c>
      <c r="AJ119" s="2" t="s">
        <v>251</v>
      </c>
      <c r="AK119" s="137"/>
      <c r="AL119" s="2"/>
      <c r="AM119" s="2"/>
      <c r="AN119" s="2"/>
      <c r="AO119" s="2"/>
      <c r="AP119" s="2"/>
      <c r="AQ119" s="2"/>
      <c r="AR119" s="2"/>
      <c r="AS119" s="2"/>
      <c r="AT119" s="2"/>
      <c r="AU119" s="2"/>
      <c r="AV119" s="2"/>
      <c r="AW119" s="2"/>
      <c r="AX119" s="1"/>
      <c r="AY119" s="1"/>
      <c r="AZ119" s="1"/>
    </row>
    <row r="120" ht="86.25" customHeight="1">
      <c r="A120" s="143" t="str">
        <f t="shared" ref="A120:A128" si="2">RANK(AJ120,$AJ$120:$AJ$140)</f>
        <v>#REF!</v>
      </c>
      <c r="B120" s="245" t="s">
        <v>252</v>
      </c>
      <c r="C120" s="105"/>
      <c r="D120" s="241">
        <v>1.0</v>
      </c>
      <c r="E120" s="246" t="s">
        <v>108</v>
      </c>
      <c r="F120" s="104"/>
      <c r="G120" s="104"/>
      <c r="H120" s="104"/>
      <c r="I120" s="104"/>
      <c r="J120" s="104"/>
      <c r="K120" s="105"/>
      <c r="L120" s="247" t="str">
        <f>VLOOKUP($AO$73,'今回DT'!$B:$AO,'今回DT'!$W$1,0)</f>
        <v>#REF!</v>
      </c>
      <c r="M120" s="105"/>
      <c r="N120" s="247" t="str">
        <f>VLOOKUP($AO$74,'前回DT'!$B:$AO,'前回DT'!$W$1,0)</f>
        <v>#REF!</v>
      </c>
      <c r="O120" s="105"/>
      <c r="P120" s="247" t="str">
        <f>VLOOKUP($AO$75,'前々回DT'!$B:$AO,'前々回DT'!$W$1,0)</f>
        <v>#REF!</v>
      </c>
      <c r="Q120" s="105"/>
      <c r="R120" s="248"/>
      <c r="S120" s="249"/>
      <c r="T120" s="249"/>
      <c r="U120" s="249"/>
      <c r="V120" s="250"/>
      <c r="W120" s="250"/>
      <c r="X120" s="250"/>
      <c r="Y120" s="250"/>
      <c r="Z120" s="251"/>
      <c r="AA120" s="249"/>
      <c r="AB120" s="249"/>
      <c r="AC120" s="252"/>
      <c r="AD120" s="169" t="str">
        <f t="shared" ref="AD120:AD128" si="3">IF($L120&lt;'平均データ'!$A$29,'平均データ'!$B$29,IF($L120&lt;'平均データ'!$A$30,$AK$82,IF($L120&lt;'平均データ'!$A$31,'平均データ'!$B$30,IF($L120&lt;'平均データ'!$A$32,'平均データ'!$B$31,IF($L120&lt;'平均データ'!$A$33,'平均データ'!$B$32,IF($L120&lt;'平均データ'!$A$34,'平均データ'!$B$33,IF($L120&lt;'平均データ'!$A$35,'平均データ'!$B$34,IF($L120&lt;'平均データ'!$A$36,'平均データ'!$B$35,IF($L120&lt;'平均データ'!$A$37,'平均データ'!$B$36,IF($L120&lt;'平均データ'!$A$38,'平均データ'!$B$37,IF($L120&lt;'平均データ'!$A$39,'平均データ'!$B$38,'平均データ'!$B$39)))))))))))</f>
        <v>#REF!</v>
      </c>
      <c r="AE120" s="104"/>
      <c r="AF120" s="105"/>
      <c r="AG120" s="2"/>
      <c r="AH120" s="137" t="str">
        <f t="shared" ref="AH120:AH128" si="4">RANK(L120,$L$120:$M$140,1)</f>
        <v>#REF!</v>
      </c>
      <c r="AI120" s="2">
        <f>COUNTIF(L120,L120)</f>
        <v>1</v>
      </c>
      <c r="AJ120" s="136" t="str">
        <f t="shared" ref="AJ120:AJ128" si="5">AH120*100000+AI120</f>
        <v>#REF!</v>
      </c>
      <c r="AK120" s="137"/>
      <c r="AL120" s="136"/>
      <c r="AM120" s="137"/>
      <c r="AN120" s="137"/>
      <c r="AO120" s="137"/>
      <c r="AP120" s="137"/>
      <c r="AQ120" s="137"/>
      <c r="AR120" s="137"/>
      <c r="AS120" s="137"/>
      <c r="AT120" s="137"/>
      <c r="AU120" s="137"/>
      <c r="AV120" s="137"/>
      <c r="AW120" s="137"/>
      <c r="AX120" s="1"/>
      <c r="AY120" s="1"/>
      <c r="AZ120" s="1"/>
    </row>
    <row r="121" ht="86.25" customHeight="1">
      <c r="A121" s="143" t="str">
        <f t="shared" si="2"/>
        <v>#REF!</v>
      </c>
      <c r="B121" s="107"/>
      <c r="C121" s="86"/>
      <c r="D121" s="253">
        <v>2.0</v>
      </c>
      <c r="E121" s="254" t="s">
        <v>112</v>
      </c>
      <c r="F121" s="255"/>
      <c r="G121" s="255"/>
      <c r="H121" s="255"/>
      <c r="I121" s="255"/>
      <c r="J121" s="255"/>
      <c r="K121" s="256"/>
      <c r="L121" s="257" t="str">
        <f>VLOOKUP($AO$73,'今回DT'!$B:$AO,'今回DT'!$X$1,0)</f>
        <v>#REF!</v>
      </c>
      <c r="M121" s="256"/>
      <c r="N121" s="257" t="str">
        <f>VLOOKUP($AO$74,'前回DT'!$B:$AO,'前回DT'!$X$1,0)</f>
        <v>#REF!</v>
      </c>
      <c r="O121" s="256"/>
      <c r="P121" s="257" t="str">
        <f>VLOOKUP($AO$75,'前々回DT'!$B:$AO,'前々回DT'!$X$1,0)</f>
        <v>#REF!</v>
      </c>
      <c r="Q121" s="256"/>
      <c r="R121" s="258"/>
      <c r="S121" s="255"/>
      <c r="T121" s="255"/>
      <c r="U121" s="255"/>
      <c r="V121" s="259"/>
      <c r="W121" s="259"/>
      <c r="X121" s="259"/>
      <c r="Y121" s="259"/>
      <c r="Z121" s="260"/>
      <c r="AA121" s="255"/>
      <c r="AB121" s="255"/>
      <c r="AC121" s="256"/>
      <c r="AD121" s="261" t="str">
        <f t="shared" si="3"/>
        <v>#REF!</v>
      </c>
      <c r="AE121" s="255"/>
      <c r="AF121" s="256"/>
      <c r="AG121" s="2"/>
      <c r="AH121" s="137" t="str">
        <f t="shared" si="4"/>
        <v>#REF!</v>
      </c>
      <c r="AI121" s="2">
        <f t="shared" ref="AI121:AI128" si="6">COUNTIF($L$120:M121,L121)</f>
        <v>2</v>
      </c>
      <c r="AJ121" s="136" t="str">
        <f t="shared" si="5"/>
        <v>#REF!</v>
      </c>
      <c r="AK121" s="137"/>
      <c r="AL121" s="136"/>
      <c r="AM121" s="137"/>
      <c r="AN121" s="137"/>
      <c r="AO121" s="137"/>
      <c r="AP121" s="137"/>
      <c r="AQ121" s="137"/>
      <c r="AR121" s="137"/>
      <c r="AS121" s="137"/>
      <c r="AT121" s="137"/>
      <c r="AU121" s="137"/>
      <c r="AV121" s="137"/>
      <c r="AW121" s="137"/>
      <c r="AX121" s="1"/>
      <c r="AY121" s="1"/>
      <c r="AZ121" s="1"/>
    </row>
    <row r="122" ht="86.25" customHeight="1">
      <c r="A122" s="143" t="str">
        <f t="shared" si="2"/>
        <v>#REF!</v>
      </c>
      <c r="B122" s="107"/>
      <c r="C122" s="86"/>
      <c r="D122" s="253">
        <v>3.0</v>
      </c>
      <c r="E122" s="254" t="s">
        <v>253</v>
      </c>
      <c r="F122" s="255"/>
      <c r="G122" s="255"/>
      <c r="H122" s="255"/>
      <c r="I122" s="255"/>
      <c r="J122" s="255"/>
      <c r="K122" s="256"/>
      <c r="L122" s="257" t="str">
        <f>VLOOKUP($AO$73,'今回DT'!$B:$AO,'今回DT'!$Y$1,0)</f>
        <v>#REF!</v>
      </c>
      <c r="M122" s="256"/>
      <c r="N122" s="257" t="str">
        <f>VLOOKUP($AO$74,'前回DT'!$B:$AO,'前回DT'!$Y$1,0)</f>
        <v>#REF!</v>
      </c>
      <c r="O122" s="256"/>
      <c r="P122" s="257" t="str">
        <f>VLOOKUP($AO$75,'前々回DT'!$B:$AO,'前々回DT'!$Y$1,0)</f>
        <v>#REF!</v>
      </c>
      <c r="Q122" s="256"/>
      <c r="R122" s="258"/>
      <c r="S122" s="255"/>
      <c r="T122" s="255"/>
      <c r="U122" s="255"/>
      <c r="V122" s="259"/>
      <c r="W122" s="259"/>
      <c r="X122" s="259"/>
      <c r="Y122" s="259"/>
      <c r="Z122" s="260"/>
      <c r="AA122" s="255"/>
      <c r="AB122" s="255"/>
      <c r="AC122" s="256"/>
      <c r="AD122" s="261" t="str">
        <f t="shared" si="3"/>
        <v>#REF!</v>
      </c>
      <c r="AE122" s="255"/>
      <c r="AF122" s="256"/>
      <c r="AG122" s="2"/>
      <c r="AH122" s="137" t="str">
        <f t="shared" si="4"/>
        <v>#REF!</v>
      </c>
      <c r="AI122" s="2">
        <f t="shared" si="6"/>
        <v>3</v>
      </c>
      <c r="AJ122" s="136" t="str">
        <f t="shared" si="5"/>
        <v>#REF!</v>
      </c>
      <c r="AK122" s="137"/>
      <c r="AL122" s="136"/>
      <c r="AM122" s="137"/>
      <c r="AN122" s="137"/>
      <c r="AO122" s="137"/>
      <c r="AP122" s="137"/>
      <c r="AQ122" s="137"/>
      <c r="AR122" s="137"/>
      <c r="AS122" s="137"/>
      <c r="AT122" s="137"/>
      <c r="AU122" s="137"/>
      <c r="AV122" s="137"/>
      <c r="AW122" s="137"/>
      <c r="AX122" s="1"/>
      <c r="AY122" s="1"/>
      <c r="AZ122" s="1"/>
    </row>
    <row r="123" ht="86.25" customHeight="1">
      <c r="A123" s="143" t="str">
        <f t="shared" si="2"/>
        <v>#REF!</v>
      </c>
      <c r="B123" s="107"/>
      <c r="C123" s="86"/>
      <c r="D123" s="253">
        <v>4.0</v>
      </c>
      <c r="E123" s="254" t="s">
        <v>118</v>
      </c>
      <c r="F123" s="255"/>
      <c r="G123" s="255"/>
      <c r="H123" s="255"/>
      <c r="I123" s="255"/>
      <c r="J123" s="255"/>
      <c r="K123" s="256"/>
      <c r="L123" s="257" t="str">
        <f>VLOOKUP($AO$73,'今回DT'!$B:$AO,'今回DT'!$Z$1,0)</f>
        <v>#REF!</v>
      </c>
      <c r="M123" s="256"/>
      <c r="N123" s="257" t="str">
        <f>VLOOKUP($AO$74,'前回DT'!$B:$AO,'前回DT'!$Z$1,0)</f>
        <v>#REF!</v>
      </c>
      <c r="O123" s="256"/>
      <c r="P123" s="257" t="str">
        <f>VLOOKUP($AO$75,'前々回DT'!$B:$AO,'前々回DT'!$Z$1,0)</f>
        <v>#REF!</v>
      </c>
      <c r="Q123" s="256"/>
      <c r="R123" s="258"/>
      <c r="S123" s="255"/>
      <c r="T123" s="255"/>
      <c r="U123" s="255"/>
      <c r="V123" s="259"/>
      <c r="W123" s="259"/>
      <c r="X123" s="259"/>
      <c r="Y123" s="259"/>
      <c r="Z123" s="260"/>
      <c r="AA123" s="255"/>
      <c r="AB123" s="255"/>
      <c r="AC123" s="256"/>
      <c r="AD123" s="261" t="str">
        <f t="shared" si="3"/>
        <v>#REF!</v>
      </c>
      <c r="AE123" s="255"/>
      <c r="AF123" s="256"/>
      <c r="AG123" s="2"/>
      <c r="AH123" s="137" t="str">
        <f t="shared" si="4"/>
        <v>#REF!</v>
      </c>
      <c r="AI123" s="2">
        <f t="shared" si="6"/>
        <v>4</v>
      </c>
      <c r="AJ123" s="136" t="str">
        <f t="shared" si="5"/>
        <v>#REF!</v>
      </c>
      <c r="AK123" s="137"/>
      <c r="AL123" s="136"/>
      <c r="AM123" s="137"/>
      <c r="AN123" s="137"/>
      <c r="AO123" s="137"/>
      <c r="AP123" s="137"/>
      <c r="AQ123" s="137"/>
      <c r="AR123" s="137"/>
      <c r="AS123" s="137"/>
      <c r="AT123" s="137"/>
      <c r="AU123" s="137"/>
      <c r="AV123" s="137"/>
      <c r="AW123" s="137"/>
      <c r="AX123" s="1"/>
      <c r="AY123" s="1"/>
      <c r="AZ123" s="1"/>
    </row>
    <row r="124" ht="86.25" customHeight="1">
      <c r="A124" s="143" t="str">
        <f t="shared" si="2"/>
        <v>#REF!</v>
      </c>
      <c r="B124" s="107"/>
      <c r="C124" s="86"/>
      <c r="D124" s="253">
        <v>5.0</v>
      </c>
      <c r="E124" s="254" t="s">
        <v>122</v>
      </c>
      <c r="F124" s="255"/>
      <c r="G124" s="255"/>
      <c r="H124" s="255"/>
      <c r="I124" s="255"/>
      <c r="J124" s="255"/>
      <c r="K124" s="256"/>
      <c r="L124" s="257" t="str">
        <f>VLOOKUP($AO$73,'今回DT'!$B:$AO,'今回DT'!$AA$1,0)</f>
        <v>#REF!</v>
      </c>
      <c r="M124" s="256"/>
      <c r="N124" s="257" t="str">
        <f>VLOOKUP($AO$74,'前回DT'!$B:$AO,'前回DT'!$AA$1,0)</f>
        <v>#REF!</v>
      </c>
      <c r="O124" s="256"/>
      <c r="P124" s="257" t="str">
        <f>VLOOKUP($AO$75,'前々回DT'!$B:$AO,'前々回DT'!$AA$1,0)</f>
        <v>#REF!</v>
      </c>
      <c r="Q124" s="256"/>
      <c r="R124" s="258"/>
      <c r="S124" s="255"/>
      <c r="T124" s="255"/>
      <c r="U124" s="255"/>
      <c r="V124" s="259"/>
      <c r="W124" s="259"/>
      <c r="X124" s="259"/>
      <c r="Y124" s="259"/>
      <c r="Z124" s="260"/>
      <c r="AA124" s="255"/>
      <c r="AB124" s="255"/>
      <c r="AC124" s="256"/>
      <c r="AD124" s="261" t="str">
        <f t="shared" si="3"/>
        <v>#REF!</v>
      </c>
      <c r="AE124" s="255"/>
      <c r="AF124" s="256"/>
      <c r="AG124" s="2"/>
      <c r="AH124" s="137" t="str">
        <f t="shared" si="4"/>
        <v>#REF!</v>
      </c>
      <c r="AI124" s="2">
        <f t="shared" si="6"/>
        <v>5</v>
      </c>
      <c r="AJ124" s="136" t="str">
        <f t="shared" si="5"/>
        <v>#REF!</v>
      </c>
      <c r="AK124" s="137"/>
      <c r="AL124" s="136"/>
      <c r="AM124" s="137"/>
      <c r="AN124" s="137"/>
      <c r="AO124" s="137"/>
      <c r="AP124" s="137"/>
      <c r="AQ124" s="137"/>
      <c r="AR124" s="137"/>
      <c r="AS124" s="137"/>
      <c r="AT124" s="137"/>
      <c r="AU124" s="137"/>
      <c r="AV124" s="137"/>
      <c r="AW124" s="137"/>
      <c r="AX124" s="1"/>
      <c r="AY124" s="1"/>
      <c r="AZ124" s="1"/>
    </row>
    <row r="125" ht="86.25" customHeight="1">
      <c r="A125" s="143" t="str">
        <f t="shared" si="2"/>
        <v>#REF!</v>
      </c>
      <c r="B125" s="107"/>
      <c r="C125" s="86"/>
      <c r="D125" s="253">
        <v>6.0</v>
      </c>
      <c r="E125" s="254" t="s">
        <v>124</v>
      </c>
      <c r="F125" s="255"/>
      <c r="G125" s="255"/>
      <c r="H125" s="255"/>
      <c r="I125" s="255"/>
      <c r="J125" s="255"/>
      <c r="K125" s="256"/>
      <c r="L125" s="257" t="str">
        <f>VLOOKUP($AO$73,'今回DT'!$B:$AO,'今回DT'!$AB$1,0)</f>
        <v>#REF!</v>
      </c>
      <c r="M125" s="256"/>
      <c r="N125" s="257" t="str">
        <f>VLOOKUP($AO$74,'前回DT'!$B:$AO,'前回DT'!$AB$1,0)</f>
        <v>#REF!</v>
      </c>
      <c r="O125" s="256"/>
      <c r="P125" s="257" t="str">
        <f>VLOOKUP($AO$75,'前々回DT'!$B:$AO,'前々回DT'!$AB$1,0)</f>
        <v>#REF!</v>
      </c>
      <c r="Q125" s="256"/>
      <c r="R125" s="258"/>
      <c r="S125" s="255"/>
      <c r="T125" s="255"/>
      <c r="U125" s="255"/>
      <c r="V125" s="259"/>
      <c r="W125" s="259"/>
      <c r="X125" s="259"/>
      <c r="Y125" s="259"/>
      <c r="Z125" s="260"/>
      <c r="AA125" s="255"/>
      <c r="AB125" s="255"/>
      <c r="AC125" s="256"/>
      <c r="AD125" s="261" t="str">
        <f t="shared" si="3"/>
        <v>#REF!</v>
      </c>
      <c r="AE125" s="255"/>
      <c r="AF125" s="256"/>
      <c r="AG125" s="262"/>
      <c r="AH125" s="137" t="str">
        <f t="shared" si="4"/>
        <v>#REF!</v>
      </c>
      <c r="AI125" s="2">
        <f t="shared" si="6"/>
        <v>6</v>
      </c>
      <c r="AJ125" s="136" t="str">
        <f t="shared" si="5"/>
        <v>#REF!</v>
      </c>
      <c r="AK125" s="137"/>
      <c r="AL125" s="136"/>
      <c r="AM125" s="137"/>
      <c r="AN125" s="137"/>
      <c r="AO125" s="137"/>
      <c r="AP125" s="137"/>
      <c r="AQ125" s="137"/>
      <c r="AR125" s="137"/>
      <c r="AS125" s="137"/>
      <c r="AT125" s="137"/>
      <c r="AU125" s="137"/>
      <c r="AV125" s="137"/>
      <c r="AW125" s="137"/>
      <c r="AX125" s="1"/>
      <c r="AY125" s="1"/>
      <c r="AZ125" s="1"/>
    </row>
    <row r="126" ht="86.25" customHeight="1">
      <c r="A126" s="143" t="str">
        <f t="shared" si="2"/>
        <v>#REF!</v>
      </c>
      <c r="B126" s="107"/>
      <c r="C126" s="86"/>
      <c r="D126" s="253">
        <v>7.0</v>
      </c>
      <c r="E126" s="254" t="s">
        <v>128</v>
      </c>
      <c r="F126" s="255"/>
      <c r="G126" s="255"/>
      <c r="H126" s="255"/>
      <c r="I126" s="255"/>
      <c r="J126" s="255"/>
      <c r="K126" s="256"/>
      <c r="L126" s="257" t="str">
        <f>VLOOKUP($AO$73,'今回DT'!$B:$AO,'今回DT'!$AC$1,0)</f>
        <v>#REF!</v>
      </c>
      <c r="M126" s="256"/>
      <c r="N126" s="257" t="str">
        <f>VLOOKUP($AO$74,'前回DT'!$B:$AO,'前回DT'!$AC$1,0)</f>
        <v>#REF!</v>
      </c>
      <c r="O126" s="256"/>
      <c r="P126" s="257" t="str">
        <f>VLOOKUP($AO$75,'前々回DT'!$B:$AO,'前々回DT'!$AC$1,0)</f>
        <v>#REF!</v>
      </c>
      <c r="Q126" s="256"/>
      <c r="R126" s="258"/>
      <c r="S126" s="255"/>
      <c r="T126" s="255"/>
      <c r="U126" s="255"/>
      <c r="V126" s="259"/>
      <c r="W126" s="259"/>
      <c r="X126" s="259"/>
      <c r="Y126" s="259"/>
      <c r="Z126" s="260"/>
      <c r="AA126" s="255"/>
      <c r="AB126" s="255"/>
      <c r="AC126" s="256"/>
      <c r="AD126" s="261" t="str">
        <f t="shared" si="3"/>
        <v>#REF!</v>
      </c>
      <c r="AE126" s="255"/>
      <c r="AF126" s="256"/>
      <c r="AG126" s="262"/>
      <c r="AH126" s="137" t="str">
        <f t="shared" si="4"/>
        <v>#REF!</v>
      </c>
      <c r="AI126" s="2">
        <f t="shared" si="6"/>
        <v>7</v>
      </c>
      <c r="AJ126" s="136" t="str">
        <f t="shared" si="5"/>
        <v>#REF!</v>
      </c>
      <c r="AK126" s="137"/>
      <c r="AL126" s="136"/>
      <c r="AM126" s="137"/>
      <c r="AN126" s="137"/>
      <c r="AO126" s="137"/>
      <c r="AP126" s="137"/>
      <c r="AQ126" s="137"/>
      <c r="AR126" s="137"/>
      <c r="AS126" s="137"/>
      <c r="AT126" s="137"/>
      <c r="AU126" s="137"/>
      <c r="AV126" s="137"/>
      <c r="AW126" s="137"/>
      <c r="AX126" s="1"/>
      <c r="AY126" s="1"/>
      <c r="AZ126" s="1"/>
    </row>
    <row r="127" ht="86.25" customHeight="1">
      <c r="A127" s="143" t="str">
        <f t="shared" si="2"/>
        <v>#REF!</v>
      </c>
      <c r="B127" s="107"/>
      <c r="C127" s="86"/>
      <c r="D127" s="253">
        <v>8.0</v>
      </c>
      <c r="E127" s="254" t="s">
        <v>130</v>
      </c>
      <c r="F127" s="255"/>
      <c r="G127" s="255"/>
      <c r="H127" s="255"/>
      <c r="I127" s="255"/>
      <c r="J127" s="255"/>
      <c r="K127" s="256"/>
      <c r="L127" s="257" t="str">
        <f>VLOOKUP($AO$73,'今回DT'!$B:$AO,'今回DT'!$AD$1,0)</f>
        <v>#REF!</v>
      </c>
      <c r="M127" s="256"/>
      <c r="N127" s="257" t="str">
        <f>VLOOKUP($AO$74,'前回DT'!$B:$AO,'前回DT'!$AD$1,0)</f>
        <v>#REF!</v>
      </c>
      <c r="O127" s="256"/>
      <c r="P127" s="257" t="str">
        <f>VLOOKUP($AO$75,'前々回DT'!$B:$AO,'前々回DT'!$AD$1,0)</f>
        <v>#REF!</v>
      </c>
      <c r="Q127" s="256"/>
      <c r="R127" s="258"/>
      <c r="S127" s="255"/>
      <c r="T127" s="255"/>
      <c r="U127" s="255"/>
      <c r="V127" s="259"/>
      <c r="W127" s="259"/>
      <c r="X127" s="259"/>
      <c r="Y127" s="259"/>
      <c r="Z127" s="260"/>
      <c r="AA127" s="255"/>
      <c r="AB127" s="255"/>
      <c r="AC127" s="256"/>
      <c r="AD127" s="261" t="str">
        <f t="shared" si="3"/>
        <v>#REF!</v>
      </c>
      <c r="AE127" s="255"/>
      <c r="AF127" s="256"/>
      <c r="AG127" s="262"/>
      <c r="AH127" s="137" t="str">
        <f t="shared" si="4"/>
        <v>#REF!</v>
      </c>
      <c r="AI127" s="2">
        <f t="shared" si="6"/>
        <v>8</v>
      </c>
      <c r="AJ127" s="136" t="str">
        <f t="shared" si="5"/>
        <v>#REF!</v>
      </c>
      <c r="AK127" s="137"/>
      <c r="AL127" s="136"/>
      <c r="AM127" s="137"/>
      <c r="AN127" s="137"/>
      <c r="AO127" s="137"/>
      <c r="AP127" s="137"/>
      <c r="AQ127" s="137"/>
      <c r="AR127" s="137"/>
      <c r="AS127" s="137"/>
      <c r="AT127" s="137"/>
      <c r="AU127" s="137"/>
      <c r="AV127" s="137"/>
      <c r="AW127" s="137"/>
      <c r="AX127" s="1"/>
      <c r="AY127" s="1"/>
      <c r="AZ127" s="1"/>
    </row>
    <row r="128" ht="86.25" customHeight="1">
      <c r="A128" s="143" t="str">
        <f t="shared" si="2"/>
        <v>#REF!</v>
      </c>
      <c r="B128" s="116"/>
      <c r="C128" s="92"/>
      <c r="D128" s="263">
        <v>9.0</v>
      </c>
      <c r="E128" s="264" t="s">
        <v>132</v>
      </c>
      <c r="F128" s="117"/>
      <c r="G128" s="117"/>
      <c r="H128" s="117"/>
      <c r="I128" s="117"/>
      <c r="J128" s="117"/>
      <c r="K128" s="92"/>
      <c r="L128" s="265" t="str">
        <f>VLOOKUP($AO$73,'今回DT'!$B:$AO,'今回DT'!$AE$1,0)</f>
        <v>#REF!</v>
      </c>
      <c r="M128" s="92"/>
      <c r="N128" s="265" t="str">
        <f>VLOOKUP($AO$74,'前回DT'!$B:$AO,'前回DT'!$AE$1,0)</f>
        <v>#REF!</v>
      </c>
      <c r="O128" s="92"/>
      <c r="P128" s="265" t="str">
        <f>VLOOKUP($AO$75,'前々回DT'!$B:$AO,'前々回DT'!$AE$1,0)</f>
        <v>#REF!</v>
      </c>
      <c r="Q128" s="92"/>
      <c r="R128" s="266"/>
      <c r="S128" s="267"/>
      <c r="T128" s="267"/>
      <c r="U128" s="267"/>
      <c r="V128" s="268"/>
      <c r="W128" s="268"/>
      <c r="X128" s="268"/>
      <c r="Y128" s="268"/>
      <c r="Z128" s="269"/>
      <c r="AA128" s="267"/>
      <c r="AB128" s="267"/>
      <c r="AC128" s="270"/>
      <c r="AD128" s="271" t="str">
        <f t="shared" si="3"/>
        <v>#REF!</v>
      </c>
      <c r="AE128" s="117"/>
      <c r="AF128" s="92"/>
      <c r="AG128" s="262"/>
      <c r="AH128" s="137" t="str">
        <f t="shared" si="4"/>
        <v>#REF!</v>
      </c>
      <c r="AI128" s="2">
        <f t="shared" si="6"/>
        <v>9</v>
      </c>
      <c r="AJ128" s="136" t="str">
        <f t="shared" si="5"/>
        <v>#REF!</v>
      </c>
      <c r="AK128" s="137"/>
      <c r="AL128" s="136"/>
      <c r="AM128" s="137"/>
      <c r="AN128" s="137"/>
      <c r="AO128" s="137"/>
      <c r="AP128" s="137"/>
      <c r="AQ128" s="137"/>
      <c r="AR128" s="137"/>
      <c r="AS128" s="137"/>
      <c r="AT128" s="137"/>
      <c r="AU128" s="137"/>
      <c r="AV128" s="137"/>
      <c r="AW128" s="137"/>
      <c r="AX128" s="1"/>
      <c r="AY128" s="1"/>
      <c r="AZ128" s="1"/>
    </row>
    <row r="129" ht="41.25" customHeight="1">
      <c r="A129" s="143"/>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262"/>
      <c r="AH129" s="137"/>
      <c r="AI129" s="2"/>
      <c r="AJ129" s="136"/>
      <c r="AK129" s="137"/>
      <c r="AL129" s="136"/>
      <c r="AM129" s="137"/>
      <c r="AN129" s="137"/>
      <c r="AO129" s="137"/>
      <c r="AP129" s="137"/>
      <c r="AQ129" s="137"/>
      <c r="AR129" s="137"/>
      <c r="AS129" s="137"/>
      <c r="AT129" s="137"/>
      <c r="AU129" s="137"/>
      <c r="AV129" s="137"/>
      <c r="AW129" s="137"/>
      <c r="AX129" s="1"/>
      <c r="AY129" s="1"/>
      <c r="AZ129" s="1"/>
    </row>
    <row r="130" ht="86.25" customHeight="1">
      <c r="A130" s="143" t="str">
        <f t="shared" ref="A130:A135" si="7">RANK(AJ130,$AJ$120:$AJ$140)</f>
        <v>#REF!</v>
      </c>
      <c r="B130" s="245" t="s">
        <v>254</v>
      </c>
      <c r="C130" s="105"/>
      <c r="D130" s="241">
        <v>10.0</v>
      </c>
      <c r="E130" s="246" t="s">
        <v>136</v>
      </c>
      <c r="F130" s="104"/>
      <c r="G130" s="104"/>
      <c r="H130" s="104"/>
      <c r="I130" s="104"/>
      <c r="J130" s="104"/>
      <c r="K130" s="105"/>
      <c r="L130" s="247" t="str">
        <f>VLOOKUP($AO$73,'今回DT'!$B:$AO,'今回DT'!$AF$1,0)</f>
        <v>#REF!</v>
      </c>
      <c r="M130" s="105"/>
      <c r="N130" s="247" t="str">
        <f>VLOOKUP($AO$74,'前回DT'!$B:$AO,'前回DT'!$AF$1,0)</f>
        <v>#REF!</v>
      </c>
      <c r="O130" s="105"/>
      <c r="P130" s="247" t="str">
        <f>VLOOKUP($AO$75,'前々回DT'!$B:$AO,'前々回DT'!$AF$1,0)</f>
        <v>#REF!</v>
      </c>
      <c r="Q130" s="105"/>
      <c r="R130" s="248"/>
      <c r="S130" s="249"/>
      <c r="T130" s="249"/>
      <c r="U130" s="249"/>
      <c r="V130" s="250"/>
      <c r="W130" s="250"/>
      <c r="X130" s="250"/>
      <c r="Y130" s="250"/>
      <c r="Z130" s="251"/>
      <c r="AA130" s="249"/>
      <c r="AB130" s="249"/>
      <c r="AC130" s="252"/>
      <c r="AD130" s="169" t="str">
        <f t="shared" ref="AD130:AD135" si="8">IF($L130&lt;'平均データ'!$A$29,'平均データ'!$B$29,IF($L130&lt;'平均データ'!$A$30,$AK$82,IF($L130&lt;'平均データ'!$A$31,'平均データ'!$B$30,IF($L130&lt;'平均データ'!$A$32,'平均データ'!$B$31,IF($L130&lt;'平均データ'!$A$33,'平均データ'!$B$32,IF($L130&lt;'平均データ'!$A$34,'平均データ'!$B$33,IF($L130&lt;'平均データ'!$A$35,'平均データ'!$B$34,IF($L130&lt;'平均データ'!$A$36,'平均データ'!$B$35,IF($L130&lt;'平均データ'!$A$37,'平均データ'!$B$36,IF($L130&lt;'平均データ'!$A$38,'平均データ'!$B$37,IF($L130&lt;'平均データ'!$A$39,'平均データ'!$B$38,'平均データ'!$B$39)))))))))))</f>
        <v>#REF!</v>
      </c>
      <c r="AE130" s="104"/>
      <c r="AF130" s="105"/>
      <c r="AG130" s="262"/>
      <c r="AH130" s="137" t="str">
        <f t="shared" ref="AH130:AH135" si="9">RANK(L130,$L$120:$M$140,1)</f>
        <v>#REF!</v>
      </c>
      <c r="AI130" s="2">
        <f t="shared" ref="AI130:AI135" si="10">COUNTIF($L$120:M130,L130)</f>
        <v>10</v>
      </c>
      <c r="AJ130" s="136" t="str">
        <f t="shared" ref="AJ130:AJ135" si="11">AH130*100000+AI130</f>
        <v>#REF!</v>
      </c>
      <c r="AK130" s="137"/>
      <c r="AL130" s="136"/>
      <c r="AM130" s="137"/>
      <c r="AN130" s="137"/>
      <c r="AO130" s="137"/>
      <c r="AP130" s="137"/>
      <c r="AQ130" s="137"/>
      <c r="AR130" s="137"/>
      <c r="AS130" s="137"/>
      <c r="AT130" s="137"/>
      <c r="AU130" s="137"/>
      <c r="AV130" s="137"/>
      <c r="AW130" s="137"/>
      <c r="AX130" s="1"/>
      <c r="AY130" s="1"/>
      <c r="AZ130" s="1"/>
    </row>
    <row r="131" ht="86.25" customHeight="1">
      <c r="A131" s="143" t="str">
        <f t="shared" si="7"/>
        <v>#REF!</v>
      </c>
      <c r="B131" s="107"/>
      <c r="C131" s="86"/>
      <c r="D131" s="253">
        <v>11.0</v>
      </c>
      <c r="E131" s="254" t="s">
        <v>140</v>
      </c>
      <c r="F131" s="255"/>
      <c r="G131" s="255"/>
      <c r="H131" s="255"/>
      <c r="I131" s="255"/>
      <c r="J131" s="255"/>
      <c r="K131" s="256"/>
      <c r="L131" s="257" t="str">
        <f>VLOOKUP($AO$73,'今回DT'!$B:$AO,'今回DT'!$AG$1,0)</f>
        <v>#REF!</v>
      </c>
      <c r="M131" s="256"/>
      <c r="N131" s="257" t="str">
        <f>VLOOKUP($AO$74,'前回DT'!$B:$AO,'前回DT'!$AG$1,0)</f>
        <v>#REF!</v>
      </c>
      <c r="O131" s="256"/>
      <c r="P131" s="257" t="str">
        <f>VLOOKUP($AO$75,'前々回DT'!$B:$AO,'前々回DT'!$AG$1,0)</f>
        <v>#REF!</v>
      </c>
      <c r="Q131" s="256"/>
      <c r="R131" s="258"/>
      <c r="S131" s="255"/>
      <c r="T131" s="255"/>
      <c r="U131" s="255"/>
      <c r="V131" s="259"/>
      <c r="W131" s="259"/>
      <c r="X131" s="259"/>
      <c r="Y131" s="259"/>
      <c r="Z131" s="260"/>
      <c r="AA131" s="255"/>
      <c r="AB131" s="255"/>
      <c r="AC131" s="256"/>
      <c r="AD131" s="261" t="str">
        <f t="shared" si="8"/>
        <v>#REF!</v>
      </c>
      <c r="AE131" s="255"/>
      <c r="AF131" s="256"/>
      <c r="AG131" s="262"/>
      <c r="AH131" s="137" t="str">
        <f t="shared" si="9"/>
        <v>#REF!</v>
      </c>
      <c r="AI131" s="2">
        <f t="shared" si="10"/>
        <v>11</v>
      </c>
      <c r="AJ131" s="136" t="str">
        <f t="shared" si="11"/>
        <v>#REF!</v>
      </c>
      <c r="AK131" s="137"/>
      <c r="AL131" s="136"/>
      <c r="AM131" s="137"/>
      <c r="AN131" s="137"/>
      <c r="AO131" s="137"/>
      <c r="AP131" s="137"/>
      <c r="AQ131" s="137"/>
      <c r="AR131" s="137"/>
      <c r="AS131" s="137"/>
      <c r="AT131" s="137"/>
      <c r="AU131" s="137"/>
      <c r="AV131" s="137"/>
      <c r="AW131" s="137"/>
      <c r="AX131" s="1"/>
      <c r="AY131" s="1"/>
      <c r="AZ131" s="1"/>
    </row>
    <row r="132" ht="86.25" customHeight="1">
      <c r="A132" s="143" t="str">
        <f t="shared" si="7"/>
        <v>#REF!</v>
      </c>
      <c r="B132" s="107"/>
      <c r="C132" s="86"/>
      <c r="D132" s="253">
        <v>12.0</v>
      </c>
      <c r="E132" s="254" t="s">
        <v>144</v>
      </c>
      <c r="F132" s="255"/>
      <c r="G132" s="255"/>
      <c r="H132" s="255"/>
      <c r="I132" s="255"/>
      <c r="J132" s="255"/>
      <c r="K132" s="256"/>
      <c r="L132" s="257" t="str">
        <f>VLOOKUP($AO$73,'今回DT'!$B:$AO,'今回DT'!$AH$1,0)</f>
        <v>#REF!</v>
      </c>
      <c r="M132" s="256"/>
      <c r="N132" s="257" t="str">
        <f>VLOOKUP($AO$74,'前回DT'!$B:$AO,'前回DT'!$AH$1,0)</f>
        <v>#REF!</v>
      </c>
      <c r="O132" s="256"/>
      <c r="P132" s="257" t="str">
        <f>VLOOKUP($AO$75,'前々回DT'!$B:$AO,'前々回DT'!$AH$1,0)</f>
        <v>#REF!</v>
      </c>
      <c r="Q132" s="256"/>
      <c r="R132" s="258"/>
      <c r="S132" s="255"/>
      <c r="T132" s="255"/>
      <c r="U132" s="255"/>
      <c r="V132" s="259"/>
      <c r="W132" s="259"/>
      <c r="X132" s="259"/>
      <c r="Y132" s="259"/>
      <c r="Z132" s="260"/>
      <c r="AA132" s="255"/>
      <c r="AB132" s="255"/>
      <c r="AC132" s="256"/>
      <c r="AD132" s="261" t="str">
        <f t="shared" si="8"/>
        <v>#REF!</v>
      </c>
      <c r="AE132" s="255"/>
      <c r="AF132" s="256"/>
      <c r="AG132" s="262"/>
      <c r="AH132" s="137" t="str">
        <f t="shared" si="9"/>
        <v>#REF!</v>
      </c>
      <c r="AI132" s="2">
        <f t="shared" si="10"/>
        <v>12</v>
      </c>
      <c r="AJ132" s="136" t="str">
        <f t="shared" si="11"/>
        <v>#REF!</v>
      </c>
      <c r="AK132" s="137"/>
      <c r="AL132" s="136"/>
      <c r="AM132" s="137"/>
      <c r="AN132" s="137"/>
      <c r="AO132" s="137"/>
      <c r="AP132" s="137"/>
      <c r="AQ132" s="137"/>
      <c r="AR132" s="137"/>
      <c r="AS132" s="137"/>
      <c r="AT132" s="137"/>
      <c r="AU132" s="137"/>
      <c r="AV132" s="137"/>
      <c r="AW132" s="137"/>
      <c r="AX132" s="1"/>
      <c r="AY132" s="1"/>
      <c r="AZ132" s="1"/>
    </row>
    <row r="133" ht="86.25" customHeight="1">
      <c r="A133" s="143" t="str">
        <f t="shared" si="7"/>
        <v>#REF!</v>
      </c>
      <c r="B133" s="107"/>
      <c r="C133" s="86"/>
      <c r="D133" s="253">
        <v>13.0</v>
      </c>
      <c r="E133" s="254" t="s">
        <v>148</v>
      </c>
      <c r="F133" s="255"/>
      <c r="G133" s="255"/>
      <c r="H133" s="255"/>
      <c r="I133" s="255"/>
      <c r="J133" s="255"/>
      <c r="K133" s="256"/>
      <c r="L133" s="257" t="str">
        <f>VLOOKUP($AO$73,'今回DT'!$B:$AO,'今回DT'!$AI$1,0)</f>
        <v>#REF!</v>
      </c>
      <c r="M133" s="256"/>
      <c r="N133" s="257" t="str">
        <f>VLOOKUP($AO$74,'前回DT'!$B:$AO,'前回DT'!$AI$1,0)</f>
        <v>#REF!</v>
      </c>
      <c r="O133" s="256"/>
      <c r="P133" s="257" t="str">
        <f>VLOOKUP($AO$75,'前々回DT'!$B:$AO,'前々回DT'!$AI$1,0)</f>
        <v>#REF!</v>
      </c>
      <c r="Q133" s="256"/>
      <c r="R133" s="258"/>
      <c r="S133" s="255"/>
      <c r="T133" s="255"/>
      <c r="U133" s="255"/>
      <c r="V133" s="259"/>
      <c r="W133" s="259"/>
      <c r="X133" s="259"/>
      <c r="Y133" s="259"/>
      <c r="Z133" s="260"/>
      <c r="AA133" s="255"/>
      <c r="AB133" s="255"/>
      <c r="AC133" s="256"/>
      <c r="AD133" s="261" t="str">
        <f t="shared" si="8"/>
        <v>#REF!</v>
      </c>
      <c r="AE133" s="255"/>
      <c r="AF133" s="256"/>
      <c r="AG133" s="262"/>
      <c r="AH133" s="137" t="str">
        <f t="shared" si="9"/>
        <v>#REF!</v>
      </c>
      <c r="AI133" s="2">
        <f t="shared" si="10"/>
        <v>13</v>
      </c>
      <c r="AJ133" s="136" t="str">
        <f t="shared" si="11"/>
        <v>#REF!</v>
      </c>
      <c r="AK133" s="137"/>
      <c r="AL133" s="136"/>
      <c r="AM133" s="137"/>
      <c r="AN133" s="137"/>
      <c r="AO133" s="137"/>
      <c r="AP133" s="137"/>
      <c r="AQ133" s="137"/>
      <c r="AR133" s="137"/>
      <c r="AS133" s="137"/>
      <c r="AT133" s="137"/>
      <c r="AU133" s="137"/>
      <c r="AV133" s="137"/>
      <c r="AW133" s="137"/>
      <c r="AX133" s="1"/>
      <c r="AY133" s="1"/>
      <c r="AZ133" s="1"/>
    </row>
    <row r="134" ht="86.25" customHeight="1">
      <c r="A134" s="143" t="str">
        <f t="shared" si="7"/>
        <v>#REF!</v>
      </c>
      <c r="B134" s="107"/>
      <c r="C134" s="86"/>
      <c r="D134" s="253">
        <v>14.0</v>
      </c>
      <c r="E134" s="254" t="s">
        <v>152</v>
      </c>
      <c r="F134" s="255"/>
      <c r="G134" s="255"/>
      <c r="H134" s="255"/>
      <c r="I134" s="255"/>
      <c r="J134" s="255"/>
      <c r="K134" s="256"/>
      <c r="L134" s="257" t="str">
        <f>VLOOKUP($AO$73,'今回DT'!$B:$AO,'今回DT'!$AJ$1,0)</f>
        <v>#REF!</v>
      </c>
      <c r="M134" s="256"/>
      <c r="N134" s="257" t="str">
        <f>VLOOKUP($AO$74,'前回DT'!$B:$AO,'前回DT'!$AJ$1,0)</f>
        <v>#REF!</v>
      </c>
      <c r="O134" s="256"/>
      <c r="P134" s="257" t="str">
        <f>VLOOKUP($AO$75,'前々回DT'!$B:$AO,'前々回DT'!$AJ$1,0)</f>
        <v>#REF!</v>
      </c>
      <c r="Q134" s="256"/>
      <c r="R134" s="258"/>
      <c r="S134" s="255"/>
      <c r="T134" s="255"/>
      <c r="U134" s="255"/>
      <c r="V134" s="259"/>
      <c r="W134" s="259"/>
      <c r="X134" s="259"/>
      <c r="Y134" s="259"/>
      <c r="Z134" s="260"/>
      <c r="AA134" s="255"/>
      <c r="AB134" s="255"/>
      <c r="AC134" s="256"/>
      <c r="AD134" s="261" t="str">
        <f t="shared" si="8"/>
        <v>#REF!</v>
      </c>
      <c r="AE134" s="255"/>
      <c r="AF134" s="256"/>
      <c r="AG134" s="262"/>
      <c r="AH134" s="137" t="str">
        <f t="shared" si="9"/>
        <v>#REF!</v>
      </c>
      <c r="AI134" s="2">
        <f t="shared" si="10"/>
        <v>14</v>
      </c>
      <c r="AJ134" s="136" t="str">
        <f t="shared" si="11"/>
        <v>#REF!</v>
      </c>
      <c r="AK134" s="137"/>
      <c r="AL134" s="136"/>
      <c r="AM134" s="137"/>
      <c r="AN134" s="137"/>
      <c r="AO134" s="137"/>
      <c r="AP134" s="137"/>
      <c r="AQ134" s="137"/>
      <c r="AR134" s="137"/>
      <c r="AS134" s="137"/>
      <c r="AT134" s="137"/>
      <c r="AU134" s="137"/>
      <c r="AV134" s="137"/>
      <c r="AW134" s="137"/>
      <c r="AX134" s="1"/>
      <c r="AY134" s="1"/>
      <c r="AZ134" s="1"/>
    </row>
    <row r="135" ht="86.25" customHeight="1">
      <c r="A135" s="143" t="str">
        <f t="shared" si="7"/>
        <v>#REF!</v>
      </c>
      <c r="B135" s="116"/>
      <c r="C135" s="92"/>
      <c r="D135" s="263">
        <v>15.0</v>
      </c>
      <c r="E135" s="264" t="s">
        <v>159</v>
      </c>
      <c r="F135" s="117"/>
      <c r="G135" s="117"/>
      <c r="H135" s="117"/>
      <c r="I135" s="117"/>
      <c r="J135" s="117"/>
      <c r="K135" s="92"/>
      <c r="L135" s="265" t="str">
        <f>VLOOKUP($AO$73,'今回DT'!$B:$AO,'今回DT'!$AK$1,0)</f>
        <v>#REF!</v>
      </c>
      <c r="M135" s="92"/>
      <c r="N135" s="265" t="str">
        <f>VLOOKUP($AO$74,'前回DT'!$B:$AO,'前回DT'!$AK$1,0)</f>
        <v>#REF!</v>
      </c>
      <c r="O135" s="92"/>
      <c r="P135" s="265" t="str">
        <f>VLOOKUP($AO$75,'前々回DT'!$B:$AO,'前々回DT'!$AK$1,0)</f>
        <v>#REF!</v>
      </c>
      <c r="Q135" s="92"/>
      <c r="R135" s="266"/>
      <c r="S135" s="267"/>
      <c r="T135" s="267"/>
      <c r="U135" s="267"/>
      <c r="V135" s="268"/>
      <c r="W135" s="268"/>
      <c r="X135" s="268"/>
      <c r="Y135" s="268"/>
      <c r="Z135" s="269"/>
      <c r="AA135" s="267"/>
      <c r="AB135" s="267"/>
      <c r="AC135" s="270"/>
      <c r="AD135" s="271" t="str">
        <f t="shared" si="8"/>
        <v>#REF!</v>
      </c>
      <c r="AE135" s="117"/>
      <c r="AF135" s="92"/>
      <c r="AG135" s="262"/>
      <c r="AH135" s="137" t="str">
        <f t="shared" si="9"/>
        <v>#REF!</v>
      </c>
      <c r="AI135" s="2">
        <f t="shared" si="10"/>
        <v>15</v>
      </c>
      <c r="AJ135" s="136" t="str">
        <f t="shared" si="11"/>
        <v>#REF!</v>
      </c>
      <c r="AK135" s="137"/>
      <c r="AL135" s="136"/>
      <c r="AM135" s="137"/>
      <c r="AN135" s="137"/>
      <c r="AO135" s="137"/>
      <c r="AP135" s="137"/>
      <c r="AQ135" s="137"/>
      <c r="AR135" s="137"/>
      <c r="AS135" s="137"/>
      <c r="AT135" s="137"/>
      <c r="AU135" s="137"/>
      <c r="AV135" s="137"/>
      <c r="AW135" s="137"/>
      <c r="AX135" s="1"/>
      <c r="AY135" s="1"/>
      <c r="AZ135" s="1"/>
    </row>
    <row r="136" ht="41.25" customHeight="1">
      <c r="A136" s="143"/>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262"/>
      <c r="AH136" s="137"/>
      <c r="AI136" s="2"/>
      <c r="AJ136" s="136"/>
      <c r="AK136" s="137"/>
      <c r="AL136" s="136"/>
      <c r="AM136" s="137"/>
      <c r="AN136" s="137"/>
      <c r="AO136" s="137"/>
      <c r="AP136" s="137"/>
      <c r="AQ136" s="137"/>
      <c r="AR136" s="137"/>
      <c r="AS136" s="137"/>
      <c r="AT136" s="137"/>
      <c r="AU136" s="137"/>
      <c r="AV136" s="137"/>
      <c r="AW136" s="137"/>
      <c r="AX136" s="1"/>
      <c r="AY136" s="1"/>
      <c r="AZ136" s="1"/>
    </row>
    <row r="137" ht="86.25" customHeight="1">
      <c r="A137" s="143" t="str">
        <f t="shared" ref="A137:A140" si="12">RANK(AJ137,$AJ$120:$AJ$140)</f>
        <v>#REF!</v>
      </c>
      <c r="B137" s="245" t="s">
        <v>171</v>
      </c>
      <c r="C137" s="105"/>
      <c r="D137" s="241">
        <v>16.0</v>
      </c>
      <c r="E137" s="246" t="s">
        <v>173</v>
      </c>
      <c r="F137" s="104"/>
      <c r="G137" s="104"/>
      <c r="H137" s="104"/>
      <c r="I137" s="104"/>
      <c r="J137" s="104"/>
      <c r="K137" s="105"/>
      <c r="L137" s="247" t="str">
        <f>VLOOKUP($AO$73,'今回DT'!$B:$AO,'今回DT'!$AL$1,0)</f>
        <v>#REF!</v>
      </c>
      <c r="M137" s="105"/>
      <c r="N137" s="247" t="str">
        <f>VLOOKUP($AO$74,'前回DT'!$B:$AO,'前回DT'!$AL$1,0)</f>
        <v>#REF!</v>
      </c>
      <c r="O137" s="105"/>
      <c r="P137" s="247" t="str">
        <f>VLOOKUP($AO$75,'前々回DT'!$B:$AO,'前々回DT'!$AL$1,0)</f>
        <v>#REF!</v>
      </c>
      <c r="Q137" s="105"/>
      <c r="R137" s="248"/>
      <c r="S137" s="249"/>
      <c r="T137" s="249"/>
      <c r="U137" s="249"/>
      <c r="V137" s="250"/>
      <c r="W137" s="250"/>
      <c r="X137" s="250"/>
      <c r="Y137" s="250"/>
      <c r="Z137" s="251"/>
      <c r="AA137" s="249"/>
      <c r="AB137" s="249"/>
      <c r="AC137" s="252"/>
      <c r="AD137" s="169" t="str">
        <f t="shared" ref="AD137:AD140" si="13">IF($L137&lt;'平均データ'!$A$29,'平均データ'!$B$29,IF($L137&lt;'平均データ'!$A$30,$AK$82,IF($L137&lt;'平均データ'!$A$31,'平均データ'!$B$30,IF($L137&lt;'平均データ'!$A$32,'平均データ'!$B$31,IF($L137&lt;'平均データ'!$A$33,'平均データ'!$B$32,IF($L137&lt;'平均データ'!$A$34,'平均データ'!$B$33,IF($L137&lt;'平均データ'!$A$35,'平均データ'!$B$34,IF($L137&lt;'平均データ'!$A$36,'平均データ'!$B$35,IF($L137&lt;'平均データ'!$A$37,'平均データ'!$B$36,IF($L137&lt;'平均データ'!$A$38,'平均データ'!$B$37,IF($L137&lt;'平均データ'!$A$39,'平均データ'!$B$38,'平均データ'!$B$39)))))))))))</f>
        <v>#REF!</v>
      </c>
      <c r="AE137" s="104"/>
      <c r="AF137" s="105"/>
      <c r="AG137" s="262"/>
      <c r="AH137" s="137" t="str">
        <f t="shared" ref="AH137:AH140" si="14">RANK(L137,$L$120:$M$140,1)</f>
        <v>#REF!</v>
      </c>
      <c r="AI137" s="2">
        <f t="shared" ref="AI137:AI140" si="15">COUNTIF($L$120:M137,L137)</f>
        <v>16</v>
      </c>
      <c r="AJ137" s="136" t="str">
        <f t="shared" ref="AJ137:AJ140" si="16">AH137*100000+AI137</f>
        <v>#REF!</v>
      </c>
      <c r="AK137" s="137"/>
      <c r="AL137" s="136"/>
      <c r="AM137" s="137"/>
      <c r="AN137" s="137"/>
      <c r="AO137" s="137"/>
      <c r="AP137" s="137"/>
      <c r="AQ137" s="137"/>
      <c r="AR137" s="137"/>
      <c r="AS137" s="137"/>
      <c r="AT137" s="137"/>
      <c r="AU137" s="137"/>
      <c r="AV137" s="137"/>
      <c r="AW137" s="137"/>
      <c r="AX137" s="1"/>
      <c r="AY137" s="1"/>
      <c r="AZ137" s="1"/>
    </row>
    <row r="138" ht="86.25" customHeight="1">
      <c r="A138" s="143" t="str">
        <f t="shared" si="12"/>
        <v>#REF!</v>
      </c>
      <c r="B138" s="107"/>
      <c r="C138" s="86"/>
      <c r="D138" s="253">
        <v>17.0</v>
      </c>
      <c r="E138" s="254" t="s">
        <v>177</v>
      </c>
      <c r="F138" s="255"/>
      <c r="G138" s="255"/>
      <c r="H138" s="255"/>
      <c r="I138" s="255"/>
      <c r="J138" s="255"/>
      <c r="K138" s="256"/>
      <c r="L138" s="257" t="str">
        <f>VLOOKUP($AO$73,'今回DT'!$B:$AO,'今回DT'!$AM$1,0)</f>
        <v>#REF!</v>
      </c>
      <c r="M138" s="256"/>
      <c r="N138" s="257" t="str">
        <f>VLOOKUP($AO$74,'前回DT'!$B:$AO,'前回DT'!$AM$1,0)</f>
        <v>#REF!</v>
      </c>
      <c r="O138" s="256"/>
      <c r="P138" s="257" t="str">
        <f>VLOOKUP($AO$75,'前々回DT'!$B:$AO,'前々回DT'!$AM$1,0)</f>
        <v>#REF!</v>
      </c>
      <c r="Q138" s="256"/>
      <c r="R138" s="258"/>
      <c r="S138" s="255"/>
      <c r="T138" s="255"/>
      <c r="U138" s="255"/>
      <c r="V138" s="259"/>
      <c r="W138" s="259"/>
      <c r="X138" s="259"/>
      <c r="Y138" s="259"/>
      <c r="Z138" s="260"/>
      <c r="AA138" s="255"/>
      <c r="AB138" s="255"/>
      <c r="AC138" s="256"/>
      <c r="AD138" s="261" t="str">
        <f t="shared" si="13"/>
        <v>#REF!</v>
      </c>
      <c r="AE138" s="255"/>
      <c r="AF138" s="256"/>
      <c r="AG138" s="262"/>
      <c r="AH138" s="137" t="str">
        <f t="shared" si="14"/>
        <v>#REF!</v>
      </c>
      <c r="AI138" s="2">
        <f t="shared" si="15"/>
        <v>17</v>
      </c>
      <c r="AJ138" s="136" t="str">
        <f t="shared" si="16"/>
        <v>#REF!</v>
      </c>
      <c r="AK138" s="137"/>
      <c r="AL138" s="136"/>
      <c r="AM138" s="137"/>
      <c r="AN138" s="137"/>
      <c r="AO138" s="137"/>
      <c r="AP138" s="137"/>
      <c r="AQ138" s="137"/>
      <c r="AR138" s="137"/>
      <c r="AS138" s="137"/>
      <c r="AT138" s="137"/>
      <c r="AU138" s="137"/>
      <c r="AV138" s="137"/>
      <c r="AW138" s="137"/>
      <c r="AX138" s="1"/>
      <c r="AY138" s="1"/>
      <c r="AZ138" s="1"/>
    </row>
    <row r="139" ht="86.25" customHeight="1">
      <c r="A139" s="143" t="str">
        <f t="shared" si="12"/>
        <v>#REF!</v>
      </c>
      <c r="B139" s="107"/>
      <c r="C139" s="86"/>
      <c r="D139" s="253">
        <v>18.0</v>
      </c>
      <c r="E139" s="254" t="s">
        <v>255</v>
      </c>
      <c r="F139" s="255"/>
      <c r="G139" s="255"/>
      <c r="H139" s="255"/>
      <c r="I139" s="255"/>
      <c r="J139" s="255"/>
      <c r="K139" s="256"/>
      <c r="L139" s="257" t="str">
        <f>VLOOKUP($AO$73,'今回DT'!$B:$AO,'今回DT'!$AN$1,0)</f>
        <v>#REF!</v>
      </c>
      <c r="M139" s="256"/>
      <c r="N139" s="257" t="str">
        <f>VLOOKUP($AO$74,'前回DT'!$B:$AO,'前回DT'!$AN$1,0)</f>
        <v>#REF!</v>
      </c>
      <c r="O139" s="256"/>
      <c r="P139" s="257" t="str">
        <f>VLOOKUP($AO$75,'前々回DT'!$B:$AO,'前々回DT'!$AN$1,0)</f>
        <v>#REF!</v>
      </c>
      <c r="Q139" s="256"/>
      <c r="R139" s="258"/>
      <c r="S139" s="255"/>
      <c r="T139" s="255"/>
      <c r="U139" s="255"/>
      <c r="V139" s="259"/>
      <c r="W139" s="259"/>
      <c r="X139" s="259"/>
      <c r="Y139" s="259"/>
      <c r="Z139" s="260"/>
      <c r="AA139" s="255"/>
      <c r="AB139" s="255"/>
      <c r="AC139" s="256"/>
      <c r="AD139" s="261" t="str">
        <f t="shared" si="13"/>
        <v>#REF!</v>
      </c>
      <c r="AE139" s="255"/>
      <c r="AF139" s="256"/>
      <c r="AG139" s="262"/>
      <c r="AH139" s="137" t="str">
        <f t="shared" si="14"/>
        <v>#REF!</v>
      </c>
      <c r="AI139" s="2">
        <f t="shared" si="15"/>
        <v>18</v>
      </c>
      <c r="AJ139" s="136" t="str">
        <f t="shared" si="16"/>
        <v>#REF!</v>
      </c>
      <c r="AK139" s="137"/>
      <c r="AL139" s="136"/>
      <c r="AM139" s="137"/>
      <c r="AN139" s="137"/>
      <c r="AO139" s="137"/>
      <c r="AP139" s="137"/>
      <c r="AQ139" s="137"/>
      <c r="AR139" s="137"/>
      <c r="AS139" s="137"/>
      <c r="AT139" s="137"/>
      <c r="AU139" s="137"/>
      <c r="AV139" s="137"/>
      <c r="AW139" s="137"/>
      <c r="AX139" s="1"/>
      <c r="AY139" s="1"/>
      <c r="AZ139" s="1"/>
    </row>
    <row r="140" ht="86.25" customHeight="1">
      <c r="A140" s="143" t="str">
        <f t="shared" si="12"/>
        <v>#REF!</v>
      </c>
      <c r="B140" s="116"/>
      <c r="C140" s="92"/>
      <c r="D140" s="263">
        <v>19.0</v>
      </c>
      <c r="E140" s="264" t="s">
        <v>256</v>
      </c>
      <c r="F140" s="117"/>
      <c r="G140" s="117"/>
      <c r="H140" s="117"/>
      <c r="I140" s="117"/>
      <c r="J140" s="117"/>
      <c r="K140" s="92"/>
      <c r="L140" s="265" t="str">
        <f>VLOOKUP($AO$73,'今回DT'!$B:$AO,'今回DT'!$AO$1,0)</f>
        <v>#REF!</v>
      </c>
      <c r="M140" s="92"/>
      <c r="N140" s="265" t="str">
        <f>VLOOKUP($AO$74,'前回DT'!$B:$AO,'前回DT'!$AO$1,0)</f>
        <v>#REF!</v>
      </c>
      <c r="O140" s="92"/>
      <c r="P140" s="265" t="str">
        <f>VLOOKUP($AO$75,'前々回DT'!$B:$AO,'前々回DT'!$AO$1,0)</f>
        <v>#REF!</v>
      </c>
      <c r="Q140" s="92"/>
      <c r="R140" s="266"/>
      <c r="S140" s="267"/>
      <c r="T140" s="267"/>
      <c r="U140" s="267"/>
      <c r="V140" s="268"/>
      <c r="W140" s="268"/>
      <c r="X140" s="268"/>
      <c r="Y140" s="268"/>
      <c r="Z140" s="269"/>
      <c r="AA140" s="267"/>
      <c r="AB140" s="267"/>
      <c r="AC140" s="270"/>
      <c r="AD140" s="271" t="str">
        <f t="shared" si="13"/>
        <v>#REF!</v>
      </c>
      <c r="AE140" s="117"/>
      <c r="AF140" s="92"/>
      <c r="AG140" s="262"/>
      <c r="AH140" s="137" t="str">
        <f t="shared" si="14"/>
        <v>#REF!</v>
      </c>
      <c r="AI140" s="2">
        <f t="shared" si="15"/>
        <v>19</v>
      </c>
      <c r="AJ140" s="136" t="str">
        <f t="shared" si="16"/>
        <v>#REF!</v>
      </c>
      <c r="AK140" s="137"/>
      <c r="AL140" s="136"/>
      <c r="AM140" s="137"/>
      <c r="AN140" s="137"/>
      <c r="AO140" s="137"/>
      <c r="AP140" s="137"/>
      <c r="AQ140" s="137"/>
      <c r="AR140" s="137"/>
      <c r="AS140" s="137"/>
      <c r="AT140" s="137"/>
      <c r="AU140" s="137"/>
      <c r="AV140" s="137"/>
      <c r="AW140" s="137"/>
      <c r="AX140" s="1"/>
      <c r="AY140" s="1"/>
      <c r="AZ140" s="1"/>
    </row>
    <row r="141" ht="41.25" customHeight="1">
      <c r="A141" s="2"/>
      <c r="B141" s="272"/>
      <c r="C141" s="272"/>
      <c r="D141" s="272"/>
      <c r="E141" s="272"/>
      <c r="F141" s="272"/>
      <c r="G141" s="272"/>
      <c r="H141" s="272"/>
      <c r="I141" s="272"/>
      <c r="J141" s="272"/>
      <c r="K141" s="272"/>
      <c r="L141" s="272"/>
      <c r="M141" s="272"/>
      <c r="N141" s="272"/>
      <c r="O141" s="272"/>
      <c r="P141" s="272"/>
      <c r="Q141" s="272"/>
      <c r="R141" s="272"/>
      <c r="S141" s="272"/>
      <c r="T141" s="272"/>
      <c r="U141" s="272"/>
      <c r="V141" s="272"/>
      <c r="W141" s="272"/>
      <c r="X141" s="272"/>
      <c r="Y141" s="272"/>
      <c r="Z141" s="272"/>
      <c r="AA141" s="272"/>
      <c r="AB141" s="272"/>
      <c r="AC141" s="272"/>
      <c r="AD141" s="272"/>
      <c r="AE141" s="272"/>
      <c r="AF141" s="272"/>
      <c r="AG141" s="2"/>
      <c r="AH141" s="2"/>
      <c r="AI141" s="2"/>
      <c r="AJ141" s="136"/>
      <c r="AK141" s="137"/>
      <c r="AL141" s="137"/>
      <c r="AM141" s="137"/>
      <c r="AN141" s="137"/>
      <c r="AO141" s="137"/>
      <c r="AP141" s="137"/>
      <c r="AQ141" s="137"/>
      <c r="AR141" s="137"/>
      <c r="AS141" s="137"/>
      <c r="AT141" s="137"/>
      <c r="AU141" s="137"/>
      <c r="AV141" s="137"/>
      <c r="AW141" s="137"/>
      <c r="AX141" s="1"/>
      <c r="AY141" s="1"/>
      <c r="AZ141" s="1"/>
    </row>
    <row r="142" ht="33.75" customHeight="1">
      <c r="A142" s="2"/>
      <c r="B142" s="4" t="s">
        <v>11</v>
      </c>
      <c r="AG142" s="2"/>
      <c r="AH142" s="2"/>
      <c r="AI142" s="2"/>
      <c r="AJ142" s="136"/>
      <c r="AK142" s="137"/>
      <c r="AL142" s="137"/>
      <c r="AM142" s="137"/>
      <c r="AN142" s="137"/>
      <c r="AO142" s="137"/>
      <c r="AP142" s="137"/>
      <c r="AQ142" s="137"/>
      <c r="AR142" s="137"/>
      <c r="AS142" s="137"/>
      <c r="AT142" s="137"/>
      <c r="AU142" s="137"/>
      <c r="AV142" s="137"/>
      <c r="AW142" s="137"/>
      <c r="AX142" s="1"/>
      <c r="AY142" s="1"/>
      <c r="AZ142" s="1"/>
    </row>
    <row r="143" ht="37.5" customHeight="1">
      <c r="A143" s="1"/>
      <c r="B143" s="273" t="str">
        <f>$S$6</f>
        <v>#REF!</v>
      </c>
      <c r="C143" s="274"/>
      <c r="D143" s="1"/>
      <c r="E143" s="1"/>
      <c r="F143" s="1"/>
      <c r="G143" s="1"/>
      <c r="H143" s="1"/>
      <c r="I143" s="1"/>
      <c r="J143" s="1"/>
      <c r="K143" s="1"/>
      <c r="L143" s="1"/>
      <c r="M143" s="1"/>
      <c r="N143" s="1"/>
      <c r="O143" s="1"/>
      <c r="P143" s="1"/>
      <c r="Q143" s="1"/>
      <c r="R143" s="4"/>
      <c r="S143" s="150"/>
      <c r="T143" s="150"/>
      <c r="U143" s="150"/>
      <c r="V143" s="150"/>
      <c r="W143" s="150"/>
      <c r="X143" s="150"/>
      <c r="Y143" s="150"/>
      <c r="Z143" s="150"/>
      <c r="AA143" s="150"/>
      <c r="AB143" s="150"/>
      <c r="AC143" s="150"/>
      <c r="AD143" s="150"/>
      <c r="AE143" s="150"/>
      <c r="AF143" s="150"/>
      <c r="AG143" s="275"/>
      <c r="AH143" s="276"/>
      <c r="AI143" s="276"/>
      <c r="AJ143" s="277"/>
      <c r="AK143" s="278"/>
      <c r="AL143" s="228"/>
      <c r="AM143" s="1"/>
      <c r="AN143" s="1"/>
      <c r="AO143" s="1"/>
      <c r="AP143" s="1"/>
      <c r="AQ143" s="1"/>
      <c r="AR143" s="1"/>
      <c r="AS143" s="1"/>
      <c r="AT143" s="1"/>
      <c r="AU143" s="1"/>
      <c r="AV143" s="1"/>
      <c r="AW143" s="137"/>
      <c r="AX143" s="1"/>
      <c r="AY143" s="1"/>
      <c r="AZ143" s="1"/>
    </row>
    <row r="144" ht="37.5" customHeight="1">
      <c r="A144" s="1"/>
      <c r="B144" s="228"/>
      <c r="C144" s="166"/>
      <c r="D144" s="166" t="s">
        <v>257</v>
      </c>
      <c r="E144" s="166"/>
      <c r="F144" s="166"/>
      <c r="G144" s="166"/>
      <c r="H144" s="166"/>
      <c r="I144" s="16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50"/>
      <c r="AF144" s="150"/>
      <c r="AG144" s="162"/>
      <c r="AH144" s="150"/>
      <c r="AI144" s="150"/>
      <c r="AJ144" s="150"/>
      <c r="AK144" s="228"/>
      <c r="AL144" s="228"/>
      <c r="AM144" s="228"/>
      <c r="AN144" s="228"/>
      <c r="AO144" s="228"/>
      <c r="AP144" s="228"/>
      <c r="AQ144" s="228"/>
      <c r="AR144" s="228"/>
      <c r="AS144" s="228"/>
      <c r="AT144" s="228"/>
      <c r="AU144" s="228"/>
      <c r="AV144" s="228"/>
      <c r="AW144" s="137"/>
      <c r="AX144" s="1"/>
      <c r="AY144" s="1"/>
      <c r="AZ144" s="1"/>
    </row>
    <row r="145" ht="37.5" customHeight="1">
      <c r="A145" s="1"/>
      <c r="B145" s="228"/>
      <c r="C145" s="166"/>
      <c r="D145" s="240" t="s">
        <v>258</v>
      </c>
      <c r="AE145" s="150"/>
      <c r="AF145" s="150"/>
      <c r="AG145" s="162"/>
      <c r="AH145" s="150"/>
      <c r="AI145" s="150"/>
      <c r="AJ145" s="150"/>
      <c r="AK145" s="228"/>
      <c r="AL145" s="228"/>
      <c r="AM145" s="228"/>
      <c r="AN145" s="228"/>
      <c r="AO145" s="228"/>
      <c r="AP145" s="228"/>
      <c r="AQ145" s="228"/>
      <c r="AR145" s="228"/>
      <c r="AS145" s="228"/>
      <c r="AT145" s="228"/>
      <c r="AU145" s="228"/>
      <c r="AV145" s="228"/>
      <c r="AW145" s="137"/>
      <c r="AX145" s="1"/>
      <c r="AY145" s="1"/>
      <c r="AZ145" s="1"/>
    </row>
    <row r="146" ht="37.5" customHeight="1">
      <c r="A146" s="1"/>
      <c r="B146" s="228"/>
      <c r="C146" s="166"/>
      <c r="AE146" s="150"/>
      <c r="AF146" s="150"/>
      <c r="AG146" s="162"/>
      <c r="AH146" s="150"/>
      <c r="AI146" s="150"/>
      <c r="AJ146" s="150"/>
      <c r="AK146" s="228"/>
      <c r="AL146" s="228"/>
      <c r="AM146" s="228"/>
      <c r="AN146" s="228"/>
      <c r="AO146" s="228"/>
      <c r="AP146" s="228"/>
      <c r="AQ146" s="228"/>
      <c r="AR146" s="228"/>
      <c r="AS146" s="228"/>
      <c r="AT146" s="228"/>
      <c r="AU146" s="228"/>
      <c r="AV146" s="228"/>
      <c r="AW146" s="137"/>
      <c r="AX146" s="1"/>
      <c r="AY146" s="1"/>
      <c r="AZ146" s="1"/>
    </row>
    <row r="147" ht="37.5" customHeight="1">
      <c r="A147" s="1"/>
      <c r="B147" s="228"/>
      <c r="C147" s="166"/>
      <c r="AE147" s="150"/>
      <c r="AF147" s="150"/>
      <c r="AG147" s="162"/>
      <c r="AH147" s="162" t="s">
        <v>259</v>
      </c>
      <c r="AI147" s="150"/>
      <c r="AJ147" s="150"/>
      <c r="AK147" s="228"/>
      <c r="AL147" s="228"/>
      <c r="AM147" s="150" t="s">
        <v>260</v>
      </c>
      <c r="AN147" s="228"/>
      <c r="AO147" s="228"/>
      <c r="AP147" s="228"/>
      <c r="AQ147" s="228"/>
      <c r="AR147" s="228"/>
      <c r="AS147" s="228"/>
      <c r="AT147" s="228"/>
      <c r="AU147" s="228"/>
      <c r="AV147" s="228"/>
      <c r="AW147" s="137"/>
      <c r="AX147" s="1"/>
      <c r="AY147" s="1"/>
      <c r="AZ147" s="1"/>
    </row>
    <row r="148" ht="37.5" customHeight="1">
      <c r="A148" s="1"/>
      <c r="B148" s="4"/>
      <c r="C148" s="4"/>
      <c r="D148" s="166" t="s">
        <v>261</v>
      </c>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c r="AA148" s="157"/>
      <c r="AB148" s="157"/>
      <c r="AC148" s="157"/>
      <c r="AD148" s="157"/>
      <c r="AE148" s="150"/>
      <c r="AF148" s="150"/>
      <c r="AG148" s="162"/>
      <c r="AH148" s="151" t="s">
        <v>21</v>
      </c>
      <c r="AI148" s="152"/>
      <c r="AJ148" s="152"/>
      <c r="AK148" s="153"/>
      <c r="AL148" s="228"/>
      <c r="AM148" s="279" t="s">
        <v>262</v>
      </c>
      <c r="AN148" s="280"/>
      <c r="AO148" s="281" t="s">
        <v>263</v>
      </c>
      <c r="AP148" s="282"/>
      <c r="AQ148" s="281" t="s">
        <v>264</v>
      </c>
      <c r="AR148" s="282"/>
      <c r="AS148" s="283" t="s">
        <v>265</v>
      </c>
      <c r="AT148" s="282"/>
      <c r="AU148" s="284" t="s">
        <v>266</v>
      </c>
      <c r="AV148" s="285"/>
      <c r="AW148" s="137"/>
      <c r="AX148" s="1"/>
      <c r="AY148" s="1"/>
      <c r="AZ148" s="1"/>
    </row>
    <row r="149" ht="75.0" customHeight="1">
      <c r="A149" s="1"/>
      <c r="B149" s="286"/>
      <c r="C149" s="286"/>
      <c r="D149" s="287" t="s">
        <v>267</v>
      </c>
      <c r="E149" s="288" t="s">
        <v>268</v>
      </c>
      <c r="F149" s="49"/>
      <c r="G149" s="49"/>
      <c r="H149" s="49"/>
      <c r="I149" s="49"/>
      <c r="J149" s="49"/>
      <c r="K149" s="49"/>
      <c r="L149" s="49"/>
      <c r="M149" s="49"/>
      <c r="N149" s="49"/>
      <c r="O149" s="49"/>
      <c r="P149" s="49"/>
      <c r="Q149" s="49"/>
      <c r="R149" s="49"/>
      <c r="S149" s="49"/>
      <c r="T149" s="51"/>
      <c r="U149" s="288" t="s">
        <v>262</v>
      </c>
      <c r="V149" s="51"/>
      <c r="W149" s="289" t="s">
        <v>263</v>
      </c>
      <c r="X149" s="51"/>
      <c r="Y149" s="289" t="s">
        <v>264</v>
      </c>
      <c r="Z149" s="51"/>
      <c r="AA149" s="288" t="s">
        <v>265</v>
      </c>
      <c r="AB149" s="51"/>
      <c r="AC149" s="288" t="s">
        <v>266</v>
      </c>
      <c r="AD149" s="51"/>
      <c r="AE149" s="150"/>
      <c r="AF149" s="150"/>
      <c r="AG149" s="162"/>
      <c r="AH149" s="290" t="s">
        <v>269</v>
      </c>
      <c r="AI149" s="150" t="s">
        <v>270</v>
      </c>
      <c r="AJ149" s="228" t="s">
        <v>271</v>
      </c>
      <c r="AK149" s="291" t="s">
        <v>271</v>
      </c>
      <c r="AL149" s="228"/>
      <c r="AM149" s="292" t="s">
        <v>272</v>
      </c>
      <c r="AN149" s="293" t="s">
        <v>273</v>
      </c>
      <c r="AO149" s="293" t="s">
        <v>272</v>
      </c>
      <c r="AP149" s="293" t="s">
        <v>273</v>
      </c>
      <c r="AQ149" s="293" t="s">
        <v>272</v>
      </c>
      <c r="AR149" s="293" t="s">
        <v>273</v>
      </c>
      <c r="AS149" s="293" t="s">
        <v>272</v>
      </c>
      <c r="AT149" s="293" t="s">
        <v>273</v>
      </c>
      <c r="AU149" s="293" t="s">
        <v>272</v>
      </c>
      <c r="AV149" s="294" t="s">
        <v>273</v>
      </c>
      <c r="AW149" s="137"/>
      <c r="AX149" s="1"/>
      <c r="AY149" s="1"/>
      <c r="AZ149" s="1"/>
    </row>
    <row r="150" ht="37.5" customHeight="1">
      <c r="A150" s="1"/>
      <c r="B150" s="295" t="str">
        <f t="shared" ref="B150:B194" si="17">RANK(AJ150,$AJ$150:$AJ$194)</f>
        <v>#REF!</v>
      </c>
      <c r="C150" s="295" t="str">
        <f t="shared" ref="C150:C194" si="18">RANK(AK150,$AK$150:$AK$194,0)</f>
        <v>#REF!</v>
      </c>
      <c r="D150" s="296">
        <v>1.0</v>
      </c>
      <c r="E150" s="297" t="s">
        <v>274</v>
      </c>
      <c r="F150" s="19"/>
      <c r="G150" s="19"/>
      <c r="H150" s="19"/>
      <c r="I150" s="19"/>
      <c r="J150" s="19"/>
      <c r="K150" s="19"/>
      <c r="L150" s="19"/>
      <c r="M150" s="19"/>
      <c r="N150" s="19"/>
      <c r="O150" s="19"/>
      <c r="P150" s="19"/>
      <c r="Q150" s="19"/>
      <c r="R150" s="19"/>
      <c r="S150" s="19"/>
      <c r="T150" s="23"/>
      <c r="U150" s="298" t="str">
        <f>VLOOKUP($AO$73,'今回集計'!$B:$UG,'今回集計'!$NJ$1,0)</f>
        <v>#REF!</v>
      </c>
      <c r="V150" s="23"/>
      <c r="W150" s="298" t="str">
        <f>VLOOKUP($AO$73,'今回集計'!$B:$UG,'今回集計'!$NK$1,0)</f>
        <v>#REF!</v>
      </c>
      <c r="X150" s="23"/>
      <c r="Y150" s="298" t="str">
        <f>VLOOKUP($AO$73,'今回集計'!$B:$UG,'今回集計'!$NL$1,0)</f>
        <v>#REF!</v>
      </c>
      <c r="Z150" s="23"/>
      <c r="AA150" s="298" t="str">
        <f t="shared" ref="AA150:AA194" si="19">W150+Y150</f>
        <v>#REF!</v>
      </c>
      <c r="AB150" s="23"/>
      <c r="AC150" s="298" t="str">
        <f>VLOOKUP($AO$73,'今回集計'!$B:$UG,'今回集計'!$NM$1,0)</f>
        <v>#REF!</v>
      </c>
      <c r="AD150" s="23"/>
      <c r="AE150" s="299"/>
      <c r="AF150" s="228"/>
      <c r="AG150" s="300"/>
      <c r="AH150" s="301" t="str">
        <f t="shared" ref="AH150:AH194" si="20">ROUNDDOWN((U150*1000000000-AA150*1000000-Y150*10000-W150*100),0)-COUNTIF($U$150:U150,U150)</f>
        <v>#REF!</v>
      </c>
      <c r="AI150" s="302" t="str">
        <f t="shared" ref="AI150:AI194" si="21">ROUNDDOWN((AA150*1000000000+Y150*1000000+W150*10000-U150*100),0)-COUNTIF($AA$150:AB150,AA150)</f>
        <v>#REF!</v>
      </c>
      <c r="AJ150" s="303" t="str">
        <f>AH150+COUNTIF($AH$150,AH150)</f>
        <v>#REF!</v>
      </c>
      <c r="AK150" s="304" t="str">
        <f>AI150+COUNTIF($AI$150,AI150)</f>
        <v>#REF!</v>
      </c>
      <c r="AL150" s="305"/>
      <c r="AM150" s="306" t="str">
        <f t="shared" ref="AM150:AM194" si="22">U150-E205</f>
        <v>#REF!</v>
      </c>
      <c r="AN150" s="307" t="str">
        <f t="shared" ref="AN150:AN194" si="23">U150-T205</f>
        <v>#REF!</v>
      </c>
      <c r="AO150" s="308" t="str">
        <f t="shared" ref="AO150:AO194" si="24">W150-G205</f>
        <v>#REF!</v>
      </c>
      <c r="AP150" s="308" t="str">
        <f t="shared" ref="AP150:AP194" si="25">W150-V205</f>
        <v>#REF!</v>
      </c>
      <c r="AQ150" s="308" t="str">
        <f t="shared" ref="AQ150:AQ194" si="26">Y150-I205</f>
        <v>#REF!</v>
      </c>
      <c r="AR150" s="308" t="str">
        <f t="shared" ref="AR150:AR194" si="27">Y150-X205</f>
        <v>#REF!</v>
      </c>
      <c r="AS150" s="308" t="str">
        <f t="shared" ref="AS150:AS194" si="28">AA150-K205</f>
        <v>#REF!</v>
      </c>
      <c r="AT150" s="308" t="str">
        <f t="shared" ref="AT150:AT194" si="29">AA150-Z205</f>
        <v>#REF!</v>
      </c>
      <c r="AU150" s="309" t="str">
        <f t="shared" ref="AU150:AU194" si="30">AC150-M205</f>
        <v>#REF!</v>
      </c>
      <c r="AV150" s="310" t="str">
        <f t="shared" ref="AV150:AV194" si="31">AC150-AB205</f>
        <v>#REF!</v>
      </c>
      <c r="AW150" s="137"/>
      <c r="AX150" s="1"/>
      <c r="AY150" s="1"/>
      <c r="AZ150" s="1"/>
    </row>
    <row r="151" ht="37.5" customHeight="1">
      <c r="A151" s="1"/>
      <c r="B151" s="295" t="str">
        <f t="shared" si="17"/>
        <v>#REF!</v>
      </c>
      <c r="C151" s="295" t="str">
        <f t="shared" si="18"/>
        <v>#REF!</v>
      </c>
      <c r="D151" s="311">
        <v>2.0</v>
      </c>
      <c r="E151" s="312" t="s">
        <v>275</v>
      </c>
      <c r="F151" s="26"/>
      <c r="G151" s="26"/>
      <c r="H151" s="26"/>
      <c r="I151" s="26"/>
      <c r="J151" s="26"/>
      <c r="K151" s="26"/>
      <c r="L151" s="26"/>
      <c r="M151" s="26"/>
      <c r="N151" s="26"/>
      <c r="O151" s="26"/>
      <c r="P151" s="26"/>
      <c r="Q151" s="26"/>
      <c r="R151" s="26"/>
      <c r="S151" s="26"/>
      <c r="T151" s="31"/>
      <c r="U151" s="313" t="str">
        <f>VLOOKUP($AO$73,'今回集計'!$B:$UG,'今回集計'!$NN$1,0)</f>
        <v>#REF!</v>
      </c>
      <c r="V151" s="31"/>
      <c r="W151" s="313" t="str">
        <f>VLOOKUP($AO$73,'今回集計'!$B:$UG,'今回集計'!$NO$1,0)</f>
        <v>#REF!</v>
      </c>
      <c r="X151" s="31"/>
      <c r="Y151" s="313" t="str">
        <f>VLOOKUP($AO$73,'今回集計'!$B:$UG,'今回集計'!$NP$1,0)</f>
        <v>#REF!</v>
      </c>
      <c r="Z151" s="31"/>
      <c r="AA151" s="313" t="str">
        <f t="shared" si="19"/>
        <v>#REF!</v>
      </c>
      <c r="AB151" s="31"/>
      <c r="AC151" s="313" t="str">
        <f>VLOOKUP($AO$73,'今回集計'!$B:$UG,'今回集計'!$NQ$1,0)</f>
        <v>#REF!</v>
      </c>
      <c r="AD151" s="31"/>
      <c r="AE151" s="299"/>
      <c r="AF151" s="228"/>
      <c r="AG151" s="162"/>
      <c r="AH151" s="301" t="str">
        <f t="shared" si="20"/>
        <v>#REF!</v>
      </c>
      <c r="AI151" s="302" t="str">
        <f t="shared" si="21"/>
        <v>#REF!</v>
      </c>
      <c r="AJ151" s="303" t="str">
        <f t="shared" ref="AJ151:AJ194" si="32">AH151+COUNTIF($AH$150:$AH151,AH151)</f>
        <v>#REF!</v>
      </c>
      <c r="AK151" s="304" t="str">
        <f t="shared" ref="AK151:AK194" si="33">AI151+COUNTIF($AI$150:$AI151,AI151)</f>
        <v>#REF!</v>
      </c>
      <c r="AL151" s="305"/>
      <c r="AM151" s="314" t="str">
        <f t="shared" si="22"/>
        <v>#REF!</v>
      </c>
      <c r="AN151" s="315" t="str">
        <f t="shared" si="23"/>
        <v>#REF!</v>
      </c>
      <c r="AO151" s="316" t="str">
        <f t="shared" si="24"/>
        <v>#REF!</v>
      </c>
      <c r="AP151" s="316" t="str">
        <f t="shared" si="25"/>
        <v>#REF!</v>
      </c>
      <c r="AQ151" s="316" t="str">
        <f t="shared" si="26"/>
        <v>#REF!</v>
      </c>
      <c r="AR151" s="316" t="str">
        <f t="shared" si="27"/>
        <v>#REF!</v>
      </c>
      <c r="AS151" s="316" t="str">
        <f t="shared" si="28"/>
        <v>#REF!</v>
      </c>
      <c r="AT151" s="316" t="str">
        <f t="shared" si="29"/>
        <v>#REF!</v>
      </c>
      <c r="AU151" s="317" t="str">
        <f t="shared" si="30"/>
        <v>#REF!</v>
      </c>
      <c r="AV151" s="318" t="str">
        <f t="shared" si="31"/>
        <v>#REF!</v>
      </c>
      <c r="AW151" s="137"/>
      <c r="AX151" s="1"/>
      <c r="AY151" s="1"/>
      <c r="AZ151" s="1"/>
    </row>
    <row r="152" ht="37.5" customHeight="1">
      <c r="A152" s="1"/>
      <c r="B152" s="295" t="str">
        <f t="shared" si="17"/>
        <v>#REF!</v>
      </c>
      <c r="C152" s="295" t="str">
        <f t="shared" si="18"/>
        <v>#REF!</v>
      </c>
      <c r="D152" s="311">
        <v>3.0</v>
      </c>
      <c r="E152" s="312" t="s">
        <v>276</v>
      </c>
      <c r="F152" s="26"/>
      <c r="G152" s="26"/>
      <c r="H152" s="26"/>
      <c r="I152" s="26"/>
      <c r="J152" s="26"/>
      <c r="K152" s="26"/>
      <c r="L152" s="26"/>
      <c r="M152" s="26"/>
      <c r="N152" s="26"/>
      <c r="O152" s="26"/>
      <c r="P152" s="26"/>
      <c r="Q152" s="26"/>
      <c r="R152" s="26"/>
      <c r="S152" s="26"/>
      <c r="T152" s="31"/>
      <c r="U152" s="313" t="str">
        <f>VLOOKUP($AO$73,'今回集計'!$B:$UG,'今回集計'!$NR$1,0)</f>
        <v>#REF!</v>
      </c>
      <c r="V152" s="31"/>
      <c r="W152" s="313" t="str">
        <f>VLOOKUP($AO$73,'今回集計'!$B:$UG,'今回集計'!$NS$1,0)</f>
        <v>#REF!</v>
      </c>
      <c r="X152" s="31"/>
      <c r="Y152" s="313" t="str">
        <f>VLOOKUP($AO$73,'今回集計'!$B:$UG,'今回集計'!$NT$1,0)</f>
        <v>#REF!</v>
      </c>
      <c r="Z152" s="31"/>
      <c r="AA152" s="313" t="str">
        <f t="shared" si="19"/>
        <v>#REF!</v>
      </c>
      <c r="AB152" s="31"/>
      <c r="AC152" s="313" t="str">
        <f>VLOOKUP($AO$73,'今回集計'!$B:$UG,'今回集計'!$NU$1,0)</f>
        <v>#REF!</v>
      </c>
      <c r="AD152" s="31"/>
      <c r="AE152" s="299"/>
      <c r="AF152" s="228"/>
      <c r="AG152" s="162"/>
      <c r="AH152" s="301" t="str">
        <f t="shared" si="20"/>
        <v>#REF!</v>
      </c>
      <c r="AI152" s="302" t="str">
        <f t="shared" si="21"/>
        <v>#REF!</v>
      </c>
      <c r="AJ152" s="303" t="str">
        <f t="shared" si="32"/>
        <v>#REF!</v>
      </c>
      <c r="AK152" s="304" t="str">
        <f t="shared" si="33"/>
        <v>#REF!</v>
      </c>
      <c r="AL152" s="305"/>
      <c r="AM152" s="314" t="str">
        <f t="shared" si="22"/>
        <v>#REF!</v>
      </c>
      <c r="AN152" s="315" t="str">
        <f t="shared" si="23"/>
        <v>#REF!</v>
      </c>
      <c r="AO152" s="316" t="str">
        <f t="shared" si="24"/>
        <v>#REF!</v>
      </c>
      <c r="AP152" s="316" t="str">
        <f t="shared" si="25"/>
        <v>#REF!</v>
      </c>
      <c r="AQ152" s="316" t="str">
        <f t="shared" si="26"/>
        <v>#REF!</v>
      </c>
      <c r="AR152" s="316" t="str">
        <f t="shared" si="27"/>
        <v>#REF!</v>
      </c>
      <c r="AS152" s="316" t="str">
        <f t="shared" si="28"/>
        <v>#REF!</v>
      </c>
      <c r="AT152" s="316" t="str">
        <f t="shared" si="29"/>
        <v>#REF!</v>
      </c>
      <c r="AU152" s="317" t="str">
        <f t="shared" si="30"/>
        <v>#REF!</v>
      </c>
      <c r="AV152" s="318" t="str">
        <f t="shared" si="31"/>
        <v>#REF!</v>
      </c>
      <c r="AW152" s="137"/>
      <c r="AX152" s="1"/>
      <c r="AY152" s="1"/>
      <c r="AZ152" s="1"/>
    </row>
    <row r="153" ht="37.5" customHeight="1">
      <c r="A153" s="1"/>
      <c r="B153" s="295" t="str">
        <f t="shared" si="17"/>
        <v>#REF!</v>
      </c>
      <c r="C153" s="295" t="str">
        <f t="shared" si="18"/>
        <v>#REF!</v>
      </c>
      <c r="D153" s="311">
        <v>4.0</v>
      </c>
      <c r="E153" s="312" t="s">
        <v>277</v>
      </c>
      <c r="F153" s="26"/>
      <c r="G153" s="26"/>
      <c r="H153" s="26"/>
      <c r="I153" s="26"/>
      <c r="J153" s="26"/>
      <c r="K153" s="26"/>
      <c r="L153" s="26"/>
      <c r="M153" s="26"/>
      <c r="N153" s="26"/>
      <c r="O153" s="26"/>
      <c r="P153" s="26"/>
      <c r="Q153" s="26"/>
      <c r="R153" s="26"/>
      <c r="S153" s="26"/>
      <c r="T153" s="31"/>
      <c r="U153" s="313" t="str">
        <f>VLOOKUP($AO$73,'今回集計'!$B:$UG,'今回集計'!$NV$1,0)</f>
        <v>#REF!</v>
      </c>
      <c r="V153" s="31"/>
      <c r="W153" s="313" t="str">
        <f>VLOOKUP($AO$73,'今回集計'!$B:$UG,'今回集計'!$NW$1,0)</f>
        <v>#REF!</v>
      </c>
      <c r="X153" s="31"/>
      <c r="Y153" s="313" t="str">
        <f>VLOOKUP($AO$73,'今回集計'!$B:$UG,'今回集計'!$NX$1,0)</f>
        <v>#REF!</v>
      </c>
      <c r="Z153" s="31"/>
      <c r="AA153" s="313" t="str">
        <f t="shared" si="19"/>
        <v>#REF!</v>
      </c>
      <c r="AB153" s="31"/>
      <c r="AC153" s="313" t="str">
        <f>VLOOKUP($AO$73,'今回集計'!$B:$UG,'今回集計'!$NY$1,0)</f>
        <v>#REF!</v>
      </c>
      <c r="AD153" s="31"/>
      <c r="AE153" s="299"/>
      <c r="AF153" s="228"/>
      <c r="AG153" s="162"/>
      <c r="AH153" s="301" t="str">
        <f t="shared" si="20"/>
        <v>#REF!</v>
      </c>
      <c r="AI153" s="302" t="str">
        <f t="shared" si="21"/>
        <v>#REF!</v>
      </c>
      <c r="AJ153" s="303" t="str">
        <f t="shared" si="32"/>
        <v>#REF!</v>
      </c>
      <c r="AK153" s="304" t="str">
        <f t="shared" si="33"/>
        <v>#REF!</v>
      </c>
      <c r="AL153" s="305"/>
      <c r="AM153" s="314" t="str">
        <f t="shared" si="22"/>
        <v>#REF!</v>
      </c>
      <c r="AN153" s="315" t="str">
        <f t="shared" si="23"/>
        <v>#REF!</v>
      </c>
      <c r="AO153" s="316" t="str">
        <f t="shared" si="24"/>
        <v>#REF!</v>
      </c>
      <c r="AP153" s="316" t="str">
        <f t="shared" si="25"/>
        <v>#REF!</v>
      </c>
      <c r="AQ153" s="316" t="str">
        <f t="shared" si="26"/>
        <v>#REF!</v>
      </c>
      <c r="AR153" s="316" t="str">
        <f t="shared" si="27"/>
        <v>#REF!</v>
      </c>
      <c r="AS153" s="316" t="str">
        <f t="shared" si="28"/>
        <v>#REF!</v>
      </c>
      <c r="AT153" s="316" t="str">
        <f t="shared" si="29"/>
        <v>#REF!</v>
      </c>
      <c r="AU153" s="317" t="str">
        <f t="shared" si="30"/>
        <v>#REF!</v>
      </c>
      <c r="AV153" s="318" t="str">
        <f t="shared" si="31"/>
        <v>#REF!</v>
      </c>
      <c r="AW153" s="137"/>
      <c r="AX153" s="1"/>
      <c r="AY153" s="1"/>
      <c r="AZ153" s="1"/>
    </row>
    <row r="154" ht="37.5" customHeight="1">
      <c r="A154" s="1"/>
      <c r="B154" s="295" t="str">
        <f t="shared" si="17"/>
        <v>#REF!</v>
      </c>
      <c r="C154" s="295" t="str">
        <f t="shared" si="18"/>
        <v>#REF!</v>
      </c>
      <c r="D154" s="319">
        <v>5.0</v>
      </c>
      <c r="E154" s="320" t="s">
        <v>278</v>
      </c>
      <c r="F154" s="34"/>
      <c r="G154" s="34"/>
      <c r="H154" s="34"/>
      <c r="I154" s="34"/>
      <c r="J154" s="34"/>
      <c r="K154" s="34"/>
      <c r="L154" s="34"/>
      <c r="M154" s="34"/>
      <c r="N154" s="34"/>
      <c r="O154" s="34"/>
      <c r="P154" s="34"/>
      <c r="Q154" s="34"/>
      <c r="R154" s="34"/>
      <c r="S154" s="34"/>
      <c r="T154" s="39"/>
      <c r="U154" s="321" t="str">
        <f>VLOOKUP($AO$73,'今回集計'!$B:$UG,'今回集計'!$NZ$1,0)</f>
        <v>#REF!</v>
      </c>
      <c r="V154" s="39"/>
      <c r="W154" s="321" t="str">
        <f>VLOOKUP($AO$73,'今回集計'!$B:$UG,'今回集計'!$OA$1,0)</f>
        <v>#REF!</v>
      </c>
      <c r="X154" s="39"/>
      <c r="Y154" s="321" t="str">
        <f>VLOOKUP($AO$73,'今回集計'!$B:$UG,'今回集計'!$OB$1,0)</f>
        <v>#REF!</v>
      </c>
      <c r="Z154" s="39"/>
      <c r="AA154" s="321" t="str">
        <f t="shared" si="19"/>
        <v>#REF!</v>
      </c>
      <c r="AB154" s="39"/>
      <c r="AC154" s="321" t="str">
        <f>VLOOKUP($AO$73,'今回集計'!$B:$UG,'今回集計'!$OC$1,0)</f>
        <v>#REF!</v>
      </c>
      <c r="AD154" s="39"/>
      <c r="AE154" s="299"/>
      <c r="AF154" s="228"/>
      <c r="AG154" s="162"/>
      <c r="AH154" s="301" t="str">
        <f t="shared" si="20"/>
        <v>#REF!</v>
      </c>
      <c r="AI154" s="302" t="str">
        <f t="shared" si="21"/>
        <v>#REF!</v>
      </c>
      <c r="AJ154" s="303" t="str">
        <f t="shared" si="32"/>
        <v>#REF!</v>
      </c>
      <c r="AK154" s="304" t="str">
        <f t="shared" si="33"/>
        <v>#REF!</v>
      </c>
      <c r="AL154" s="305"/>
      <c r="AM154" s="322" t="str">
        <f t="shared" si="22"/>
        <v>#REF!</v>
      </c>
      <c r="AN154" s="323" t="str">
        <f t="shared" si="23"/>
        <v>#REF!</v>
      </c>
      <c r="AO154" s="324" t="str">
        <f t="shared" si="24"/>
        <v>#REF!</v>
      </c>
      <c r="AP154" s="324" t="str">
        <f t="shared" si="25"/>
        <v>#REF!</v>
      </c>
      <c r="AQ154" s="324" t="str">
        <f t="shared" si="26"/>
        <v>#REF!</v>
      </c>
      <c r="AR154" s="324" t="str">
        <f t="shared" si="27"/>
        <v>#REF!</v>
      </c>
      <c r="AS154" s="324" t="str">
        <f t="shared" si="28"/>
        <v>#REF!</v>
      </c>
      <c r="AT154" s="324" t="str">
        <f t="shared" si="29"/>
        <v>#REF!</v>
      </c>
      <c r="AU154" s="325" t="str">
        <f t="shared" si="30"/>
        <v>#REF!</v>
      </c>
      <c r="AV154" s="326" t="str">
        <f t="shared" si="31"/>
        <v>#REF!</v>
      </c>
      <c r="AW154" s="137"/>
      <c r="AX154" s="1"/>
      <c r="AY154" s="1"/>
      <c r="AZ154" s="1"/>
    </row>
    <row r="155" ht="37.5" customHeight="1">
      <c r="A155" s="1"/>
      <c r="B155" s="295" t="str">
        <f t="shared" si="17"/>
        <v>#REF!</v>
      </c>
      <c r="C155" s="295" t="str">
        <f t="shared" si="18"/>
        <v>#REF!</v>
      </c>
      <c r="D155" s="296">
        <v>6.0</v>
      </c>
      <c r="E155" s="297" t="s">
        <v>279</v>
      </c>
      <c r="F155" s="19"/>
      <c r="G155" s="19"/>
      <c r="H155" s="19"/>
      <c r="I155" s="19"/>
      <c r="J155" s="19"/>
      <c r="K155" s="19"/>
      <c r="L155" s="19"/>
      <c r="M155" s="19"/>
      <c r="N155" s="19"/>
      <c r="O155" s="19"/>
      <c r="P155" s="19"/>
      <c r="Q155" s="19"/>
      <c r="R155" s="19"/>
      <c r="S155" s="19"/>
      <c r="T155" s="23"/>
      <c r="U155" s="298" t="str">
        <f>VLOOKUP($AO$73,'今回集計'!$B:$UG,'今回集計'!$OD$1,0)</f>
        <v>#REF!</v>
      </c>
      <c r="V155" s="23"/>
      <c r="W155" s="298" t="str">
        <f>VLOOKUP($AO$73,'今回集計'!$B:$UG,'今回集計'!$OE$1,0)</f>
        <v>#REF!</v>
      </c>
      <c r="X155" s="23"/>
      <c r="Y155" s="298" t="str">
        <f>VLOOKUP($AO$73,'今回集計'!$B:$UG,'今回集計'!$OF$1,0)</f>
        <v>#REF!</v>
      </c>
      <c r="Z155" s="23"/>
      <c r="AA155" s="298" t="str">
        <f t="shared" si="19"/>
        <v>#REF!</v>
      </c>
      <c r="AB155" s="23"/>
      <c r="AC155" s="298" t="str">
        <f>VLOOKUP($AO$73,'今回集計'!$B:$UG,'今回集計'!$OG$1,0)</f>
        <v>#REF!</v>
      </c>
      <c r="AD155" s="23"/>
      <c r="AE155" s="299"/>
      <c r="AF155" s="228"/>
      <c r="AG155" s="162"/>
      <c r="AH155" s="301" t="str">
        <f t="shared" si="20"/>
        <v>#REF!</v>
      </c>
      <c r="AI155" s="302" t="str">
        <f t="shared" si="21"/>
        <v>#REF!</v>
      </c>
      <c r="AJ155" s="303" t="str">
        <f t="shared" si="32"/>
        <v>#REF!</v>
      </c>
      <c r="AK155" s="304" t="str">
        <f t="shared" si="33"/>
        <v>#REF!</v>
      </c>
      <c r="AL155" s="305"/>
      <c r="AM155" s="306" t="str">
        <f t="shared" si="22"/>
        <v>#REF!</v>
      </c>
      <c r="AN155" s="307" t="str">
        <f t="shared" si="23"/>
        <v>#REF!</v>
      </c>
      <c r="AO155" s="308" t="str">
        <f t="shared" si="24"/>
        <v>#REF!</v>
      </c>
      <c r="AP155" s="308" t="str">
        <f t="shared" si="25"/>
        <v>#REF!</v>
      </c>
      <c r="AQ155" s="308" t="str">
        <f t="shared" si="26"/>
        <v>#REF!</v>
      </c>
      <c r="AR155" s="308" t="str">
        <f t="shared" si="27"/>
        <v>#REF!</v>
      </c>
      <c r="AS155" s="308" t="str">
        <f t="shared" si="28"/>
        <v>#REF!</v>
      </c>
      <c r="AT155" s="308" t="str">
        <f t="shared" si="29"/>
        <v>#REF!</v>
      </c>
      <c r="AU155" s="309" t="str">
        <f t="shared" si="30"/>
        <v>#REF!</v>
      </c>
      <c r="AV155" s="310" t="str">
        <f t="shared" si="31"/>
        <v>#REF!</v>
      </c>
      <c r="AW155" s="137"/>
      <c r="AX155" s="1"/>
      <c r="AY155" s="1"/>
      <c r="AZ155" s="1"/>
    </row>
    <row r="156" ht="37.5" customHeight="1">
      <c r="A156" s="1"/>
      <c r="B156" s="295" t="str">
        <f t="shared" si="17"/>
        <v>#REF!</v>
      </c>
      <c r="C156" s="295" t="str">
        <f t="shared" si="18"/>
        <v>#REF!</v>
      </c>
      <c r="D156" s="311">
        <v>7.0</v>
      </c>
      <c r="E156" s="312" t="s">
        <v>280</v>
      </c>
      <c r="F156" s="26"/>
      <c r="G156" s="26"/>
      <c r="H156" s="26"/>
      <c r="I156" s="26"/>
      <c r="J156" s="26"/>
      <c r="K156" s="26"/>
      <c r="L156" s="26"/>
      <c r="M156" s="26"/>
      <c r="N156" s="26"/>
      <c r="O156" s="26"/>
      <c r="P156" s="26"/>
      <c r="Q156" s="26"/>
      <c r="R156" s="26"/>
      <c r="S156" s="26"/>
      <c r="T156" s="31"/>
      <c r="U156" s="313" t="str">
        <f>VLOOKUP($AO$73,'今回集計'!$B:$UG,'今回集計'!$OH$1,0)</f>
        <v>#REF!</v>
      </c>
      <c r="V156" s="31"/>
      <c r="W156" s="313" t="str">
        <f>VLOOKUP($AO$73,'今回集計'!$B:$UG,'今回集計'!$OI$1,0)</f>
        <v>#REF!</v>
      </c>
      <c r="X156" s="31"/>
      <c r="Y156" s="313" t="str">
        <f>VLOOKUP($AO$73,'今回集計'!$B:$UG,'今回集計'!$OJ$1,0)</f>
        <v>#REF!</v>
      </c>
      <c r="Z156" s="31"/>
      <c r="AA156" s="313" t="str">
        <f t="shared" si="19"/>
        <v>#REF!</v>
      </c>
      <c r="AB156" s="31"/>
      <c r="AC156" s="313" t="str">
        <f>VLOOKUP($AO$73,'今回集計'!$B:$UG,'今回集計'!$OK$1,0)</f>
        <v>#REF!</v>
      </c>
      <c r="AD156" s="31"/>
      <c r="AE156" s="299"/>
      <c r="AF156" s="228"/>
      <c r="AG156" s="162"/>
      <c r="AH156" s="301" t="str">
        <f t="shared" si="20"/>
        <v>#REF!</v>
      </c>
      <c r="AI156" s="302" t="str">
        <f t="shared" si="21"/>
        <v>#REF!</v>
      </c>
      <c r="AJ156" s="303" t="str">
        <f t="shared" si="32"/>
        <v>#REF!</v>
      </c>
      <c r="AK156" s="304" t="str">
        <f t="shared" si="33"/>
        <v>#REF!</v>
      </c>
      <c r="AL156" s="305"/>
      <c r="AM156" s="314" t="str">
        <f t="shared" si="22"/>
        <v>#REF!</v>
      </c>
      <c r="AN156" s="315" t="str">
        <f t="shared" si="23"/>
        <v>#REF!</v>
      </c>
      <c r="AO156" s="316" t="str">
        <f t="shared" si="24"/>
        <v>#REF!</v>
      </c>
      <c r="AP156" s="316" t="str">
        <f t="shared" si="25"/>
        <v>#REF!</v>
      </c>
      <c r="AQ156" s="316" t="str">
        <f t="shared" si="26"/>
        <v>#REF!</v>
      </c>
      <c r="AR156" s="316" t="str">
        <f t="shared" si="27"/>
        <v>#REF!</v>
      </c>
      <c r="AS156" s="316" t="str">
        <f t="shared" si="28"/>
        <v>#REF!</v>
      </c>
      <c r="AT156" s="316" t="str">
        <f t="shared" si="29"/>
        <v>#REF!</v>
      </c>
      <c r="AU156" s="317" t="str">
        <f t="shared" si="30"/>
        <v>#REF!</v>
      </c>
      <c r="AV156" s="318" t="str">
        <f t="shared" si="31"/>
        <v>#REF!</v>
      </c>
      <c r="AW156" s="137"/>
      <c r="AX156" s="1"/>
      <c r="AY156" s="1"/>
      <c r="AZ156" s="1"/>
    </row>
    <row r="157" ht="37.5" customHeight="1">
      <c r="A157" s="1"/>
      <c r="B157" s="295" t="str">
        <f t="shared" si="17"/>
        <v>#REF!</v>
      </c>
      <c r="C157" s="295" t="str">
        <f t="shared" si="18"/>
        <v>#REF!</v>
      </c>
      <c r="D157" s="311">
        <v>8.0</v>
      </c>
      <c r="E157" s="312" t="s">
        <v>281</v>
      </c>
      <c r="F157" s="26"/>
      <c r="G157" s="26"/>
      <c r="H157" s="26"/>
      <c r="I157" s="26"/>
      <c r="J157" s="26"/>
      <c r="K157" s="26"/>
      <c r="L157" s="26"/>
      <c r="M157" s="26"/>
      <c r="N157" s="26"/>
      <c r="O157" s="26"/>
      <c r="P157" s="26"/>
      <c r="Q157" s="26"/>
      <c r="R157" s="26"/>
      <c r="S157" s="26"/>
      <c r="T157" s="31"/>
      <c r="U157" s="313" t="str">
        <f>VLOOKUP($AO$73,'今回集計'!$B:$UG,'今回集計'!$OL$1,0)</f>
        <v>#REF!</v>
      </c>
      <c r="V157" s="31"/>
      <c r="W157" s="313" t="str">
        <f>VLOOKUP($AO$73,'今回集計'!$B:$UG,'今回集計'!$OM$1,0)</f>
        <v>#REF!</v>
      </c>
      <c r="X157" s="31"/>
      <c r="Y157" s="313" t="str">
        <f>VLOOKUP($AO$73,'今回集計'!$B:$UG,'今回集計'!$ON$1,0)</f>
        <v>#REF!</v>
      </c>
      <c r="Z157" s="31"/>
      <c r="AA157" s="313" t="str">
        <f t="shared" si="19"/>
        <v>#REF!</v>
      </c>
      <c r="AB157" s="31"/>
      <c r="AC157" s="313" t="str">
        <f>VLOOKUP($AO$73,'今回集計'!$B:$UG,'今回集計'!$OO$1,0)</f>
        <v>#REF!</v>
      </c>
      <c r="AD157" s="31"/>
      <c r="AE157" s="299"/>
      <c r="AF157" s="228"/>
      <c r="AG157" s="162"/>
      <c r="AH157" s="301" t="str">
        <f t="shared" si="20"/>
        <v>#REF!</v>
      </c>
      <c r="AI157" s="302" t="str">
        <f t="shared" si="21"/>
        <v>#REF!</v>
      </c>
      <c r="AJ157" s="303" t="str">
        <f t="shared" si="32"/>
        <v>#REF!</v>
      </c>
      <c r="AK157" s="304" t="str">
        <f t="shared" si="33"/>
        <v>#REF!</v>
      </c>
      <c r="AL157" s="305"/>
      <c r="AM157" s="314" t="str">
        <f t="shared" si="22"/>
        <v>#REF!</v>
      </c>
      <c r="AN157" s="315" t="str">
        <f t="shared" si="23"/>
        <v>#REF!</v>
      </c>
      <c r="AO157" s="316" t="str">
        <f t="shared" si="24"/>
        <v>#REF!</v>
      </c>
      <c r="AP157" s="316" t="str">
        <f t="shared" si="25"/>
        <v>#REF!</v>
      </c>
      <c r="AQ157" s="316" t="str">
        <f t="shared" si="26"/>
        <v>#REF!</v>
      </c>
      <c r="AR157" s="316" t="str">
        <f t="shared" si="27"/>
        <v>#REF!</v>
      </c>
      <c r="AS157" s="316" t="str">
        <f t="shared" si="28"/>
        <v>#REF!</v>
      </c>
      <c r="AT157" s="316" t="str">
        <f t="shared" si="29"/>
        <v>#REF!</v>
      </c>
      <c r="AU157" s="317" t="str">
        <f t="shared" si="30"/>
        <v>#REF!</v>
      </c>
      <c r="AV157" s="318" t="str">
        <f t="shared" si="31"/>
        <v>#REF!</v>
      </c>
      <c r="AW157" s="137"/>
      <c r="AX157" s="1"/>
      <c r="AY157" s="1"/>
      <c r="AZ157" s="1"/>
    </row>
    <row r="158" ht="37.5" customHeight="1">
      <c r="A158" s="1"/>
      <c r="B158" s="295" t="str">
        <f t="shared" si="17"/>
        <v>#REF!</v>
      </c>
      <c r="C158" s="295" t="str">
        <f t="shared" si="18"/>
        <v>#REF!</v>
      </c>
      <c r="D158" s="311">
        <v>9.0</v>
      </c>
      <c r="E158" s="312" t="s">
        <v>282</v>
      </c>
      <c r="F158" s="26"/>
      <c r="G158" s="26"/>
      <c r="H158" s="26"/>
      <c r="I158" s="26"/>
      <c r="J158" s="26"/>
      <c r="K158" s="26"/>
      <c r="L158" s="26"/>
      <c r="M158" s="26"/>
      <c r="N158" s="26"/>
      <c r="O158" s="26"/>
      <c r="P158" s="26"/>
      <c r="Q158" s="26"/>
      <c r="R158" s="26"/>
      <c r="S158" s="26"/>
      <c r="T158" s="31"/>
      <c r="U158" s="313" t="str">
        <f>VLOOKUP($AO$73,'今回集計'!$B:$UG,'今回集計'!$OP$1,0)</f>
        <v>#REF!</v>
      </c>
      <c r="V158" s="31"/>
      <c r="W158" s="313" t="str">
        <f>VLOOKUP($AO$73,'今回集計'!$B:$UG,'今回集計'!$OQ$1,0)</f>
        <v>#REF!</v>
      </c>
      <c r="X158" s="31"/>
      <c r="Y158" s="313" t="str">
        <f>VLOOKUP($AO$73,'今回集計'!$B:$UG,'今回集計'!$OR$1,0)</f>
        <v>#REF!</v>
      </c>
      <c r="Z158" s="31"/>
      <c r="AA158" s="313" t="str">
        <f t="shared" si="19"/>
        <v>#REF!</v>
      </c>
      <c r="AB158" s="31"/>
      <c r="AC158" s="313" t="str">
        <f>VLOOKUP($AO$73,'今回集計'!$B:$UG,'今回集計'!$OS$1,0)</f>
        <v>#REF!</v>
      </c>
      <c r="AD158" s="31"/>
      <c r="AE158" s="299"/>
      <c r="AF158" s="228"/>
      <c r="AG158" s="162"/>
      <c r="AH158" s="301" t="str">
        <f t="shared" si="20"/>
        <v>#REF!</v>
      </c>
      <c r="AI158" s="302" t="str">
        <f t="shared" si="21"/>
        <v>#REF!</v>
      </c>
      <c r="AJ158" s="303" t="str">
        <f t="shared" si="32"/>
        <v>#REF!</v>
      </c>
      <c r="AK158" s="304" t="str">
        <f t="shared" si="33"/>
        <v>#REF!</v>
      </c>
      <c r="AL158" s="305"/>
      <c r="AM158" s="314" t="str">
        <f t="shared" si="22"/>
        <v>#REF!</v>
      </c>
      <c r="AN158" s="315" t="str">
        <f t="shared" si="23"/>
        <v>#REF!</v>
      </c>
      <c r="AO158" s="316" t="str">
        <f t="shared" si="24"/>
        <v>#REF!</v>
      </c>
      <c r="AP158" s="316" t="str">
        <f t="shared" si="25"/>
        <v>#REF!</v>
      </c>
      <c r="AQ158" s="316" t="str">
        <f t="shared" si="26"/>
        <v>#REF!</v>
      </c>
      <c r="AR158" s="316" t="str">
        <f t="shared" si="27"/>
        <v>#REF!</v>
      </c>
      <c r="AS158" s="316" t="str">
        <f t="shared" si="28"/>
        <v>#REF!</v>
      </c>
      <c r="AT158" s="316" t="str">
        <f t="shared" si="29"/>
        <v>#REF!</v>
      </c>
      <c r="AU158" s="317" t="str">
        <f t="shared" si="30"/>
        <v>#REF!</v>
      </c>
      <c r="AV158" s="318" t="str">
        <f t="shared" si="31"/>
        <v>#REF!</v>
      </c>
      <c r="AW158" s="137"/>
      <c r="AX158" s="1"/>
      <c r="AY158" s="1"/>
      <c r="AZ158" s="1"/>
    </row>
    <row r="159" ht="37.5" customHeight="1">
      <c r="A159" s="1"/>
      <c r="B159" s="295" t="str">
        <f t="shared" si="17"/>
        <v>#REF!</v>
      </c>
      <c r="C159" s="295" t="str">
        <f t="shared" si="18"/>
        <v>#REF!</v>
      </c>
      <c r="D159" s="319">
        <v>10.0</v>
      </c>
      <c r="E159" s="320" t="s">
        <v>283</v>
      </c>
      <c r="F159" s="34"/>
      <c r="G159" s="34"/>
      <c r="H159" s="34"/>
      <c r="I159" s="34"/>
      <c r="J159" s="34"/>
      <c r="K159" s="34"/>
      <c r="L159" s="34"/>
      <c r="M159" s="34"/>
      <c r="N159" s="34"/>
      <c r="O159" s="34"/>
      <c r="P159" s="34"/>
      <c r="Q159" s="34"/>
      <c r="R159" s="34"/>
      <c r="S159" s="34"/>
      <c r="T159" s="39"/>
      <c r="U159" s="321" t="str">
        <f>VLOOKUP($AO$73,'今回集計'!$B:$UG,'今回集計'!$OT$1,0)</f>
        <v>#REF!</v>
      </c>
      <c r="V159" s="39"/>
      <c r="W159" s="321" t="str">
        <f>VLOOKUP($AO$73,'今回集計'!$B:$UG,'今回集計'!$OU$1,0)</f>
        <v>#REF!</v>
      </c>
      <c r="X159" s="39"/>
      <c r="Y159" s="321" t="str">
        <f>VLOOKUP($AO$73,'今回集計'!$B:$UG,'今回集計'!$OV$1,0)</f>
        <v>#REF!</v>
      </c>
      <c r="Z159" s="39"/>
      <c r="AA159" s="321" t="str">
        <f t="shared" si="19"/>
        <v>#REF!</v>
      </c>
      <c r="AB159" s="39"/>
      <c r="AC159" s="321" t="str">
        <f>VLOOKUP($AO$73,'今回集計'!$B:$UG,'今回集計'!$OW$1,0)</f>
        <v>#REF!</v>
      </c>
      <c r="AD159" s="39"/>
      <c r="AE159" s="299"/>
      <c r="AF159" s="228"/>
      <c r="AG159" s="162"/>
      <c r="AH159" s="301" t="str">
        <f t="shared" si="20"/>
        <v>#REF!</v>
      </c>
      <c r="AI159" s="302" t="str">
        <f t="shared" si="21"/>
        <v>#REF!</v>
      </c>
      <c r="AJ159" s="303" t="str">
        <f t="shared" si="32"/>
        <v>#REF!</v>
      </c>
      <c r="AK159" s="304" t="str">
        <f t="shared" si="33"/>
        <v>#REF!</v>
      </c>
      <c r="AL159" s="305"/>
      <c r="AM159" s="322" t="str">
        <f t="shared" si="22"/>
        <v>#REF!</v>
      </c>
      <c r="AN159" s="323" t="str">
        <f t="shared" si="23"/>
        <v>#REF!</v>
      </c>
      <c r="AO159" s="324" t="str">
        <f t="shared" si="24"/>
        <v>#REF!</v>
      </c>
      <c r="AP159" s="324" t="str">
        <f t="shared" si="25"/>
        <v>#REF!</v>
      </c>
      <c r="AQ159" s="324" t="str">
        <f t="shared" si="26"/>
        <v>#REF!</v>
      </c>
      <c r="AR159" s="324" t="str">
        <f t="shared" si="27"/>
        <v>#REF!</v>
      </c>
      <c r="AS159" s="324" t="str">
        <f t="shared" si="28"/>
        <v>#REF!</v>
      </c>
      <c r="AT159" s="324" t="str">
        <f t="shared" si="29"/>
        <v>#REF!</v>
      </c>
      <c r="AU159" s="325" t="str">
        <f t="shared" si="30"/>
        <v>#REF!</v>
      </c>
      <c r="AV159" s="326" t="str">
        <f t="shared" si="31"/>
        <v>#REF!</v>
      </c>
      <c r="AW159" s="137"/>
      <c r="AX159" s="1"/>
      <c r="AY159" s="1"/>
      <c r="AZ159" s="1"/>
    </row>
    <row r="160" ht="37.5" customHeight="1">
      <c r="A160" s="1"/>
      <c r="B160" s="295" t="str">
        <f t="shared" si="17"/>
        <v>#REF!</v>
      </c>
      <c r="C160" s="295" t="str">
        <f t="shared" si="18"/>
        <v>#REF!</v>
      </c>
      <c r="D160" s="296">
        <v>11.0</v>
      </c>
      <c r="E160" s="297" t="s">
        <v>284</v>
      </c>
      <c r="F160" s="19"/>
      <c r="G160" s="19"/>
      <c r="H160" s="19"/>
      <c r="I160" s="19"/>
      <c r="J160" s="19"/>
      <c r="K160" s="19"/>
      <c r="L160" s="19"/>
      <c r="M160" s="19"/>
      <c r="N160" s="19"/>
      <c r="O160" s="19"/>
      <c r="P160" s="19"/>
      <c r="Q160" s="19"/>
      <c r="R160" s="19"/>
      <c r="S160" s="19"/>
      <c r="T160" s="23"/>
      <c r="U160" s="298" t="str">
        <f>VLOOKUP($AO$73,'今回集計'!$B:$UG,'今回集計'!$OX$1,0)</f>
        <v>#REF!</v>
      </c>
      <c r="V160" s="23"/>
      <c r="W160" s="298" t="str">
        <f>VLOOKUP($AO$73,'今回集計'!$B:$UG,'今回集計'!$OY$1,0)</f>
        <v>#REF!</v>
      </c>
      <c r="X160" s="23"/>
      <c r="Y160" s="298" t="str">
        <f>VLOOKUP($AO$73,'今回集計'!$B:$UG,'今回集計'!$OZ$1,0)</f>
        <v>#REF!</v>
      </c>
      <c r="Z160" s="23"/>
      <c r="AA160" s="298" t="str">
        <f t="shared" si="19"/>
        <v>#REF!</v>
      </c>
      <c r="AB160" s="23"/>
      <c r="AC160" s="298" t="str">
        <f>VLOOKUP($AO$73,'今回集計'!$B:$UG,'今回集計'!$PA$1,0)</f>
        <v>#REF!</v>
      </c>
      <c r="AD160" s="23"/>
      <c r="AE160" s="299"/>
      <c r="AF160" s="228"/>
      <c r="AG160" s="162"/>
      <c r="AH160" s="301" t="str">
        <f t="shared" si="20"/>
        <v>#REF!</v>
      </c>
      <c r="AI160" s="302" t="str">
        <f t="shared" si="21"/>
        <v>#REF!</v>
      </c>
      <c r="AJ160" s="303" t="str">
        <f t="shared" si="32"/>
        <v>#REF!</v>
      </c>
      <c r="AK160" s="304" t="str">
        <f t="shared" si="33"/>
        <v>#REF!</v>
      </c>
      <c r="AL160" s="305"/>
      <c r="AM160" s="306" t="str">
        <f t="shared" si="22"/>
        <v>#REF!</v>
      </c>
      <c r="AN160" s="307" t="str">
        <f t="shared" si="23"/>
        <v>#REF!</v>
      </c>
      <c r="AO160" s="308" t="str">
        <f t="shared" si="24"/>
        <v>#REF!</v>
      </c>
      <c r="AP160" s="308" t="str">
        <f t="shared" si="25"/>
        <v>#REF!</v>
      </c>
      <c r="AQ160" s="308" t="str">
        <f t="shared" si="26"/>
        <v>#REF!</v>
      </c>
      <c r="AR160" s="308" t="str">
        <f t="shared" si="27"/>
        <v>#REF!</v>
      </c>
      <c r="AS160" s="308" t="str">
        <f t="shared" si="28"/>
        <v>#REF!</v>
      </c>
      <c r="AT160" s="308" t="str">
        <f t="shared" si="29"/>
        <v>#REF!</v>
      </c>
      <c r="AU160" s="309" t="str">
        <f t="shared" si="30"/>
        <v>#REF!</v>
      </c>
      <c r="AV160" s="310" t="str">
        <f t="shared" si="31"/>
        <v>#REF!</v>
      </c>
      <c r="AW160" s="137"/>
      <c r="AX160" s="1"/>
      <c r="AY160" s="1"/>
      <c r="AZ160" s="1"/>
    </row>
    <row r="161" ht="37.5" customHeight="1">
      <c r="A161" s="1"/>
      <c r="B161" s="295" t="str">
        <f t="shared" si="17"/>
        <v>#REF!</v>
      </c>
      <c r="C161" s="295" t="str">
        <f t="shared" si="18"/>
        <v>#REF!</v>
      </c>
      <c r="D161" s="311">
        <v>12.0</v>
      </c>
      <c r="E161" s="312" t="s">
        <v>285</v>
      </c>
      <c r="F161" s="26"/>
      <c r="G161" s="26"/>
      <c r="H161" s="26"/>
      <c r="I161" s="26"/>
      <c r="J161" s="26"/>
      <c r="K161" s="26"/>
      <c r="L161" s="26"/>
      <c r="M161" s="26"/>
      <c r="N161" s="26"/>
      <c r="O161" s="26"/>
      <c r="P161" s="26"/>
      <c r="Q161" s="26"/>
      <c r="R161" s="26"/>
      <c r="S161" s="26"/>
      <c r="T161" s="31"/>
      <c r="U161" s="313" t="str">
        <f>VLOOKUP($AO$73,'今回集計'!$B:$UG,'今回集計'!$PB$1,0)</f>
        <v>#REF!</v>
      </c>
      <c r="V161" s="31"/>
      <c r="W161" s="313" t="str">
        <f>VLOOKUP($AO$73,'今回集計'!$B:$UG,'今回集計'!$PC$1,0)</f>
        <v>#REF!</v>
      </c>
      <c r="X161" s="31"/>
      <c r="Y161" s="313" t="str">
        <f>VLOOKUP($AO$73,'今回集計'!$B:$UG,'今回集計'!$PD$1,0)</f>
        <v>#REF!</v>
      </c>
      <c r="Z161" s="31"/>
      <c r="AA161" s="313" t="str">
        <f t="shared" si="19"/>
        <v>#REF!</v>
      </c>
      <c r="AB161" s="31"/>
      <c r="AC161" s="313" t="str">
        <f>VLOOKUP($AO$73,'今回集計'!$B:$UG,'今回集計'!$PE$1,0)</f>
        <v>#REF!</v>
      </c>
      <c r="AD161" s="31"/>
      <c r="AE161" s="299"/>
      <c r="AF161" s="228"/>
      <c r="AG161" s="162"/>
      <c r="AH161" s="301" t="str">
        <f t="shared" si="20"/>
        <v>#REF!</v>
      </c>
      <c r="AI161" s="302" t="str">
        <f t="shared" si="21"/>
        <v>#REF!</v>
      </c>
      <c r="AJ161" s="303" t="str">
        <f t="shared" si="32"/>
        <v>#REF!</v>
      </c>
      <c r="AK161" s="304" t="str">
        <f t="shared" si="33"/>
        <v>#REF!</v>
      </c>
      <c r="AL161" s="305"/>
      <c r="AM161" s="314" t="str">
        <f t="shared" si="22"/>
        <v>#REF!</v>
      </c>
      <c r="AN161" s="315" t="str">
        <f t="shared" si="23"/>
        <v>#REF!</v>
      </c>
      <c r="AO161" s="316" t="str">
        <f t="shared" si="24"/>
        <v>#REF!</v>
      </c>
      <c r="AP161" s="316" t="str">
        <f t="shared" si="25"/>
        <v>#REF!</v>
      </c>
      <c r="AQ161" s="316" t="str">
        <f t="shared" si="26"/>
        <v>#REF!</v>
      </c>
      <c r="AR161" s="316" t="str">
        <f t="shared" si="27"/>
        <v>#REF!</v>
      </c>
      <c r="AS161" s="316" t="str">
        <f t="shared" si="28"/>
        <v>#REF!</v>
      </c>
      <c r="AT161" s="316" t="str">
        <f t="shared" si="29"/>
        <v>#REF!</v>
      </c>
      <c r="AU161" s="317" t="str">
        <f t="shared" si="30"/>
        <v>#REF!</v>
      </c>
      <c r="AV161" s="318" t="str">
        <f t="shared" si="31"/>
        <v>#REF!</v>
      </c>
      <c r="AW161" s="137"/>
      <c r="AX161" s="1"/>
      <c r="AY161" s="1"/>
      <c r="AZ161" s="1"/>
    </row>
    <row r="162" ht="37.5" customHeight="1">
      <c r="A162" s="1"/>
      <c r="B162" s="295" t="str">
        <f t="shared" si="17"/>
        <v>#REF!</v>
      </c>
      <c r="C162" s="295" t="str">
        <f t="shared" si="18"/>
        <v>#REF!</v>
      </c>
      <c r="D162" s="311">
        <v>13.0</v>
      </c>
      <c r="E162" s="312" t="s">
        <v>286</v>
      </c>
      <c r="F162" s="26"/>
      <c r="G162" s="26"/>
      <c r="H162" s="26"/>
      <c r="I162" s="26"/>
      <c r="J162" s="26"/>
      <c r="K162" s="26"/>
      <c r="L162" s="26"/>
      <c r="M162" s="26"/>
      <c r="N162" s="26"/>
      <c r="O162" s="26"/>
      <c r="P162" s="26"/>
      <c r="Q162" s="26"/>
      <c r="R162" s="26"/>
      <c r="S162" s="26"/>
      <c r="T162" s="31"/>
      <c r="U162" s="313" t="str">
        <f>VLOOKUP($AO$73,'今回集計'!$B:$UG,'今回集計'!$PF$1,0)</f>
        <v>#REF!</v>
      </c>
      <c r="V162" s="31"/>
      <c r="W162" s="313" t="str">
        <f>VLOOKUP($AO$73,'今回集計'!$B:$UG,'今回集計'!$PG$1,0)</f>
        <v>#REF!</v>
      </c>
      <c r="X162" s="31"/>
      <c r="Y162" s="313" t="str">
        <f>VLOOKUP($AO$73,'今回集計'!$B:$UG,'今回集計'!$PH$1,0)</f>
        <v>#REF!</v>
      </c>
      <c r="Z162" s="31"/>
      <c r="AA162" s="313" t="str">
        <f t="shared" si="19"/>
        <v>#REF!</v>
      </c>
      <c r="AB162" s="31"/>
      <c r="AC162" s="313" t="str">
        <f>VLOOKUP($AO$73,'今回集計'!$B:$UG,'今回集計'!$PI$1,0)</f>
        <v>#REF!</v>
      </c>
      <c r="AD162" s="31"/>
      <c r="AE162" s="299"/>
      <c r="AF162" s="228"/>
      <c r="AG162" s="162"/>
      <c r="AH162" s="301" t="str">
        <f t="shared" si="20"/>
        <v>#REF!</v>
      </c>
      <c r="AI162" s="302" t="str">
        <f t="shared" si="21"/>
        <v>#REF!</v>
      </c>
      <c r="AJ162" s="303" t="str">
        <f t="shared" si="32"/>
        <v>#REF!</v>
      </c>
      <c r="AK162" s="304" t="str">
        <f t="shared" si="33"/>
        <v>#REF!</v>
      </c>
      <c r="AL162" s="305"/>
      <c r="AM162" s="314" t="str">
        <f t="shared" si="22"/>
        <v>#REF!</v>
      </c>
      <c r="AN162" s="315" t="str">
        <f t="shared" si="23"/>
        <v>#REF!</v>
      </c>
      <c r="AO162" s="316" t="str">
        <f t="shared" si="24"/>
        <v>#REF!</v>
      </c>
      <c r="AP162" s="316" t="str">
        <f t="shared" si="25"/>
        <v>#REF!</v>
      </c>
      <c r="AQ162" s="316" t="str">
        <f t="shared" si="26"/>
        <v>#REF!</v>
      </c>
      <c r="AR162" s="316" t="str">
        <f t="shared" si="27"/>
        <v>#REF!</v>
      </c>
      <c r="AS162" s="316" t="str">
        <f t="shared" si="28"/>
        <v>#REF!</v>
      </c>
      <c r="AT162" s="316" t="str">
        <f t="shared" si="29"/>
        <v>#REF!</v>
      </c>
      <c r="AU162" s="317" t="str">
        <f t="shared" si="30"/>
        <v>#REF!</v>
      </c>
      <c r="AV162" s="318" t="str">
        <f t="shared" si="31"/>
        <v>#REF!</v>
      </c>
      <c r="AW162" s="137"/>
      <c r="AX162" s="1"/>
      <c r="AY162" s="1"/>
      <c r="AZ162" s="1"/>
    </row>
    <row r="163" ht="37.5" customHeight="1">
      <c r="A163" s="1"/>
      <c r="B163" s="295" t="str">
        <f t="shared" si="17"/>
        <v>#REF!</v>
      </c>
      <c r="C163" s="295" t="str">
        <f t="shared" si="18"/>
        <v>#REF!</v>
      </c>
      <c r="D163" s="311">
        <v>14.0</v>
      </c>
      <c r="E163" s="312" t="s">
        <v>287</v>
      </c>
      <c r="F163" s="26"/>
      <c r="G163" s="26"/>
      <c r="H163" s="26"/>
      <c r="I163" s="26"/>
      <c r="J163" s="26"/>
      <c r="K163" s="26"/>
      <c r="L163" s="26"/>
      <c r="M163" s="26"/>
      <c r="N163" s="26"/>
      <c r="O163" s="26"/>
      <c r="P163" s="26"/>
      <c r="Q163" s="26"/>
      <c r="R163" s="26"/>
      <c r="S163" s="26"/>
      <c r="T163" s="31"/>
      <c r="U163" s="313" t="str">
        <f>VLOOKUP($AO$73,'今回集計'!$B:$UG,'今回集計'!$PJ$1,0)</f>
        <v>#REF!</v>
      </c>
      <c r="V163" s="31"/>
      <c r="W163" s="313" t="str">
        <f>VLOOKUP($AO$73,'今回集計'!$B:$UG,'今回集計'!$PK$1,0)</f>
        <v>#REF!</v>
      </c>
      <c r="X163" s="31"/>
      <c r="Y163" s="313" t="str">
        <f>VLOOKUP($AO$73,'今回集計'!$B:$UG,'今回集計'!$PL$1,0)</f>
        <v>#REF!</v>
      </c>
      <c r="Z163" s="31"/>
      <c r="AA163" s="313" t="str">
        <f t="shared" si="19"/>
        <v>#REF!</v>
      </c>
      <c r="AB163" s="31"/>
      <c r="AC163" s="313" t="str">
        <f>VLOOKUP($AO$73,'今回集計'!$B:$UG,'今回集計'!$PM$1,0)</f>
        <v>#REF!</v>
      </c>
      <c r="AD163" s="31"/>
      <c r="AE163" s="299"/>
      <c r="AF163" s="228"/>
      <c r="AG163" s="162"/>
      <c r="AH163" s="301" t="str">
        <f t="shared" si="20"/>
        <v>#REF!</v>
      </c>
      <c r="AI163" s="302" t="str">
        <f t="shared" si="21"/>
        <v>#REF!</v>
      </c>
      <c r="AJ163" s="303" t="str">
        <f t="shared" si="32"/>
        <v>#REF!</v>
      </c>
      <c r="AK163" s="304" t="str">
        <f t="shared" si="33"/>
        <v>#REF!</v>
      </c>
      <c r="AL163" s="305"/>
      <c r="AM163" s="314" t="str">
        <f t="shared" si="22"/>
        <v>#REF!</v>
      </c>
      <c r="AN163" s="315" t="str">
        <f t="shared" si="23"/>
        <v>#REF!</v>
      </c>
      <c r="AO163" s="316" t="str">
        <f t="shared" si="24"/>
        <v>#REF!</v>
      </c>
      <c r="AP163" s="316" t="str">
        <f t="shared" si="25"/>
        <v>#REF!</v>
      </c>
      <c r="AQ163" s="316" t="str">
        <f t="shared" si="26"/>
        <v>#REF!</v>
      </c>
      <c r="AR163" s="316" t="str">
        <f t="shared" si="27"/>
        <v>#REF!</v>
      </c>
      <c r="AS163" s="316" t="str">
        <f t="shared" si="28"/>
        <v>#REF!</v>
      </c>
      <c r="AT163" s="316" t="str">
        <f t="shared" si="29"/>
        <v>#REF!</v>
      </c>
      <c r="AU163" s="317" t="str">
        <f t="shared" si="30"/>
        <v>#REF!</v>
      </c>
      <c r="AV163" s="318" t="str">
        <f t="shared" si="31"/>
        <v>#REF!</v>
      </c>
      <c r="AW163" s="137"/>
      <c r="AX163" s="1"/>
      <c r="AY163" s="1"/>
      <c r="AZ163" s="1"/>
    </row>
    <row r="164" ht="37.5" customHeight="1">
      <c r="A164" s="1"/>
      <c r="B164" s="295" t="str">
        <f t="shared" si="17"/>
        <v>#REF!</v>
      </c>
      <c r="C164" s="295" t="str">
        <f t="shared" si="18"/>
        <v>#REF!</v>
      </c>
      <c r="D164" s="319">
        <v>15.0</v>
      </c>
      <c r="E164" s="320" t="s">
        <v>288</v>
      </c>
      <c r="F164" s="34"/>
      <c r="G164" s="34"/>
      <c r="H164" s="34"/>
      <c r="I164" s="34"/>
      <c r="J164" s="34"/>
      <c r="K164" s="34"/>
      <c r="L164" s="34"/>
      <c r="M164" s="34"/>
      <c r="N164" s="34"/>
      <c r="O164" s="34"/>
      <c r="P164" s="34"/>
      <c r="Q164" s="34"/>
      <c r="R164" s="34"/>
      <c r="S164" s="34"/>
      <c r="T164" s="39"/>
      <c r="U164" s="321" t="str">
        <f>VLOOKUP($AO$73,'今回集計'!$B:$UG,'今回集計'!$PN$1,0)</f>
        <v>#REF!</v>
      </c>
      <c r="V164" s="39"/>
      <c r="W164" s="321" t="str">
        <f>VLOOKUP($AO$73,'今回集計'!$B:$UG,'今回集計'!$PO$1,0)</f>
        <v>#REF!</v>
      </c>
      <c r="X164" s="39"/>
      <c r="Y164" s="321" t="str">
        <f>VLOOKUP($AO$73,'今回集計'!$B:$UG,'今回集計'!$PP$1,0)</f>
        <v>#REF!</v>
      </c>
      <c r="Z164" s="39"/>
      <c r="AA164" s="321" t="str">
        <f t="shared" si="19"/>
        <v>#REF!</v>
      </c>
      <c r="AB164" s="39"/>
      <c r="AC164" s="321" t="str">
        <f>VLOOKUP($AO$73,'今回集計'!$B:$UG,'今回集計'!$PQ$1,0)</f>
        <v>#REF!</v>
      </c>
      <c r="AD164" s="39"/>
      <c r="AE164" s="299"/>
      <c r="AF164" s="228"/>
      <c r="AG164" s="162"/>
      <c r="AH164" s="301" t="str">
        <f t="shared" si="20"/>
        <v>#REF!</v>
      </c>
      <c r="AI164" s="302" t="str">
        <f t="shared" si="21"/>
        <v>#REF!</v>
      </c>
      <c r="AJ164" s="303" t="str">
        <f t="shared" si="32"/>
        <v>#REF!</v>
      </c>
      <c r="AK164" s="304" t="str">
        <f t="shared" si="33"/>
        <v>#REF!</v>
      </c>
      <c r="AL164" s="305"/>
      <c r="AM164" s="322" t="str">
        <f t="shared" si="22"/>
        <v>#REF!</v>
      </c>
      <c r="AN164" s="323" t="str">
        <f t="shared" si="23"/>
        <v>#REF!</v>
      </c>
      <c r="AO164" s="324" t="str">
        <f t="shared" si="24"/>
        <v>#REF!</v>
      </c>
      <c r="AP164" s="324" t="str">
        <f t="shared" si="25"/>
        <v>#REF!</v>
      </c>
      <c r="AQ164" s="324" t="str">
        <f t="shared" si="26"/>
        <v>#REF!</v>
      </c>
      <c r="AR164" s="324" t="str">
        <f t="shared" si="27"/>
        <v>#REF!</v>
      </c>
      <c r="AS164" s="324" t="str">
        <f t="shared" si="28"/>
        <v>#REF!</v>
      </c>
      <c r="AT164" s="324" t="str">
        <f t="shared" si="29"/>
        <v>#REF!</v>
      </c>
      <c r="AU164" s="325" t="str">
        <f t="shared" si="30"/>
        <v>#REF!</v>
      </c>
      <c r="AV164" s="326" t="str">
        <f t="shared" si="31"/>
        <v>#REF!</v>
      </c>
      <c r="AW164" s="137"/>
      <c r="AX164" s="1"/>
      <c r="AY164" s="1"/>
      <c r="AZ164" s="1"/>
    </row>
    <row r="165" ht="37.5" customHeight="1">
      <c r="A165" s="1"/>
      <c r="B165" s="295" t="str">
        <f t="shared" si="17"/>
        <v>#REF!</v>
      </c>
      <c r="C165" s="295" t="str">
        <f t="shared" si="18"/>
        <v>#REF!</v>
      </c>
      <c r="D165" s="296">
        <v>16.0</v>
      </c>
      <c r="E165" s="297" t="s">
        <v>289</v>
      </c>
      <c r="F165" s="19"/>
      <c r="G165" s="19"/>
      <c r="H165" s="19"/>
      <c r="I165" s="19"/>
      <c r="J165" s="19"/>
      <c r="K165" s="19"/>
      <c r="L165" s="19"/>
      <c r="M165" s="19"/>
      <c r="N165" s="19"/>
      <c r="O165" s="19"/>
      <c r="P165" s="19"/>
      <c r="Q165" s="19"/>
      <c r="R165" s="19"/>
      <c r="S165" s="19"/>
      <c r="T165" s="23"/>
      <c r="U165" s="298" t="str">
        <f>VLOOKUP($AO$73,'今回集計'!$B:$UG,'今回集計'!$PR$1,0)</f>
        <v>#REF!</v>
      </c>
      <c r="V165" s="23"/>
      <c r="W165" s="298" t="str">
        <f>VLOOKUP($AO$73,'今回集計'!$B:$UG,'今回集計'!$PS$1,0)</f>
        <v>#REF!</v>
      </c>
      <c r="X165" s="23"/>
      <c r="Y165" s="298" t="str">
        <f>VLOOKUP($AO$73,'今回集計'!$B:$UG,'今回集計'!$PT$1,0)</f>
        <v>#REF!</v>
      </c>
      <c r="Z165" s="23"/>
      <c r="AA165" s="298" t="str">
        <f t="shared" si="19"/>
        <v>#REF!</v>
      </c>
      <c r="AB165" s="23"/>
      <c r="AC165" s="298" t="str">
        <f>VLOOKUP($AO$73,'今回集計'!$B:$UG,'今回集計'!$PU$1,0)</f>
        <v>#REF!</v>
      </c>
      <c r="AD165" s="23"/>
      <c r="AE165" s="299"/>
      <c r="AF165" s="228"/>
      <c r="AG165" s="162"/>
      <c r="AH165" s="301" t="str">
        <f t="shared" si="20"/>
        <v>#REF!</v>
      </c>
      <c r="AI165" s="302" t="str">
        <f t="shared" si="21"/>
        <v>#REF!</v>
      </c>
      <c r="AJ165" s="303" t="str">
        <f t="shared" si="32"/>
        <v>#REF!</v>
      </c>
      <c r="AK165" s="304" t="str">
        <f t="shared" si="33"/>
        <v>#REF!</v>
      </c>
      <c r="AL165" s="305"/>
      <c r="AM165" s="306" t="str">
        <f t="shared" si="22"/>
        <v>#REF!</v>
      </c>
      <c r="AN165" s="307" t="str">
        <f t="shared" si="23"/>
        <v>#REF!</v>
      </c>
      <c r="AO165" s="308" t="str">
        <f t="shared" si="24"/>
        <v>#REF!</v>
      </c>
      <c r="AP165" s="308" t="str">
        <f t="shared" si="25"/>
        <v>#REF!</v>
      </c>
      <c r="AQ165" s="308" t="str">
        <f t="shared" si="26"/>
        <v>#REF!</v>
      </c>
      <c r="AR165" s="308" t="str">
        <f t="shared" si="27"/>
        <v>#REF!</v>
      </c>
      <c r="AS165" s="308" t="str">
        <f t="shared" si="28"/>
        <v>#REF!</v>
      </c>
      <c r="AT165" s="308" t="str">
        <f t="shared" si="29"/>
        <v>#REF!</v>
      </c>
      <c r="AU165" s="309" t="str">
        <f t="shared" si="30"/>
        <v>#REF!</v>
      </c>
      <c r="AV165" s="310" t="str">
        <f t="shared" si="31"/>
        <v>#REF!</v>
      </c>
      <c r="AW165" s="137"/>
      <c r="AX165" s="1"/>
      <c r="AY165" s="1"/>
      <c r="AZ165" s="1"/>
    </row>
    <row r="166" ht="37.5" customHeight="1">
      <c r="A166" s="1"/>
      <c r="B166" s="295" t="str">
        <f t="shared" si="17"/>
        <v>#REF!</v>
      </c>
      <c r="C166" s="295" t="str">
        <f t="shared" si="18"/>
        <v>#REF!</v>
      </c>
      <c r="D166" s="311">
        <v>17.0</v>
      </c>
      <c r="E166" s="312" t="s">
        <v>290</v>
      </c>
      <c r="F166" s="26"/>
      <c r="G166" s="26"/>
      <c r="H166" s="26"/>
      <c r="I166" s="26"/>
      <c r="J166" s="26"/>
      <c r="K166" s="26"/>
      <c r="L166" s="26"/>
      <c r="M166" s="26"/>
      <c r="N166" s="26"/>
      <c r="O166" s="26"/>
      <c r="P166" s="26"/>
      <c r="Q166" s="26"/>
      <c r="R166" s="26"/>
      <c r="S166" s="26"/>
      <c r="T166" s="31"/>
      <c r="U166" s="313" t="str">
        <f>VLOOKUP($AO$73,'今回集計'!$B:$UG,'今回集計'!$PV$1,0)</f>
        <v>#REF!</v>
      </c>
      <c r="V166" s="31"/>
      <c r="W166" s="313" t="str">
        <f>VLOOKUP($AO$73,'今回集計'!$B:$UG,'今回集計'!$PW$1,0)</f>
        <v>#REF!</v>
      </c>
      <c r="X166" s="31"/>
      <c r="Y166" s="313" t="str">
        <f>VLOOKUP($AO$73,'今回集計'!$B:$UG,'今回集計'!$PX$1,0)</f>
        <v>#REF!</v>
      </c>
      <c r="Z166" s="31"/>
      <c r="AA166" s="313" t="str">
        <f t="shared" si="19"/>
        <v>#REF!</v>
      </c>
      <c r="AB166" s="31"/>
      <c r="AC166" s="313" t="str">
        <f>VLOOKUP($AO$73,'今回集計'!$B:$UG,'今回集計'!$PY$1,0)</f>
        <v>#REF!</v>
      </c>
      <c r="AD166" s="31"/>
      <c r="AE166" s="299"/>
      <c r="AF166" s="228"/>
      <c r="AG166" s="162"/>
      <c r="AH166" s="301" t="str">
        <f t="shared" si="20"/>
        <v>#REF!</v>
      </c>
      <c r="AI166" s="302" t="str">
        <f t="shared" si="21"/>
        <v>#REF!</v>
      </c>
      <c r="AJ166" s="303" t="str">
        <f t="shared" si="32"/>
        <v>#REF!</v>
      </c>
      <c r="AK166" s="304" t="str">
        <f t="shared" si="33"/>
        <v>#REF!</v>
      </c>
      <c r="AL166" s="305"/>
      <c r="AM166" s="314" t="str">
        <f t="shared" si="22"/>
        <v>#REF!</v>
      </c>
      <c r="AN166" s="315" t="str">
        <f t="shared" si="23"/>
        <v>#REF!</v>
      </c>
      <c r="AO166" s="316" t="str">
        <f t="shared" si="24"/>
        <v>#REF!</v>
      </c>
      <c r="AP166" s="316" t="str">
        <f t="shared" si="25"/>
        <v>#REF!</v>
      </c>
      <c r="AQ166" s="316" t="str">
        <f t="shared" si="26"/>
        <v>#REF!</v>
      </c>
      <c r="AR166" s="316" t="str">
        <f t="shared" si="27"/>
        <v>#REF!</v>
      </c>
      <c r="AS166" s="316" t="str">
        <f t="shared" si="28"/>
        <v>#REF!</v>
      </c>
      <c r="AT166" s="316" t="str">
        <f t="shared" si="29"/>
        <v>#REF!</v>
      </c>
      <c r="AU166" s="317" t="str">
        <f t="shared" si="30"/>
        <v>#REF!</v>
      </c>
      <c r="AV166" s="318" t="str">
        <f t="shared" si="31"/>
        <v>#REF!</v>
      </c>
      <c r="AW166" s="137"/>
      <c r="AX166" s="1"/>
      <c r="AY166" s="1"/>
      <c r="AZ166" s="1"/>
    </row>
    <row r="167" ht="37.5" customHeight="1">
      <c r="A167" s="1"/>
      <c r="B167" s="295" t="str">
        <f t="shared" si="17"/>
        <v>#REF!</v>
      </c>
      <c r="C167" s="295" t="str">
        <f t="shared" si="18"/>
        <v>#REF!</v>
      </c>
      <c r="D167" s="311">
        <v>18.0</v>
      </c>
      <c r="E167" s="312" t="s">
        <v>291</v>
      </c>
      <c r="F167" s="26"/>
      <c r="G167" s="26"/>
      <c r="H167" s="26"/>
      <c r="I167" s="26"/>
      <c r="J167" s="26"/>
      <c r="K167" s="26"/>
      <c r="L167" s="26"/>
      <c r="M167" s="26"/>
      <c r="N167" s="26"/>
      <c r="O167" s="26"/>
      <c r="P167" s="26"/>
      <c r="Q167" s="26"/>
      <c r="R167" s="26"/>
      <c r="S167" s="26"/>
      <c r="T167" s="31"/>
      <c r="U167" s="313" t="str">
        <f>VLOOKUP($AO$73,'今回集計'!$B:$UG,'今回集計'!$PZ$1,0)</f>
        <v>#REF!</v>
      </c>
      <c r="V167" s="31"/>
      <c r="W167" s="313" t="str">
        <f>VLOOKUP($AO$73,'今回集計'!$B:$UG,'今回集計'!$QA$1,0)</f>
        <v>#REF!</v>
      </c>
      <c r="X167" s="31"/>
      <c r="Y167" s="313" t="str">
        <f>VLOOKUP($AO$73,'今回集計'!$B:$UG,'今回集計'!$QB$1,0)</f>
        <v>#REF!</v>
      </c>
      <c r="Z167" s="31"/>
      <c r="AA167" s="313" t="str">
        <f t="shared" si="19"/>
        <v>#REF!</v>
      </c>
      <c r="AB167" s="31"/>
      <c r="AC167" s="313" t="str">
        <f>VLOOKUP($AO$73,'今回集計'!$B:$UG,'今回集計'!$QC$1,0)</f>
        <v>#REF!</v>
      </c>
      <c r="AD167" s="31"/>
      <c r="AE167" s="299"/>
      <c r="AF167" s="228"/>
      <c r="AG167" s="162"/>
      <c r="AH167" s="301" t="str">
        <f t="shared" si="20"/>
        <v>#REF!</v>
      </c>
      <c r="AI167" s="302" t="str">
        <f t="shared" si="21"/>
        <v>#REF!</v>
      </c>
      <c r="AJ167" s="303" t="str">
        <f t="shared" si="32"/>
        <v>#REF!</v>
      </c>
      <c r="AK167" s="304" t="str">
        <f t="shared" si="33"/>
        <v>#REF!</v>
      </c>
      <c r="AL167" s="305"/>
      <c r="AM167" s="314" t="str">
        <f t="shared" si="22"/>
        <v>#REF!</v>
      </c>
      <c r="AN167" s="315" t="str">
        <f t="shared" si="23"/>
        <v>#REF!</v>
      </c>
      <c r="AO167" s="316" t="str">
        <f t="shared" si="24"/>
        <v>#REF!</v>
      </c>
      <c r="AP167" s="316" t="str">
        <f t="shared" si="25"/>
        <v>#REF!</v>
      </c>
      <c r="AQ167" s="316" t="str">
        <f t="shared" si="26"/>
        <v>#REF!</v>
      </c>
      <c r="AR167" s="316" t="str">
        <f t="shared" si="27"/>
        <v>#REF!</v>
      </c>
      <c r="AS167" s="316" t="str">
        <f t="shared" si="28"/>
        <v>#REF!</v>
      </c>
      <c r="AT167" s="316" t="str">
        <f t="shared" si="29"/>
        <v>#REF!</v>
      </c>
      <c r="AU167" s="317" t="str">
        <f t="shared" si="30"/>
        <v>#REF!</v>
      </c>
      <c r="AV167" s="318" t="str">
        <f t="shared" si="31"/>
        <v>#REF!</v>
      </c>
      <c r="AW167" s="137"/>
      <c r="AX167" s="1"/>
      <c r="AY167" s="1"/>
      <c r="AZ167" s="1"/>
    </row>
    <row r="168" ht="37.5" customHeight="1">
      <c r="A168" s="1"/>
      <c r="B168" s="295" t="str">
        <f t="shared" si="17"/>
        <v>#REF!</v>
      </c>
      <c r="C168" s="295" t="str">
        <f t="shared" si="18"/>
        <v>#REF!</v>
      </c>
      <c r="D168" s="311">
        <v>19.0</v>
      </c>
      <c r="E168" s="312" t="s">
        <v>292</v>
      </c>
      <c r="F168" s="26"/>
      <c r="G168" s="26"/>
      <c r="H168" s="26"/>
      <c r="I168" s="26"/>
      <c r="J168" s="26"/>
      <c r="K168" s="26"/>
      <c r="L168" s="26"/>
      <c r="M168" s="26"/>
      <c r="N168" s="26"/>
      <c r="O168" s="26"/>
      <c r="P168" s="26"/>
      <c r="Q168" s="26"/>
      <c r="R168" s="26"/>
      <c r="S168" s="26"/>
      <c r="T168" s="31"/>
      <c r="U168" s="313" t="str">
        <f>VLOOKUP($AO$73,'今回集計'!$B:$UG,'今回集計'!$QD$1,0)</f>
        <v>#REF!</v>
      </c>
      <c r="V168" s="31"/>
      <c r="W168" s="313" t="str">
        <f>VLOOKUP($AO$73,'今回集計'!$B:$UG,'今回集計'!$QE$1,0)</f>
        <v>#REF!</v>
      </c>
      <c r="X168" s="31"/>
      <c r="Y168" s="313" t="str">
        <f>VLOOKUP($AO$73,'今回集計'!$B:$UG,'今回集計'!$QF$1,0)</f>
        <v>#REF!</v>
      </c>
      <c r="Z168" s="31"/>
      <c r="AA168" s="313" t="str">
        <f t="shared" si="19"/>
        <v>#REF!</v>
      </c>
      <c r="AB168" s="31"/>
      <c r="AC168" s="313" t="str">
        <f>VLOOKUP($AO$73,'今回集計'!$B:$UG,'今回集計'!$QG$1,0)</f>
        <v>#REF!</v>
      </c>
      <c r="AD168" s="31"/>
      <c r="AE168" s="299"/>
      <c r="AF168" s="228"/>
      <c r="AG168" s="162"/>
      <c r="AH168" s="301" t="str">
        <f t="shared" si="20"/>
        <v>#REF!</v>
      </c>
      <c r="AI168" s="302" t="str">
        <f t="shared" si="21"/>
        <v>#REF!</v>
      </c>
      <c r="AJ168" s="303" t="str">
        <f t="shared" si="32"/>
        <v>#REF!</v>
      </c>
      <c r="AK168" s="304" t="str">
        <f t="shared" si="33"/>
        <v>#REF!</v>
      </c>
      <c r="AL168" s="305"/>
      <c r="AM168" s="314" t="str">
        <f t="shared" si="22"/>
        <v>#REF!</v>
      </c>
      <c r="AN168" s="315" t="str">
        <f t="shared" si="23"/>
        <v>#REF!</v>
      </c>
      <c r="AO168" s="316" t="str">
        <f t="shared" si="24"/>
        <v>#REF!</v>
      </c>
      <c r="AP168" s="316" t="str">
        <f t="shared" si="25"/>
        <v>#REF!</v>
      </c>
      <c r="AQ168" s="316" t="str">
        <f t="shared" si="26"/>
        <v>#REF!</v>
      </c>
      <c r="AR168" s="316" t="str">
        <f t="shared" si="27"/>
        <v>#REF!</v>
      </c>
      <c r="AS168" s="316" t="str">
        <f t="shared" si="28"/>
        <v>#REF!</v>
      </c>
      <c r="AT168" s="316" t="str">
        <f t="shared" si="29"/>
        <v>#REF!</v>
      </c>
      <c r="AU168" s="317" t="str">
        <f t="shared" si="30"/>
        <v>#REF!</v>
      </c>
      <c r="AV168" s="318" t="str">
        <f t="shared" si="31"/>
        <v>#REF!</v>
      </c>
      <c r="AW168" s="137"/>
      <c r="AX168" s="1"/>
      <c r="AY168" s="1"/>
      <c r="AZ168" s="1"/>
    </row>
    <row r="169" ht="37.5" customHeight="1">
      <c r="A169" s="1"/>
      <c r="B169" s="295" t="str">
        <f t="shared" si="17"/>
        <v>#REF!</v>
      </c>
      <c r="C169" s="295" t="str">
        <f t="shared" si="18"/>
        <v>#REF!</v>
      </c>
      <c r="D169" s="319">
        <v>20.0</v>
      </c>
      <c r="E169" s="320" t="s">
        <v>293</v>
      </c>
      <c r="F169" s="34"/>
      <c r="G169" s="34"/>
      <c r="H169" s="34"/>
      <c r="I169" s="34"/>
      <c r="J169" s="34"/>
      <c r="K169" s="34"/>
      <c r="L169" s="34"/>
      <c r="M169" s="34"/>
      <c r="N169" s="34"/>
      <c r="O169" s="34"/>
      <c r="P169" s="34"/>
      <c r="Q169" s="34"/>
      <c r="R169" s="34"/>
      <c r="S169" s="34"/>
      <c r="T169" s="39"/>
      <c r="U169" s="321" t="str">
        <f>VLOOKUP($AO$73,'今回集計'!$B:$UG,'今回集計'!$QH$1,0)</f>
        <v>#REF!</v>
      </c>
      <c r="V169" s="39"/>
      <c r="W169" s="321" t="str">
        <f>VLOOKUP($AO$73,'今回集計'!$B:$UG,'今回集計'!$QI$1,0)</f>
        <v>#REF!</v>
      </c>
      <c r="X169" s="39"/>
      <c r="Y169" s="321" t="str">
        <f>VLOOKUP($AO$73,'今回集計'!$B:$UG,'今回集計'!$QJ$1,0)</f>
        <v>#REF!</v>
      </c>
      <c r="Z169" s="39"/>
      <c r="AA169" s="321" t="str">
        <f t="shared" si="19"/>
        <v>#REF!</v>
      </c>
      <c r="AB169" s="39"/>
      <c r="AC169" s="321" t="str">
        <f>VLOOKUP($AO$73,'今回集計'!$B:$UG,'今回集計'!$QK$1,0)</f>
        <v>#REF!</v>
      </c>
      <c r="AD169" s="39"/>
      <c r="AE169" s="299"/>
      <c r="AF169" s="228"/>
      <c r="AG169" s="162"/>
      <c r="AH169" s="301" t="str">
        <f t="shared" si="20"/>
        <v>#REF!</v>
      </c>
      <c r="AI169" s="302" t="str">
        <f t="shared" si="21"/>
        <v>#REF!</v>
      </c>
      <c r="AJ169" s="303" t="str">
        <f t="shared" si="32"/>
        <v>#REF!</v>
      </c>
      <c r="AK169" s="304" t="str">
        <f t="shared" si="33"/>
        <v>#REF!</v>
      </c>
      <c r="AL169" s="305"/>
      <c r="AM169" s="322" t="str">
        <f t="shared" si="22"/>
        <v>#REF!</v>
      </c>
      <c r="AN169" s="323" t="str">
        <f t="shared" si="23"/>
        <v>#REF!</v>
      </c>
      <c r="AO169" s="324" t="str">
        <f t="shared" si="24"/>
        <v>#REF!</v>
      </c>
      <c r="AP169" s="324" t="str">
        <f t="shared" si="25"/>
        <v>#REF!</v>
      </c>
      <c r="AQ169" s="324" t="str">
        <f t="shared" si="26"/>
        <v>#REF!</v>
      </c>
      <c r="AR169" s="324" t="str">
        <f t="shared" si="27"/>
        <v>#REF!</v>
      </c>
      <c r="AS169" s="324" t="str">
        <f t="shared" si="28"/>
        <v>#REF!</v>
      </c>
      <c r="AT169" s="324" t="str">
        <f t="shared" si="29"/>
        <v>#REF!</v>
      </c>
      <c r="AU169" s="325" t="str">
        <f t="shared" si="30"/>
        <v>#REF!</v>
      </c>
      <c r="AV169" s="326" t="str">
        <f t="shared" si="31"/>
        <v>#REF!</v>
      </c>
      <c r="AW169" s="137"/>
      <c r="AX169" s="1"/>
      <c r="AY169" s="1"/>
      <c r="AZ169" s="1"/>
    </row>
    <row r="170" ht="37.5" customHeight="1">
      <c r="A170" s="1"/>
      <c r="B170" s="295" t="str">
        <f t="shared" si="17"/>
        <v>#REF!</v>
      </c>
      <c r="C170" s="295" t="str">
        <f t="shared" si="18"/>
        <v>#REF!</v>
      </c>
      <c r="D170" s="296">
        <v>21.0</v>
      </c>
      <c r="E170" s="297" t="s">
        <v>294</v>
      </c>
      <c r="F170" s="19"/>
      <c r="G170" s="19"/>
      <c r="H170" s="19"/>
      <c r="I170" s="19"/>
      <c r="J170" s="19"/>
      <c r="K170" s="19"/>
      <c r="L170" s="19"/>
      <c r="M170" s="19"/>
      <c r="N170" s="19"/>
      <c r="O170" s="19"/>
      <c r="P170" s="19"/>
      <c r="Q170" s="19"/>
      <c r="R170" s="19"/>
      <c r="S170" s="19"/>
      <c r="T170" s="23"/>
      <c r="U170" s="298" t="str">
        <f>VLOOKUP($AO$73,'今回集計'!$B:$UG,'今回集計'!$QL$1,0)</f>
        <v>#REF!</v>
      </c>
      <c r="V170" s="23"/>
      <c r="W170" s="298" t="str">
        <f>VLOOKUP($AO$73,'今回集計'!$B:$UG,'今回集計'!$QM$1,0)</f>
        <v>#REF!</v>
      </c>
      <c r="X170" s="23"/>
      <c r="Y170" s="298" t="str">
        <f>VLOOKUP($AO$73,'今回集計'!$B:$UG,'今回集計'!$QN$1,0)</f>
        <v>#REF!</v>
      </c>
      <c r="Z170" s="23"/>
      <c r="AA170" s="298" t="str">
        <f t="shared" si="19"/>
        <v>#REF!</v>
      </c>
      <c r="AB170" s="23"/>
      <c r="AC170" s="298" t="str">
        <f>VLOOKUP($AO$73,'今回集計'!$B:$UG,'今回集計'!$QO$1,0)</f>
        <v>#REF!</v>
      </c>
      <c r="AD170" s="23"/>
      <c r="AE170" s="299"/>
      <c r="AF170" s="228"/>
      <c r="AG170" s="162"/>
      <c r="AH170" s="301" t="str">
        <f t="shared" si="20"/>
        <v>#REF!</v>
      </c>
      <c r="AI170" s="302" t="str">
        <f t="shared" si="21"/>
        <v>#REF!</v>
      </c>
      <c r="AJ170" s="303" t="str">
        <f t="shared" si="32"/>
        <v>#REF!</v>
      </c>
      <c r="AK170" s="304" t="str">
        <f t="shared" si="33"/>
        <v>#REF!</v>
      </c>
      <c r="AL170" s="305"/>
      <c r="AM170" s="306" t="str">
        <f t="shared" si="22"/>
        <v>#REF!</v>
      </c>
      <c r="AN170" s="307" t="str">
        <f t="shared" si="23"/>
        <v>#REF!</v>
      </c>
      <c r="AO170" s="308" t="str">
        <f t="shared" si="24"/>
        <v>#REF!</v>
      </c>
      <c r="AP170" s="308" t="str">
        <f t="shared" si="25"/>
        <v>#REF!</v>
      </c>
      <c r="AQ170" s="308" t="str">
        <f t="shared" si="26"/>
        <v>#REF!</v>
      </c>
      <c r="AR170" s="308" t="str">
        <f t="shared" si="27"/>
        <v>#REF!</v>
      </c>
      <c r="AS170" s="308" t="str">
        <f t="shared" si="28"/>
        <v>#REF!</v>
      </c>
      <c r="AT170" s="308" t="str">
        <f t="shared" si="29"/>
        <v>#REF!</v>
      </c>
      <c r="AU170" s="309" t="str">
        <f t="shared" si="30"/>
        <v>#REF!</v>
      </c>
      <c r="AV170" s="310" t="str">
        <f t="shared" si="31"/>
        <v>#REF!</v>
      </c>
      <c r="AW170" s="137"/>
      <c r="AX170" s="1"/>
      <c r="AY170" s="1"/>
      <c r="AZ170" s="1"/>
    </row>
    <row r="171" ht="37.5" customHeight="1">
      <c r="A171" s="1"/>
      <c r="B171" s="295" t="str">
        <f t="shared" si="17"/>
        <v>#REF!</v>
      </c>
      <c r="C171" s="295" t="str">
        <f t="shared" si="18"/>
        <v>#REF!</v>
      </c>
      <c r="D171" s="311">
        <v>22.0</v>
      </c>
      <c r="E171" s="312" t="s">
        <v>295</v>
      </c>
      <c r="F171" s="26"/>
      <c r="G171" s="26"/>
      <c r="H171" s="26"/>
      <c r="I171" s="26"/>
      <c r="J171" s="26"/>
      <c r="K171" s="26"/>
      <c r="L171" s="26"/>
      <c r="M171" s="26"/>
      <c r="N171" s="26"/>
      <c r="O171" s="26"/>
      <c r="P171" s="26"/>
      <c r="Q171" s="26"/>
      <c r="R171" s="26"/>
      <c r="S171" s="26"/>
      <c r="T171" s="31"/>
      <c r="U171" s="313" t="str">
        <f>VLOOKUP($AO$73,'今回集計'!$B:$UG,'今回集計'!$QP$1,0)</f>
        <v>#REF!</v>
      </c>
      <c r="V171" s="31"/>
      <c r="W171" s="313" t="str">
        <f>VLOOKUP($AO$73,'今回集計'!$B:$UG,'今回集計'!$QQ$1,0)</f>
        <v>#REF!</v>
      </c>
      <c r="X171" s="31"/>
      <c r="Y171" s="313" t="str">
        <f>VLOOKUP($AO$73,'今回集計'!$B:$UG,'今回集計'!$QR$1,0)</f>
        <v>#REF!</v>
      </c>
      <c r="Z171" s="31"/>
      <c r="AA171" s="313" t="str">
        <f t="shared" si="19"/>
        <v>#REF!</v>
      </c>
      <c r="AB171" s="31"/>
      <c r="AC171" s="313" t="str">
        <f>VLOOKUP($AO$73,'今回集計'!$B:$UG,'今回集計'!$QS$1,0)</f>
        <v>#REF!</v>
      </c>
      <c r="AD171" s="31"/>
      <c r="AE171" s="299"/>
      <c r="AF171" s="228"/>
      <c r="AG171" s="162"/>
      <c r="AH171" s="301" t="str">
        <f t="shared" si="20"/>
        <v>#REF!</v>
      </c>
      <c r="AI171" s="302" t="str">
        <f t="shared" si="21"/>
        <v>#REF!</v>
      </c>
      <c r="AJ171" s="303" t="str">
        <f t="shared" si="32"/>
        <v>#REF!</v>
      </c>
      <c r="AK171" s="304" t="str">
        <f t="shared" si="33"/>
        <v>#REF!</v>
      </c>
      <c r="AL171" s="305"/>
      <c r="AM171" s="314" t="str">
        <f t="shared" si="22"/>
        <v>#REF!</v>
      </c>
      <c r="AN171" s="315" t="str">
        <f t="shared" si="23"/>
        <v>#REF!</v>
      </c>
      <c r="AO171" s="316" t="str">
        <f t="shared" si="24"/>
        <v>#REF!</v>
      </c>
      <c r="AP171" s="316" t="str">
        <f t="shared" si="25"/>
        <v>#REF!</v>
      </c>
      <c r="AQ171" s="316" t="str">
        <f t="shared" si="26"/>
        <v>#REF!</v>
      </c>
      <c r="AR171" s="316" t="str">
        <f t="shared" si="27"/>
        <v>#REF!</v>
      </c>
      <c r="AS171" s="316" t="str">
        <f t="shared" si="28"/>
        <v>#REF!</v>
      </c>
      <c r="AT171" s="316" t="str">
        <f t="shared" si="29"/>
        <v>#REF!</v>
      </c>
      <c r="AU171" s="317" t="str">
        <f t="shared" si="30"/>
        <v>#REF!</v>
      </c>
      <c r="AV171" s="318" t="str">
        <f t="shared" si="31"/>
        <v>#REF!</v>
      </c>
      <c r="AW171" s="137"/>
      <c r="AX171" s="1"/>
      <c r="AY171" s="1"/>
      <c r="AZ171" s="1"/>
    </row>
    <row r="172" ht="37.5" customHeight="1">
      <c r="A172" s="1"/>
      <c r="B172" s="295" t="str">
        <f t="shared" si="17"/>
        <v>#REF!</v>
      </c>
      <c r="C172" s="295" t="str">
        <f t="shared" si="18"/>
        <v>#REF!</v>
      </c>
      <c r="D172" s="311">
        <v>23.0</v>
      </c>
      <c r="E172" s="312" t="s">
        <v>296</v>
      </c>
      <c r="F172" s="26"/>
      <c r="G172" s="26"/>
      <c r="H172" s="26"/>
      <c r="I172" s="26"/>
      <c r="J172" s="26"/>
      <c r="K172" s="26"/>
      <c r="L172" s="26"/>
      <c r="M172" s="26"/>
      <c r="N172" s="26"/>
      <c r="O172" s="26"/>
      <c r="P172" s="26"/>
      <c r="Q172" s="26"/>
      <c r="R172" s="26"/>
      <c r="S172" s="26"/>
      <c r="T172" s="31"/>
      <c r="U172" s="313" t="str">
        <f>VLOOKUP($AO$73,'今回集計'!$B:$UG,'今回集計'!$QT$1,0)</f>
        <v>#REF!</v>
      </c>
      <c r="V172" s="31"/>
      <c r="W172" s="313" t="str">
        <f>VLOOKUP($AO$73,'今回集計'!$B:$UG,'今回集計'!$QU$1,0)</f>
        <v>#REF!</v>
      </c>
      <c r="X172" s="31"/>
      <c r="Y172" s="313" t="str">
        <f>VLOOKUP($AO$73,'今回集計'!$B:$UG,'今回集計'!$QV$1,0)</f>
        <v>#REF!</v>
      </c>
      <c r="Z172" s="31"/>
      <c r="AA172" s="313" t="str">
        <f t="shared" si="19"/>
        <v>#REF!</v>
      </c>
      <c r="AB172" s="31"/>
      <c r="AC172" s="313" t="str">
        <f>VLOOKUP($AO$73,'今回集計'!$B:$UG,'今回集計'!$QW$1,0)</f>
        <v>#REF!</v>
      </c>
      <c r="AD172" s="31"/>
      <c r="AE172" s="299"/>
      <c r="AF172" s="228"/>
      <c r="AG172" s="162"/>
      <c r="AH172" s="301" t="str">
        <f t="shared" si="20"/>
        <v>#REF!</v>
      </c>
      <c r="AI172" s="302" t="str">
        <f t="shared" si="21"/>
        <v>#REF!</v>
      </c>
      <c r="AJ172" s="303" t="str">
        <f t="shared" si="32"/>
        <v>#REF!</v>
      </c>
      <c r="AK172" s="304" t="str">
        <f t="shared" si="33"/>
        <v>#REF!</v>
      </c>
      <c r="AL172" s="305"/>
      <c r="AM172" s="314" t="str">
        <f t="shared" si="22"/>
        <v>#REF!</v>
      </c>
      <c r="AN172" s="315" t="str">
        <f t="shared" si="23"/>
        <v>#REF!</v>
      </c>
      <c r="AO172" s="316" t="str">
        <f t="shared" si="24"/>
        <v>#REF!</v>
      </c>
      <c r="AP172" s="316" t="str">
        <f t="shared" si="25"/>
        <v>#REF!</v>
      </c>
      <c r="AQ172" s="316" t="str">
        <f t="shared" si="26"/>
        <v>#REF!</v>
      </c>
      <c r="AR172" s="316" t="str">
        <f t="shared" si="27"/>
        <v>#REF!</v>
      </c>
      <c r="AS172" s="316" t="str">
        <f t="shared" si="28"/>
        <v>#REF!</v>
      </c>
      <c r="AT172" s="316" t="str">
        <f t="shared" si="29"/>
        <v>#REF!</v>
      </c>
      <c r="AU172" s="317" t="str">
        <f t="shared" si="30"/>
        <v>#REF!</v>
      </c>
      <c r="AV172" s="318" t="str">
        <f t="shared" si="31"/>
        <v>#REF!</v>
      </c>
      <c r="AW172" s="137"/>
      <c r="AX172" s="1"/>
      <c r="AY172" s="1"/>
      <c r="AZ172" s="1"/>
    </row>
    <row r="173" ht="37.5" customHeight="1">
      <c r="A173" s="1"/>
      <c r="B173" s="295" t="str">
        <f t="shared" si="17"/>
        <v>#REF!</v>
      </c>
      <c r="C173" s="295" t="str">
        <f t="shared" si="18"/>
        <v>#REF!</v>
      </c>
      <c r="D173" s="311">
        <v>24.0</v>
      </c>
      <c r="E173" s="312" t="s">
        <v>297</v>
      </c>
      <c r="F173" s="26"/>
      <c r="G173" s="26"/>
      <c r="H173" s="26"/>
      <c r="I173" s="26"/>
      <c r="J173" s="26"/>
      <c r="K173" s="26"/>
      <c r="L173" s="26"/>
      <c r="M173" s="26"/>
      <c r="N173" s="26"/>
      <c r="O173" s="26"/>
      <c r="P173" s="26"/>
      <c r="Q173" s="26"/>
      <c r="R173" s="26"/>
      <c r="S173" s="26"/>
      <c r="T173" s="31"/>
      <c r="U173" s="313" t="str">
        <f>VLOOKUP($AO$73,'今回集計'!$B:$UG,'今回集計'!$QX$1,0)</f>
        <v>#REF!</v>
      </c>
      <c r="V173" s="31"/>
      <c r="W173" s="313" t="str">
        <f>VLOOKUP($AO$73,'今回集計'!$B:$UG,'今回集計'!$QY$1,0)</f>
        <v>#REF!</v>
      </c>
      <c r="X173" s="31"/>
      <c r="Y173" s="313" t="str">
        <f>VLOOKUP($AO$73,'今回集計'!$B:$UG,'今回集計'!$QZ$1,0)</f>
        <v>#REF!</v>
      </c>
      <c r="Z173" s="31"/>
      <c r="AA173" s="313" t="str">
        <f t="shared" si="19"/>
        <v>#REF!</v>
      </c>
      <c r="AB173" s="31"/>
      <c r="AC173" s="313" t="str">
        <f>VLOOKUP($AO$73,'今回集計'!$B:$UG,'今回集計'!$RA$1,0)</f>
        <v>#REF!</v>
      </c>
      <c r="AD173" s="31"/>
      <c r="AE173" s="299"/>
      <c r="AF173" s="228"/>
      <c r="AG173" s="162"/>
      <c r="AH173" s="301" t="str">
        <f t="shared" si="20"/>
        <v>#REF!</v>
      </c>
      <c r="AI173" s="302" t="str">
        <f t="shared" si="21"/>
        <v>#REF!</v>
      </c>
      <c r="AJ173" s="303" t="str">
        <f t="shared" si="32"/>
        <v>#REF!</v>
      </c>
      <c r="AK173" s="304" t="str">
        <f t="shared" si="33"/>
        <v>#REF!</v>
      </c>
      <c r="AL173" s="305"/>
      <c r="AM173" s="314" t="str">
        <f t="shared" si="22"/>
        <v>#REF!</v>
      </c>
      <c r="AN173" s="315" t="str">
        <f t="shared" si="23"/>
        <v>#REF!</v>
      </c>
      <c r="AO173" s="316" t="str">
        <f t="shared" si="24"/>
        <v>#REF!</v>
      </c>
      <c r="AP173" s="316" t="str">
        <f t="shared" si="25"/>
        <v>#REF!</v>
      </c>
      <c r="AQ173" s="316" t="str">
        <f t="shared" si="26"/>
        <v>#REF!</v>
      </c>
      <c r="AR173" s="316" t="str">
        <f t="shared" si="27"/>
        <v>#REF!</v>
      </c>
      <c r="AS173" s="316" t="str">
        <f t="shared" si="28"/>
        <v>#REF!</v>
      </c>
      <c r="AT173" s="316" t="str">
        <f t="shared" si="29"/>
        <v>#REF!</v>
      </c>
      <c r="AU173" s="317" t="str">
        <f t="shared" si="30"/>
        <v>#REF!</v>
      </c>
      <c r="AV173" s="318" t="str">
        <f t="shared" si="31"/>
        <v>#REF!</v>
      </c>
      <c r="AW173" s="137"/>
      <c r="AX173" s="1"/>
      <c r="AY173" s="1"/>
      <c r="AZ173" s="1"/>
    </row>
    <row r="174" ht="37.5" customHeight="1">
      <c r="A174" s="1"/>
      <c r="B174" s="295" t="str">
        <f t="shared" si="17"/>
        <v>#REF!</v>
      </c>
      <c r="C174" s="295" t="str">
        <f t="shared" si="18"/>
        <v>#REF!</v>
      </c>
      <c r="D174" s="319">
        <v>25.0</v>
      </c>
      <c r="E174" s="320" t="s">
        <v>298</v>
      </c>
      <c r="F174" s="34"/>
      <c r="G174" s="34"/>
      <c r="H174" s="34"/>
      <c r="I174" s="34"/>
      <c r="J174" s="34"/>
      <c r="K174" s="34"/>
      <c r="L174" s="34"/>
      <c r="M174" s="34"/>
      <c r="N174" s="34"/>
      <c r="O174" s="34"/>
      <c r="P174" s="34"/>
      <c r="Q174" s="34"/>
      <c r="R174" s="34"/>
      <c r="S174" s="34"/>
      <c r="T174" s="39"/>
      <c r="U174" s="321" t="str">
        <f>VLOOKUP($AO$73,'今回集計'!$B:$UG,'今回集計'!$RB$1,0)</f>
        <v>#REF!</v>
      </c>
      <c r="V174" s="39"/>
      <c r="W174" s="321" t="str">
        <f>VLOOKUP($AO$73,'今回集計'!$B:$UG,'今回集計'!$RC$1,0)</f>
        <v>#REF!</v>
      </c>
      <c r="X174" s="39"/>
      <c r="Y174" s="321" t="str">
        <f>VLOOKUP($AO$73,'今回集計'!$B:$UG,'今回集計'!$RD$1,0)</f>
        <v>#REF!</v>
      </c>
      <c r="Z174" s="39"/>
      <c r="AA174" s="321" t="str">
        <f t="shared" si="19"/>
        <v>#REF!</v>
      </c>
      <c r="AB174" s="39"/>
      <c r="AC174" s="321" t="str">
        <f>VLOOKUP($AO$73,'今回集計'!$B:$UG,'今回集計'!$RE$1,0)</f>
        <v>#REF!</v>
      </c>
      <c r="AD174" s="39"/>
      <c r="AE174" s="299"/>
      <c r="AF174" s="228"/>
      <c r="AG174" s="162"/>
      <c r="AH174" s="301" t="str">
        <f t="shared" si="20"/>
        <v>#REF!</v>
      </c>
      <c r="AI174" s="302" t="str">
        <f t="shared" si="21"/>
        <v>#REF!</v>
      </c>
      <c r="AJ174" s="303" t="str">
        <f t="shared" si="32"/>
        <v>#REF!</v>
      </c>
      <c r="AK174" s="304" t="str">
        <f t="shared" si="33"/>
        <v>#REF!</v>
      </c>
      <c r="AL174" s="305"/>
      <c r="AM174" s="322" t="str">
        <f t="shared" si="22"/>
        <v>#REF!</v>
      </c>
      <c r="AN174" s="323" t="str">
        <f t="shared" si="23"/>
        <v>#REF!</v>
      </c>
      <c r="AO174" s="324" t="str">
        <f t="shared" si="24"/>
        <v>#REF!</v>
      </c>
      <c r="AP174" s="324" t="str">
        <f t="shared" si="25"/>
        <v>#REF!</v>
      </c>
      <c r="AQ174" s="324" t="str">
        <f t="shared" si="26"/>
        <v>#REF!</v>
      </c>
      <c r="AR174" s="324" t="str">
        <f t="shared" si="27"/>
        <v>#REF!</v>
      </c>
      <c r="AS174" s="324" t="str">
        <f t="shared" si="28"/>
        <v>#REF!</v>
      </c>
      <c r="AT174" s="324" t="str">
        <f t="shared" si="29"/>
        <v>#REF!</v>
      </c>
      <c r="AU174" s="325" t="str">
        <f t="shared" si="30"/>
        <v>#REF!</v>
      </c>
      <c r="AV174" s="326" t="str">
        <f t="shared" si="31"/>
        <v>#REF!</v>
      </c>
      <c r="AW174" s="137"/>
      <c r="AX174" s="1"/>
      <c r="AY174" s="1"/>
      <c r="AZ174" s="1"/>
    </row>
    <row r="175" ht="37.5" customHeight="1">
      <c r="A175" s="1"/>
      <c r="B175" s="295" t="str">
        <f t="shared" si="17"/>
        <v>#REF!</v>
      </c>
      <c r="C175" s="295" t="str">
        <f t="shared" si="18"/>
        <v>#REF!</v>
      </c>
      <c r="D175" s="296">
        <v>26.0</v>
      </c>
      <c r="E175" s="297" t="s">
        <v>299</v>
      </c>
      <c r="F175" s="19"/>
      <c r="G175" s="19"/>
      <c r="H175" s="19"/>
      <c r="I175" s="19"/>
      <c r="J175" s="19"/>
      <c r="K175" s="19"/>
      <c r="L175" s="19"/>
      <c r="M175" s="19"/>
      <c r="N175" s="19"/>
      <c r="O175" s="19"/>
      <c r="P175" s="19"/>
      <c r="Q175" s="19"/>
      <c r="R175" s="19"/>
      <c r="S175" s="19"/>
      <c r="T175" s="23"/>
      <c r="U175" s="298" t="str">
        <f>VLOOKUP($AO$73,'今回集計'!$B:$UG,'今回集計'!$RF$1,0)</f>
        <v>#REF!</v>
      </c>
      <c r="V175" s="23"/>
      <c r="W175" s="298" t="str">
        <f>VLOOKUP($AO$73,'今回集計'!$B:$UG,'今回集計'!$RG$1,0)</f>
        <v>#REF!</v>
      </c>
      <c r="X175" s="23"/>
      <c r="Y175" s="298" t="str">
        <f>VLOOKUP($AO$73,'今回集計'!$B:$UG,'今回集計'!$RH$1,0)</f>
        <v>#REF!</v>
      </c>
      <c r="Z175" s="23"/>
      <c r="AA175" s="298" t="str">
        <f t="shared" si="19"/>
        <v>#REF!</v>
      </c>
      <c r="AB175" s="23"/>
      <c r="AC175" s="298" t="str">
        <f>VLOOKUP($AO$73,'今回集計'!$B:$UG,'今回集計'!$RI$1,0)</f>
        <v>#REF!</v>
      </c>
      <c r="AD175" s="23"/>
      <c r="AE175" s="299"/>
      <c r="AF175" s="228"/>
      <c r="AG175" s="162"/>
      <c r="AH175" s="301" t="str">
        <f t="shared" si="20"/>
        <v>#REF!</v>
      </c>
      <c r="AI175" s="302" t="str">
        <f t="shared" si="21"/>
        <v>#REF!</v>
      </c>
      <c r="AJ175" s="303" t="str">
        <f t="shared" si="32"/>
        <v>#REF!</v>
      </c>
      <c r="AK175" s="304" t="str">
        <f t="shared" si="33"/>
        <v>#REF!</v>
      </c>
      <c r="AL175" s="305"/>
      <c r="AM175" s="306" t="str">
        <f t="shared" si="22"/>
        <v>#REF!</v>
      </c>
      <c r="AN175" s="307" t="str">
        <f t="shared" si="23"/>
        <v>#REF!</v>
      </c>
      <c r="AO175" s="308" t="str">
        <f t="shared" si="24"/>
        <v>#REF!</v>
      </c>
      <c r="AP175" s="308" t="str">
        <f t="shared" si="25"/>
        <v>#REF!</v>
      </c>
      <c r="AQ175" s="308" t="str">
        <f t="shared" si="26"/>
        <v>#REF!</v>
      </c>
      <c r="AR175" s="308" t="str">
        <f t="shared" si="27"/>
        <v>#REF!</v>
      </c>
      <c r="AS175" s="308" t="str">
        <f t="shared" si="28"/>
        <v>#REF!</v>
      </c>
      <c r="AT175" s="308" t="str">
        <f t="shared" si="29"/>
        <v>#REF!</v>
      </c>
      <c r="AU175" s="309" t="str">
        <f t="shared" si="30"/>
        <v>#REF!</v>
      </c>
      <c r="AV175" s="310" t="str">
        <f t="shared" si="31"/>
        <v>#REF!</v>
      </c>
      <c r="AW175" s="137"/>
      <c r="AX175" s="1"/>
      <c r="AY175" s="1"/>
      <c r="AZ175" s="1"/>
    </row>
    <row r="176" ht="37.5" customHeight="1">
      <c r="A176" s="1"/>
      <c r="B176" s="295" t="str">
        <f t="shared" si="17"/>
        <v>#REF!</v>
      </c>
      <c r="C176" s="295" t="str">
        <f t="shared" si="18"/>
        <v>#REF!</v>
      </c>
      <c r="D176" s="311">
        <v>27.0</v>
      </c>
      <c r="E176" s="312" t="s">
        <v>300</v>
      </c>
      <c r="F176" s="26"/>
      <c r="G176" s="26"/>
      <c r="H176" s="26"/>
      <c r="I176" s="26"/>
      <c r="J176" s="26"/>
      <c r="K176" s="26"/>
      <c r="L176" s="26"/>
      <c r="M176" s="26"/>
      <c r="N176" s="26"/>
      <c r="O176" s="26"/>
      <c r="P176" s="26"/>
      <c r="Q176" s="26"/>
      <c r="R176" s="26"/>
      <c r="S176" s="26"/>
      <c r="T176" s="31"/>
      <c r="U176" s="313" t="str">
        <f>VLOOKUP($AO$73,'今回集計'!$B:$UG,'今回集計'!$RJ$1,0)</f>
        <v>#REF!</v>
      </c>
      <c r="V176" s="31"/>
      <c r="W176" s="313" t="str">
        <f>VLOOKUP($AO$73,'今回集計'!$B:$UG,'今回集計'!$RK$1,0)</f>
        <v>#REF!</v>
      </c>
      <c r="X176" s="31"/>
      <c r="Y176" s="313" t="str">
        <f>VLOOKUP($AO$73,'今回集計'!$B:$UG,'今回集計'!$RL$1,0)</f>
        <v>#REF!</v>
      </c>
      <c r="Z176" s="31"/>
      <c r="AA176" s="313" t="str">
        <f t="shared" si="19"/>
        <v>#REF!</v>
      </c>
      <c r="AB176" s="31"/>
      <c r="AC176" s="313" t="str">
        <f>VLOOKUP($AO$73,'今回集計'!$B:$UG,'今回集計'!$RM$1,0)</f>
        <v>#REF!</v>
      </c>
      <c r="AD176" s="31"/>
      <c r="AE176" s="299"/>
      <c r="AF176" s="228"/>
      <c r="AG176" s="162"/>
      <c r="AH176" s="301" t="str">
        <f t="shared" si="20"/>
        <v>#REF!</v>
      </c>
      <c r="AI176" s="302" t="str">
        <f t="shared" si="21"/>
        <v>#REF!</v>
      </c>
      <c r="AJ176" s="303" t="str">
        <f t="shared" si="32"/>
        <v>#REF!</v>
      </c>
      <c r="AK176" s="304" t="str">
        <f t="shared" si="33"/>
        <v>#REF!</v>
      </c>
      <c r="AL176" s="305"/>
      <c r="AM176" s="314" t="str">
        <f t="shared" si="22"/>
        <v>#REF!</v>
      </c>
      <c r="AN176" s="315" t="str">
        <f t="shared" si="23"/>
        <v>#REF!</v>
      </c>
      <c r="AO176" s="316" t="str">
        <f t="shared" si="24"/>
        <v>#REF!</v>
      </c>
      <c r="AP176" s="316" t="str">
        <f t="shared" si="25"/>
        <v>#REF!</v>
      </c>
      <c r="AQ176" s="316" t="str">
        <f t="shared" si="26"/>
        <v>#REF!</v>
      </c>
      <c r="AR176" s="316" t="str">
        <f t="shared" si="27"/>
        <v>#REF!</v>
      </c>
      <c r="AS176" s="316" t="str">
        <f t="shared" si="28"/>
        <v>#REF!</v>
      </c>
      <c r="AT176" s="316" t="str">
        <f t="shared" si="29"/>
        <v>#REF!</v>
      </c>
      <c r="AU176" s="317" t="str">
        <f t="shared" si="30"/>
        <v>#REF!</v>
      </c>
      <c r="AV176" s="318" t="str">
        <f t="shared" si="31"/>
        <v>#REF!</v>
      </c>
      <c r="AW176" s="137"/>
      <c r="AX176" s="1"/>
      <c r="AY176" s="1"/>
      <c r="AZ176" s="1"/>
    </row>
    <row r="177" ht="37.5" customHeight="1">
      <c r="A177" s="1"/>
      <c r="B177" s="295" t="str">
        <f t="shared" si="17"/>
        <v>#REF!</v>
      </c>
      <c r="C177" s="295" t="str">
        <f t="shared" si="18"/>
        <v>#REF!</v>
      </c>
      <c r="D177" s="311">
        <v>28.0</v>
      </c>
      <c r="E177" s="312" t="s">
        <v>301</v>
      </c>
      <c r="F177" s="26"/>
      <c r="G177" s="26"/>
      <c r="H177" s="26"/>
      <c r="I177" s="26"/>
      <c r="J177" s="26"/>
      <c r="K177" s="26"/>
      <c r="L177" s="26"/>
      <c r="M177" s="26"/>
      <c r="N177" s="26"/>
      <c r="O177" s="26"/>
      <c r="P177" s="26"/>
      <c r="Q177" s="26"/>
      <c r="R177" s="26"/>
      <c r="S177" s="26"/>
      <c r="T177" s="31"/>
      <c r="U177" s="313" t="str">
        <f>VLOOKUP($AO$73,'今回集計'!$B:$UG,'今回集計'!$RN$1,0)</f>
        <v>#REF!</v>
      </c>
      <c r="V177" s="31"/>
      <c r="W177" s="313" t="str">
        <f>VLOOKUP($AO$73,'今回集計'!$B:$UG,'今回集計'!$RO$1,0)</f>
        <v>#REF!</v>
      </c>
      <c r="X177" s="31"/>
      <c r="Y177" s="313" t="str">
        <f>VLOOKUP($AO$73,'今回集計'!$B:$UG,'今回集計'!$RP$1,0)</f>
        <v>#REF!</v>
      </c>
      <c r="Z177" s="31"/>
      <c r="AA177" s="313" t="str">
        <f t="shared" si="19"/>
        <v>#REF!</v>
      </c>
      <c r="AB177" s="31"/>
      <c r="AC177" s="313" t="str">
        <f>VLOOKUP($AO$73,'今回集計'!$B:$UG,'今回集計'!$RQ$1,0)</f>
        <v>#REF!</v>
      </c>
      <c r="AD177" s="31"/>
      <c r="AE177" s="299"/>
      <c r="AF177" s="228"/>
      <c r="AG177" s="162"/>
      <c r="AH177" s="301" t="str">
        <f t="shared" si="20"/>
        <v>#REF!</v>
      </c>
      <c r="AI177" s="302" t="str">
        <f t="shared" si="21"/>
        <v>#REF!</v>
      </c>
      <c r="AJ177" s="303" t="str">
        <f t="shared" si="32"/>
        <v>#REF!</v>
      </c>
      <c r="AK177" s="304" t="str">
        <f t="shared" si="33"/>
        <v>#REF!</v>
      </c>
      <c r="AL177" s="305"/>
      <c r="AM177" s="314" t="str">
        <f t="shared" si="22"/>
        <v>#REF!</v>
      </c>
      <c r="AN177" s="315" t="str">
        <f t="shared" si="23"/>
        <v>#REF!</v>
      </c>
      <c r="AO177" s="316" t="str">
        <f t="shared" si="24"/>
        <v>#REF!</v>
      </c>
      <c r="AP177" s="316" t="str">
        <f t="shared" si="25"/>
        <v>#REF!</v>
      </c>
      <c r="AQ177" s="316" t="str">
        <f t="shared" si="26"/>
        <v>#REF!</v>
      </c>
      <c r="AR177" s="316" t="str">
        <f t="shared" si="27"/>
        <v>#REF!</v>
      </c>
      <c r="AS177" s="316" t="str">
        <f t="shared" si="28"/>
        <v>#REF!</v>
      </c>
      <c r="AT177" s="316" t="str">
        <f t="shared" si="29"/>
        <v>#REF!</v>
      </c>
      <c r="AU177" s="317" t="str">
        <f t="shared" si="30"/>
        <v>#REF!</v>
      </c>
      <c r="AV177" s="318" t="str">
        <f t="shared" si="31"/>
        <v>#REF!</v>
      </c>
      <c r="AW177" s="137"/>
      <c r="AX177" s="1"/>
      <c r="AY177" s="1"/>
      <c r="AZ177" s="1"/>
    </row>
    <row r="178" ht="37.5" customHeight="1">
      <c r="A178" s="1"/>
      <c r="B178" s="295" t="str">
        <f t="shared" si="17"/>
        <v>#REF!</v>
      </c>
      <c r="C178" s="295" t="str">
        <f t="shared" si="18"/>
        <v>#REF!</v>
      </c>
      <c r="D178" s="311">
        <v>29.0</v>
      </c>
      <c r="E178" s="312" t="s">
        <v>302</v>
      </c>
      <c r="F178" s="26"/>
      <c r="G178" s="26"/>
      <c r="H178" s="26"/>
      <c r="I178" s="26"/>
      <c r="J178" s="26"/>
      <c r="K178" s="26"/>
      <c r="L178" s="26"/>
      <c r="M178" s="26"/>
      <c r="N178" s="26"/>
      <c r="O178" s="26"/>
      <c r="P178" s="26"/>
      <c r="Q178" s="26"/>
      <c r="R178" s="26"/>
      <c r="S178" s="26"/>
      <c r="T178" s="31"/>
      <c r="U178" s="313" t="str">
        <f>VLOOKUP($AO$73,'今回集計'!$B:$UG,'今回集計'!$RR$1,0)</f>
        <v>#REF!</v>
      </c>
      <c r="V178" s="31"/>
      <c r="W178" s="313" t="str">
        <f>VLOOKUP($AO$73,'今回集計'!$B:$UG,'今回集計'!$RS$1,0)</f>
        <v>#REF!</v>
      </c>
      <c r="X178" s="31"/>
      <c r="Y178" s="313" t="str">
        <f>VLOOKUP($AO$73,'今回集計'!$B:$UG,'今回集計'!$RT$1,0)</f>
        <v>#REF!</v>
      </c>
      <c r="Z178" s="31"/>
      <c r="AA178" s="313" t="str">
        <f t="shared" si="19"/>
        <v>#REF!</v>
      </c>
      <c r="AB178" s="31"/>
      <c r="AC178" s="313" t="str">
        <f>VLOOKUP($AO$73,'今回集計'!$B:$UG,'今回集計'!$RU$1,0)</f>
        <v>#REF!</v>
      </c>
      <c r="AD178" s="31"/>
      <c r="AE178" s="299"/>
      <c r="AF178" s="228"/>
      <c r="AG178" s="162"/>
      <c r="AH178" s="301" t="str">
        <f t="shared" si="20"/>
        <v>#REF!</v>
      </c>
      <c r="AI178" s="302" t="str">
        <f t="shared" si="21"/>
        <v>#REF!</v>
      </c>
      <c r="AJ178" s="303" t="str">
        <f t="shared" si="32"/>
        <v>#REF!</v>
      </c>
      <c r="AK178" s="304" t="str">
        <f t="shared" si="33"/>
        <v>#REF!</v>
      </c>
      <c r="AL178" s="305"/>
      <c r="AM178" s="314" t="str">
        <f t="shared" si="22"/>
        <v>#REF!</v>
      </c>
      <c r="AN178" s="315" t="str">
        <f t="shared" si="23"/>
        <v>#REF!</v>
      </c>
      <c r="AO178" s="316" t="str">
        <f t="shared" si="24"/>
        <v>#REF!</v>
      </c>
      <c r="AP178" s="316" t="str">
        <f t="shared" si="25"/>
        <v>#REF!</v>
      </c>
      <c r="AQ178" s="316" t="str">
        <f t="shared" si="26"/>
        <v>#REF!</v>
      </c>
      <c r="AR178" s="316" t="str">
        <f t="shared" si="27"/>
        <v>#REF!</v>
      </c>
      <c r="AS178" s="316" t="str">
        <f t="shared" si="28"/>
        <v>#REF!</v>
      </c>
      <c r="AT178" s="316" t="str">
        <f t="shared" si="29"/>
        <v>#REF!</v>
      </c>
      <c r="AU178" s="317" t="str">
        <f t="shared" si="30"/>
        <v>#REF!</v>
      </c>
      <c r="AV178" s="318" t="str">
        <f t="shared" si="31"/>
        <v>#REF!</v>
      </c>
      <c r="AW178" s="137"/>
      <c r="AX178" s="1"/>
      <c r="AY178" s="1"/>
      <c r="AZ178" s="1"/>
    </row>
    <row r="179" ht="37.5" customHeight="1">
      <c r="A179" s="1"/>
      <c r="B179" s="295" t="str">
        <f t="shared" si="17"/>
        <v>#REF!</v>
      </c>
      <c r="C179" s="295" t="str">
        <f t="shared" si="18"/>
        <v>#REF!</v>
      </c>
      <c r="D179" s="319">
        <v>30.0</v>
      </c>
      <c r="E179" s="320" t="s">
        <v>303</v>
      </c>
      <c r="F179" s="34"/>
      <c r="G179" s="34"/>
      <c r="H179" s="34"/>
      <c r="I179" s="34"/>
      <c r="J179" s="34"/>
      <c r="K179" s="34"/>
      <c r="L179" s="34"/>
      <c r="M179" s="34"/>
      <c r="N179" s="34"/>
      <c r="O179" s="34"/>
      <c r="P179" s="34"/>
      <c r="Q179" s="34"/>
      <c r="R179" s="34"/>
      <c r="S179" s="34"/>
      <c r="T179" s="39"/>
      <c r="U179" s="321" t="str">
        <f>VLOOKUP($AO$73,'今回集計'!$B:$UG,'今回集計'!$RV$1,0)</f>
        <v>#REF!</v>
      </c>
      <c r="V179" s="39"/>
      <c r="W179" s="321" t="str">
        <f>VLOOKUP($AO$73,'今回集計'!$B:$UG,'今回集計'!$RW$1,0)</f>
        <v>#REF!</v>
      </c>
      <c r="X179" s="39"/>
      <c r="Y179" s="321" t="str">
        <f>VLOOKUP($AO$73,'今回集計'!$B:$UG,'今回集計'!$RX$1,0)</f>
        <v>#REF!</v>
      </c>
      <c r="Z179" s="39"/>
      <c r="AA179" s="321" t="str">
        <f t="shared" si="19"/>
        <v>#REF!</v>
      </c>
      <c r="AB179" s="39"/>
      <c r="AC179" s="321" t="str">
        <f>VLOOKUP($AO$73,'今回集計'!$B:$UG,'今回集計'!$RY$1,0)</f>
        <v>#REF!</v>
      </c>
      <c r="AD179" s="39"/>
      <c r="AE179" s="299"/>
      <c r="AF179" s="228"/>
      <c r="AG179" s="162"/>
      <c r="AH179" s="301" t="str">
        <f t="shared" si="20"/>
        <v>#REF!</v>
      </c>
      <c r="AI179" s="302" t="str">
        <f t="shared" si="21"/>
        <v>#REF!</v>
      </c>
      <c r="AJ179" s="303" t="str">
        <f t="shared" si="32"/>
        <v>#REF!</v>
      </c>
      <c r="AK179" s="304" t="str">
        <f t="shared" si="33"/>
        <v>#REF!</v>
      </c>
      <c r="AL179" s="305"/>
      <c r="AM179" s="322" t="str">
        <f t="shared" si="22"/>
        <v>#REF!</v>
      </c>
      <c r="AN179" s="323" t="str">
        <f t="shared" si="23"/>
        <v>#REF!</v>
      </c>
      <c r="AO179" s="324" t="str">
        <f t="shared" si="24"/>
        <v>#REF!</v>
      </c>
      <c r="AP179" s="324" t="str">
        <f t="shared" si="25"/>
        <v>#REF!</v>
      </c>
      <c r="AQ179" s="324" t="str">
        <f t="shared" si="26"/>
        <v>#REF!</v>
      </c>
      <c r="AR179" s="324" t="str">
        <f t="shared" si="27"/>
        <v>#REF!</v>
      </c>
      <c r="AS179" s="324" t="str">
        <f t="shared" si="28"/>
        <v>#REF!</v>
      </c>
      <c r="AT179" s="324" t="str">
        <f t="shared" si="29"/>
        <v>#REF!</v>
      </c>
      <c r="AU179" s="325" t="str">
        <f t="shared" si="30"/>
        <v>#REF!</v>
      </c>
      <c r="AV179" s="326" t="str">
        <f t="shared" si="31"/>
        <v>#REF!</v>
      </c>
      <c r="AW179" s="137"/>
      <c r="AX179" s="1"/>
      <c r="AY179" s="1"/>
      <c r="AZ179" s="1"/>
    </row>
    <row r="180" ht="37.5" customHeight="1">
      <c r="A180" s="1"/>
      <c r="B180" s="295" t="str">
        <f t="shared" si="17"/>
        <v>#REF!</v>
      </c>
      <c r="C180" s="295" t="str">
        <f t="shared" si="18"/>
        <v>#REF!</v>
      </c>
      <c r="D180" s="296">
        <v>31.0</v>
      </c>
      <c r="E180" s="297" t="s">
        <v>304</v>
      </c>
      <c r="F180" s="19"/>
      <c r="G180" s="19"/>
      <c r="H180" s="19"/>
      <c r="I180" s="19"/>
      <c r="J180" s="19"/>
      <c r="K180" s="19"/>
      <c r="L180" s="19"/>
      <c r="M180" s="19"/>
      <c r="N180" s="19"/>
      <c r="O180" s="19"/>
      <c r="P180" s="19"/>
      <c r="Q180" s="19"/>
      <c r="R180" s="19"/>
      <c r="S180" s="19"/>
      <c r="T180" s="23"/>
      <c r="U180" s="298" t="str">
        <f>VLOOKUP($AO$73,'今回集計'!$B:$UG,'今回集計'!$RZ$1,0)</f>
        <v>#REF!</v>
      </c>
      <c r="V180" s="23"/>
      <c r="W180" s="298" t="str">
        <f>VLOOKUP($AO$73,'今回集計'!$B:$UG,'今回集計'!$SA$1,0)</f>
        <v>#REF!</v>
      </c>
      <c r="X180" s="23"/>
      <c r="Y180" s="298" t="str">
        <f>VLOOKUP($AO$73,'今回集計'!$B:$UG,'今回集計'!$SB$1,0)</f>
        <v>#REF!</v>
      </c>
      <c r="Z180" s="23"/>
      <c r="AA180" s="298" t="str">
        <f t="shared" si="19"/>
        <v>#REF!</v>
      </c>
      <c r="AB180" s="23"/>
      <c r="AC180" s="298" t="str">
        <f>VLOOKUP($AO$73,'今回集計'!$B:$UG,'今回集計'!$SC$1,0)</f>
        <v>#REF!</v>
      </c>
      <c r="AD180" s="23"/>
      <c r="AE180" s="299"/>
      <c r="AF180" s="228"/>
      <c r="AG180" s="162"/>
      <c r="AH180" s="301" t="str">
        <f t="shared" si="20"/>
        <v>#REF!</v>
      </c>
      <c r="AI180" s="302" t="str">
        <f t="shared" si="21"/>
        <v>#REF!</v>
      </c>
      <c r="AJ180" s="303" t="str">
        <f t="shared" si="32"/>
        <v>#REF!</v>
      </c>
      <c r="AK180" s="304" t="str">
        <f t="shared" si="33"/>
        <v>#REF!</v>
      </c>
      <c r="AL180" s="305"/>
      <c r="AM180" s="306" t="str">
        <f t="shared" si="22"/>
        <v>#REF!</v>
      </c>
      <c r="AN180" s="307" t="str">
        <f t="shared" si="23"/>
        <v>#REF!</v>
      </c>
      <c r="AO180" s="308" t="str">
        <f t="shared" si="24"/>
        <v>#REF!</v>
      </c>
      <c r="AP180" s="308" t="str">
        <f t="shared" si="25"/>
        <v>#REF!</v>
      </c>
      <c r="AQ180" s="308" t="str">
        <f t="shared" si="26"/>
        <v>#REF!</v>
      </c>
      <c r="AR180" s="308" t="str">
        <f t="shared" si="27"/>
        <v>#REF!</v>
      </c>
      <c r="AS180" s="308" t="str">
        <f t="shared" si="28"/>
        <v>#REF!</v>
      </c>
      <c r="AT180" s="308" t="str">
        <f t="shared" si="29"/>
        <v>#REF!</v>
      </c>
      <c r="AU180" s="309" t="str">
        <f t="shared" si="30"/>
        <v>#REF!</v>
      </c>
      <c r="AV180" s="310" t="str">
        <f t="shared" si="31"/>
        <v>#REF!</v>
      </c>
      <c r="AW180" s="137"/>
      <c r="AX180" s="1"/>
      <c r="AY180" s="1"/>
      <c r="AZ180" s="1"/>
    </row>
    <row r="181" ht="37.5" customHeight="1">
      <c r="A181" s="1"/>
      <c r="B181" s="295" t="str">
        <f t="shared" si="17"/>
        <v>#REF!</v>
      </c>
      <c r="C181" s="295" t="str">
        <f t="shared" si="18"/>
        <v>#REF!</v>
      </c>
      <c r="D181" s="311">
        <v>32.0</v>
      </c>
      <c r="E181" s="312" t="s">
        <v>305</v>
      </c>
      <c r="F181" s="26"/>
      <c r="G181" s="26"/>
      <c r="H181" s="26"/>
      <c r="I181" s="26"/>
      <c r="J181" s="26"/>
      <c r="K181" s="26"/>
      <c r="L181" s="26"/>
      <c r="M181" s="26"/>
      <c r="N181" s="26"/>
      <c r="O181" s="26"/>
      <c r="P181" s="26"/>
      <c r="Q181" s="26"/>
      <c r="R181" s="26"/>
      <c r="S181" s="26"/>
      <c r="T181" s="31"/>
      <c r="U181" s="313" t="str">
        <f>VLOOKUP($AO$73,'今回集計'!$B:$UG,'今回集計'!$SD$1,0)</f>
        <v>#REF!</v>
      </c>
      <c r="V181" s="31"/>
      <c r="W181" s="313" t="str">
        <f>VLOOKUP($AO$73,'今回集計'!$B:$UG,'今回集計'!$SE$1,0)</f>
        <v>#REF!</v>
      </c>
      <c r="X181" s="31"/>
      <c r="Y181" s="313" t="str">
        <f>VLOOKUP($AO$73,'今回集計'!$B:$UG,'今回集計'!$SF$1,0)</f>
        <v>#REF!</v>
      </c>
      <c r="Z181" s="31"/>
      <c r="AA181" s="313" t="str">
        <f t="shared" si="19"/>
        <v>#REF!</v>
      </c>
      <c r="AB181" s="31"/>
      <c r="AC181" s="313" t="str">
        <f>VLOOKUP($AO$73,'今回集計'!$B:$UG,'今回集計'!$SG$1,0)</f>
        <v>#REF!</v>
      </c>
      <c r="AD181" s="31"/>
      <c r="AE181" s="299"/>
      <c r="AF181" s="228"/>
      <c r="AG181" s="162"/>
      <c r="AH181" s="301" t="str">
        <f t="shared" si="20"/>
        <v>#REF!</v>
      </c>
      <c r="AI181" s="302" t="str">
        <f t="shared" si="21"/>
        <v>#REF!</v>
      </c>
      <c r="AJ181" s="303" t="str">
        <f t="shared" si="32"/>
        <v>#REF!</v>
      </c>
      <c r="AK181" s="304" t="str">
        <f t="shared" si="33"/>
        <v>#REF!</v>
      </c>
      <c r="AL181" s="305"/>
      <c r="AM181" s="314" t="str">
        <f t="shared" si="22"/>
        <v>#REF!</v>
      </c>
      <c r="AN181" s="315" t="str">
        <f t="shared" si="23"/>
        <v>#REF!</v>
      </c>
      <c r="AO181" s="316" t="str">
        <f t="shared" si="24"/>
        <v>#REF!</v>
      </c>
      <c r="AP181" s="316" t="str">
        <f t="shared" si="25"/>
        <v>#REF!</v>
      </c>
      <c r="AQ181" s="316" t="str">
        <f t="shared" si="26"/>
        <v>#REF!</v>
      </c>
      <c r="AR181" s="316" t="str">
        <f t="shared" si="27"/>
        <v>#REF!</v>
      </c>
      <c r="AS181" s="316" t="str">
        <f t="shared" si="28"/>
        <v>#REF!</v>
      </c>
      <c r="AT181" s="316" t="str">
        <f t="shared" si="29"/>
        <v>#REF!</v>
      </c>
      <c r="AU181" s="317" t="str">
        <f t="shared" si="30"/>
        <v>#REF!</v>
      </c>
      <c r="AV181" s="318" t="str">
        <f t="shared" si="31"/>
        <v>#REF!</v>
      </c>
      <c r="AW181" s="137"/>
      <c r="AX181" s="1"/>
      <c r="AY181" s="1"/>
      <c r="AZ181" s="1"/>
    </row>
    <row r="182" ht="37.5" customHeight="1">
      <c r="A182" s="1"/>
      <c r="B182" s="295" t="str">
        <f t="shared" si="17"/>
        <v>#REF!</v>
      </c>
      <c r="C182" s="295" t="str">
        <f t="shared" si="18"/>
        <v>#REF!</v>
      </c>
      <c r="D182" s="311">
        <v>33.0</v>
      </c>
      <c r="E182" s="312" t="s">
        <v>306</v>
      </c>
      <c r="F182" s="26"/>
      <c r="G182" s="26"/>
      <c r="H182" s="26"/>
      <c r="I182" s="26"/>
      <c r="J182" s="26"/>
      <c r="K182" s="26"/>
      <c r="L182" s="26"/>
      <c r="M182" s="26"/>
      <c r="N182" s="26"/>
      <c r="O182" s="26"/>
      <c r="P182" s="26"/>
      <c r="Q182" s="26"/>
      <c r="R182" s="26"/>
      <c r="S182" s="26"/>
      <c r="T182" s="31"/>
      <c r="U182" s="313" t="str">
        <f>VLOOKUP($AO$73,'今回集計'!$B:$UG,'今回集計'!$SH$1,0)</f>
        <v>#REF!</v>
      </c>
      <c r="V182" s="31"/>
      <c r="W182" s="313" t="str">
        <f>VLOOKUP($AO$73,'今回集計'!$B:$UG,'今回集計'!$SI$1,0)</f>
        <v>#REF!</v>
      </c>
      <c r="X182" s="31"/>
      <c r="Y182" s="313" t="str">
        <f>VLOOKUP($AO$73,'今回集計'!$B:$UG,'今回集計'!$SJ$1,0)</f>
        <v>#REF!</v>
      </c>
      <c r="Z182" s="31"/>
      <c r="AA182" s="313" t="str">
        <f t="shared" si="19"/>
        <v>#REF!</v>
      </c>
      <c r="AB182" s="31"/>
      <c r="AC182" s="313" t="str">
        <f>VLOOKUP($AO$73,'今回集計'!$B:$UG,'今回集計'!$SK$1,0)</f>
        <v>#REF!</v>
      </c>
      <c r="AD182" s="31"/>
      <c r="AE182" s="299"/>
      <c r="AF182" s="228"/>
      <c r="AG182" s="162"/>
      <c r="AH182" s="301" t="str">
        <f t="shared" si="20"/>
        <v>#REF!</v>
      </c>
      <c r="AI182" s="302" t="str">
        <f t="shared" si="21"/>
        <v>#REF!</v>
      </c>
      <c r="AJ182" s="303" t="str">
        <f t="shared" si="32"/>
        <v>#REF!</v>
      </c>
      <c r="AK182" s="304" t="str">
        <f t="shared" si="33"/>
        <v>#REF!</v>
      </c>
      <c r="AL182" s="305"/>
      <c r="AM182" s="314" t="str">
        <f t="shared" si="22"/>
        <v>#REF!</v>
      </c>
      <c r="AN182" s="315" t="str">
        <f t="shared" si="23"/>
        <v>#REF!</v>
      </c>
      <c r="AO182" s="316" t="str">
        <f t="shared" si="24"/>
        <v>#REF!</v>
      </c>
      <c r="AP182" s="316" t="str">
        <f t="shared" si="25"/>
        <v>#REF!</v>
      </c>
      <c r="AQ182" s="316" t="str">
        <f t="shared" si="26"/>
        <v>#REF!</v>
      </c>
      <c r="AR182" s="316" t="str">
        <f t="shared" si="27"/>
        <v>#REF!</v>
      </c>
      <c r="AS182" s="316" t="str">
        <f t="shared" si="28"/>
        <v>#REF!</v>
      </c>
      <c r="AT182" s="316" t="str">
        <f t="shared" si="29"/>
        <v>#REF!</v>
      </c>
      <c r="AU182" s="317" t="str">
        <f t="shared" si="30"/>
        <v>#REF!</v>
      </c>
      <c r="AV182" s="318" t="str">
        <f t="shared" si="31"/>
        <v>#REF!</v>
      </c>
      <c r="AW182" s="137"/>
      <c r="AX182" s="1"/>
      <c r="AY182" s="1"/>
      <c r="AZ182" s="1"/>
    </row>
    <row r="183" ht="37.5" customHeight="1">
      <c r="A183" s="1"/>
      <c r="B183" s="295" t="str">
        <f t="shared" si="17"/>
        <v>#REF!</v>
      </c>
      <c r="C183" s="295" t="str">
        <f t="shared" si="18"/>
        <v>#REF!</v>
      </c>
      <c r="D183" s="311">
        <v>34.0</v>
      </c>
      <c r="E183" s="312" t="s">
        <v>307</v>
      </c>
      <c r="F183" s="26"/>
      <c r="G183" s="26"/>
      <c r="H183" s="26"/>
      <c r="I183" s="26"/>
      <c r="J183" s="26"/>
      <c r="K183" s="26"/>
      <c r="L183" s="26"/>
      <c r="M183" s="26"/>
      <c r="N183" s="26"/>
      <c r="O183" s="26"/>
      <c r="P183" s="26"/>
      <c r="Q183" s="26"/>
      <c r="R183" s="26"/>
      <c r="S183" s="26"/>
      <c r="T183" s="31"/>
      <c r="U183" s="313" t="str">
        <f>VLOOKUP($AO$73,'今回集計'!$B:$UG,'今回集計'!$SL$1,0)</f>
        <v>#REF!</v>
      </c>
      <c r="V183" s="31"/>
      <c r="W183" s="313" t="str">
        <f>VLOOKUP($AO$73,'今回集計'!$B:$UG,'今回集計'!$SM$1,0)</f>
        <v>#REF!</v>
      </c>
      <c r="X183" s="31"/>
      <c r="Y183" s="313" t="str">
        <f>VLOOKUP($AO$73,'今回集計'!$B:$UG,'今回集計'!$SN$1,0)</f>
        <v>#REF!</v>
      </c>
      <c r="Z183" s="31"/>
      <c r="AA183" s="313" t="str">
        <f t="shared" si="19"/>
        <v>#REF!</v>
      </c>
      <c r="AB183" s="31"/>
      <c r="AC183" s="313" t="str">
        <f>VLOOKUP($AO$73,'今回集計'!$B:$UG,'今回集計'!$SO$1,0)</f>
        <v>#REF!</v>
      </c>
      <c r="AD183" s="31"/>
      <c r="AE183" s="299"/>
      <c r="AF183" s="228"/>
      <c r="AG183" s="162"/>
      <c r="AH183" s="301" t="str">
        <f t="shared" si="20"/>
        <v>#REF!</v>
      </c>
      <c r="AI183" s="302" t="str">
        <f t="shared" si="21"/>
        <v>#REF!</v>
      </c>
      <c r="AJ183" s="303" t="str">
        <f t="shared" si="32"/>
        <v>#REF!</v>
      </c>
      <c r="AK183" s="304" t="str">
        <f t="shared" si="33"/>
        <v>#REF!</v>
      </c>
      <c r="AL183" s="305"/>
      <c r="AM183" s="314" t="str">
        <f t="shared" si="22"/>
        <v>#REF!</v>
      </c>
      <c r="AN183" s="315" t="str">
        <f t="shared" si="23"/>
        <v>#REF!</v>
      </c>
      <c r="AO183" s="316" t="str">
        <f t="shared" si="24"/>
        <v>#REF!</v>
      </c>
      <c r="AP183" s="316" t="str">
        <f t="shared" si="25"/>
        <v>#REF!</v>
      </c>
      <c r="AQ183" s="316" t="str">
        <f t="shared" si="26"/>
        <v>#REF!</v>
      </c>
      <c r="AR183" s="316" t="str">
        <f t="shared" si="27"/>
        <v>#REF!</v>
      </c>
      <c r="AS183" s="316" t="str">
        <f t="shared" si="28"/>
        <v>#REF!</v>
      </c>
      <c r="AT183" s="316" t="str">
        <f t="shared" si="29"/>
        <v>#REF!</v>
      </c>
      <c r="AU183" s="317" t="str">
        <f t="shared" si="30"/>
        <v>#REF!</v>
      </c>
      <c r="AV183" s="318" t="str">
        <f t="shared" si="31"/>
        <v>#REF!</v>
      </c>
      <c r="AW183" s="137"/>
      <c r="AX183" s="1"/>
      <c r="AY183" s="1"/>
      <c r="AZ183" s="1"/>
    </row>
    <row r="184" ht="37.5" customHeight="1">
      <c r="A184" s="1"/>
      <c r="B184" s="295" t="str">
        <f t="shared" si="17"/>
        <v>#REF!</v>
      </c>
      <c r="C184" s="295" t="str">
        <f t="shared" si="18"/>
        <v>#REF!</v>
      </c>
      <c r="D184" s="319">
        <v>35.0</v>
      </c>
      <c r="E184" s="320" t="s">
        <v>308</v>
      </c>
      <c r="F184" s="34"/>
      <c r="G184" s="34"/>
      <c r="H184" s="34"/>
      <c r="I184" s="34"/>
      <c r="J184" s="34"/>
      <c r="K184" s="34"/>
      <c r="L184" s="34"/>
      <c r="M184" s="34"/>
      <c r="N184" s="34"/>
      <c r="O184" s="34"/>
      <c r="P184" s="34"/>
      <c r="Q184" s="34"/>
      <c r="R184" s="34"/>
      <c r="S184" s="34"/>
      <c r="T184" s="39"/>
      <c r="U184" s="321" t="str">
        <f>VLOOKUP($AO$73,'今回集計'!$B:$UG,'今回集計'!$SP$1,0)</f>
        <v>#REF!</v>
      </c>
      <c r="V184" s="39"/>
      <c r="W184" s="321" t="str">
        <f>VLOOKUP($AO$73,'今回集計'!$B:$UG,'今回集計'!$SQ$1,0)</f>
        <v>#REF!</v>
      </c>
      <c r="X184" s="39"/>
      <c r="Y184" s="321" t="str">
        <f>VLOOKUP($AO$73,'今回集計'!$B:$UG,'今回集計'!$SR$1,0)</f>
        <v>#REF!</v>
      </c>
      <c r="Z184" s="39"/>
      <c r="AA184" s="321" t="str">
        <f t="shared" si="19"/>
        <v>#REF!</v>
      </c>
      <c r="AB184" s="39"/>
      <c r="AC184" s="321" t="str">
        <f>VLOOKUP($AO$73,'今回集計'!$B:$UG,'今回集計'!$SS$1,0)</f>
        <v>#REF!</v>
      </c>
      <c r="AD184" s="39"/>
      <c r="AE184" s="299"/>
      <c r="AF184" s="228"/>
      <c r="AG184" s="162"/>
      <c r="AH184" s="301" t="str">
        <f t="shared" si="20"/>
        <v>#REF!</v>
      </c>
      <c r="AI184" s="302" t="str">
        <f t="shared" si="21"/>
        <v>#REF!</v>
      </c>
      <c r="AJ184" s="303" t="str">
        <f t="shared" si="32"/>
        <v>#REF!</v>
      </c>
      <c r="AK184" s="304" t="str">
        <f t="shared" si="33"/>
        <v>#REF!</v>
      </c>
      <c r="AL184" s="305"/>
      <c r="AM184" s="322" t="str">
        <f t="shared" si="22"/>
        <v>#REF!</v>
      </c>
      <c r="AN184" s="323" t="str">
        <f t="shared" si="23"/>
        <v>#REF!</v>
      </c>
      <c r="AO184" s="324" t="str">
        <f t="shared" si="24"/>
        <v>#REF!</v>
      </c>
      <c r="AP184" s="324" t="str">
        <f t="shared" si="25"/>
        <v>#REF!</v>
      </c>
      <c r="AQ184" s="324" t="str">
        <f t="shared" si="26"/>
        <v>#REF!</v>
      </c>
      <c r="AR184" s="324" t="str">
        <f t="shared" si="27"/>
        <v>#REF!</v>
      </c>
      <c r="AS184" s="324" t="str">
        <f t="shared" si="28"/>
        <v>#REF!</v>
      </c>
      <c r="AT184" s="324" t="str">
        <f t="shared" si="29"/>
        <v>#REF!</v>
      </c>
      <c r="AU184" s="325" t="str">
        <f t="shared" si="30"/>
        <v>#REF!</v>
      </c>
      <c r="AV184" s="326" t="str">
        <f t="shared" si="31"/>
        <v>#REF!</v>
      </c>
      <c r="AW184" s="137"/>
      <c r="AX184" s="1"/>
      <c r="AY184" s="1"/>
      <c r="AZ184" s="1"/>
    </row>
    <row r="185" ht="37.5" customHeight="1">
      <c r="A185" s="1"/>
      <c r="B185" s="295" t="str">
        <f t="shared" si="17"/>
        <v>#REF!</v>
      </c>
      <c r="C185" s="295" t="str">
        <f t="shared" si="18"/>
        <v>#REF!</v>
      </c>
      <c r="D185" s="296">
        <v>36.0</v>
      </c>
      <c r="E185" s="297" t="s">
        <v>309</v>
      </c>
      <c r="F185" s="19"/>
      <c r="G185" s="19"/>
      <c r="H185" s="19"/>
      <c r="I185" s="19"/>
      <c r="J185" s="19"/>
      <c r="K185" s="19"/>
      <c r="L185" s="19"/>
      <c r="M185" s="19"/>
      <c r="N185" s="19"/>
      <c r="O185" s="19"/>
      <c r="P185" s="19"/>
      <c r="Q185" s="19"/>
      <c r="R185" s="19"/>
      <c r="S185" s="19"/>
      <c r="T185" s="23"/>
      <c r="U185" s="298" t="str">
        <f>VLOOKUP($AO$73,'今回集計'!$B:$UG,'今回集計'!$ST$1,0)</f>
        <v>#REF!</v>
      </c>
      <c r="V185" s="23"/>
      <c r="W185" s="298" t="str">
        <f>VLOOKUP($AO$73,'今回集計'!$B:$UG,'今回集計'!$SU$1,0)</f>
        <v>#REF!</v>
      </c>
      <c r="X185" s="23"/>
      <c r="Y185" s="298" t="str">
        <f>VLOOKUP($AO$73,'今回集計'!$B:$UG,'今回集計'!$SV$1,0)</f>
        <v>#REF!</v>
      </c>
      <c r="Z185" s="23"/>
      <c r="AA185" s="298" t="str">
        <f t="shared" si="19"/>
        <v>#REF!</v>
      </c>
      <c r="AB185" s="23"/>
      <c r="AC185" s="298" t="str">
        <f>VLOOKUP($AO$73,'今回集計'!$B:$UG,'今回集計'!$SW$1,0)</f>
        <v>#REF!</v>
      </c>
      <c r="AD185" s="23"/>
      <c r="AE185" s="299"/>
      <c r="AF185" s="228"/>
      <c r="AG185" s="162"/>
      <c r="AH185" s="301" t="str">
        <f t="shared" si="20"/>
        <v>#REF!</v>
      </c>
      <c r="AI185" s="302" t="str">
        <f t="shared" si="21"/>
        <v>#REF!</v>
      </c>
      <c r="AJ185" s="303" t="str">
        <f t="shared" si="32"/>
        <v>#REF!</v>
      </c>
      <c r="AK185" s="304" t="str">
        <f t="shared" si="33"/>
        <v>#REF!</v>
      </c>
      <c r="AL185" s="305"/>
      <c r="AM185" s="306" t="str">
        <f t="shared" si="22"/>
        <v>#REF!</v>
      </c>
      <c r="AN185" s="307" t="str">
        <f t="shared" si="23"/>
        <v>#REF!</v>
      </c>
      <c r="AO185" s="308" t="str">
        <f t="shared" si="24"/>
        <v>#REF!</v>
      </c>
      <c r="AP185" s="308" t="str">
        <f t="shared" si="25"/>
        <v>#REF!</v>
      </c>
      <c r="AQ185" s="308" t="str">
        <f t="shared" si="26"/>
        <v>#REF!</v>
      </c>
      <c r="AR185" s="308" t="str">
        <f t="shared" si="27"/>
        <v>#REF!</v>
      </c>
      <c r="AS185" s="308" t="str">
        <f t="shared" si="28"/>
        <v>#REF!</v>
      </c>
      <c r="AT185" s="308" t="str">
        <f t="shared" si="29"/>
        <v>#REF!</v>
      </c>
      <c r="AU185" s="309" t="str">
        <f t="shared" si="30"/>
        <v>#REF!</v>
      </c>
      <c r="AV185" s="310" t="str">
        <f t="shared" si="31"/>
        <v>#REF!</v>
      </c>
      <c r="AW185" s="137"/>
      <c r="AX185" s="1"/>
      <c r="AY185" s="1"/>
      <c r="AZ185" s="1"/>
    </row>
    <row r="186" ht="37.5" customHeight="1">
      <c r="A186" s="1"/>
      <c r="B186" s="295" t="str">
        <f t="shared" si="17"/>
        <v>#REF!</v>
      </c>
      <c r="C186" s="295" t="str">
        <f t="shared" si="18"/>
        <v>#REF!</v>
      </c>
      <c r="D186" s="311">
        <v>37.0</v>
      </c>
      <c r="E186" s="312" t="s">
        <v>310</v>
      </c>
      <c r="F186" s="26"/>
      <c r="G186" s="26"/>
      <c r="H186" s="26"/>
      <c r="I186" s="26"/>
      <c r="J186" s="26"/>
      <c r="K186" s="26"/>
      <c r="L186" s="26"/>
      <c r="M186" s="26"/>
      <c r="N186" s="26"/>
      <c r="O186" s="26"/>
      <c r="P186" s="26"/>
      <c r="Q186" s="26"/>
      <c r="R186" s="26"/>
      <c r="S186" s="26"/>
      <c r="T186" s="31"/>
      <c r="U186" s="313" t="str">
        <f>VLOOKUP($AO$73,'今回集計'!$B:$UG,'今回集計'!$SX$1,0)</f>
        <v>#REF!</v>
      </c>
      <c r="V186" s="31"/>
      <c r="W186" s="313" t="str">
        <f>VLOOKUP($AO$73,'今回集計'!$B:$UG,'今回集計'!$SY$1,0)</f>
        <v>#REF!</v>
      </c>
      <c r="X186" s="31"/>
      <c r="Y186" s="313" t="str">
        <f>VLOOKUP($AO$73,'今回集計'!$B:$UG,'今回集計'!$SZ$1,0)</f>
        <v>#REF!</v>
      </c>
      <c r="Z186" s="31"/>
      <c r="AA186" s="313" t="str">
        <f t="shared" si="19"/>
        <v>#REF!</v>
      </c>
      <c r="AB186" s="31"/>
      <c r="AC186" s="313" t="str">
        <f>VLOOKUP($AO$73,'今回集計'!$B:$UG,'今回集計'!$TA$1,0)</f>
        <v>#REF!</v>
      </c>
      <c r="AD186" s="31"/>
      <c r="AE186" s="299"/>
      <c r="AF186" s="228"/>
      <c r="AG186" s="162"/>
      <c r="AH186" s="301" t="str">
        <f t="shared" si="20"/>
        <v>#REF!</v>
      </c>
      <c r="AI186" s="302" t="str">
        <f t="shared" si="21"/>
        <v>#REF!</v>
      </c>
      <c r="AJ186" s="303" t="str">
        <f t="shared" si="32"/>
        <v>#REF!</v>
      </c>
      <c r="AK186" s="304" t="str">
        <f t="shared" si="33"/>
        <v>#REF!</v>
      </c>
      <c r="AL186" s="305"/>
      <c r="AM186" s="314" t="str">
        <f t="shared" si="22"/>
        <v>#REF!</v>
      </c>
      <c r="AN186" s="315" t="str">
        <f t="shared" si="23"/>
        <v>#REF!</v>
      </c>
      <c r="AO186" s="316" t="str">
        <f t="shared" si="24"/>
        <v>#REF!</v>
      </c>
      <c r="AP186" s="316" t="str">
        <f t="shared" si="25"/>
        <v>#REF!</v>
      </c>
      <c r="AQ186" s="316" t="str">
        <f t="shared" si="26"/>
        <v>#REF!</v>
      </c>
      <c r="AR186" s="316" t="str">
        <f t="shared" si="27"/>
        <v>#REF!</v>
      </c>
      <c r="AS186" s="316" t="str">
        <f t="shared" si="28"/>
        <v>#REF!</v>
      </c>
      <c r="AT186" s="316" t="str">
        <f t="shared" si="29"/>
        <v>#REF!</v>
      </c>
      <c r="AU186" s="317" t="str">
        <f t="shared" si="30"/>
        <v>#REF!</v>
      </c>
      <c r="AV186" s="318" t="str">
        <f t="shared" si="31"/>
        <v>#REF!</v>
      </c>
      <c r="AW186" s="137"/>
      <c r="AX186" s="1"/>
      <c r="AY186" s="1"/>
      <c r="AZ186" s="1"/>
    </row>
    <row r="187" ht="37.5" customHeight="1">
      <c r="A187" s="1"/>
      <c r="B187" s="295" t="str">
        <f t="shared" si="17"/>
        <v>#REF!</v>
      </c>
      <c r="C187" s="295" t="str">
        <f t="shared" si="18"/>
        <v>#REF!</v>
      </c>
      <c r="D187" s="311">
        <v>38.0</v>
      </c>
      <c r="E187" s="312" t="s">
        <v>311</v>
      </c>
      <c r="F187" s="26"/>
      <c r="G187" s="26"/>
      <c r="H187" s="26"/>
      <c r="I187" s="26"/>
      <c r="J187" s="26"/>
      <c r="K187" s="26"/>
      <c r="L187" s="26"/>
      <c r="M187" s="26"/>
      <c r="N187" s="26"/>
      <c r="O187" s="26"/>
      <c r="P187" s="26"/>
      <c r="Q187" s="26"/>
      <c r="R187" s="26"/>
      <c r="S187" s="26"/>
      <c r="T187" s="31"/>
      <c r="U187" s="313" t="str">
        <f>VLOOKUP($AO$73,'今回集計'!$B:$UG,'今回集計'!$TB$1,0)</f>
        <v>#REF!</v>
      </c>
      <c r="V187" s="31"/>
      <c r="W187" s="313" t="str">
        <f>VLOOKUP($AO$73,'今回集計'!$B:$UG,'今回集計'!$TC$1,0)</f>
        <v>#REF!</v>
      </c>
      <c r="X187" s="31"/>
      <c r="Y187" s="313" t="str">
        <f>VLOOKUP($AO$73,'今回集計'!$B:$UG,'今回集計'!$TD$1,0)</f>
        <v>#REF!</v>
      </c>
      <c r="Z187" s="31"/>
      <c r="AA187" s="313" t="str">
        <f t="shared" si="19"/>
        <v>#REF!</v>
      </c>
      <c r="AB187" s="31"/>
      <c r="AC187" s="313" t="str">
        <f>VLOOKUP($AO$73,'今回集計'!$B:$UG,'今回集計'!$TE$1,0)</f>
        <v>#REF!</v>
      </c>
      <c r="AD187" s="31"/>
      <c r="AE187" s="299"/>
      <c r="AF187" s="228"/>
      <c r="AG187" s="162"/>
      <c r="AH187" s="301" t="str">
        <f t="shared" si="20"/>
        <v>#REF!</v>
      </c>
      <c r="AI187" s="302" t="str">
        <f t="shared" si="21"/>
        <v>#REF!</v>
      </c>
      <c r="AJ187" s="303" t="str">
        <f t="shared" si="32"/>
        <v>#REF!</v>
      </c>
      <c r="AK187" s="304" t="str">
        <f t="shared" si="33"/>
        <v>#REF!</v>
      </c>
      <c r="AL187" s="305"/>
      <c r="AM187" s="314" t="str">
        <f t="shared" si="22"/>
        <v>#REF!</v>
      </c>
      <c r="AN187" s="315" t="str">
        <f t="shared" si="23"/>
        <v>#REF!</v>
      </c>
      <c r="AO187" s="316" t="str">
        <f t="shared" si="24"/>
        <v>#REF!</v>
      </c>
      <c r="AP187" s="316" t="str">
        <f t="shared" si="25"/>
        <v>#REF!</v>
      </c>
      <c r="AQ187" s="316" t="str">
        <f t="shared" si="26"/>
        <v>#REF!</v>
      </c>
      <c r="AR187" s="316" t="str">
        <f t="shared" si="27"/>
        <v>#REF!</v>
      </c>
      <c r="AS187" s="316" t="str">
        <f t="shared" si="28"/>
        <v>#REF!</v>
      </c>
      <c r="AT187" s="316" t="str">
        <f t="shared" si="29"/>
        <v>#REF!</v>
      </c>
      <c r="AU187" s="317" t="str">
        <f t="shared" si="30"/>
        <v>#REF!</v>
      </c>
      <c r="AV187" s="318" t="str">
        <f t="shared" si="31"/>
        <v>#REF!</v>
      </c>
      <c r="AW187" s="137"/>
      <c r="AX187" s="1"/>
      <c r="AY187" s="1"/>
      <c r="AZ187" s="1"/>
    </row>
    <row r="188" ht="37.5" customHeight="1">
      <c r="A188" s="1"/>
      <c r="B188" s="295" t="str">
        <f t="shared" si="17"/>
        <v>#REF!</v>
      </c>
      <c r="C188" s="295" t="str">
        <f t="shared" si="18"/>
        <v>#REF!</v>
      </c>
      <c r="D188" s="311">
        <v>39.0</v>
      </c>
      <c r="E188" s="312" t="s">
        <v>312</v>
      </c>
      <c r="F188" s="26"/>
      <c r="G188" s="26"/>
      <c r="H188" s="26"/>
      <c r="I188" s="26"/>
      <c r="J188" s="26"/>
      <c r="K188" s="26"/>
      <c r="L188" s="26"/>
      <c r="M188" s="26"/>
      <c r="N188" s="26"/>
      <c r="O188" s="26"/>
      <c r="P188" s="26"/>
      <c r="Q188" s="26"/>
      <c r="R188" s="26"/>
      <c r="S188" s="26"/>
      <c r="T188" s="31"/>
      <c r="U188" s="313" t="str">
        <f>VLOOKUP($AO$73,'今回集計'!$B:$UG,'今回集計'!$TF$1,0)</f>
        <v>#REF!</v>
      </c>
      <c r="V188" s="31"/>
      <c r="W188" s="313" t="str">
        <f>VLOOKUP($AO$73,'今回集計'!$B:$UG,'今回集計'!$TG$1,0)</f>
        <v>#REF!</v>
      </c>
      <c r="X188" s="31"/>
      <c r="Y188" s="313" t="str">
        <f>VLOOKUP($AO$73,'今回集計'!$B:$UG,'今回集計'!$TH$1,0)</f>
        <v>#REF!</v>
      </c>
      <c r="Z188" s="31"/>
      <c r="AA188" s="313" t="str">
        <f t="shared" si="19"/>
        <v>#REF!</v>
      </c>
      <c r="AB188" s="31"/>
      <c r="AC188" s="313" t="str">
        <f>VLOOKUP($AO$73,'今回集計'!$B:$UG,'今回集計'!$TI$1,0)</f>
        <v>#REF!</v>
      </c>
      <c r="AD188" s="31"/>
      <c r="AE188" s="299"/>
      <c r="AF188" s="228"/>
      <c r="AG188" s="162"/>
      <c r="AH188" s="301" t="str">
        <f t="shared" si="20"/>
        <v>#REF!</v>
      </c>
      <c r="AI188" s="302" t="str">
        <f t="shared" si="21"/>
        <v>#REF!</v>
      </c>
      <c r="AJ188" s="303" t="str">
        <f t="shared" si="32"/>
        <v>#REF!</v>
      </c>
      <c r="AK188" s="304" t="str">
        <f t="shared" si="33"/>
        <v>#REF!</v>
      </c>
      <c r="AL188" s="305"/>
      <c r="AM188" s="314" t="str">
        <f t="shared" si="22"/>
        <v>#REF!</v>
      </c>
      <c r="AN188" s="315" t="str">
        <f t="shared" si="23"/>
        <v>#REF!</v>
      </c>
      <c r="AO188" s="316" t="str">
        <f t="shared" si="24"/>
        <v>#REF!</v>
      </c>
      <c r="AP188" s="316" t="str">
        <f t="shared" si="25"/>
        <v>#REF!</v>
      </c>
      <c r="AQ188" s="316" t="str">
        <f t="shared" si="26"/>
        <v>#REF!</v>
      </c>
      <c r="AR188" s="316" t="str">
        <f t="shared" si="27"/>
        <v>#REF!</v>
      </c>
      <c r="AS188" s="316" t="str">
        <f t="shared" si="28"/>
        <v>#REF!</v>
      </c>
      <c r="AT188" s="316" t="str">
        <f t="shared" si="29"/>
        <v>#REF!</v>
      </c>
      <c r="AU188" s="317" t="str">
        <f t="shared" si="30"/>
        <v>#REF!</v>
      </c>
      <c r="AV188" s="318" t="str">
        <f t="shared" si="31"/>
        <v>#REF!</v>
      </c>
      <c r="AW188" s="137"/>
      <c r="AX188" s="1"/>
      <c r="AY188" s="1"/>
      <c r="AZ188" s="1"/>
    </row>
    <row r="189" ht="37.5" customHeight="1">
      <c r="A189" s="1"/>
      <c r="B189" s="295" t="str">
        <f t="shared" si="17"/>
        <v>#REF!</v>
      </c>
      <c r="C189" s="295" t="str">
        <f t="shared" si="18"/>
        <v>#REF!</v>
      </c>
      <c r="D189" s="319">
        <v>40.0</v>
      </c>
      <c r="E189" s="320" t="s">
        <v>313</v>
      </c>
      <c r="F189" s="34"/>
      <c r="G189" s="34"/>
      <c r="H189" s="34"/>
      <c r="I189" s="34"/>
      <c r="J189" s="34"/>
      <c r="K189" s="34"/>
      <c r="L189" s="34"/>
      <c r="M189" s="34"/>
      <c r="N189" s="34"/>
      <c r="O189" s="34"/>
      <c r="P189" s="34"/>
      <c r="Q189" s="34"/>
      <c r="R189" s="34"/>
      <c r="S189" s="34"/>
      <c r="T189" s="39"/>
      <c r="U189" s="321" t="str">
        <f>VLOOKUP($AO$73,'今回集計'!$B:$UG,'今回集計'!$TJ$1,0)</f>
        <v>#REF!</v>
      </c>
      <c r="V189" s="39"/>
      <c r="W189" s="321" t="str">
        <f>VLOOKUP($AO$73,'今回集計'!$B:$UG,'今回集計'!$TK$1,0)</f>
        <v>#REF!</v>
      </c>
      <c r="X189" s="39"/>
      <c r="Y189" s="321" t="str">
        <f>VLOOKUP($AO$73,'今回集計'!$B:$UG,'今回集計'!$TL$1,0)</f>
        <v>#REF!</v>
      </c>
      <c r="Z189" s="39"/>
      <c r="AA189" s="321" t="str">
        <f t="shared" si="19"/>
        <v>#REF!</v>
      </c>
      <c r="AB189" s="39"/>
      <c r="AC189" s="321" t="str">
        <f>VLOOKUP($AO$73,'今回集計'!$B:$UG,'今回集計'!$TM$1,0)</f>
        <v>#REF!</v>
      </c>
      <c r="AD189" s="39"/>
      <c r="AE189" s="299"/>
      <c r="AF189" s="228"/>
      <c r="AG189" s="162"/>
      <c r="AH189" s="301" t="str">
        <f t="shared" si="20"/>
        <v>#REF!</v>
      </c>
      <c r="AI189" s="302" t="str">
        <f t="shared" si="21"/>
        <v>#REF!</v>
      </c>
      <c r="AJ189" s="303" t="str">
        <f t="shared" si="32"/>
        <v>#REF!</v>
      </c>
      <c r="AK189" s="304" t="str">
        <f t="shared" si="33"/>
        <v>#REF!</v>
      </c>
      <c r="AL189" s="305"/>
      <c r="AM189" s="322" t="str">
        <f t="shared" si="22"/>
        <v>#REF!</v>
      </c>
      <c r="AN189" s="323" t="str">
        <f t="shared" si="23"/>
        <v>#REF!</v>
      </c>
      <c r="AO189" s="324" t="str">
        <f t="shared" si="24"/>
        <v>#REF!</v>
      </c>
      <c r="AP189" s="324" t="str">
        <f t="shared" si="25"/>
        <v>#REF!</v>
      </c>
      <c r="AQ189" s="324" t="str">
        <f t="shared" si="26"/>
        <v>#REF!</v>
      </c>
      <c r="AR189" s="324" t="str">
        <f t="shared" si="27"/>
        <v>#REF!</v>
      </c>
      <c r="AS189" s="324" t="str">
        <f t="shared" si="28"/>
        <v>#REF!</v>
      </c>
      <c r="AT189" s="324" t="str">
        <f t="shared" si="29"/>
        <v>#REF!</v>
      </c>
      <c r="AU189" s="325" t="str">
        <f t="shared" si="30"/>
        <v>#REF!</v>
      </c>
      <c r="AV189" s="326" t="str">
        <f t="shared" si="31"/>
        <v>#REF!</v>
      </c>
      <c r="AW189" s="137"/>
      <c r="AX189" s="1"/>
      <c r="AY189" s="1"/>
      <c r="AZ189" s="1"/>
    </row>
    <row r="190" ht="37.5" customHeight="1">
      <c r="A190" s="1"/>
      <c r="B190" s="295" t="str">
        <f t="shared" si="17"/>
        <v>#REF!</v>
      </c>
      <c r="C190" s="295" t="str">
        <f t="shared" si="18"/>
        <v>#REF!</v>
      </c>
      <c r="D190" s="296">
        <v>41.0</v>
      </c>
      <c r="E190" s="297" t="s">
        <v>314</v>
      </c>
      <c r="F190" s="19"/>
      <c r="G190" s="19"/>
      <c r="H190" s="19"/>
      <c r="I190" s="19"/>
      <c r="J190" s="19"/>
      <c r="K190" s="19"/>
      <c r="L190" s="19"/>
      <c r="M190" s="19"/>
      <c r="N190" s="19"/>
      <c r="O190" s="19"/>
      <c r="P190" s="19"/>
      <c r="Q190" s="19"/>
      <c r="R190" s="19"/>
      <c r="S190" s="19"/>
      <c r="T190" s="23"/>
      <c r="U190" s="298" t="str">
        <f>VLOOKUP($AO$73,'今回集計'!$B:$UG,'今回集計'!$TN$1,0)</f>
        <v>#REF!</v>
      </c>
      <c r="V190" s="23"/>
      <c r="W190" s="298" t="str">
        <f>VLOOKUP($AO$73,'今回集計'!$B:$UG,'今回集計'!$TO$1,0)</f>
        <v>#REF!</v>
      </c>
      <c r="X190" s="23"/>
      <c r="Y190" s="298" t="str">
        <f>VLOOKUP($AO$73,'今回集計'!$B:$UG,'今回集計'!$TP$1,0)</f>
        <v>#REF!</v>
      </c>
      <c r="Z190" s="23"/>
      <c r="AA190" s="298" t="str">
        <f t="shared" si="19"/>
        <v>#REF!</v>
      </c>
      <c r="AB190" s="23"/>
      <c r="AC190" s="298" t="str">
        <f>VLOOKUP($AO$73,'今回集計'!$B:$UG,'今回集計'!$TQ$1,0)</f>
        <v>#REF!</v>
      </c>
      <c r="AD190" s="23"/>
      <c r="AE190" s="299"/>
      <c r="AF190" s="232"/>
      <c r="AG190" s="162"/>
      <c r="AH190" s="301" t="str">
        <f t="shared" si="20"/>
        <v>#REF!</v>
      </c>
      <c r="AI190" s="302" t="str">
        <f t="shared" si="21"/>
        <v>#REF!</v>
      </c>
      <c r="AJ190" s="303" t="str">
        <f t="shared" si="32"/>
        <v>#REF!</v>
      </c>
      <c r="AK190" s="304" t="str">
        <f t="shared" si="33"/>
        <v>#REF!</v>
      </c>
      <c r="AL190" s="305"/>
      <c r="AM190" s="306" t="str">
        <f t="shared" si="22"/>
        <v>#REF!</v>
      </c>
      <c r="AN190" s="307" t="str">
        <f t="shared" si="23"/>
        <v>#REF!</v>
      </c>
      <c r="AO190" s="308" t="str">
        <f t="shared" si="24"/>
        <v>#REF!</v>
      </c>
      <c r="AP190" s="308" t="str">
        <f t="shared" si="25"/>
        <v>#REF!</v>
      </c>
      <c r="AQ190" s="308" t="str">
        <f t="shared" si="26"/>
        <v>#REF!</v>
      </c>
      <c r="AR190" s="308" t="str">
        <f t="shared" si="27"/>
        <v>#REF!</v>
      </c>
      <c r="AS190" s="308" t="str">
        <f t="shared" si="28"/>
        <v>#REF!</v>
      </c>
      <c r="AT190" s="308" t="str">
        <f t="shared" si="29"/>
        <v>#REF!</v>
      </c>
      <c r="AU190" s="309" t="str">
        <f t="shared" si="30"/>
        <v>#REF!</v>
      </c>
      <c r="AV190" s="310" t="str">
        <f t="shared" si="31"/>
        <v>#REF!</v>
      </c>
      <c r="AW190" s="137"/>
      <c r="AX190" s="1"/>
      <c r="AY190" s="1"/>
      <c r="AZ190" s="1"/>
    </row>
    <row r="191" ht="37.5" customHeight="1">
      <c r="A191" s="1"/>
      <c r="B191" s="295" t="str">
        <f t="shared" si="17"/>
        <v>#REF!</v>
      </c>
      <c r="C191" s="295" t="str">
        <f t="shared" si="18"/>
        <v>#REF!</v>
      </c>
      <c r="D191" s="311">
        <v>42.0</v>
      </c>
      <c r="E191" s="312" t="s">
        <v>315</v>
      </c>
      <c r="F191" s="26"/>
      <c r="G191" s="26"/>
      <c r="H191" s="26"/>
      <c r="I191" s="26"/>
      <c r="J191" s="26"/>
      <c r="K191" s="26"/>
      <c r="L191" s="26"/>
      <c r="M191" s="26"/>
      <c r="N191" s="26"/>
      <c r="O191" s="26"/>
      <c r="P191" s="26"/>
      <c r="Q191" s="26"/>
      <c r="R191" s="26"/>
      <c r="S191" s="26"/>
      <c r="T191" s="31"/>
      <c r="U191" s="313" t="str">
        <f>VLOOKUP($AO$73,'今回集計'!$B:$UG,'今回集計'!$TR$1,0)</f>
        <v>#REF!</v>
      </c>
      <c r="V191" s="31"/>
      <c r="W191" s="313" t="str">
        <f>VLOOKUP($AO$73,'今回集計'!$B:$UG,'今回集計'!$TS$1,0)</f>
        <v>#REF!</v>
      </c>
      <c r="X191" s="31"/>
      <c r="Y191" s="313" t="str">
        <f>VLOOKUP($AO$73,'今回集計'!$B:$UG,'今回集計'!$TT$1,0)</f>
        <v>#REF!</v>
      </c>
      <c r="Z191" s="31"/>
      <c r="AA191" s="313" t="str">
        <f t="shared" si="19"/>
        <v>#REF!</v>
      </c>
      <c r="AB191" s="31"/>
      <c r="AC191" s="313" t="str">
        <f>VLOOKUP($AO$73,'今回集計'!$B:$UG,'今回集計'!$TU$1,0)</f>
        <v>#REF!</v>
      </c>
      <c r="AD191" s="31"/>
      <c r="AE191" s="299"/>
      <c r="AF191" s="232"/>
      <c r="AG191" s="162"/>
      <c r="AH191" s="301" t="str">
        <f t="shared" si="20"/>
        <v>#REF!</v>
      </c>
      <c r="AI191" s="302" t="str">
        <f t="shared" si="21"/>
        <v>#REF!</v>
      </c>
      <c r="AJ191" s="303" t="str">
        <f t="shared" si="32"/>
        <v>#REF!</v>
      </c>
      <c r="AK191" s="304" t="str">
        <f t="shared" si="33"/>
        <v>#REF!</v>
      </c>
      <c r="AL191" s="305"/>
      <c r="AM191" s="314" t="str">
        <f t="shared" si="22"/>
        <v>#REF!</v>
      </c>
      <c r="AN191" s="315" t="str">
        <f t="shared" si="23"/>
        <v>#REF!</v>
      </c>
      <c r="AO191" s="316" t="str">
        <f t="shared" si="24"/>
        <v>#REF!</v>
      </c>
      <c r="AP191" s="316" t="str">
        <f t="shared" si="25"/>
        <v>#REF!</v>
      </c>
      <c r="AQ191" s="316" t="str">
        <f t="shared" si="26"/>
        <v>#REF!</v>
      </c>
      <c r="AR191" s="316" t="str">
        <f t="shared" si="27"/>
        <v>#REF!</v>
      </c>
      <c r="AS191" s="316" t="str">
        <f t="shared" si="28"/>
        <v>#REF!</v>
      </c>
      <c r="AT191" s="316" t="str">
        <f t="shared" si="29"/>
        <v>#REF!</v>
      </c>
      <c r="AU191" s="317" t="str">
        <f t="shared" si="30"/>
        <v>#REF!</v>
      </c>
      <c r="AV191" s="318" t="str">
        <f t="shared" si="31"/>
        <v>#REF!</v>
      </c>
      <c r="AW191" s="137"/>
      <c r="AX191" s="1"/>
      <c r="AY191" s="1"/>
      <c r="AZ191" s="1"/>
    </row>
    <row r="192" ht="37.5" customHeight="1">
      <c r="A192" s="1"/>
      <c r="B192" s="295" t="str">
        <f t="shared" si="17"/>
        <v>#REF!</v>
      </c>
      <c r="C192" s="295" t="str">
        <f t="shared" si="18"/>
        <v>#REF!</v>
      </c>
      <c r="D192" s="311">
        <v>43.0</v>
      </c>
      <c r="E192" s="312" t="s">
        <v>316</v>
      </c>
      <c r="F192" s="26"/>
      <c r="G192" s="26"/>
      <c r="H192" s="26"/>
      <c r="I192" s="26"/>
      <c r="J192" s="26"/>
      <c r="K192" s="26"/>
      <c r="L192" s="26"/>
      <c r="M192" s="26"/>
      <c r="N192" s="26"/>
      <c r="O192" s="26"/>
      <c r="P192" s="26"/>
      <c r="Q192" s="26"/>
      <c r="R192" s="26"/>
      <c r="S192" s="26"/>
      <c r="T192" s="31"/>
      <c r="U192" s="313" t="str">
        <f>VLOOKUP($AO$73,'今回集計'!$B:$UG,'今回集計'!$TV$1,0)</f>
        <v>#REF!</v>
      </c>
      <c r="V192" s="31"/>
      <c r="W192" s="313" t="str">
        <f>VLOOKUP($AO$73,'今回集計'!$B:$UG,'今回集計'!$TW$1,0)</f>
        <v>#REF!</v>
      </c>
      <c r="X192" s="31"/>
      <c r="Y192" s="313" t="str">
        <f>VLOOKUP($AO$73,'今回集計'!$B:$UG,'今回集計'!$TX$1,0)</f>
        <v>#REF!</v>
      </c>
      <c r="Z192" s="31"/>
      <c r="AA192" s="313" t="str">
        <f t="shared" si="19"/>
        <v>#REF!</v>
      </c>
      <c r="AB192" s="31"/>
      <c r="AC192" s="313" t="str">
        <f>VLOOKUP($AO$73,'今回集計'!$B:$UG,'今回集計'!$TY$1,0)</f>
        <v>#REF!</v>
      </c>
      <c r="AD192" s="31"/>
      <c r="AE192" s="299"/>
      <c r="AF192" s="232"/>
      <c r="AG192" s="162"/>
      <c r="AH192" s="301" t="str">
        <f t="shared" si="20"/>
        <v>#REF!</v>
      </c>
      <c r="AI192" s="302" t="str">
        <f t="shared" si="21"/>
        <v>#REF!</v>
      </c>
      <c r="AJ192" s="303" t="str">
        <f t="shared" si="32"/>
        <v>#REF!</v>
      </c>
      <c r="AK192" s="304" t="str">
        <f t="shared" si="33"/>
        <v>#REF!</v>
      </c>
      <c r="AL192" s="305"/>
      <c r="AM192" s="314" t="str">
        <f t="shared" si="22"/>
        <v>#REF!</v>
      </c>
      <c r="AN192" s="315" t="str">
        <f t="shared" si="23"/>
        <v>#REF!</v>
      </c>
      <c r="AO192" s="316" t="str">
        <f t="shared" si="24"/>
        <v>#REF!</v>
      </c>
      <c r="AP192" s="316" t="str">
        <f t="shared" si="25"/>
        <v>#REF!</v>
      </c>
      <c r="AQ192" s="316" t="str">
        <f t="shared" si="26"/>
        <v>#REF!</v>
      </c>
      <c r="AR192" s="316" t="str">
        <f t="shared" si="27"/>
        <v>#REF!</v>
      </c>
      <c r="AS192" s="316" t="str">
        <f t="shared" si="28"/>
        <v>#REF!</v>
      </c>
      <c r="AT192" s="316" t="str">
        <f t="shared" si="29"/>
        <v>#REF!</v>
      </c>
      <c r="AU192" s="317" t="str">
        <f t="shared" si="30"/>
        <v>#REF!</v>
      </c>
      <c r="AV192" s="318" t="str">
        <f t="shared" si="31"/>
        <v>#REF!</v>
      </c>
      <c r="AW192" s="137"/>
      <c r="AX192" s="1"/>
      <c r="AY192" s="1"/>
      <c r="AZ192" s="1"/>
    </row>
    <row r="193" ht="37.5" customHeight="1">
      <c r="A193" s="1"/>
      <c r="B193" s="295" t="str">
        <f t="shared" si="17"/>
        <v>#REF!</v>
      </c>
      <c r="C193" s="295" t="str">
        <f t="shared" si="18"/>
        <v>#REF!</v>
      </c>
      <c r="D193" s="311">
        <v>44.0</v>
      </c>
      <c r="E193" s="312" t="s">
        <v>317</v>
      </c>
      <c r="F193" s="26"/>
      <c r="G193" s="26"/>
      <c r="H193" s="26"/>
      <c r="I193" s="26"/>
      <c r="J193" s="26"/>
      <c r="K193" s="26"/>
      <c r="L193" s="26"/>
      <c r="M193" s="26"/>
      <c r="N193" s="26"/>
      <c r="O193" s="26"/>
      <c r="P193" s="26"/>
      <c r="Q193" s="26"/>
      <c r="R193" s="26"/>
      <c r="S193" s="26"/>
      <c r="T193" s="31"/>
      <c r="U193" s="313" t="str">
        <f>VLOOKUP($AO$73,'今回集計'!$B:$UG,'今回集計'!$TZ$1,0)</f>
        <v>#REF!</v>
      </c>
      <c r="V193" s="31"/>
      <c r="W193" s="313" t="str">
        <f>VLOOKUP($AO$73,'今回集計'!$B:$UG,'今回集計'!$UA$1,0)</f>
        <v>#REF!</v>
      </c>
      <c r="X193" s="31"/>
      <c r="Y193" s="313" t="str">
        <f>VLOOKUP($AO$73,'今回集計'!$B:$UG,'今回集計'!$UB$1,0)</f>
        <v>#REF!</v>
      </c>
      <c r="Z193" s="31"/>
      <c r="AA193" s="313" t="str">
        <f t="shared" si="19"/>
        <v>#REF!</v>
      </c>
      <c r="AB193" s="31"/>
      <c r="AC193" s="313" t="str">
        <f>VLOOKUP($AO$73,'今回集計'!$B:$UG,'今回集計'!$UC$1,0)</f>
        <v>#REF!</v>
      </c>
      <c r="AD193" s="31"/>
      <c r="AE193" s="299"/>
      <c r="AF193" s="232"/>
      <c r="AG193" s="162"/>
      <c r="AH193" s="301" t="str">
        <f t="shared" si="20"/>
        <v>#REF!</v>
      </c>
      <c r="AI193" s="302" t="str">
        <f t="shared" si="21"/>
        <v>#REF!</v>
      </c>
      <c r="AJ193" s="303" t="str">
        <f t="shared" si="32"/>
        <v>#REF!</v>
      </c>
      <c r="AK193" s="304" t="str">
        <f t="shared" si="33"/>
        <v>#REF!</v>
      </c>
      <c r="AL193" s="305"/>
      <c r="AM193" s="314" t="str">
        <f t="shared" si="22"/>
        <v>#REF!</v>
      </c>
      <c r="AN193" s="315" t="str">
        <f t="shared" si="23"/>
        <v>#REF!</v>
      </c>
      <c r="AO193" s="316" t="str">
        <f t="shared" si="24"/>
        <v>#REF!</v>
      </c>
      <c r="AP193" s="316" t="str">
        <f t="shared" si="25"/>
        <v>#REF!</v>
      </c>
      <c r="AQ193" s="316" t="str">
        <f t="shared" si="26"/>
        <v>#REF!</v>
      </c>
      <c r="AR193" s="316" t="str">
        <f t="shared" si="27"/>
        <v>#REF!</v>
      </c>
      <c r="AS193" s="316" t="str">
        <f t="shared" si="28"/>
        <v>#REF!</v>
      </c>
      <c r="AT193" s="316" t="str">
        <f t="shared" si="29"/>
        <v>#REF!</v>
      </c>
      <c r="AU193" s="317" t="str">
        <f t="shared" si="30"/>
        <v>#REF!</v>
      </c>
      <c r="AV193" s="318" t="str">
        <f t="shared" si="31"/>
        <v>#REF!</v>
      </c>
      <c r="AW193" s="137"/>
      <c r="AX193" s="1"/>
      <c r="AY193" s="1"/>
      <c r="AZ193" s="1"/>
    </row>
    <row r="194" ht="37.5" customHeight="1">
      <c r="A194" s="1"/>
      <c r="B194" s="295" t="str">
        <f t="shared" si="17"/>
        <v>#REF!</v>
      </c>
      <c r="C194" s="295" t="str">
        <f t="shared" si="18"/>
        <v>#REF!</v>
      </c>
      <c r="D194" s="319">
        <v>45.0</v>
      </c>
      <c r="E194" s="320" t="s">
        <v>318</v>
      </c>
      <c r="F194" s="34"/>
      <c r="G194" s="34"/>
      <c r="H194" s="34"/>
      <c r="I194" s="34"/>
      <c r="J194" s="34"/>
      <c r="K194" s="34"/>
      <c r="L194" s="34"/>
      <c r="M194" s="34"/>
      <c r="N194" s="34"/>
      <c r="O194" s="34"/>
      <c r="P194" s="34"/>
      <c r="Q194" s="34"/>
      <c r="R194" s="34"/>
      <c r="S194" s="34"/>
      <c r="T194" s="39"/>
      <c r="U194" s="321" t="str">
        <f>VLOOKUP($AO$73,'今回集計'!$B:$UG,'今回集計'!$UD$1,0)</f>
        <v>#REF!</v>
      </c>
      <c r="V194" s="39"/>
      <c r="W194" s="321" t="str">
        <f>VLOOKUP($AO$73,'今回集計'!$B:$UG,'今回集計'!$UE$1,0)</f>
        <v>#REF!</v>
      </c>
      <c r="X194" s="39"/>
      <c r="Y194" s="321" t="str">
        <f>VLOOKUP($AO$73,'今回集計'!$B:$UG,'今回集計'!$UF$1,0)</f>
        <v>#REF!</v>
      </c>
      <c r="Z194" s="39"/>
      <c r="AA194" s="321" t="str">
        <f t="shared" si="19"/>
        <v>#REF!</v>
      </c>
      <c r="AB194" s="39"/>
      <c r="AC194" s="321" t="str">
        <f>VLOOKUP($AO$73,'今回集計'!$B:$UG,'今回集計'!$UG$1,0)</f>
        <v>#REF!</v>
      </c>
      <c r="AD194" s="39"/>
      <c r="AE194" s="299"/>
      <c r="AF194" s="232"/>
      <c r="AG194" s="162"/>
      <c r="AH194" s="327" t="str">
        <f t="shared" si="20"/>
        <v>#REF!</v>
      </c>
      <c r="AI194" s="328" t="str">
        <f t="shared" si="21"/>
        <v>#REF!</v>
      </c>
      <c r="AJ194" s="329" t="str">
        <f t="shared" si="32"/>
        <v>#REF!</v>
      </c>
      <c r="AK194" s="330" t="str">
        <f t="shared" si="33"/>
        <v>#REF!</v>
      </c>
      <c r="AL194" s="305"/>
      <c r="AM194" s="331" t="str">
        <f t="shared" si="22"/>
        <v>#REF!</v>
      </c>
      <c r="AN194" s="332" t="str">
        <f t="shared" si="23"/>
        <v>#REF!</v>
      </c>
      <c r="AO194" s="333" t="str">
        <f t="shared" si="24"/>
        <v>#REF!</v>
      </c>
      <c r="AP194" s="333" t="str">
        <f t="shared" si="25"/>
        <v>#REF!</v>
      </c>
      <c r="AQ194" s="333" t="str">
        <f t="shared" si="26"/>
        <v>#REF!</v>
      </c>
      <c r="AR194" s="333" t="str">
        <f t="shared" si="27"/>
        <v>#REF!</v>
      </c>
      <c r="AS194" s="333" t="str">
        <f t="shared" si="28"/>
        <v>#REF!</v>
      </c>
      <c r="AT194" s="333" t="str">
        <f t="shared" si="29"/>
        <v>#REF!</v>
      </c>
      <c r="AU194" s="334" t="str">
        <f t="shared" si="30"/>
        <v>#REF!</v>
      </c>
      <c r="AV194" s="335" t="str">
        <f t="shared" si="31"/>
        <v>#REF!</v>
      </c>
      <c r="AW194" s="137"/>
      <c r="AX194" s="1"/>
      <c r="AY194" s="1"/>
      <c r="AZ194" s="1"/>
    </row>
    <row r="195" ht="37.5" customHeight="1">
      <c r="A195" s="1"/>
      <c r="B195" s="286"/>
      <c r="C195" s="286"/>
      <c r="D195" s="143"/>
      <c r="E195" s="143"/>
      <c r="F195" s="143"/>
      <c r="G195" s="143"/>
      <c r="H195" s="143"/>
      <c r="I195" s="143"/>
      <c r="J195" s="143"/>
      <c r="K195" s="143"/>
      <c r="L195" s="143"/>
      <c r="M195" s="143"/>
      <c r="N195" s="143"/>
      <c r="O195" s="143"/>
      <c r="P195" s="143"/>
      <c r="Q195" s="232"/>
      <c r="R195" s="232"/>
      <c r="S195" s="232"/>
      <c r="T195" s="232"/>
      <c r="U195" s="232"/>
      <c r="V195" s="232"/>
      <c r="W195" s="232"/>
      <c r="X195" s="232"/>
      <c r="Y195" s="232"/>
      <c r="Z195" s="232"/>
      <c r="AA195" s="232"/>
      <c r="AB195" s="232"/>
      <c r="AC195" s="232"/>
      <c r="AD195" s="336"/>
      <c r="AE195" s="150"/>
      <c r="AF195" s="150"/>
      <c r="AG195" s="275"/>
      <c r="AH195" s="276"/>
      <c r="AI195" s="276"/>
      <c r="AJ195" s="277"/>
      <c r="AK195" s="278"/>
      <c r="AL195" s="228"/>
      <c r="AM195" s="337" t="str">
        <f t="shared" ref="AM195:AV195" si="34">SUM(AM150:AM194)</f>
        <v>#REF!</v>
      </c>
      <c r="AN195" s="337" t="str">
        <f t="shared" si="34"/>
        <v>#REF!</v>
      </c>
      <c r="AO195" s="337" t="str">
        <f t="shared" si="34"/>
        <v>#REF!</v>
      </c>
      <c r="AP195" s="337" t="str">
        <f t="shared" si="34"/>
        <v>#REF!</v>
      </c>
      <c r="AQ195" s="337" t="str">
        <f t="shared" si="34"/>
        <v>#REF!</v>
      </c>
      <c r="AR195" s="337" t="str">
        <f t="shared" si="34"/>
        <v>#REF!</v>
      </c>
      <c r="AS195" s="337" t="str">
        <f t="shared" si="34"/>
        <v>#REF!</v>
      </c>
      <c r="AT195" s="337" t="str">
        <f t="shared" si="34"/>
        <v>#REF!</v>
      </c>
      <c r="AU195" s="337" t="str">
        <f t="shared" si="34"/>
        <v>#REF!</v>
      </c>
      <c r="AV195" s="337" t="str">
        <f t="shared" si="34"/>
        <v>#REF!</v>
      </c>
      <c r="AW195" s="137"/>
      <c r="AX195" s="1"/>
      <c r="AY195" s="1"/>
      <c r="AZ195" s="1"/>
    </row>
    <row r="196" ht="37.5" customHeight="1">
      <c r="A196" s="1"/>
      <c r="B196" s="274"/>
      <c r="C196" s="274"/>
      <c r="D196" s="143" t="s">
        <v>319</v>
      </c>
      <c r="R196" s="4"/>
      <c r="S196" s="150"/>
      <c r="T196" s="150"/>
      <c r="U196" s="150"/>
      <c r="V196" s="150"/>
      <c r="W196" s="150"/>
      <c r="X196" s="150"/>
      <c r="Y196" s="150"/>
      <c r="Z196" s="150"/>
      <c r="AA196" s="150"/>
      <c r="AB196" s="150"/>
      <c r="AC196" s="150"/>
      <c r="AD196" s="150"/>
      <c r="AE196" s="150"/>
      <c r="AF196" s="150"/>
      <c r="AG196" s="275"/>
      <c r="AH196" s="276"/>
      <c r="AI196" s="276"/>
      <c r="AJ196" s="277"/>
      <c r="AK196" s="338"/>
      <c r="AL196" s="339"/>
      <c r="AM196" s="340" t="s">
        <v>262</v>
      </c>
      <c r="AN196" s="341"/>
      <c r="AO196" s="340" t="s">
        <v>320</v>
      </c>
      <c r="AP196" s="341"/>
      <c r="AQ196" s="340" t="s">
        <v>321</v>
      </c>
      <c r="AR196" s="341"/>
      <c r="AS196" s="340" t="s">
        <v>265</v>
      </c>
      <c r="AT196" s="341"/>
      <c r="AU196" s="340" t="s">
        <v>266</v>
      </c>
      <c r="AV196" s="342"/>
      <c r="AW196" s="137"/>
      <c r="AX196" s="1"/>
      <c r="AY196" s="1"/>
      <c r="AZ196" s="1"/>
    </row>
    <row r="197" ht="37.5" customHeight="1">
      <c r="A197" s="1"/>
      <c r="B197" s="4" t="s">
        <v>204</v>
      </c>
      <c r="AG197" s="162"/>
      <c r="AH197" s="150"/>
      <c r="AI197" s="150"/>
      <c r="AJ197" s="150"/>
      <c r="AK197" s="339"/>
      <c r="AL197" s="339"/>
      <c r="AM197" s="343" t="s">
        <v>322</v>
      </c>
      <c r="AN197" s="343" t="s">
        <v>323</v>
      </c>
      <c r="AO197" s="343" t="s">
        <v>322</v>
      </c>
      <c r="AP197" s="343" t="s">
        <v>323</v>
      </c>
      <c r="AQ197" s="343" t="s">
        <v>322</v>
      </c>
      <c r="AR197" s="343" t="s">
        <v>323</v>
      </c>
      <c r="AS197" s="343" t="s">
        <v>322</v>
      </c>
      <c r="AT197" s="343" t="s">
        <v>323</v>
      </c>
      <c r="AU197" s="343" t="s">
        <v>322</v>
      </c>
      <c r="AV197" s="343" t="s">
        <v>323</v>
      </c>
      <c r="AW197" s="137"/>
      <c r="AX197" s="1"/>
      <c r="AY197" s="1"/>
      <c r="AZ197" s="1"/>
    </row>
    <row r="198" ht="37.5" customHeight="1">
      <c r="A198" s="1"/>
      <c r="B198" s="166"/>
      <c r="C198" s="166"/>
      <c r="D198" s="232"/>
      <c r="E198" s="232"/>
      <c r="F198" s="232"/>
      <c r="G198" s="232"/>
      <c r="H198" s="232"/>
      <c r="I198" s="232"/>
      <c r="J198" s="232"/>
      <c r="K198" s="232"/>
      <c r="L198" s="232"/>
      <c r="M198" s="232"/>
      <c r="N198" s="232"/>
      <c r="O198" s="232"/>
      <c r="P198" s="232"/>
      <c r="Q198" s="232"/>
      <c r="R198" s="232"/>
      <c r="S198" s="232"/>
      <c r="T198" s="232"/>
      <c r="U198" s="232"/>
      <c r="V198" s="232"/>
      <c r="W198" s="232"/>
      <c r="X198" s="232"/>
      <c r="Y198" s="232"/>
      <c r="Z198" s="232"/>
      <c r="AA198" s="232"/>
      <c r="AB198" s="232"/>
      <c r="AC198" s="232"/>
      <c r="AD198" s="232"/>
      <c r="AE198" s="232"/>
      <c r="AF198" s="239" t="str">
        <f>$S$6</f>
        <v>#REF!</v>
      </c>
      <c r="AG198" s="275"/>
      <c r="AH198" s="276"/>
      <c r="AI198" s="276"/>
      <c r="AJ198" s="277"/>
      <c r="AK198" s="344" t="s">
        <v>21</v>
      </c>
      <c r="AL198" s="51"/>
      <c r="AM198" s="345">
        <f>COUNTIF($U$150:$V$194,$AM$197)-AN198</f>
        <v>0</v>
      </c>
      <c r="AN198" s="345">
        <f>COUNTIF($U$150:$V$194,$AN$197)</f>
        <v>0</v>
      </c>
      <c r="AO198" s="345">
        <f>COUNTIF($W$150:$X$194,$AO$197)-AP198</f>
        <v>0</v>
      </c>
      <c r="AP198" s="345">
        <f>COUNTIF($W$150:$X$194,$AP$197)</f>
        <v>0</v>
      </c>
      <c r="AQ198" s="345">
        <f>COUNTIF($Y$150:$Z$194,$AQ$197)-AR198</f>
        <v>0</v>
      </c>
      <c r="AR198" s="346">
        <f>COUNTIF($Y$150:$Z$194,$AR$197)</f>
        <v>0</v>
      </c>
      <c r="AS198" s="346">
        <f>COUNTIF($AA$150:$AB$194,$AS$197)-AT198</f>
        <v>0</v>
      </c>
      <c r="AT198" s="346">
        <f>COUNTIF($AA$150:$AB$194,$AT$197)</f>
        <v>0</v>
      </c>
      <c r="AU198" s="293">
        <f>COUNTIF($AC$150:$AD$194,$AU$197)-AV198</f>
        <v>0</v>
      </c>
      <c r="AV198" s="342">
        <f>COUNTIF($AC$150:$AD$194,$AV$197)</f>
        <v>0</v>
      </c>
      <c r="AW198" s="137"/>
      <c r="AX198" s="1"/>
      <c r="AY198" s="1"/>
      <c r="AZ198" s="1"/>
    </row>
    <row r="199" ht="37.5" customHeight="1">
      <c r="A199" s="1"/>
      <c r="B199" s="166"/>
      <c r="C199" s="166"/>
      <c r="D199" s="233"/>
      <c r="E199" s="233"/>
      <c r="F199" s="233"/>
      <c r="G199" s="232"/>
      <c r="H199" s="232"/>
      <c r="I199" s="232"/>
      <c r="J199" s="232"/>
      <c r="K199" s="232"/>
      <c r="L199" s="232"/>
      <c r="M199" s="232"/>
      <c r="N199" s="232"/>
      <c r="O199" s="232"/>
      <c r="P199" s="232"/>
      <c r="Q199" s="232"/>
      <c r="R199" s="232"/>
      <c r="S199" s="232"/>
      <c r="T199" s="232"/>
      <c r="U199" s="232"/>
      <c r="V199" s="232"/>
      <c r="W199" s="232"/>
      <c r="X199" s="232"/>
      <c r="Y199" s="232"/>
      <c r="Z199" s="232"/>
      <c r="AA199" s="232"/>
      <c r="AB199" s="232"/>
      <c r="AC199" s="232"/>
      <c r="AD199" s="232"/>
      <c r="AE199" s="232"/>
      <c r="AF199" s="150"/>
      <c r="AG199" s="275"/>
      <c r="AH199" s="347"/>
      <c r="AI199" s="347"/>
      <c r="AJ199" s="277"/>
      <c r="AK199" s="344" t="s">
        <v>22</v>
      </c>
      <c r="AL199" s="51"/>
      <c r="AM199" s="345">
        <f>COUNTIF($E$205:$F$249,$AM$197)-AN199</f>
        <v>0</v>
      </c>
      <c r="AN199" s="345">
        <f>COUNTIF($E$205:$F$249,$AN$197)</f>
        <v>0</v>
      </c>
      <c r="AO199" s="345">
        <f>COUNTIF($G$205:$H$249,$AO$197)-AP199</f>
        <v>0</v>
      </c>
      <c r="AP199" s="345">
        <f>COUNTIF($G$205:$H$249,$AP$197)</f>
        <v>0</v>
      </c>
      <c r="AQ199" s="345">
        <f>COUNTIF($I$205:$J$249,$AQ$197)-AR199</f>
        <v>0</v>
      </c>
      <c r="AR199" s="346">
        <f>COUNTIF($I$205:$J$249,$AR$197)</f>
        <v>0</v>
      </c>
      <c r="AS199" s="346">
        <f>COUNTIF($K$205:$L$249,$AS$197)-AT199</f>
        <v>0</v>
      </c>
      <c r="AT199" s="346">
        <f>COUNTIF($K$205:$L$249,$AT$197)</f>
        <v>0</v>
      </c>
      <c r="AU199" s="293">
        <f>COUNTIF($M$205:$N$249,$AU$197)-AV199</f>
        <v>0</v>
      </c>
      <c r="AV199" s="342">
        <f>COUNTIF($M$205:$N$249,$AV$197)</f>
        <v>0</v>
      </c>
      <c r="AW199" s="137"/>
      <c r="AX199" s="1"/>
      <c r="AY199" s="1"/>
      <c r="AZ199" s="1"/>
    </row>
    <row r="200" ht="37.5" customHeight="1">
      <c r="A200" s="1"/>
      <c r="B200" s="166"/>
      <c r="C200" s="166"/>
      <c r="D200" s="232"/>
      <c r="E200" s="166"/>
      <c r="F200" s="166"/>
      <c r="G200" s="232"/>
      <c r="H200" s="232"/>
      <c r="I200" s="232"/>
      <c r="J200" s="232"/>
      <c r="K200" s="232"/>
      <c r="L200" s="232"/>
      <c r="M200" s="232"/>
      <c r="N200" s="232"/>
      <c r="O200" s="232"/>
      <c r="P200" s="232"/>
      <c r="Q200" s="232"/>
      <c r="R200" s="232"/>
      <c r="S200" s="232"/>
      <c r="T200" s="232"/>
      <c r="U200" s="232"/>
      <c r="V200" s="232"/>
      <c r="W200" s="232"/>
      <c r="X200" s="232"/>
      <c r="Y200" s="232"/>
      <c r="Z200" s="232"/>
      <c r="AA200" s="232"/>
      <c r="AB200" s="232"/>
      <c r="AC200" s="232"/>
      <c r="AD200" s="232"/>
      <c r="AE200" s="232"/>
      <c r="AF200" s="150"/>
      <c r="AG200" s="275"/>
      <c r="AH200" s="276"/>
      <c r="AI200" s="276"/>
      <c r="AJ200" s="277"/>
      <c r="AK200" s="344" t="s">
        <v>23</v>
      </c>
      <c r="AL200" s="51"/>
      <c r="AM200" s="345">
        <f>COUNTIF($T$205:$U$249,$AM$197)-AN200</f>
        <v>0</v>
      </c>
      <c r="AN200" s="345">
        <f>COUNTIF($T$205:$U$249,$AN$197)</f>
        <v>0</v>
      </c>
      <c r="AO200" s="345">
        <f>COUNTIF($V$205:$W$249,$AO$197)-AP200</f>
        <v>0</v>
      </c>
      <c r="AP200" s="345">
        <f>COUNTIF($V$205:$W$249,$AP$197)</f>
        <v>0</v>
      </c>
      <c r="AQ200" s="345">
        <f>COUNTIF($X$205:$Y$249,$AQ$197)-AR200</f>
        <v>0</v>
      </c>
      <c r="AR200" s="346">
        <f>COUNTIF($X$205:$Y$249,$AR$197)</f>
        <v>0</v>
      </c>
      <c r="AS200" s="346">
        <f>COUNTIF($Z$205:$AA$249,$AS$197)-AT200</f>
        <v>0</v>
      </c>
      <c r="AT200" s="346">
        <f>COUNTIF($Z$205:$AA$249,$AT$197)</f>
        <v>0</v>
      </c>
      <c r="AU200" s="293">
        <f>COUNTIF($AB$205:$AC$249,$AU$197)-AV200</f>
        <v>0</v>
      </c>
      <c r="AV200" s="342">
        <f>COUNTIF($AB$205:$AC$249,$AV$197)</f>
        <v>0</v>
      </c>
      <c r="AW200" s="137"/>
      <c r="AX200" s="1"/>
      <c r="AY200" s="1"/>
      <c r="AZ200" s="1"/>
    </row>
    <row r="201" ht="37.5" customHeight="1">
      <c r="A201" s="1"/>
      <c r="B201" s="166"/>
      <c r="C201" s="166"/>
      <c r="D201" s="233"/>
      <c r="E201" s="233"/>
      <c r="F201" s="233"/>
      <c r="G201" s="232"/>
      <c r="H201" s="232"/>
      <c r="I201" s="232"/>
      <c r="J201" s="232"/>
      <c r="K201" s="232"/>
      <c r="L201" s="232"/>
      <c r="M201" s="232"/>
      <c r="N201" s="232"/>
      <c r="O201" s="232"/>
      <c r="P201" s="232"/>
      <c r="Q201" s="232"/>
      <c r="R201" s="232"/>
      <c r="S201" s="232"/>
      <c r="T201" s="232"/>
      <c r="U201" s="232"/>
      <c r="V201" s="232"/>
      <c r="W201" s="232"/>
      <c r="X201" s="232"/>
      <c r="Y201" s="232"/>
      <c r="Z201" s="232"/>
      <c r="AA201" s="232"/>
      <c r="AB201" s="232"/>
      <c r="AC201" s="232"/>
      <c r="AD201" s="232"/>
      <c r="AE201" s="232"/>
      <c r="AF201" s="150"/>
      <c r="AG201" s="275"/>
      <c r="AH201" s="1"/>
      <c r="AI201" s="276"/>
      <c r="AJ201" s="277"/>
      <c r="AK201" s="348"/>
      <c r="AL201" s="348"/>
      <c r="AM201" s="348"/>
      <c r="AN201" s="348"/>
      <c r="AO201" s="348"/>
      <c r="AP201" s="232"/>
      <c r="AQ201" s="232"/>
      <c r="AR201" s="232"/>
      <c r="AS201" s="232"/>
      <c r="AT201" s="232"/>
      <c r="AU201" s="232"/>
      <c r="AV201" s="232"/>
      <c r="AW201" s="137"/>
      <c r="AX201" s="1"/>
      <c r="AY201" s="1"/>
      <c r="AZ201" s="1"/>
    </row>
    <row r="202" ht="37.5" customHeight="1">
      <c r="A202" s="1"/>
      <c r="B202" s="166"/>
      <c r="C202" s="166"/>
      <c r="D202" s="233"/>
      <c r="E202" s="233"/>
      <c r="F202" s="233"/>
      <c r="G202" s="232"/>
      <c r="H202" s="232"/>
      <c r="I202" s="232"/>
      <c r="J202" s="232"/>
      <c r="K202" s="232"/>
      <c r="L202" s="232"/>
      <c r="M202" s="232"/>
      <c r="N202" s="232"/>
      <c r="O202" s="232"/>
      <c r="P202" s="232"/>
      <c r="Q202" s="232"/>
      <c r="R202" s="232"/>
      <c r="S202" s="232"/>
      <c r="T202" s="232"/>
      <c r="U202" s="232"/>
      <c r="V202" s="232"/>
      <c r="W202" s="232"/>
      <c r="X202" s="232"/>
      <c r="Y202" s="232"/>
      <c r="Z202" s="232"/>
      <c r="AA202" s="232"/>
      <c r="AB202" s="232"/>
      <c r="AC202" s="232"/>
      <c r="AD202" s="232"/>
      <c r="AE202" s="232"/>
      <c r="AF202" s="150"/>
      <c r="AG202" s="275"/>
      <c r="AH202" s="162" t="s">
        <v>259</v>
      </c>
      <c r="AI202" s="276"/>
      <c r="AJ202" s="277"/>
      <c r="AK202" s="348"/>
      <c r="AL202" s="348"/>
      <c r="AM202" s="348"/>
      <c r="AN202" s="348"/>
      <c r="AO202" s="348"/>
      <c r="AP202" s="232"/>
      <c r="AQ202" s="232"/>
      <c r="AR202" s="232"/>
      <c r="AS202" s="232"/>
      <c r="AT202" s="232"/>
      <c r="AU202" s="232"/>
      <c r="AV202" s="232"/>
      <c r="AW202" s="137"/>
      <c r="AX202" s="1"/>
      <c r="AY202" s="1"/>
      <c r="AZ202" s="1"/>
    </row>
    <row r="203" ht="37.5" customHeight="1">
      <c r="A203" s="1"/>
      <c r="B203" s="150"/>
      <c r="C203" s="150"/>
      <c r="D203" s="166" t="s">
        <v>324</v>
      </c>
      <c r="E203" s="150"/>
      <c r="F203" s="150"/>
      <c r="G203" s="150"/>
      <c r="H203" s="150"/>
      <c r="I203" s="150"/>
      <c r="J203" s="150"/>
      <c r="K203" s="150"/>
      <c r="L203" s="150"/>
      <c r="M203" s="150"/>
      <c r="N203" s="150"/>
      <c r="O203" s="150"/>
      <c r="P203" s="150"/>
      <c r="Q203" s="150"/>
      <c r="R203" s="150"/>
      <c r="S203" s="166" t="s">
        <v>325</v>
      </c>
      <c r="T203" s="150"/>
      <c r="U203" s="150"/>
      <c r="V203" s="150"/>
      <c r="W203" s="150"/>
      <c r="X203" s="150"/>
      <c r="Y203" s="150"/>
      <c r="Z203" s="150"/>
      <c r="AA203" s="150"/>
      <c r="AB203" s="150"/>
      <c r="AC203" s="150"/>
      <c r="AD203" s="150"/>
      <c r="AE203" s="150"/>
      <c r="AF203" s="150"/>
      <c r="AG203" s="275"/>
      <c r="AH203" s="349" t="s">
        <v>22</v>
      </c>
      <c r="AI203" s="350"/>
      <c r="AJ203" s="351"/>
      <c r="AK203" s="352"/>
      <c r="AL203" s="353" t="s">
        <v>23</v>
      </c>
      <c r="AM203" s="351"/>
      <c r="AN203" s="351"/>
      <c r="AO203" s="354"/>
      <c r="AP203" s="232"/>
      <c r="AQ203" s="232"/>
      <c r="AR203" s="232"/>
      <c r="AS203" s="232"/>
      <c r="AT203" s="232"/>
      <c r="AU203" s="232"/>
      <c r="AV203" s="232"/>
      <c r="AW203" s="137"/>
      <c r="AX203" s="1"/>
      <c r="AY203" s="1"/>
      <c r="AZ203" s="1"/>
    </row>
    <row r="204" ht="75.0" customHeight="1">
      <c r="A204" s="1"/>
      <c r="B204" s="286"/>
      <c r="C204" s="286"/>
      <c r="D204" s="287" t="s">
        <v>267</v>
      </c>
      <c r="E204" s="288" t="s">
        <v>262</v>
      </c>
      <c r="F204" s="51"/>
      <c r="G204" s="289" t="s">
        <v>263</v>
      </c>
      <c r="H204" s="51"/>
      <c r="I204" s="289" t="s">
        <v>264</v>
      </c>
      <c r="J204" s="51"/>
      <c r="K204" s="288" t="s">
        <v>265</v>
      </c>
      <c r="L204" s="51"/>
      <c r="M204" s="288" t="s">
        <v>266</v>
      </c>
      <c r="N204" s="51"/>
      <c r="O204" s="232"/>
      <c r="P204" s="232"/>
      <c r="Q204" s="150"/>
      <c r="R204" s="150"/>
      <c r="S204" s="287" t="s">
        <v>267</v>
      </c>
      <c r="T204" s="288" t="s">
        <v>262</v>
      </c>
      <c r="U204" s="51"/>
      <c r="V204" s="289" t="s">
        <v>263</v>
      </c>
      <c r="W204" s="51"/>
      <c r="X204" s="289" t="s">
        <v>264</v>
      </c>
      <c r="Y204" s="51"/>
      <c r="Z204" s="288" t="s">
        <v>265</v>
      </c>
      <c r="AA204" s="51"/>
      <c r="AB204" s="288" t="s">
        <v>266</v>
      </c>
      <c r="AC204" s="51"/>
      <c r="AD204" s="150"/>
      <c r="AE204" s="150"/>
      <c r="AF204" s="150"/>
      <c r="AG204" s="275"/>
      <c r="AH204" s="355" t="s">
        <v>269</v>
      </c>
      <c r="AI204" s="277" t="s">
        <v>270</v>
      </c>
      <c r="AJ204" s="277" t="s">
        <v>271</v>
      </c>
      <c r="AK204" s="277" t="s">
        <v>271</v>
      </c>
      <c r="AL204" s="355" t="s">
        <v>269</v>
      </c>
      <c r="AM204" s="277" t="s">
        <v>270</v>
      </c>
      <c r="AN204" s="277" t="s">
        <v>271</v>
      </c>
      <c r="AO204" s="356" t="s">
        <v>271</v>
      </c>
      <c r="AP204" s="232"/>
      <c r="AQ204" s="232"/>
      <c r="AR204" s="232"/>
      <c r="AS204" s="232"/>
      <c r="AT204" s="232"/>
      <c r="AU204" s="232"/>
      <c r="AV204" s="232"/>
      <c r="AW204" s="137"/>
      <c r="AX204" s="1"/>
      <c r="AY204" s="1"/>
      <c r="AZ204" s="1"/>
    </row>
    <row r="205" ht="37.5" customHeight="1">
      <c r="A205" s="1"/>
      <c r="B205" s="357" t="str">
        <f t="shared" ref="B205:B249" si="35">RANK(AJ205,$AJ$205:$AJ$249,0)</f>
        <v>#REF!</v>
      </c>
      <c r="C205" s="357" t="str">
        <f t="shared" ref="C205:C249" si="36">RANK(AK205,$AK$205:$AK$249,0)</f>
        <v>#REF!</v>
      </c>
      <c r="D205" s="296">
        <v>1.0</v>
      </c>
      <c r="E205" s="298" t="str">
        <f>VLOOKUP($AO$73,'前回集計'!$B:$UG,'前回集計'!$NJ$1,0)</f>
        <v>#REF!</v>
      </c>
      <c r="F205" s="23"/>
      <c r="G205" s="298" t="str">
        <f>VLOOKUP($AO$73,'前回集計'!$B:$UG,'前回集計'!$NK$1,0)</f>
        <v>#REF!</v>
      </c>
      <c r="H205" s="23"/>
      <c r="I205" s="298" t="str">
        <f>VLOOKUP($AO$73,'前回集計'!$B:$UG,'前回集計'!$NL$1,0)</f>
        <v>#REF!</v>
      </c>
      <c r="J205" s="23"/>
      <c r="K205" s="298" t="str">
        <f t="shared" ref="K205:K249" si="37">G205+I205</f>
        <v>#REF!</v>
      </c>
      <c r="L205" s="23"/>
      <c r="M205" s="298" t="str">
        <f>VLOOKUP($AO$73,'前回集計'!$B:$UG,'前回集計'!$NM$1,0)</f>
        <v>#REF!</v>
      </c>
      <c r="N205" s="23"/>
      <c r="O205" s="358"/>
      <c r="P205" s="225"/>
      <c r="Q205" s="357" t="str">
        <f t="shared" ref="Q205:Q249" si="38">RANK(AN205,$AN$205:$AN$249,0)</f>
        <v>#REF!</v>
      </c>
      <c r="R205" s="357" t="str">
        <f t="shared" ref="R205:R249" si="39">RANK(AO205,$AO$205:$AO$249,0)</f>
        <v>#REF!</v>
      </c>
      <c r="S205" s="296">
        <v>1.0</v>
      </c>
      <c r="T205" s="298" t="str">
        <f>VLOOKUP($AO$73,'前々回集計'!$B:$UG,'前々回集計'!$NJ$1,0)</f>
        <v>#REF!</v>
      </c>
      <c r="U205" s="23"/>
      <c r="V205" s="298" t="str">
        <f>VLOOKUP($AO$73,'前々回集計'!$B:$UG,'前々回集計'!$NK$1,0)</f>
        <v>#REF!</v>
      </c>
      <c r="W205" s="23"/>
      <c r="X205" s="298" t="str">
        <f>VLOOKUP($AO$73,'前々回集計'!$B:$UG,'前々回集計'!$NL$1,0)</f>
        <v>#REF!</v>
      </c>
      <c r="Y205" s="23"/>
      <c r="Z205" s="298" t="str">
        <f t="shared" ref="Z205:Z249" si="40">V205+X205</f>
        <v>#REF!</v>
      </c>
      <c r="AA205" s="23"/>
      <c r="AB205" s="298" t="str">
        <f>VLOOKUP($AO$73,'前々回集計'!$B:$UG,'前々回集計'!$NM$1,0)</f>
        <v>#REF!</v>
      </c>
      <c r="AC205" s="23"/>
      <c r="AD205" s="299"/>
      <c r="AE205" s="359"/>
      <c r="AF205" s="359"/>
      <c r="AG205" s="275"/>
      <c r="AH205" s="360" t="str">
        <f t="shared" ref="AH205:AH249" si="41">ROUNDDOWN((E205*1000000000-K205*1000000-I205*10000-G205*100),0)-COUNTIF($E$205:E205,E205)</f>
        <v>#REF!</v>
      </c>
      <c r="AI205" s="361" t="str">
        <f t="shared" ref="AI205:AI249" si="42">ROUNDDOWN((K205*1000000000+I205*1000000+G205*10000-E205*100),0)-COUNTIF($K$205:L205,K205)</f>
        <v>#REF!</v>
      </c>
      <c r="AJ205" s="361" t="str">
        <f>AH205+COUNTIF($AH$205,AH205)</f>
        <v>#REF!</v>
      </c>
      <c r="AK205" s="361" t="str">
        <f>AI205+COUNTIF($AI$205,AI205)</f>
        <v>#REF!</v>
      </c>
      <c r="AL205" s="362" t="str">
        <f t="shared" ref="AL205:AL249" si="43">ROUNDDOWN((T205*1000000000-Z205*1000000-X205*10000-V205*100),0)-COUNTIF($T$205:U205,T205)</f>
        <v>#REF!</v>
      </c>
      <c r="AM205" s="363" t="str">
        <f t="shared" ref="AM205:AM249" si="44">ROUNDDOWN((Z205*1000000000+X205*1000000+V205*10000-T205*100),0)-COUNTIF($Z$205:AA205,Z205)</f>
        <v>#REF!</v>
      </c>
      <c r="AN205" s="302" t="str">
        <f>AL205+COUNTIF($AL$205,AL205)</f>
        <v>#REF!</v>
      </c>
      <c r="AO205" s="364" t="str">
        <f>AM205+COUNTIF($AM$205,AM205)</f>
        <v>#REF!</v>
      </c>
      <c r="AP205" s="232"/>
      <c r="AQ205" s="232"/>
      <c r="AR205" s="232"/>
      <c r="AS205" s="232"/>
      <c r="AT205" s="232"/>
      <c r="AU205" s="232"/>
      <c r="AV205" s="232"/>
      <c r="AW205" s="137"/>
      <c r="AX205" s="1"/>
      <c r="AY205" s="1"/>
      <c r="AZ205" s="1"/>
    </row>
    <row r="206" ht="37.5" customHeight="1">
      <c r="A206" s="1"/>
      <c r="B206" s="357" t="str">
        <f t="shared" si="35"/>
        <v>#REF!</v>
      </c>
      <c r="C206" s="357" t="str">
        <f t="shared" si="36"/>
        <v>#REF!</v>
      </c>
      <c r="D206" s="311">
        <v>2.0</v>
      </c>
      <c r="E206" s="313" t="str">
        <f>VLOOKUP($AO$73,'前回集計'!$B:$UG,'前回集計'!$NN$1,0)</f>
        <v>#REF!</v>
      </c>
      <c r="F206" s="31"/>
      <c r="G206" s="313" t="str">
        <f>VLOOKUP($AO$73,'前回集計'!$B:$UG,'前回集計'!$NO$1,0)</f>
        <v>#REF!</v>
      </c>
      <c r="H206" s="31"/>
      <c r="I206" s="313" t="str">
        <f>VLOOKUP($AO$73,'前回集計'!$B:$UG,'前回集計'!$NP$1,0)</f>
        <v>#REF!</v>
      </c>
      <c r="J206" s="31"/>
      <c r="K206" s="313" t="str">
        <f t="shared" si="37"/>
        <v>#REF!</v>
      </c>
      <c r="L206" s="31"/>
      <c r="M206" s="313" t="str">
        <f>VLOOKUP($AO$73,'前回集計'!$B:$UG,'前回集計'!$NQ$1,0)</f>
        <v>#REF!</v>
      </c>
      <c r="N206" s="31"/>
      <c r="O206" s="358"/>
      <c r="P206" s="225"/>
      <c r="Q206" s="357" t="str">
        <f t="shared" si="38"/>
        <v>#REF!</v>
      </c>
      <c r="R206" s="357" t="str">
        <f t="shared" si="39"/>
        <v>#REF!</v>
      </c>
      <c r="S206" s="311">
        <v>2.0</v>
      </c>
      <c r="T206" s="313" t="str">
        <f>VLOOKUP($AO$73,'前々回集計'!$B:$UG,'前々回集計'!$NN$1,0)</f>
        <v>#REF!</v>
      </c>
      <c r="U206" s="31"/>
      <c r="V206" s="313" t="str">
        <f>VLOOKUP($AO$73,'前々回集計'!$B:$UG,'前々回集計'!$NO$1,0)</f>
        <v>#REF!</v>
      </c>
      <c r="W206" s="31"/>
      <c r="X206" s="313" t="str">
        <f>VLOOKUP($AO$73,'前々回集計'!$B:$UG,'前々回集計'!$NP$1,0)</f>
        <v>#REF!</v>
      </c>
      <c r="Y206" s="31"/>
      <c r="Z206" s="313" t="str">
        <f t="shared" si="40"/>
        <v>#REF!</v>
      </c>
      <c r="AA206" s="31"/>
      <c r="AB206" s="313" t="str">
        <f>VLOOKUP($AO$73,'前々回集計'!$B:$UG,'前々回集計'!$NQ$1,0)</f>
        <v>#REF!</v>
      </c>
      <c r="AC206" s="31"/>
      <c r="AD206" s="299"/>
      <c r="AE206" s="359"/>
      <c r="AF206" s="359"/>
      <c r="AG206" s="275"/>
      <c r="AH206" s="360" t="str">
        <f t="shared" si="41"/>
        <v>#REF!</v>
      </c>
      <c r="AI206" s="361" t="str">
        <f t="shared" si="42"/>
        <v>#REF!</v>
      </c>
      <c r="AJ206" s="361" t="str">
        <f t="shared" ref="AJ206:AJ249" si="45">AH206+COUNTIF($AH$205:$AH206,AH206)</f>
        <v>#REF!</v>
      </c>
      <c r="AK206" s="361" t="str">
        <f t="shared" ref="AK206:AK249" si="46">AI206+COUNTIF($AI$205:$AI206,AI206)</f>
        <v>#REF!</v>
      </c>
      <c r="AL206" s="362" t="str">
        <f t="shared" si="43"/>
        <v>#REF!</v>
      </c>
      <c r="AM206" s="363" t="str">
        <f t="shared" si="44"/>
        <v>#REF!</v>
      </c>
      <c r="AN206" s="302" t="str">
        <f t="shared" ref="AN206:AN249" si="47">AL206+COUNTIF($AL$205:AL206,AL206)</f>
        <v>#REF!</v>
      </c>
      <c r="AO206" s="364" t="str">
        <f t="shared" ref="AO206:AO249" si="48">AM206+COUNTIF($AM$205:AM206,AM206)</f>
        <v>#REF!</v>
      </c>
      <c r="AP206" s="232"/>
      <c r="AQ206" s="232"/>
      <c r="AR206" s="232"/>
      <c r="AS206" s="232"/>
      <c r="AT206" s="232"/>
      <c r="AU206" s="232"/>
      <c r="AV206" s="232"/>
      <c r="AW206" s="137"/>
      <c r="AX206" s="1"/>
      <c r="AY206" s="1"/>
      <c r="AZ206" s="1"/>
    </row>
    <row r="207" ht="37.5" customHeight="1">
      <c r="A207" s="1"/>
      <c r="B207" s="357" t="str">
        <f t="shared" si="35"/>
        <v>#REF!</v>
      </c>
      <c r="C207" s="357" t="str">
        <f t="shared" si="36"/>
        <v>#REF!</v>
      </c>
      <c r="D207" s="311">
        <v>3.0</v>
      </c>
      <c r="E207" s="313" t="str">
        <f>VLOOKUP($AO$73,'前回集計'!$B:$UG,'前回集計'!$NR$1,0)</f>
        <v>#REF!</v>
      </c>
      <c r="F207" s="31"/>
      <c r="G207" s="313" t="str">
        <f>VLOOKUP($AO$73,'前回集計'!$B:$UG,'前回集計'!$NS$1,0)</f>
        <v>#REF!</v>
      </c>
      <c r="H207" s="31"/>
      <c r="I207" s="313" t="str">
        <f>VLOOKUP($AO$73,'前回集計'!$B:$UG,'前回集計'!$NT$1,0)</f>
        <v>#REF!</v>
      </c>
      <c r="J207" s="31"/>
      <c r="K207" s="313" t="str">
        <f t="shared" si="37"/>
        <v>#REF!</v>
      </c>
      <c r="L207" s="31"/>
      <c r="M207" s="313" t="str">
        <f>VLOOKUP($AO$73,'前回集計'!$B:$UG,'前回集計'!$NU$1,0)</f>
        <v>#REF!</v>
      </c>
      <c r="N207" s="31"/>
      <c r="O207" s="358"/>
      <c r="P207" s="225"/>
      <c r="Q207" s="357" t="str">
        <f t="shared" si="38"/>
        <v>#REF!</v>
      </c>
      <c r="R207" s="357" t="str">
        <f t="shared" si="39"/>
        <v>#REF!</v>
      </c>
      <c r="S207" s="311">
        <v>3.0</v>
      </c>
      <c r="T207" s="313" t="str">
        <f>VLOOKUP($AO$73,'前々回集計'!$B:$UG,'前々回集計'!$NR$1,0)</f>
        <v>#REF!</v>
      </c>
      <c r="U207" s="31"/>
      <c r="V207" s="313" t="str">
        <f>VLOOKUP($AO$73,'前々回集計'!$B:$UG,'前々回集計'!$NS$1,0)</f>
        <v>#REF!</v>
      </c>
      <c r="W207" s="31"/>
      <c r="X207" s="313" t="str">
        <f>VLOOKUP($AO$73,'前々回集計'!$B:$UG,'前々回集計'!$NT$1,0)</f>
        <v>#REF!</v>
      </c>
      <c r="Y207" s="31"/>
      <c r="Z207" s="313" t="str">
        <f t="shared" si="40"/>
        <v>#REF!</v>
      </c>
      <c r="AA207" s="31"/>
      <c r="AB207" s="313" t="str">
        <f>VLOOKUP($AO$73,'前々回集計'!$B:$UG,'前々回集計'!$NU$1,0)</f>
        <v>#REF!</v>
      </c>
      <c r="AC207" s="31"/>
      <c r="AD207" s="299"/>
      <c r="AE207" s="359"/>
      <c r="AF207" s="359"/>
      <c r="AG207" s="275"/>
      <c r="AH207" s="360" t="str">
        <f t="shared" si="41"/>
        <v>#REF!</v>
      </c>
      <c r="AI207" s="361" t="str">
        <f t="shared" si="42"/>
        <v>#REF!</v>
      </c>
      <c r="AJ207" s="361" t="str">
        <f t="shared" si="45"/>
        <v>#REF!</v>
      </c>
      <c r="AK207" s="361" t="str">
        <f t="shared" si="46"/>
        <v>#REF!</v>
      </c>
      <c r="AL207" s="362" t="str">
        <f t="shared" si="43"/>
        <v>#REF!</v>
      </c>
      <c r="AM207" s="363" t="str">
        <f t="shared" si="44"/>
        <v>#REF!</v>
      </c>
      <c r="AN207" s="302" t="str">
        <f t="shared" si="47"/>
        <v>#REF!</v>
      </c>
      <c r="AO207" s="364" t="str">
        <f t="shared" si="48"/>
        <v>#REF!</v>
      </c>
      <c r="AP207" s="232"/>
      <c r="AQ207" s="232"/>
      <c r="AR207" s="232"/>
      <c r="AS207" s="232"/>
      <c r="AT207" s="232"/>
      <c r="AU207" s="232"/>
      <c r="AV207" s="232"/>
      <c r="AW207" s="137"/>
      <c r="AX207" s="1"/>
      <c r="AY207" s="1"/>
      <c r="AZ207" s="1"/>
    </row>
    <row r="208" ht="37.5" customHeight="1">
      <c r="A208" s="1"/>
      <c r="B208" s="357" t="str">
        <f t="shared" si="35"/>
        <v>#REF!</v>
      </c>
      <c r="C208" s="357" t="str">
        <f t="shared" si="36"/>
        <v>#REF!</v>
      </c>
      <c r="D208" s="311">
        <v>4.0</v>
      </c>
      <c r="E208" s="313" t="str">
        <f>VLOOKUP($AO$73,'前回集計'!$B:$UG,'前回集計'!$NV$1,0)</f>
        <v>#REF!</v>
      </c>
      <c r="F208" s="31"/>
      <c r="G208" s="313" t="str">
        <f>VLOOKUP($AO$73,'前回集計'!$B:$UG,'前回集計'!$NW$1,0)</f>
        <v>#REF!</v>
      </c>
      <c r="H208" s="31"/>
      <c r="I208" s="313" t="str">
        <f>VLOOKUP($AO$73,'前回集計'!$B:$UG,'前回集計'!$NX$1,0)</f>
        <v>#REF!</v>
      </c>
      <c r="J208" s="31"/>
      <c r="K208" s="313" t="str">
        <f t="shared" si="37"/>
        <v>#REF!</v>
      </c>
      <c r="L208" s="31"/>
      <c r="M208" s="313" t="str">
        <f>VLOOKUP($AO$73,'前回集計'!$B:$UG,'前回集計'!$NY$1,0)</f>
        <v>#REF!</v>
      </c>
      <c r="N208" s="31"/>
      <c r="O208" s="358"/>
      <c r="P208" s="225"/>
      <c r="Q208" s="357" t="str">
        <f t="shared" si="38"/>
        <v>#REF!</v>
      </c>
      <c r="R208" s="357" t="str">
        <f t="shared" si="39"/>
        <v>#REF!</v>
      </c>
      <c r="S208" s="311">
        <v>4.0</v>
      </c>
      <c r="T208" s="313" t="str">
        <f>VLOOKUP($AO$73,'前々回集計'!$B:$UG,'前々回集計'!$NV$1,0)</f>
        <v>#REF!</v>
      </c>
      <c r="U208" s="31"/>
      <c r="V208" s="313" t="str">
        <f>VLOOKUP($AO$73,'前々回集計'!$B:$UG,'前々回集計'!$NW$1,0)</f>
        <v>#REF!</v>
      </c>
      <c r="W208" s="31"/>
      <c r="X208" s="313" t="str">
        <f>VLOOKUP($AO$73,'前々回集計'!$B:$UG,'前々回集計'!$NX$1,0)</f>
        <v>#REF!</v>
      </c>
      <c r="Y208" s="31"/>
      <c r="Z208" s="313" t="str">
        <f t="shared" si="40"/>
        <v>#REF!</v>
      </c>
      <c r="AA208" s="31"/>
      <c r="AB208" s="313" t="str">
        <f>VLOOKUP($AO$73,'前々回集計'!$B:$UG,'前々回集計'!$NY$1,0)</f>
        <v>#REF!</v>
      </c>
      <c r="AC208" s="31"/>
      <c r="AD208" s="299"/>
      <c r="AE208" s="359"/>
      <c r="AF208" s="359"/>
      <c r="AG208" s="275"/>
      <c r="AH208" s="360" t="str">
        <f t="shared" si="41"/>
        <v>#REF!</v>
      </c>
      <c r="AI208" s="361" t="str">
        <f t="shared" si="42"/>
        <v>#REF!</v>
      </c>
      <c r="AJ208" s="361" t="str">
        <f t="shared" si="45"/>
        <v>#REF!</v>
      </c>
      <c r="AK208" s="361" t="str">
        <f t="shared" si="46"/>
        <v>#REF!</v>
      </c>
      <c r="AL208" s="362" t="str">
        <f t="shared" si="43"/>
        <v>#REF!</v>
      </c>
      <c r="AM208" s="363" t="str">
        <f t="shared" si="44"/>
        <v>#REF!</v>
      </c>
      <c r="AN208" s="302" t="str">
        <f t="shared" si="47"/>
        <v>#REF!</v>
      </c>
      <c r="AO208" s="364" t="str">
        <f t="shared" si="48"/>
        <v>#REF!</v>
      </c>
      <c r="AP208" s="232"/>
      <c r="AQ208" s="232"/>
      <c r="AR208" s="232"/>
      <c r="AS208" s="232"/>
      <c r="AT208" s="232"/>
      <c r="AU208" s="232"/>
      <c r="AV208" s="232"/>
      <c r="AW208" s="137"/>
      <c r="AX208" s="1"/>
      <c r="AY208" s="1"/>
      <c r="AZ208" s="1"/>
    </row>
    <row r="209" ht="37.5" customHeight="1">
      <c r="A209" s="1"/>
      <c r="B209" s="357" t="str">
        <f t="shared" si="35"/>
        <v>#REF!</v>
      </c>
      <c r="C209" s="357" t="str">
        <f t="shared" si="36"/>
        <v>#REF!</v>
      </c>
      <c r="D209" s="319">
        <v>5.0</v>
      </c>
      <c r="E209" s="321" t="str">
        <f>VLOOKUP($AO$73,'前回集計'!$B:$UG,'前回集計'!$NZ$1,0)</f>
        <v>#REF!</v>
      </c>
      <c r="F209" s="39"/>
      <c r="G209" s="321" t="str">
        <f>VLOOKUP($AO$73,'前回集計'!$B:$UG,'前回集計'!$OA$1,0)</f>
        <v>#REF!</v>
      </c>
      <c r="H209" s="39"/>
      <c r="I209" s="321" t="str">
        <f>VLOOKUP($AO$73,'前回集計'!$B:$UG,'前回集計'!$OB$1,0)</f>
        <v>#REF!</v>
      </c>
      <c r="J209" s="39"/>
      <c r="K209" s="321" t="str">
        <f t="shared" si="37"/>
        <v>#REF!</v>
      </c>
      <c r="L209" s="39"/>
      <c r="M209" s="321" t="str">
        <f>VLOOKUP($AO$73,'前回集計'!$B:$UG,'前回集計'!$OC$1,0)</f>
        <v>#REF!</v>
      </c>
      <c r="N209" s="39"/>
      <c r="O209" s="358"/>
      <c r="P209" s="225"/>
      <c r="Q209" s="357" t="str">
        <f t="shared" si="38"/>
        <v>#REF!</v>
      </c>
      <c r="R209" s="357" t="str">
        <f t="shared" si="39"/>
        <v>#REF!</v>
      </c>
      <c r="S209" s="319">
        <v>5.0</v>
      </c>
      <c r="T209" s="321" t="str">
        <f>VLOOKUP($AO$73,'前々回集計'!$B:$UG,'前々回集計'!$NZ$1,0)</f>
        <v>#REF!</v>
      </c>
      <c r="U209" s="39"/>
      <c r="V209" s="321" t="str">
        <f>VLOOKUP($AO$73,'前々回集計'!$B:$UG,'前々回集計'!$OA$1,0)</f>
        <v>#REF!</v>
      </c>
      <c r="W209" s="39"/>
      <c r="X209" s="321" t="str">
        <f>VLOOKUP($AO$73,'前々回集計'!$B:$UG,'前々回集計'!$OB$1,0)</f>
        <v>#REF!</v>
      </c>
      <c r="Y209" s="39"/>
      <c r="Z209" s="321" t="str">
        <f t="shared" si="40"/>
        <v>#REF!</v>
      </c>
      <c r="AA209" s="39"/>
      <c r="AB209" s="321" t="str">
        <f>VLOOKUP($AO$73,'前々回集計'!$B:$UG,'前々回集計'!$OC$1,0)</f>
        <v>#REF!</v>
      </c>
      <c r="AC209" s="39"/>
      <c r="AD209" s="299"/>
      <c r="AE209" s="359"/>
      <c r="AF209" s="359"/>
      <c r="AG209" s="275"/>
      <c r="AH209" s="360" t="str">
        <f t="shared" si="41"/>
        <v>#REF!</v>
      </c>
      <c r="AI209" s="361" t="str">
        <f t="shared" si="42"/>
        <v>#REF!</v>
      </c>
      <c r="AJ209" s="361" t="str">
        <f t="shared" si="45"/>
        <v>#REF!</v>
      </c>
      <c r="AK209" s="361" t="str">
        <f t="shared" si="46"/>
        <v>#REF!</v>
      </c>
      <c r="AL209" s="362" t="str">
        <f t="shared" si="43"/>
        <v>#REF!</v>
      </c>
      <c r="AM209" s="363" t="str">
        <f t="shared" si="44"/>
        <v>#REF!</v>
      </c>
      <c r="AN209" s="302" t="str">
        <f t="shared" si="47"/>
        <v>#REF!</v>
      </c>
      <c r="AO209" s="364" t="str">
        <f t="shared" si="48"/>
        <v>#REF!</v>
      </c>
      <c r="AP209" s="232"/>
      <c r="AQ209" s="232"/>
      <c r="AR209" s="232"/>
      <c r="AS209" s="232"/>
      <c r="AT209" s="232"/>
      <c r="AU209" s="232"/>
      <c r="AV209" s="232"/>
      <c r="AW209" s="137"/>
      <c r="AX209" s="1"/>
      <c r="AY209" s="1"/>
      <c r="AZ209" s="1"/>
    </row>
    <row r="210" ht="37.5" customHeight="1">
      <c r="A210" s="1"/>
      <c r="B210" s="357" t="str">
        <f t="shared" si="35"/>
        <v>#REF!</v>
      </c>
      <c r="C210" s="357" t="str">
        <f t="shared" si="36"/>
        <v>#REF!</v>
      </c>
      <c r="D210" s="296">
        <v>6.0</v>
      </c>
      <c r="E210" s="298" t="str">
        <f>VLOOKUP($AO$73,'前回集計'!$B:$UG,'前回集計'!$OD$1,0)</f>
        <v>#REF!</v>
      </c>
      <c r="F210" s="23"/>
      <c r="G210" s="298" t="str">
        <f>VLOOKUP($AO$73,'前回集計'!$B:$UG,'前回集計'!$OE$1,0)</f>
        <v>#REF!</v>
      </c>
      <c r="H210" s="23"/>
      <c r="I210" s="298" t="str">
        <f>VLOOKUP($AO$73,'前回集計'!$B:$UG,'前回集計'!$OF$1,0)</f>
        <v>#REF!</v>
      </c>
      <c r="J210" s="23"/>
      <c r="K210" s="298" t="str">
        <f t="shared" si="37"/>
        <v>#REF!</v>
      </c>
      <c r="L210" s="23"/>
      <c r="M210" s="298" t="str">
        <f>VLOOKUP($AO$73,'前回集計'!$B:$UG,'前回集計'!$OG$1,0)</f>
        <v>#REF!</v>
      </c>
      <c r="N210" s="23"/>
      <c r="O210" s="358"/>
      <c r="P210" s="225"/>
      <c r="Q210" s="357" t="str">
        <f t="shared" si="38"/>
        <v>#REF!</v>
      </c>
      <c r="R210" s="357" t="str">
        <f t="shared" si="39"/>
        <v>#REF!</v>
      </c>
      <c r="S210" s="296">
        <v>6.0</v>
      </c>
      <c r="T210" s="298" t="str">
        <f>VLOOKUP($AO$73,'前々回集計'!$B:$UG,'前々回集計'!$OD$1,0)</f>
        <v>#REF!</v>
      </c>
      <c r="U210" s="23"/>
      <c r="V210" s="298" t="str">
        <f>VLOOKUP($AO$73,'前々回集計'!$B:$UG,'前々回集計'!$OE$1,0)</f>
        <v>#REF!</v>
      </c>
      <c r="W210" s="23"/>
      <c r="X210" s="298" t="str">
        <f>VLOOKUP($AO$73,'前々回集計'!$B:$UG,'前々回集計'!$OF$1,0)</f>
        <v>#REF!</v>
      </c>
      <c r="Y210" s="23"/>
      <c r="Z210" s="298" t="str">
        <f t="shared" si="40"/>
        <v>#REF!</v>
      </c>
      <c r="AA210" s="23"/>
      <c r="AB210" s="298" t="str">
        <f>VLOOKUP($AO$73,'前々回集計'!$B:$UG,'前々回集計'!$OG$1,0)</f>
        <v>#REF!</v>
      </c>
      <c r="AC210" s="23"/>
      <c r="AD210" s="299"/>
      <c r="AE210" s="359"/>
      <c r="AF210" s="359"/>
      <c r="AG210" s="275"/>
      <c r="AH210" s="360" t="str">
        <f t="shared" si="41"/>
        <v>#REF!</v>
      </c>
      <c r="AI210" s="361" t="str">
        <f t="shared" si="42"/>
        <v>#REF!</v>
      </c>
      <c r="AJ210" s="361" t="str">
        <f t="shared" si="45"/>
        <v>#REF!</v>
      </c>
      <c r="AK210" s="361" t="str">
        <f t="shared" si="46"/>
        <v>#REF!</v>
      </c>
      <c r="AL210" s="362" t="str">
        <f t="shared" si="43"/>
        <v>#REF!</v>
      </c>
      <c r="AM210" s="363" t="str">
        <f t="shared" si="44"/>
        <v>#REF!</v>
      </c>
      <c r="AN210" s="302" t="str">
        <f t="shared" si="47"/>
        <v>#REF!</v>
      </c>
      <c r="AO210" s="364" t="str">
        <f t="shared" si="48"/>
        <v>#REF!</v>
      </c>
      <c r="AP210" s="232"/>
      <c r="AQ210" s="232"/>
      <c r="AR210" s="232"/>
      <c r="AS210" s="232"/>
      <c r="AT210" s="232"/>
      <c r="AU210" s="232"/>
      <c r="AV210" s="232"/>
      <c r="AW210" s="137"/>
      <c r="AX210" s="1"/>
      <c r="AY210" s="1"/>
      <c r="AZ210" s="1"/>
    </row>
    <row r="211" ht="37.5" customHeight="1">
      <c r="A211" s="1"/>
      <c r="B211" s="357" t="str">
        <f t="shared" si="35"/>
        <v>#REF!</v>
      </c>
      <c r="C211" s="357" t="str">
        <f t="shared" si="36"/>
        <v>#REF!</v>
      </c>
      <c r="D211" s="311">
        <v>7.0</v>
      </c>
      <c r="E211" s="313" t="str">
        <f>VLOOKUP($AO$73,'前回集計'!$B:$UG,'前回集計'!$OH$1,0)</f>
        <v>#REF!</v>
      </c>
      <c r="F211" s="31"/>
      <c r="G211" s="313" t="str">
        <f>VLOOKUP($AO$73,'前回集計'!$B:$UG,'前回集計'!$OI$1,0)</f>
        <v>#REF!</v>
      </c>
      <c r="H211" s="31"/>
      <c r="I211" s="313" t="str">
        <f>VLOOKUP($AO$73,'前回集計'!$B:$UG,'前回集計'!$OJ$1,0)</f>
        <v>#REF!</v>
      </c>
      <c r="J211" s="31"/>
      <c r="K211" s="313" t="str">
        <f t="shared" si="37"/>
        <v>#REF!</v>
      </c>
      <c r="L211" s="31"/>
      <c r="M211" s="313" t="str">
        <f>VLOOKUP($AO$73,'前回集計'!$B:$UG,'前回集計'!$OK$1,0)</f>
        <v>#REF!</v>
      </c>
      <c r="N211" s="31"/>
      <c r="O211" s="358"/>
      <c r="P211" s="225"/>
      <c r="Q211" s="357" t="str">
        <f t="shared" si="38"/>
        <v>#REF!</v>
      </c>
      <c r="R211" s="357" t="str">
        <f t="shared" si="39"/>
        <v>#REF!</v>
      </c>
      <c r="S211" s="311">
        <v>7.0</v>
      </c>
      <c r="T211" s="313" t="str">
        <f>VLOOKUP($AO$73,'前々回集計'!$B:$UG,'前々回集計'!$OH$1,0)</f>
        <v>#REF!</v>
      </c>
      <c r="U211" s="31"/>
      <c r="V211" s="313" t="str">
        <f>VLOOKUP($AO$73,'前々回集計'!$B:$UG,'前々回集計'!$OI$1,0)</f>
        <v>#REF!</v>
      </c>
      <c r="W211" s="31"/>
      <c r="X211" s="313" t="str">
        <f>VLOOKUP($AO$73,'前々回集計'!$B:$UG,'前々回集計'!$OJ$1,0)</f>
        <v>#REF!</v>
      </c>
      <c r="Y211" s="31"/>
      <c r="Z211" s="313" t="str">
        <f t="shared" si="40"/>
        <v>#REF!</v>
      </c>
      <c r="AA211" s="31"/>
      <c r="AB211" s="313" t="str">
        <f>VLOOKUP($AO$73,'前々回集計'!$B:$UG,'前々回集計'!$OK$1,0)</f>
        <v>#REF!</v>
      </c>
      <c r="AC211" s="31"/>
      <c r="AD211" s="299"/>
      <c r="AE211" s="359"/>
      <c r="AF211" s="359"/>
      <c r="AG211" s="275"/>
      <c r="AH211" s="360" t="str">
        <f t="shared" si="41"/>
        <v>#REF!</v>
      </c>
      <c r="AI211" s="361" t="str">
        <f t="shared" si="42"/>
        <v>#REF!</v>
      </c>
      <c r="AJ211" s="361" t="str">
        <f t="shared" si="45"/>
        <v>#REF!</v>
      </c>
      <c r="AK211" s="361" t="str">
        <f t="shared" si="46"/>
        <v>#REF!</v>
      </c>
      <c r="AL211" s="362" t="str">
        <f t="shared" si="43"/>
        <v>#REF!</v>
      </c>
      <c r="AM211" s="363" t="str">
        <f t="shared" si="44"/>
        <v>#REF!</v>
      </c>
      <c r="AN211" s="302" t="str">
        <f t="shared" si="47"/>
        <v>#REF!</v>
      </c>
      <c r="AO211" s="364" t="str">
        <f t="shared" si="48"/>
        <v>#REF!</v>
      </c>
      <c r="AP211" s="232"/>
      <c r="AQ211" s="232"/>
      <c r="AR211" s="232"/>
      <c r="AS211" s="232"/>
      <c r="AT211" s="232"/>
      <c r="AU211" s="232"/>
      <c r="AV211" s="232"/>
      <c r="AW211" s="137"/>
      <c r="AX211" s="1"/>
      <c r="AY211" s="1"/>
      <c r="AZ211" s="1"/>
    </row>
    <row r="212" ht="37.5" customHeight="1">
      <c r="A212" s="1"/>
      <c r="B212" s="357" t="str">
        <f t="shared" si="35"/>
        <v>#REF!</v>
      </c>
      <c r="C212" s="357" t="str">
        <f t="shared" si="36"/>
        <v>#REF!</v>
      </c>
      <c r="D212" s="311">
        <v>8.0</v>
      </c>
      <c r="E212" s="313" t="str">
        <f>VLOOKUP($AO$73,'前回集計'!$B:$UG,'前回集計'!$OL$1,0)</f>
        <v>#REF!</v>
      </c>
      <c r="F212" s="31"/>
      <c r="G212" s="313" t="str">
        <f>VLOOKUP($AO$73,'前回集計'!$B:$UG,'前回集計'!$OM$1,0)</f>
        <v>#REF!</v>
      </c>
      <c r="H212" s="31"/>
      <c r="I212" s="313" t="str">
        <f>VLOOKUP($AO$73,'前回集計'!$B:$UG,'前回集計'!$ON$1,0)</f>
        <v>#REF!</v>
      </c>
      <c r="J212" s="31"/>
      <c r="K212" s="313" t="str">
        <f t="shared" si="37"/>
        <v>#REF!</v>
      </c>
      <c r="L212" s="31"/>
      <c r="M212" s="313" t="str">
        <f>VLOOKUP($AO$73,'前回集計'!$B:$UG,'前回集計'!$OO$1,0)</f>
        <v>#REF!</v>
      </c>
      <c r="N212" s="31"/>
      <c r="O212" s="358"/>
      <c r="P212" s="225"/>
      <c r="Q212" s="357" t="str">
        <f t="shared" si="38"/>
        <v>#REF!</v>
      </c>
      <c r="R212" s="357" t="str">
        <f t="shared" si="39"/>
        <v>#REF!</v>
      </c>
      <c r="S212" s="311">
        <v>8.0</v>
      </c>
      <c r="T212" s="313" t="str">
        <f>VLOOKUP($AO$73,'前々回集計'!$B:$UG,'前々回集計'!$OL$1,0)</f>
        <v>#REF!</v>
      </c>
      <c r="U212" s="31"/>
      <c r="V212" s="313" t="str">
        <f>VLOOKUP($AO$73,'前々回集計'!$B:$UG,'前々回集計'!$OM$1,0)</f>
        <v>#REF!</v>
      </c>
      <c r="W212" s="31"/>
      <c r="X212" s="313" t="str">
        <f>VLOOKUP($AO$73,'前々回集計'!$B:$UG,'前々回集計'!$ON$1,0)</f>
        <v>#REF!</v>
      </c>
      <c r="Y212" s="31"/>
      <c r="Z212" s="313" t="str">
        <f t="shared" si="40"/>
        <v>#REF!</v>
      </c>
      <c r="AA212" s="31"/>
      <c r="AB212" s="313" t="str">
        <f>VLOOKUP($AO$73,'前々回集計'!$B:$UG,'前々回集計'!$OO$1,0)</f>
        <v>#REF!</v>
      </c>
      <c r="AC212" s="31"/>
      <c r="AD212" s="299"/>
      <c r="AE212" s="359"/>
      <c r="AF212" s="359"/>
      <c r="AG212" s="275"/>
      <c r="AH212" s="360" t="str">
        <f t="shared" si="41"/>
        <v>#REF!</v>
      </c>
      <c r="AI212" s="361" t="str">
        <f t="shared" si="42"/>
        <v>#REF!</v>
      </c>
      <c r="AJ212" s="361" t="str">
        <f t="shared" si="45"/>
        <v>#REF!</v>
      </c>
      <c r="AK212" s="361" t="str">
        <f t="shared" si="46"/>
        <v>#REF!</v>
      </c>
      <c r="AL212" s="362" t="str">
        <f t="shared" si="43"/>
        <v>#REF!</v>
      </c>
      <c r="AM212" s="363" t="str">
        <f t="shared" si="44"/>
        <v>#REF!</v>
      </c>
      <c r="AN212" s="302" t="str">
        <f t="shared" si="47"/>
        <v>#REF!</v>
      </c>
      <c r="AO212" s="364" t="str">
        <f t="shared" si="48"/>
        <v>#REF!</v>
      </c>
      <c r="AP212" s="232"/>
      <c r="AQ212" s="232"/>
      <c r="AR212" s="232"/>
      <c r="AS212" s="232"/>
      <c r="AT212" s="232"/>
      <c r="AU212" s="232"/>
      <c r="AV212" s="232"/>
      <c r="AW212" s="137"/>
      <c r="AX212" s="1"/>
      <c r="AY212" s="1"/>
      <c r="AZ212" s="1"/>
    </row>
    <row r="213" ht="37.5" customHeight="1">
      <c r="A213" s="1"/>
      <c r="B213" s="357" t="str">
        <f t="shared" si="35"/>
        <v>#REF!</v>
      </c>
      <c r="C213" s="357" t="str">
        <f t="shared" si="36"/>
        <v>#REF!</v>
      </c>
      <c r="D213" s="311">
        <v>9.0</v>
      </c>
      <c r="E213" s="313" t="str">
        <f>VLOOKUP($AO$73,'前回集計'!$B:$UG,'前回集計'!$OP$1,0)</f>
        <v>#REF!</v>
      </c>
      <c r="F213" s="31"/>
      <c r="G213" s="313" t="str">
        <f>VLOOKUP($AO$73,'前回集計'!$B:$UG,'前回集計'!$OQ$1,0)</f>
        <v>#REF!</v>
      </c>
      <c r="H213" s="31"/>
      <c r="I213" s="313" t="str">
        <f>VLOOKUP($AO$73,'前回集計'!$B:$UG,'前回集計'!$OR$1,0)</f>
        <v>#REF!</v>
      </c>
      <c r="J213" s="31"/>
      <c r="K213" s="313" t="str">
        <f t="shared" si="37"/>
        <v>#REF!</v>
      </c>
      <c r="L213" s="31"/>
      <c r="M213" s="313" t="str">
        <f>VLOOKUP($AO$73,'前回集計'!$B:$UG,'前回集計'!$OS$1,0)</f>
        <v>#REF!</v>
      </c>
      <c r="N213" s="31"/>
      <c r="O213" s="358"/>
      <c r="P213" s="225"/>
      <c r="Q213" s="357" t="str">
        <f t="shared" si="38"/>
        <v>#REF!</v>
      </c>
      <c r="R213" s="357" t="str">
        <f t="shared" si="39"/>
        <v>#REF!</v>
      </c>
      <c r="S213" s="311">
        <v>9.0</v>
      </c>
      <c r="T213" s="313" t="str">
        <f>VLOOKUP($AO$73,'前々回集計'!$B:$UG,'前々回集計'!$OP$1,0)</f>
        <v>#REF!</v>
      </c>
      <c r="U213" s="31"/>
      <c r="V213" s="313" t="str">
        <f>VLOOKUP($AO$73,'前々回集計'!$B:$UG,'前々回集計'!$OQ$1,0)</f>
        <v>#REF!</v>
      </c>
      <c r="W213" s="31"/>
      <c r="X213" s="313" t="str">
        <f>VLOOKUP($AO$73,'前々回集計'!$B:$UG,'前々回集計'!$OR$1,0)</f>
        <v>#REF!</v>
      </c>
      <c r="Y213" s="31"/>
      <c r="Z213" s="313" t="str">
        <f t="shared" si="40"/>
        <v>#REF!</v>
      </c>
      <c r="AA213" s="31"/>
      <c r="AB213" s="313" t="str">
        <f>VLOOKUP($AO$73,'前々回集計'!$B:$UG,'前々回集計'!$OS$1,0)</f>
        <v>#REF!</v>
      </c>
      <c r="AC213" s="31"/>
      <c r="AD213" s="299"/>
      <c r="AE213" s="359"/>
      <c r="AF213" s="359"/>
      <c r="AG213" s="275"/>
      <c r="AH213" s="360" t="str">
        <f t="shared" si="41"/>
        <v>#REF!</v>
      </c>
      <c r="AI213" s="361" t="str">
        <f t="shared" si="42"/>
        <v>#REF!</v>
      </c>
      <c r="AJ213" s="361" t="str">
        <f t="shared" si="45"/>
        <v>#REF!</v>
      </c>
      <c r="AK213" s="361" t="str">
        <f t="shared" si="46"/>
        <v>#REF!</v>
      </c>
      <c r="AL213" s="362" t="str">
        <f t="shared" si="43"/>
        <v>#REF!</v>
      </c>
      <c r="AM213" s="363" t="str">
        <f t="shared" si="44"/>
        <v>#REF!</v>
      </c>
      <c r="AN213" s="302" t="str">
        <f t="shared" si="47"/>
        <v>#REF!</v>
      </c>
      <c r="AO213" s="364" t="str">
        <f t="shared" si="48"/>
        <v>#REF!</v>
      </c>
      <c r="AP213" s="232"/>
      <c r="AQ213" s="232"/>
      <c r="AR213" s="232"/>
      <c r="AS213" s="232"/>
      <c r="AT213" s="232"/>
      <c r="AU213" s="232"/>
      <c r="AV213" s="232"/>
      <c r="AW213" s="137"/>
      <c r="AX213" s="1"/>
      <c r="AY213" s="1"/>
      <c r="AZ213" s="1"/>
    </row>
    <row r="214" ht="37.5" customHeight="1">
      <c r="A214" s="1"/>
      <c r="B214" s="357" t="str">
        <f t="shared" si="35"/>
        <v>#REF!</v>
      </c>
      <c r="C214" s="357" t="str">
        <f t="shared" si="36"/>
        <v>#REF!</v>
      </c>
      <c r="D214" s="319">
        <v>10.0</v>
      </c>
      <c r="E214" s="321" t="str">
        <f>VLOOKUP($AO$73,'前回集計'!$B:$UG,'前回集計'!$OT$1,0)</f>
        <v>#REF!</v>
      </c>
      <c r="F214" s="39"/>
      <c r="G214" s="321" t="str">
        <f>VLOOKUP($AO$73,'前回集計'!$B:$UG,'前回集計'!$OU$1,0)</f>
        <v>#REF!</v>
      </c>
      <c r="H214" s="39"/>
      <c r="I214" s="321" t="str">
        <f>VLOOKUP($AO$73,'前回集計'!$B:$UG,'前回集計'!$OV$1,0)</f>
        <v>#REF!</v>
      </c>
      <c r="J214" s="39"/>
      <c r="K214" s="321" t="str">
        <f t="shared" si="37"/>
        <v>#REF!</v>
      </c>
      <c r="L214" s="39"/>
      <c r="M214" s="321" t="str">
        <f>VLOOKUP($AO$73,'前回集計'!$B:$UG,'前回集計'!$OW$1,0)</f>
        <v>#REF!</v>
      </c>
      <c r="N214" s="39"/>
      <c r="O214" s="358"/>
      <c r="P214" s="225"/>
      <c r="Q214" s="357" t="str">
        <f t="shared" si="38"/>
        <v>#REF!</v>
      </c>
      <c r="R214" s="357" t="str">
        <f t="shared" si="39"/>
        <v>#REF!</v>
      </c>
      <c r="S214" s="319">
        <v>10.0</v>
      </c>
      <c r="T214" s="321" t="str">
        <f>VLOOKUP($AO$73,'前々回集計'!$B:$UG,'前々回集計'!$OT$1,0)</f>
        <v>#REF!</v>
      </c>
      <c r="U214" s="39"/>
      <c r="V214" s="321" t="str">
        <f>VLOOKUP($AO$73,'前々回集計'!$B:$UG,'前々回集計'!$OU$1,0)</f>
        <v>#REF!</v>
      </c>
      <c r="W214" s="39"/>
      <c r="X214" s="321" t="str">
        <f>VLOOKUP($AO$73,'前々回集計'!$B:$UG,'前々回集計'!$OV$1,0)</f>
        <v>#REF!</v>
      </c>
      <c r="Y214" s="39"/>
      <c r="Z214" s="321" t="str">
        <f t="shared" si="40"/>
        <v>#REF!</v>
      </c>
      <c r="AA214" s="39"/>
      <c r="AB214" s="321" t="str">
        <f>VLOOKUP($AO$73,'前々回集計'!$B:$UG,'前々回集計'!$OW$1,0)</f>
        <v>#REF!</v>
      </c>
      <c r="AC214" s="39"/>
      <c r="AD214" s="299"/>
      <c r="AE214" s="359"/>
      <c r="AF214" s="359"/>
      <c r="AG214" s="275"/>
      <c r="AH214" s="360" t="str">
        <f t="shared" si="41"/>
        <v>#REF!</v>
      </c>
      <c r="AI214" s="361" t="str">
        <f t="shared" si="42"/>
        <v>#REF!</v>
      </c>
      <c r="AJ214" s="361" t="str">
        <f t="shared" si="45"/>
        <v>#REF!</v>
      </c>
      <c r="AK214" s="361" t="str">
        <f t="shared" si="46"/>
        <v>#REF!</v>
      </c>
      <c r="AL214" s="362" t="str">
        <f t="shared" si="43"/>
        <v>#REF!</v>
      </c>
      <c r="AM214" s="363" t="str">
        <f t="shared" si="44"/>
        <v>#REF!</v>
      </c>
      <c r="AN214" s="302" t="str">
        <f t="shared" si="47"/>
        <v>#REF!</v>
      </c>
      <c r="AO214" s="364" t="str">
        <f t="shared" si="48"/>
        <v>#REF!</v>
      </c>
      <c r="AP214" s="232"/>
      <c r="AQ214" s="232"/>
      <c r="AR214" s="232"/>
      <c r="AS214" s="232"/>
      <c r="AT214" s="232"/>
      <c r="AU214" s="232"/>
      <c r="AV214" s="232"/>
      <c r="AW214" s="137"/>
      <c r="AX214" s="1"/>
      <c r="AY214" s="1"/>
      <c r="AZ214" s="1"/>
    </row>
    <row r="215" ht="37.5" customHeight="1">
      <c r="A215" s="1"/>
      <c r="B215" s="357" t="str">
        <f t="shared" si="35"/>
        <v>#REF!</v>
      </c>
      <c r="C215" s="357" t="str">
        <f t="shared" si="36"/>
        <v>#REF!</v>
      </c>
      <c r="D215" s="296">
        <v>11.0</v>
      </c>
      <c r="E215" s="298" t="str">
        <f>VLOOKUP($AO$73,'前回集計'!$B:$UG,'前回集計'!$OX$1,0)</f>
        <v>#REF!</v>
      </c>
      <c r="F215" s="23"/>
      <c r="G215" s="298" t="str">
        <f>VLOOKUP($AO$73,'前回集計'!$B:$UG,'前回集計'!$OY$1,0)</f>
        <v>#REF!</v>
      </c>
      <c r="H215" s="23"/>
      <c r="I215" s="298" t="str">
        <f>VLOOKUP($AO$73,'前回集計'!$B:$UG,'前回集計'!$OZ$1,0)</f>
        <v>#REF!</v>
      </c>
      <c r="J215" s="23"/>
      <c r="K215" s="298" t="str">
        <f t="shared" si="37"/>
        <v>#REF!</v>
      </c>
      <c r="L215" s="23"/>
      <c r="M215" s="298" t="str">
        <f>VLOOKUP($AO$73,'前回集計'!$B:$UG,'前回集計'!$PA$1,0)</f>
        <v>#REF!</v>
      </c>
      <c r="N215" s="23"/>
      <c r="O215" s="358"/>
      <c r="P215" s="225"/>
      <c r="Q215" s="357" t="str">
        <f t="shared" si="38"/>
        <v>#REF!</v>
      </c>
      <c r="R215" s="357" t="str">
        <f t="shared" si="39"/>
        <v>#REF!</v>
      </c>
      <c r="S215" s="296">
        <v>11.0</v>
      </c>
      <c r="T215" s="298" t="str">
        <f>VLOOKUP($AO$73,'前々回集計'!$B:$UG,'前々回集計'!$OX$1,0)</f>
        <v>#REF!</v>
      </c>
      <c r="U215" s="23"/>
      <c r="V215" s="298" t="str">
        <f>VLOOKUP($AO$73,'前々回集計'!$B:$UG,'前々回集計'!$OY$1,0)</f>
        <v>#REF!</v>
      </c>
      <c r="W215" s="23"/>
      <c r="X215" s="298" t="str">
        <f>VLOOKUP($AO$73,'前々回集計'!$B:$UG,'前々回集計'!$OZ$1,0)</f>
        <v>#REF!</v>
      </c>
      <c r="Y215" s="23"/>
      <c r="Z215" s="298" t="str">
        <f t="shared" si="40"/>
        <v>#REF!</v>
      </c>
      <c r="AA215" s="23"/>
      <c r="AB215" s="298" t="str">
        <f>VLOOKUP($AO$73,'前々回集計'!$B:$UG,'前々回集計'!$PA$1,0)</f>
        <v>#REF!</v>
      </c>
      <c r="AC215" s="23"/>
      <c r="AD215" s="299"/>
      <c r="AE215" s="359"/>
      <c r="AF215" s="359"/>
      <c r="AG215" s="275"/>
      <c r="AH215" s="360" t="str">
        <f t="shared" si="41"/>
        <v>#REF!</v>
      </c>
      <c r="AI215" s="361" t="str">
        <f t="shared" si="42"/>
        <v>#REF!</v>
      </c>
      <c r="AJ215" s="361" t="str">
        <f t="shared" si="45"/>
        <v>#REF!</v>
      </c>
      <c r="AK215" s="361" t="str">
        <f t="shared" si="46"/>
        <v>#REF!</v>
      </c>
      <c r="AL215" s="362" t="str">
        <f t="shared" si="43"/>
        <v>#REF!</v>
      </c>
      <c r="AM215" s="363" t="str">
        <f t="shared" si="44"/>
        <v>#REF!</v>
      </c>
      <c r="AN215" s="302" t="str">
        <f t="shared" si="47"/>
        <v>#REF!</v>
      </c>
      <c r="AO215" s="364" t="str">
        <f t="shared" si="48"/>
        <v>#REF!</v>
      </c>
      <c r="AP215" s="232"/>
      <c r="AQ215" s="232"/>
      <c r="AR215" s="232"/>
      <c r="AS215" s="232"/>
      <c r="AT215" s="232"/>
      <c r="AU215" s="232"/>
      <c r="AV215" s="232"/>
      <c r="AW215" s="137"/>
      <c r="AX215" s="1"/>
      <c r="AY215" s="1"/>
      <c r="AZ215" s="1"/>
    </row>
    <row r="216" ht="37.5" customHeight="1">
      <c r="A216" s="1"/>
      <c r="B216" s="357" t="str">
        <f t="shared" si="35"/>
        <v>#REF!</v>
      </c>
      <c r="C216" s="357" t="str">
        <f t="shared" si="36"/>
        <v>#REF!</v>
      </c>
      <c r="D216" s="311">
        <v>12.0</v>
      </c>
      <c r="E216" s="313" t="str">
        <f>VLOOKUP($AO$73,'前回集計'!$B:$UG,'前回集計'!$PB$1,0)</f>
        <v>#REF!</v>
      </c>
      <c r="F216" s="31"/>
      <c r="G216" s="313" t="str">
        <f>VLOOKUP($AO$73,'前回集計'!$B:$UG,'前回集計'!$PC$1,0)</f>
        <v>#REF!</v>
      </c>
      <c r="H216" s="31"/>
      <c r="I216" s="313" t="str">
        <f>VLOOKUP($AO$73,'前回集計'!$B:$UG,'前回集計'!$PD$1,0)</f>
        <v>#REF!</v>
      </c>
      <c r="J216" s="31"/>
      <c r="K216" s="313" t="str">
        <f t="shared" si="37"/>
        <v>#REF!</v>
      </c>
      <c r="L216" s="31"/>
      <c r="M216" s="313" t="str">
        <f>VLOOKUP($AO$73,'前回集計'!$B:$UG,'前回集計'!$PE$1,0)</f>
        <v>#REF!</v>
      </c>
      <c r="N216" s="31"/>
      <c r="O216" s="358"/>
      <c r="P216" s="225"/>
      <c r="Q216" s="357" t="str">
        <f t="shared" si="38"/>
        <v>#REF!</v>
      </c>
      <c r="R216" s="357" t="str">
        <f t="shared" si="39"/>
        <v>#REF!</v>
      </c>
      <c r="S216" s="311">
        <v>12.0</v>
      </c>
      <c r="T216" s="313" t="str">
        <f>VLOOKUP($AO$73,'前々回集計'!$B:$UG,'前々回集計'!$PB$1,0)</f>
        <v>#REF!</v>
      </c>
      <c r="U216" s="31"/>
      <c r="V216" s="313" t="str">
        <f>VLOOKUP($AO$73,'前々回集計'!$B:$UG,'前々回集計'!$PC$1,0)</f>
        <v>#REF!</v>
      </c>
      <c r="W216" s="31"/>
      <c r="X216" s="313" t="str">
        <f>VLOOKUP($AO$73,'前々回集計'!$B:$UG,'前々回集計'!$PD$1,0)</f>
        <v>#REF!</v>
      </c>
      <c r="Y216" s="31"/>
      <c r="Z216" s="313" t="str">
        <f t="shared" si="40"/>
        <v>#REF!</v>
      </c>
      <c r="AA216" s="31"/>
      <c r="AB216" s="313" t="str">
        <f>VLOOKUP($AO$73,'前々回集計'!$B:$UG,'前々回集計'!$PE$1,0)</f>
        <v>#REF!</v>
      </c>
      <c r="AC216" s="31"/>
      <c r="AD216" s="299"/>
      <c r="AE216" s="359"/>
      <c r="AF216" s="359"/>
      <c r="AG216" s="275"/>
      <c r="AH216" s="360" t="str">
        <f t="shared" si="41"/>
        <v>#REF!</v>
      </c>
      <c r="AI216" s="361" t="str">
        <f t="shared" si="42"/>
        <v>#REF!</v>
      </c>
      <c r="AJ216" s="361" t="str">
        <f t="shared" si="45"/>
        <v>#REF!</v>
      </c>
      <c r="AK216" s="361" t="str">
        <f t="shared" si="46"/>
        <v>#REF!</v>
      </c>
      <c r="AL216" s="362" t="str">
        <f t="shared" si="43"/>
        <v>#REF!</v>
      </c>
      <c r="AM216" s="363" t="str">
        <f t="shared" si="44"/>
        <v>#REF!</v>
      </c>
      <c r="AN216" s="302" t="str">
        <f t="shared" si="47"/>
        <v>#REF!</v>
      </c>
      <c r="AO216" s="364" t="str">
        <f t="shared" si="48"/>
        <v>#REF!</v>
      </c>
      <c r="AP216" s="232"/>
      <c r="AQ216" s="232"/>
      <c r="AR216" s="232"/>
      <c r="AS216" s="232"/>
      <c r="AT216" s="232"/>
      <c r="AU216" s="232"/>
      <c r="AV216" s="232"/>
      <c r="AW216" s="137"/>
      <c r="AX216" s="1"/>
      <c r="AY216" s="1"/>
      <c r="AZ216" s="1"/>
    </row>
    <row r="217" ht="37.5" customHeight="1">
      <c r="A217" s="1"/>
      <c r="B217" s="357" t="str">
        <f t="shared" si="35"/>
        <v>#REF!</v>
      </c>
      <c r="C217" s="357" t="str">
        <f t="shared" si="36"/>
        <v>#REF!</v>
      </c>
      <c r="D217" s="311">
        <v>13.0</v>
      </c>
      <c r="E217" s="313" t="str">
        <f>VLOOKUP($AO$73,'前回集計'!$B:$UG,'前回集計'!$PF$1,0)</f>
        <v>#REF!</v>
      </c>
      <c r="F217" s="31"/>
      <c r="G217" s="313" t="str">
        <f>VLOOKUP($AO$73,'前回集計'!$B:$UG,'前回集計'!$PG$1,0)</f>
        <v>#REF!</v>
      </c>
      <c r="H217" s="31"/>
      <c r="I217" s="313" t="str">
        <f>VLOOKUP($AO$73,'前回集計'!$B:$UG,'前回集計'!$PH$1,0)</f>
        <v>#REF!</v>
      </c>
      <c r="J217" s="31"/>
      <c r="K217" s="313" t="str">
        <f t="shared" si="37"/>
        <v>#REF!</v>
      </c>
      <c r="L217" s="31"/>
      <c r="M217" s="313" t="str">
        <f>VLOOKUP($AO$73,'前回集計'!$B:$UG,'前回集計'!$PI$1,0)</f>
        <v>#REF!</v>
      </c>
      <c r="N217" s="31"/>
      <c r="O217" s="358"/>
      <c r="P217" s="225"/>
      <c r="Q217" s="357" t="str">
        <f t="shared" si="38"/>
        <v>#REF!</v>
      </c>
      <c r="R217" s="357" t="str">
        <f t="shared" si="39"/>
        <v>#REF!</v>
      </c>
      <c r="S217" s="311">
        <v>13.0</v>
      </c>
      <c r="T217" s="313" t="str">
        <f>VLOOKUP($AO$73,'前々回集計'!$B:$UG,'前々回集計'!$PF$1,0)</f>
        <v>#REF!</v>
      </c>
      <c r="U217" s="31"/>
      <c r="V217" s="313" t="str">
        <f>VLOOKUP($AO$73,'前々回集計'!$B:$UG,'前々回集計'!$PG$1,0)</f>
        <v>#REF!</v>
      </c>
      <c r="W217" s="31"/>
      <c r="X217" s="313" t="str">
        <f>VLOOKUP($AO$73,'前々回集計'!$B:$UG,'前々回集計'!$PH$1,0)</f>
        <v>#REF!</v>
      </c>
      <c r="Y217" s="31"/>
      <c r="Z217" s="313" t="str">
        <f t="shared" si="40"/>
        <v>#REF!</v>
      </c>
      <c r="AA217" s="31"/>
      <c r="AB217" s="313" t="str">
        <f>VLOOKUP($AO$73,'前々回集計'!$B:$UG,'前々回集計'!$PI$1,0)</f>
        <v>#REF!</v>
      </c>
      <c r="AC217" s="31"/>
      <c r="AD217" s="299"/>
      <c r="AE217" s="359"/>
      <c r="AF217" s="359"/>
      <c r="AG217" s="275"/>
      <c r="AH217" s="360" t="str">
        <f t="shared" si="41"/>
        <v>#REF!</v>
      </c>
      <c r="AI217" s="361" t="str">
        <f t="shared" si="42"/>
        <v>#REF!</v>
      </c>
      <c r="AJ217" s="361" t="str">
        <f t="shared" si="45"/>
        <v>#REF!</v>
      </c>
      <c r="AK217" s="361" t="str">
        <f t="shared" si="46"/>
        <v>#REF!</v>
      </c>
      <c r="AL217" s="362" t="str">
        <f t="shared" si="43"/>
        <v>#REF!</v>
      </c>
      <c r="AM217" s="363" t="str">
        <f t="shared" si="44"/>
        <v>#REF!</v>
      </c>
      <c r="AN217" s="302" t="str">
        <f t="shared" si="47"/>
        <v>#REF!</v>
      </c>
      <c r="AO217" s="364" t="str">
        <f t="shared" si="48"/>
        <v>#REF!</v>
      </c>
      <c r="AP217" s="232"/>
      <c r="AQ217" s="232"/>
      <c r="AR217" s="232"/>
      <c r="AS217" s="232"/>
      <c r="AT217" s="232"/>
      <c r="AU217" s="232"/>
      <c r="AV217" s="232"/>
      <c r="AW217" s="137"/>
      <c r="AX217" s="1"/>
      <c r="AY217" s="1"/>
      <c r="AZ217" s="1"/>
    </row>
    <row r="218" ht="37.5" customHeight="1">
      <c r="A218" s="1"/>
      <c r="B218" s="357" t="str">
        <f t="shared" si="35"/>
        <v>#REF!</v>
      </c>
      <c r="C218" s="357" t="str">
        <f t="shared" si="36"/>
        <v>#REF!</v>
      </c>
      <c r="D218" s="311">
        <v>14.0</v>
      </c>
      <c r="E218" s="313" t="str">
        <f>VLOOKUP($AO$73,'前回集計'!$B:$UG,'前回集計'!$PJ$1,0)</f>
        <v>#REF!</v>
      </c>
      <c r="F218" s="31"/>
      <c r="G218" s="313" t="str">
        <f>VLOOKUP($AO$73,'前回集計'!$B:$UG,'前回集計'!$PK$1,0)</f>
        <v>#REF!</v>
      </c>
      <c r="H218" s="31"/>
      <c r="I218" s="313" t="str">
        <f>VLOOKUP($AO$73,'前回集計'!$B:$UG,'前回集計'!$PL$1,0)</f>
        <v>#REF!</v>
      </c>
      <c r="J218" s="31"/>
      <c r="K218" s="313" t="str">
        <f t="shared" si="37"/>
        <v>#REF!</v>
      </c>
      <c r="L218" s="31"/>
      <c r="M218" s="313" t="str">
        <f>VLOOKUP($AO$73,'前回集計'!$B:$UG,'前回集計'!$PM$1,0)</f>
        <v>#REF!</v>
      </c>
      <c r="N218" s="31"/>
      <c r="O218" s="358"/>
      <c r="P218" s="225"/>
      <c r="Q218" s="357" t="str">
        <f t="shared" si="38"/>
        <v>#REF!</v>
      </c>
      <c r="R218" s="357" t="str">
        <f t="shared" si="39"/>
        <v>#REF!</v>
      </c>
      <c r="S218" s="311">
        <v>14.0</v>
      </c>
      <c r="T218" s="313" t="str">
        <f>VLOOKUP($AO$73,'前々回集計'!$B:$UG,'前々回集計'!$PJ$1,0)</f>
        <v>#REF!</v>
      </c>
      <c r="U218" s="31"/>
      <c r="V218" s="313" t="str">
        <f>VLOOKUP($AO$73,'前々回集計'!$B:$UG,'前々回集計'!$PK$1,0)</f>
        <v>#REF!</v>
      </c>
      <c r="W218" s="31"/>
      <c r="X218" s="313" t="str">
        <f>VLOOKUP($AO$73,'前々回集計'!$B:$UG,'前々回集計'!$PL$1,0)</f>
        <v>#REF!</v>
      </c>
      <c r="Y218" s="31"/>
      <c r="Z218" s="313" t="str">
        <f t="shared" si="40"/>
        <v>#REF!</v>
      </c>
      <c r="AA218" s="31"/>
      <c r="AB218" s="313" t="str">
        <f>VLOOKUP($AO$73,'前々回集計'!$B:$UG,'前々回集計'!$PM$1,0)</f>
        <v>#REF!</v>
      </c>
      <c r="AC218" s="31"/>
      <c r="AD218" s="299"/>
      <c r="AE218" s="359"/>
      <c r="AF218" s="359"/>
      <c r="AG218" s="275"/>
      <c r="AH218" s="360" t="str">
        <f t="shared" si="41"/>
        <v>#REF!</v>
      </c>
      <c r="AI218" s="361" t="str">
        <f t="shared" si="42"/>
        <v>#REF!</v>
      </c>
      <c r="AJ218" s="361" t="str">
        <f t="shared" si="45"/>
        <v>#REF!</v>
      </c>
      <c r="AK218" s="361" t="str">
        <f t="shared" si="46"/>
        <v>#REF!</v>
      </c>
      <c r="AL218" s="362" t="str">
        <f t="shared" si="43"/>
        <v>#REF!</v>
      </c>
      <c r="AM218" s="363" t="str">
        <f t="shared" si="44"/>
        <v>#REF!</v>
      </c>
      <c r="AN218" s="302" t="str">
        <f t="shared" si="47"/>
        <v>#REF!</v>
      </c>
      <c r="AO218" s="364" t="str">
        <f t="shared" si="48"/>
        <v>#REF!</v>
      </c>
      <c r="AP218" s="232"/>
      <c r="AQ218" s="232"/>
      <c r="AR218" s="232"/>
      <c r="AS218" s="232"/>
      <c r="AT218" s="232"/>
      <c r="AU218" s="232"/>
      <c r="AV218" s="232"/>
      <c r="AW218" s="137"/>
      <c r="AX218" s="1"/>
      <c r="AY218" s="1"/>
      <c r="AZ218" s="1"/>
    </row>
    <row r="219" ht="37.5" customHeight="1">
      <c r="A219" s="1"/>
      <c r="B219" s="357" t="str">
        <f t="shared" si="35"/>
        <v>#REF!</v>
      </c>
      <c r="C219" s="357" t="str">
        <f t="shared" si="36"/>
        <v>#REF!</v>
      </c>
      <c r="D219" s="319">
        <v>15.0</v>
      </c>
      <c r="E219" s="321" t="str">
        <f>VLOOKUP($AO$73,'前回集計'!$B:$UG,'前回集計'!$PN$1,0)</f>
        <v>#REF!</v>
      </c>
      <c r="F219" s="39"/>
      <c r="G219" s="321" t="str">
        <f>VLOOKUP($AO$73,'前回集計'!$B:$UG,'前回集計'!$PO$1,0)</f>
        <v>#REF!</v>
      </c>
      <c r="H219" s="39"/>
      <c r="I219" s="321" t="str">
        <f>VLOOKUP($AO$73,'前回集計'!$B:$UG,'前回集計'!$PP$1,0)</f>
        <v>#REF!</v>
      </c>
      <c r="J219" s="39"/>
      <c r="K219" s="321" t="str">
        <f t="shared" si="37"/>
        <v>#REF!</v>
      </c>
      <c r="L219" s="39"/>
      <c r="M219" s="321" t="str">
        <f>VLOOKUP($AO$73,'前回集計'!$B:$UG,'前回集計'!$PQ$1,0)</f>
        <v>#REF!</v>
      </c>
      <c r="N219" s="39"/>
      <c r="O219" s="358"/>
      <c r="P219" s="225"/>
      <c r="Q219" s="357" t="str">
        <f t="shared" si="38"/>
        <v>#REF!</v>
      </c>
      <c r="R219" s="357" t="str">
        <f t="shared" si="39"/>
        <v>#REF!</v>
      </c>
      <c r="S219" s="319">
        <v>15.0</v>
      </c>
      <c r="T219" s="321" t="str">
        <f>VLOOKUP($AO$73,'前々回集計'!$B:$UG,'前々回集計'!$PN$1,0)</f>
        <v>#REF!</v>
      </c>
      <c r="U219" s="39"/>
      <c r="V219" s="321" t="str">
        <f>VLOOKUP($AO$73,'前々回集計'!$B:$UG,'前々回集計'!$PO$1,0)</f>
        <v>#REF!</v>
      </c>
      <c r="W219" s="39"/>
      <c r="X219" s="321" t="str">
        <f>VLOOKUP($AO$73,'前々回集計'!$B:$UG,'前々回集計'!$PP$1,0)</f>
        <v>#REF!</v>
      </c>
      <c r="Y219" s="39"/>
      <c r="Z219" s="321" t="str">
        <f t="shared" si="40"/>
        <v>#REF!</v>
      </c>
      <c r="AA219" s="39"/>
      <c r="AB219" s="321" t="str">
        <f>VLOOKUP($AO$73,'前々回集計'!$B:$UG,'前々回集計'!$PQ$1,0)</f>
        <v>#REF!</v>
      </c>
      <c r="AC219" s="39"/>
      <c r="AD219" s="299"/>
      <c r="AE219" s="359"/>
      <c r="AF219" s="359"/>
      <c r="AG219" s="275"/>
      <c r="AH219" s="360" t="str">
        <f t="shared" si="41"/>
        <v>#REF!</v>
      </c>
      <c r="AI219" s="361" t="str">
        <f t="shared" si="42"/>
        <v>#REF!</v>
      </c>
      <c r="AJ219" s="361" t="str">
        <f t="shared" si="45"/>
        <v>#REF!</v>
      </c>
      <c r="AK219" s="361" t="str">
        <f t="shared" si="46"/>
        <v>#REF!</v>
      </c>
      <c r="AL219" s="362" t="str">
        <f t="shared" si="43"/>
        <v>#REF!</v>
      </c>
      <c r="AM219" s="363" t="str">
        <f t="shared" si="44"/>
        <v>#REF!</v>
      </c>
      <c r="AN219" s="302" t="str">
        <f t="shared" si="47"/>
        <v>#REF!</v>
      </c>
      <c r="AO219" s="364" t="str">
        <f t="shared" si="48"/>
        <v>#REF!</v>
      </c>
      <c r="AP219" s="232"/>
      <c r="AQ219" s="232"/>
      <c r="AR219" s="232"/>
      <c r="AS219" s="232"/>
      <c r="AT219" s="232"/>
      <c r="AU219" s="232"/>
      <c r="AV219" s="232"/>
      <c r="AW219" s="137"/>
      <c r="AX219" s="1"/>
      <c r="AY219" s="1"/>
      <c r="AZ219" s="1"/>
    </row>
    <row r="220" ht="37.5" customHeight="1">
      <c r="A220" s="1"/>
      <c r="B220" s="357" t="str">
        <f t="shared" si="35"/>
        <v>#REF!</v>
      </c>
      <c r="C220" s="357" t="str">
        <f t="shared" si="36"/>
        <v>#REF!</v>
      </c>
      <c r="D220" s="296">
        <v>16.0</v>
      </c>
      <c r="E220" s="298" t="str">
        <f>VLOOKUP($AO$73,'前回集計'!$B:$UG,'前回集計'!$PR$1,0)</f>
        <v>#REF!</v>
      </c>
      <c r="F220" s="23"/>
      <c r="G220" s="298" t="str">
        <f>VLOOKUP($AO$73,'前回集計'!$B:$UG,'前回集計'!$PS$1,0)</f>
        <v>#REF!</v>
      </c>
      <c r="H220" s="23"/>
      <c r="I220" s="298" t="str">
        <f>VLOOKUP($AO$73,'前回集計'!$B:$UG,'前回集計'!$PT$1,0)</f>
        <v>#REF!</v>
      </c>
      <c r="J220" s="23"/>
      <c r="K220" s="298" t="str">
        <f t="shared" si="37"/>
        <v>#REF!</v>
      </c>
      <c r="L220" s="23"/>
      <c r="M220" s="298" t="str">
        <f>VLOOKUP($AO$73,'前回集計'!$B:$UG,'前回集計'!$PU$1,0)</f>
        <v>#REF!</v>
      </c>
      <c r="N220" s="23"/>
      <c r="O220" s="358"/>
      <c r="P220" s="225"/>
      <c r="Q220" s="357" t="str">
        <f t="shared" si="38"/>
        <v>#REF!</v>
      </c>
      <c r="R220" s="357" t="str">
        <f t="shared" si="39"/>
        <v>#REF!</v>
      </c>
      <c r="S220" s="296">
        <v>16.0</v>
      </c>
      <c r="T220" s="298" t="str">
        <f>VLOOKUP($AO$73,'前々回集計'!$B:$UG,'前々回集計'!$PR$1,0)</f>
        <v>#REF!</v>
      </c>
      <c r="U220" s="23"/>
      <c r="V220" s="298" t="str">
        <f>VLOOKUP($AO$73,'前々回集計'!$B:$UG,'前々回集計'!$PS$1,0)</f>
        <v>#REF!</v>
      </c>
      <c r="W220" s="23"/>
      <c r="X220" s="298" t="str">
        <f>VLOOKUP($AO$73,'前々回集計'!$B:$UG,'前々回集計'!$PT$1,0)</f>
        <v>#REF!</v>
      </c>
      <c r="Y220" s="23"/>
      <c r="Z220" s="298" t="str">
        <f t="shared" si="40"/>
        <v>#REF!</v>
      </c>
      <c r="AA220" s="23"/>
      <c r="AB220" s="298" t="str">
        <f>VLOOKUP($AO$73,'前々回集計'!$B:$UG,'前々回集計'!$PU$1,0)</f>
        <v>#REF!</v>
      </c>
      <c r="AC220" s="23"/>
      <c r="AD220" s="299"/>
      <c r="AE220" s="359"/>
      <c r="AF220" s="359"/>
      <c r="AG220" s="275"/>
      <c r="AH220" s="360" t="str">
        <f t="shared" si="41"/>
        <v>#REF!</v>
      </c>
      <c r="AI220" s="361" t="str">
        <f t="shared" si="42"/>
        <v>#REF!</v>
      </c>
      <c r="AJ220" s="361" t="str">
        <f t="shared" si="45"/>
        <v>#REF!</v>
      </c>
      <c r="AK220" s="361" t="str">
        <f t="shared" si="46"/>
        <v>#REF!</v>
      </c>
      <c r="AL220" s="362" t="str">
        <f t="shared" si="43"/>
        <v>#REF!</v>
      </c>
      <c r="AM220" s="363" t="str">
        <f t="shared" si="44"/>
        <v>#REF!</v>
      </c>
      <c r="AN220" s="302" t="str">
        <f t="shared" si="47"/>
        <v>#REF!</v>
      </c>
      <c r="AO220" s="364" t="str">
        <f t="shared" si="48"/>
        <v>#REF!</v>
      </c>
      <c r="AP220" s="232"/>
      <c r="AQ220" s="232"/>
      <c r="AR220" s="232"/>
      <c r="AS220" s="232"/>
      <c r="AT220" s="232"/>
      <c r="AU220" s="232"/>
      <c r="AV220" s="232"/>
      <c r="AW220" s="137"/>
      <c r="AX220" s="1"/>
      <c r="AY220" s="1"/>
      <c r="AZ220" s="1"/>
    </row>
    <row r="221" ht="37.5" customHeight="1">
      <c r="A221" s="1"/>
      <c r="B221" s="357" t="str">
        <f t="shared" si="35"/>
        <v>#REF!</v>
      </c>
      <c r="C221" s="357" t="str">
        <f t="shared" si="36"/>
        <v>#REF!</v>
      </c>
      <c r="D221" s="311">
        <v>17.0</v>
      </c>
      <c r="E221" s="313" t="str">
        <f>VLOOKUP($AO$73,'前回集計'!$B:$UG,'前回集計'!$PV$1,0)</f>
        <v>#REF!</v>
      </c>
      <c r="F221" s="31"/>
      <c r="G221" s="313" t="str">
        <f>VLOOKUP($AO$73,'前回集計'!$B:$UG,'前回集計'!$PW$1,0)</f>
        <v>#REF!</v>
      </c>
      <c r="H221" s="31"/>
      <c r="I221" s="313" t="str">
        <f>VLOOKUP($AO$73,'前回集計'!$B:$UG,'前回集計'!$PX$1,0)</f>
        <v>#REF!</v>
      </c>
      <c r="J221" s="31"/>
      <c r="K221" s="313" t="str">
        <f t="shared" si="37"/>
        <v>#REF!</v>
      </c>
      <c r="L221" s="31"/>
      <c r="M221" s="313" t="str">
        <f>VLOOKUP($AO$73,'前回集計'!$B:$UG,'前回集計'!$PY$1,0)</f>
        <v>#REF!</v>
      </c>
      <c r="N221" s="31"/>
      <c r="O221" s="358"/>
      <c r="P221" s="225"/>
      <c r="Q221" s="357" t="str">
        <f t="shared" si="38"/>
        <v>#REF!</v>
      </c>
      <c r="R221" s="357" t="str">
        <f t="shared" si="39"/>
        <v>#REF!</v>
      </c>
      <c r="S221" s="311">
        <v>17.0</v>
      </c>
      <c r="T221" s="313" t="str">
        <f>VLOOKUP($AO$73,'前々回集計'!$B:$UG,'前々回集計'!$PV$1,0)</f>
        <v>#REF!</v>
      </c>
      <c r="U221" s="31"/>
      <c r="V221" s="313" t="str">
        <f>VLOOKUP($AO$73,'前々回集計'!$B:$UG,'前々回集計'!$PW$1,0)</f>
        <v>#REF!</v>
      </c>
      <c r="W221" s="31"/>
      <c r="X221" s="313" t="str">
        <f>VLOOKUP($AO$73,'前々回集計'!$B:$UG,'前々回集計'!$PX$1,0)</f>
        <v>#REF!</v>
      </c>
      <c r="Y221" s="31"/>
      <c r="Z221" s="313" t="str">
        <f t="shared" si="40"/>
        <v>#REF!</v>
      </c>
      <c r="AA221" s="31"/>
      <c r="AB221" s="313" t="str">
        <f>VLOOKUP($AO$73,'前々回集計'!$B:$UG,'前々回集計'!$PY$1,0)</f>
        <v>#REF!</v>
      </c>
      <c r="AC221" s="31"/>
      <c r="AD221" s="299"/>
      <c r="AE221" s="359"/>
      <c r="AF221" s="359"/>
      <c r="AG221" s="275"/>
      <c r="AH221" s="360" t="str">
        <f t="shared" si="41"/>
        <v>#REF!</v>
      </c>
      <c r="AI221" s="361" t="str">
        <f t="shared" si="42"/>
        <v>#REF!</v>
      </c>
      <c r="AJ221" s="361" t="str">
        <f t="shared" si="45"/>
        <v>#REF!</v>
      </c>
      <c r="AK221" s="361" t="str">
        <f t="shared" si="46"/>
        <v>#REF!</v>
      </c>
      <c r="AL221" s="362" t="str">
        <f t="shared" si="43"/>
        <v>#REF!</v>
      </c>
      <c r="AM221" s="363" t="str">
        <f t="shared" si="44"/>
        <v>#REF!</v>
      </c>
      <c r="AN221" s="302" t="str">
        <f t="shared" si="47"/>
        <v>#REF!</v>
      </c>
      <c r="AO221" s="364" t="str">
        <f t="shared" si="48"/>
        <v>#REF!</v>
      </c>
      <c r="AP221" s="232"/>
      <c r="AQ221" s="232"/>
      <c r="AR221" s="232"/>
      <c r="AS221" s="232"/>
      <c r="AT221" s="232"/>
      <c r="AU221" s="232"/>
      <c r="AV221" s="232"/>
      <c r="AW221" s="137"/>
      <c r="AX221" s="1"/>
      <c r="AY221" s="1"/>
      <c r="AZ221" s="1"/>
    </row>
    <row r="222" ht="37.5" customHeight="1">
      <c r="A222" s="1"/>
      <c r="B222" s="357" t="str">
        <f t="shared" si="35"/>
        <v>#REF!</v>
      </c>
      <c r="C222" s="357" t="str">
        <f t="shared" si="36"/>
        <v>#REF!</v>
      </c>
      <c r="D222" s="311">
        <v>18.0</v>
      </c>
      <c r="E222" s="313" t="str">
        <f>VLOOKUP($AO$73,'前回集計'!$B:$UG,'前回集計'!$PZ$1,0)</f>
        <v>#REF!</v>
      </c>
      <c r="F222" s="31"/>
      <c r="G222" s="313" t="str">
        <f>VLOOKUP($AO$73,'前回集計'!$B:$UG,'前回集計'!$QA$1,0)</f>
        <v>#REF!</v>
      </c>
      <c r="H222" s="31"/>
      <c r="I222" s="313" t="str">
        <f>VLOOKUP($AO$73,'前回集計'!$B:$UG,'前回集計'!$QB$1,0)</f>
        <v>#REF!</v>
      </c>
      <c r="J222" s="31"/>
      <c r="K222" s="313" t="str">
        <f t="shared" si="37"/>
        <v>#REF!</v>
      </c>
      <c r="L222" s="31"/>
      <c r="M222" s="313" t="str">
        <f>VLOOKUP($AO$73,'前回集計'!$B:$UG,'前回集計'!$QC$1,0)</f>
        <v>#REF!</v>
      </c>
      <c r="N222" s="31"/>
      <c r="O222" s="358"/>
      <c r="P222" s="225"/>
      <c r="Q222" s="357" t="str">
        <f t="shared" si="38"/>
        <v>#REF!</v>
      </c>
      <c r="R222" s="357" t="str">
        <f t="shared" si="39"/>
        <v>#REF!</v>
      </c>
      <c r="S222" s="311">
        <v>18.0</v>
      </c>
      <c r="T222" s="313" t="str">
        <f>VLOOKUP($AO$73,'前々回集計'!$B:$UG,'前々回集計'!$PZ$1,0)</f>
        <v>#REF!</v>
      </c>
      <c r="U222" s="31"/>
      <c r="V222" s="313" t="str">
        <f>VLOOKUP($AO$73,'前々回集計'!$B:$UG,'前々回集計'!$QA$1,0)</f>
        <v>#REF!</v>
      </c>
      <c r="W222" s="31"/>
      <c r="X222" s="313" t="str">
        <f>VLOOKUP($AO$73,'前々回集計'!$B:$UG,'前々回集計'!$QB$1,0)</f>
        <v>#REF!</v>
      </c>
      <c r="Y222" s="31"/>
      <c r="Z222" s="313" t="str">
        <f t="shared" si="40"/>
        <v>#REF!</v>
      </c>
      <c r="AA222" s="31"/>
      <c r="AB222" s="313" t="str">
        <f>VLOOKUP($AO$73,'前々回集計'!$B:$UG,'前々回集計'!$QC$1,0)</f>
        <v>#REF!</v>
      </c>
      <c r="AC222" s="31"/>
      <c r="AD222" s="299"/>
      <c r="AE222" s="359"/>
      <c r="AF222" s="359"/>
      <c r="AG222" s="275"/>
      <c r="AH222" s="360" t="str">
        <f t="shared" si="41"/>
        <v>#REF!</v>
      </c>
      <c r="AI222" s="361" t="str">
        <f t="shared" si="42"/>
        <v>#REF!</v>
      </c>
      <c r="AJ222" s="361" t="str">
        <f t="shared" si="45"/>
        <v>#REF!</v>
      </c>
      <c r="AK222" s="361" t="str">
        <f t="shared" si="46"/>
        <v>#REF!</v>
      </c>
      <c r="AL222" s="362" t="str">
        <f t="shared" si="43"/>
        <v>#REF!</v>
      </c>
      <c r="AM222" s="363" t="str">
        <f t="shared" si="44"/>
        <v>#REF!</v>
      </c>
      <c r="AN222" s="302" t="str">
        <f t="shared" si="47"/>
        <v>#REF!</v>
      </c>
      <c r="AO222" s="364" t="str">
        <f t="shared" si="48"/>
        <v>#REF!</v>
      </c>
      <c r="AP222" s="232"/>
      <c r="AQ222" s="232"/>
      <c r="AR222" s="232"/>
      <c r="AS222" s="232"/>
      <c r="AT222" s="232"/>
      <c r="AU222" s="232"/>
      <c r="AV222" s="232"/>
      <c r="AW222" s="137"/>
      <c r="AX222" s="1"/>
      <c r="AY222" s="1"/>
      <c r="AZ222" s="1"/>
    </row>
    <row r="223" ht="37.5" customHeight="1">
      <c r="A223" s="1"/>
      <c r="B223" s="357" t="str">
        <f t="shared" si="35"/>
        <v>#REF!</v>
      </c>
      <c r="C223" s="357" t="str">
        <f t="shared" si="36"/>
        <v>#REF!</v>
      </c>
      <c r="D223" s="311">
        <v>19.0</v>
      </c>
      <c r="E223" s="313" t="str">
        <f>VLOOKUP($AO$73,'前回集計'!$B:$UG,'前回集計'!$QD$1,0)</f>
        <v>#REF!</v>
      </c>
      <c r="F223" s="31"/>
      <c r="G223" s="313" t="str">
        <f>VLOOKUP($AO$73,'前回集計'!$B:$UG,'前回集計'!$QE$1,0)</f>
        <v>#REF!</v>
      </c>
      <c r="H223" s="31"/>
      <c r="I223" s="313" t="str">
        <f>VLOOKUP($AO$73,'前回集計'!$B:$UG,'前回集計'!$QF$1,0)</f>
        <v>#REF!</v>
      </c>
      <c r="J223" s="31"/>
      <c r="K223" s="313" t="str">
        <f t="shared" si="37"/>
        <v>#REF!</v>
      </c>
      <c r="L223" s="31"/>
      <c r="M223" s="313" t="str">
        <f>VLOOKUP($AO$73,'前回集計'!$B:$UG,'前回集計'!$QG$1,0)</f>
        <v>#REF!</v>
      </c>
      <c r="N223" s="31"/>
      <c r="O223" s="358"/>
      <c r="P223" s="5"/>
      <c r="Q223" s="357" t="str">
        <f t="shared" si="38"/>
        <v>#REF!</v>
      </c>
      <c r="R223" s="357" t="str">
        <f t="shared" si="39"/>
        <v>#REF!</v>
      </c>
      <c r="S223" s="311">
        <v>19.0</v>
      </c>
      <c r="T223" s="313" t="str">
        <f>VLOOKUP($AO$73,'前々回集計'!$B:$UG,'前々回集計'!$QD$1,0)</f>
        <v>#REF!</v>
      </c>
      <c r="U223" s="31"/>
      <c r="V223" s="313" t="str">
        <f>VLOOKUP($AO$73,'前々回集計'!$B:$UG,'前々回集計'!$QE$1,0)</f>
        <v>#REF!</v>
      </c>
      <c r="W223" s="31"/>
      <c r="X223" s="313" t="str">
        <f>VLOOKUP($AO$73,'前々回集計'!$B:$UG,'前々回集計'!$QF$1,0)</f>
        <v>#REF!</v>
      </c>
      <c r="Y223" s="31"/>
      <c r="Z223" s="313" t="str">
        <f t="shared" si="40"/>
        <v>#REF!</v>
      </c>
      <c r="AA223" s="31"/>
      <c r="AB223" s="313" t="str">
        <f>VLOOKUP($AO$73,'前々回集計'!$B:$UG,'前々回集計'!$QG$1,0)</f>
        <v>#REF!</v>
      </c>
      <c r="AC223" s="31"/>
      <c r="AD223" s="299"/>
      <c r="AE223" s="359"/>
      <c r="AF223" s="359"/>
      <c r="AG223" s="275"/>
      <c r="AH223" s="360" t="str">
        <f t="shared" si="41"/>
        <v>#REF!</v>
      </c>
      <c r="AI223" s="361" t="str">
        <f t="shared" si="42"/>
        <v>#REF!</v>
      </c>
      <c r="AJ223" s="361" t="str">
        <f t="shared" si="45"/>
        <v>#REF!</v>
      </c>
      <c r="AK223" s="361" t="str">
        <f t="shared" si="46"/>
        <v>#REF!</v>
      </c>
      <c r="AL223" s="362" t="str">
        <f t="shared" si="43"/>
        <v>#REF!</v>
      </c>
      <c r="AM223" s="363" t="str">
        <f t="shared" si="44"/>
        <v>#REF!</v>
      </c>
      <c r="AN223" s="302" t="str">
        <f t="shared" si="47"/>
        <v>#REF!</v>
      </c>
      <c r="AO223" s="364" t="str">
        <f t="shared" si="48"/>
        <v>#REF!</v>
      </c>
      <c r="AP223" s="150"/>
      <c r="AQ223" s="150"/>
      <c r="AR223" s="150"/>
      <c r="AS223" s="150"/>
      <c r="AT223" s="150"/>
      <c r="AU223" s="150"/>
      <c r="AV223" s="150"/>
      <c r="AW223" s="137"/>
      <c r="AX223" s="1"/>
      <c r="AY223" s="1"/>
      <c r="AZ223" s="1"/>
    </row>
    <row r="224" ht="37.5" customHeight="1">
      <c r="A224" s="1"/>
      <c r="B224" s="357" t="str">
        <f t="shared" si="35"/>
        <v>#REF!</v>
      </c>
      <c r="C224" s="357" t="str">
        <f t="shared" si="36"/>
        <v>#REF!</v>
      </c>
      <c r="D224" s="319">
        <v>20.0</v>
      </c>
      <c r="E224" s="321" t="str">
        <f>VLOOKUP($AO$73,'前回集計'!$B:$UG,'前回集計'!$QH$1,0)</f>
        <v>#REF!</v>
      </c>
      <c r="F224" s="39"/>
      <c r="G224" s="321" t="str">
        <f>VLOOKUP($AO$73,'前回集計'!$B:$UG,'前回集計'!$QI$1,0)</f>
        <v>#REF!</v>
      </c>
      <c r="H224" s="39"/>
      <c r="I224" s="321" t="str">
        <f>VLOOKUP($AO$73,'前回集計'!$B:$UG,'前回集計'!$QJ$1,0)</f>
        <v>#REF!</v>
      </c>
      <c r="J224" s="39"/>
      <c r="K224" s="321" t="str">
        <f t="shared" si="37"/>
        <v>#REF!</v>
      </c>
      <c r="L224" s="39"/>
      <c r="M224" s="321" t="str">
        <f>VLOOKUP($AO$73,'前回集計'!$B:$UG,'前回集計'!$QK$1,0)</f>
        <v>#REF!</v>
      </c>
      <c r="N224" s="39"/>
      <c r="O224" s="358"/>
      <c r="P224" s="5"/>
      <c r="Q224" s="357" t="str">
        <f t="shared" si="38"/>
        <v>#REF!</v>
      </c>
      <c r="R224" s="357" t="str">
        <f t="shared" si="39"/>
        <v>#REF!</v>
      </c>
      <c r="S224" s="319">
        <v>20.0</v>
      </c>
      <c r="T224" s="321" t="str">
        <f>VLOOKUP($AO$73,'前々回集計'!$B:$UG,'前々回集計'!$QH$1,0)</f>
        <v>#REF!</v>
      </c>
      <c r="U224" s="39"/>
      <c r="V224" s="321" t="str">
        <f>VLOOKUP($AO$73,'前々回集計'!$B:$UG,'前々回集計'!$QI$1,0)</f>
        <v>#REF!</v>
      </c>
      <c r="W224" s="39"/>
      <c r="X224" s="321" t="str">
        <f>VLOOKUP($AO$73,'前々回集計'!$B:$UG,'前々回集計'!$QJ$1,0)</f>
        <v>#REF!</v>
      </c>
      <c r="Y224" s="39"/>
      <c r="Z224" s="321" t="str">
        <f t="shared" si="40"/>
        <v>#REF!</v>
      </c>
      <c r="AA224" s="39"/>
      <c r="AB224" s="321" t="str">
        <f>VLOOKUP($AO$73,'前々回集計'!$B:$UG,'前々回集計'!$QK$1,0)</f>
        <v>#REF!</v>
      </c>
      <c r="AC224" s="39"/>
      <c r="AD224" s="299"/>
      <c r="AE224" s="359"/>
      <c r="AF224" s="359"/>
      <c r="AG224" s="275"/>
      <c r="AH224" s="360" t="str">
        <f t="shared" si="41"/>
        <v>#REF!</v>
      </c>
      <c r="AI224" s="361" t="str">
        <f t="shared" si="42"/>
        <v>#REF!</v>
      </c>
      <c r="AJ224" s="361" t="str">
        <f t="shared" si="45"/>
        <v>#REF!</v>
      </c>
      <c r="AK224" s="361" t="str">
        <f t="shared" si="46"/>
        <v>#REF!</v>
      </c>
      <c r="AL224" s="362" t="str">
        <f t="shared" si="43"/>
        <v>#REF!</v>
      </c>
      <c r="AM224" s="363" t="str">
        <f t="shared" si="44"/>
        <v>#REF!</v>
      </c>
      <c r="AN224" s="302" t="str">
        <f t="shared" si="47"/>
        <v>#REF!</v>
      </c>
      <c r="AO224" s="364" t="str">
        <f t="shared" si="48"/>
        <v>#REF!</v>
      </c>
      <c r="AP224" s="150"/>
      <c r="AQ224" s="150"/>
      <c r="AR224" s="150"/>
      <c r="AS224" s="150"/>
      <c r="AT224" s="150"/>
      <c r="AU224" s="150"/>
      <c r="AV224" s="150"/>
      <c r="AW224" s="137"/>
      <c r="AX224" s="1"/>
      <c r="AY224" s="1"/>
      <c r="AZ224" s="1"/>
    </row>
    <row r="225" ht="37.5" customHeight="1">
      <c r="A225" s="1"/>
      <c r="B225" s="357" t="str">
        <f t="shared" si="35"/>
        <v>#REF!</v>
      </c>
      <c r="C225" s="357" t="str">
        <f t="shared" si="36"/>
        <v>#REF!</v>
      </c>
      <c r="D225" s="296">
        <v>21.0</v>
      </c>
      <c r="E225" s="298" t="str">
        <f>VLOOKUP($AO$73,'前回集計'!$B:$UG,'前回集計'!$QL$1,0)</f>
        <v>#REF!</v>
      </c>
      <c r="F225" s="23"/>
      <c r="G225" s="298" t="str">
        <f>VLOOKUP($AO$73,'前回集計'!$B:$UG,'前回集計'!$QM$1,0)</f>
        <v>#REF!</v>
      </c>
      <c r="H225" s="23"/>
      <c r="I225" s="298" t="str">
        <f>VLOOKUP($AO$73,'前回集計'!$B:$UG,'前回集計'!$QN$1,0)</f>
        <v>#REF!</v>
      </c>
      <c r="J225" s="23"/>
      <c r="K225" s="298" t="str">
        <f t="shared" si="37"/>
        <v>#REF!</v>
      </c>
      <c r="L225" s="23"/>
      <c r="M225" s="298" t="str">
        <f>VLOOKUP($AO$73,'前回集計'!$B:$UG,'前回集計'!$QO$1,0)</f>
        <v>#REF!</v>
      </c>
      <c r="N225" s="23"/>
      <c r="O225" s="358"/>
      <c r="P225" s="5"/>
      <c r="Q225" s="357" t="str">
        <f t="shared" si="38"/>
        <v>#REF!</v>
      </c>
      <c r="R225" s="357" t="str">
        <f t="shared" si="39"/>
        <v>#REF!</v>
      </c>
      <c r="S225" s="296">
        <v>21.0</v>
      </c>
      <c r="T225" s="298" t="str">
        <f>VLOOKUP($AO$73,'前々回集計'!$B:$UG,'前々回集計'!$QL$1,0)</f>
        <v>#REF!</v>
      </c>
      <c r="U225" s="23"/>
      <c r="V225" s="298" t="str">
        <f>VLOOKUP($AO$73,'前々回集計'!$B:$UG,'前々回集計'!$QM$1,0)</f>
        <v>#REF!</v>
      </c>
      <c r="W225" s="23"/>
      <c r="X225" s="298" t="str">
        <f>VLOOKUP($AO$73,'前々回集計'!$B:$UG,'前々回集計'!$QN$1,0)</f>
        <v>#REF!</v>
      </c>
      <c r="Y225" s="23"/>
      <c r="Z225" s="298" t="str">
        <f t="shared" si="40"/>
        <v>#REF!</v>
      </c>
      <c r="AA225" s="23"/>
      <c r="AB225" s="298" t="str">
        <f>VLOOKUP($AO$73,'前々回集計'!$B:$UG,'前々回集計'!$QO$1,0)</f>
        <v>#REF!</v>
      </c>
      <c r="AC225" s="23"/>
      <c r="AD225" s="299"/>
      <c r="AE225" s="359"/>
      <c r="AF225" s="359"/>
      <c r="AG225" s="275"/>
      <c r="AH225" s="360" t="str">
        <f t="shared" si="41"/>
        <v>#REF!</v>
      </c>
      <c r="AI225" s="361" t="str">
        <f t="shared" si="42"/>
        <v>#REF!</v>
      </c>
      <c r="AJ225" s="361" t="str">
        <f t="shared" si="45"/>
        <v>#REF!</v>
      </c>
      <c r="AK225" s="361" t="str">
        <f t="shared" si="46"/>
        <v>#REF!</v>
      </c>
      <c r="AL225" s="362" t="str">
        <f t="shared" si="43"/>
        <v>#REF!</v>
      </c>
      <c r="AM225" s="363" t="str">
        <f t="shared" si="44"/>
        <v>#REF!</v>
      </c>
      <c r="AN225" s="302" t="str">
        <f t="shared" si="47"/>
        <v>#REF!</v>
      </c>
      <c r="AO225" s="364" t="str">
        <f t="shared" si="48"/>
        <v>#REF!</v>
      </c>
      <c r="AP225" s="150"/>
      <c r="AQ225" s="150"/>
      <c r="AR225" s="150"/>
      <c r="AS225" s="150"/>
      <c r="AT225" s="150"/>
      <c r="AU225" s="150"/>
      <c r="AV225" s="150"/>
      <c r="AW225" s="137"/>
      <c r="AX225" s="1"/>
      <c r="AY225" s="1"/>
      <c r="AZ225" s="1"/>
    </row>
    <row r="226" ht="37.5" customHeight="1">
      <c r="A226" s="1"/>
      <c r="B226" s="357" t="str">
        <f t="shared" si="35"/>
        <v>#REF!</v>
      </c>
      <c r="C226" s="357" t="str">
        <f t="shared" si="36"/>
        <v>#REF!</v>
      </c>
      <c r="D226" s="311">
        <v>22.0</v>
      </c>
      <c r="E226" s="313" t="str">
        <f>VLOOKUP($AO$73,'前回集計'!$B:$UG,'前回集計'!$QP$1,0)</f>
        <v>#REF!</v>
      </c>
      <c r="F226" s="31"/>
      <c r="G226" s="313" t="str">
        <f>VLOOKUP($AO$73,'前回集計'!$B:$UG,'前回集計'!$QQ$1,0)</f>
        <v>#REF!</v>
      </c>
      <c r="H226" s="31"/>
      <c r="I226" s="313" t="str">
        <f>VLOOKUP($AO$73,'前回集計'!$B:$UG,'前回集計'!$QR$1,0)</f>
        <v>#REF!</v>
      </c>
      <c r="J226" s="31"/>
      <c r="K226" s="313" t="str">
        <f t="shared" si="37"/>
        <v>#REF!</v>
      </c>
      <c r="L226" s="31"/>
      <c r="M226" s="313" t="str">
        <f>VLOOKUP($AO$73,'前回集計'!$B:$UG,'前回集計'!$QS$1,0)</f>
        <v>#REF!</v>
      </c>
      <c r="N226" s="31"/>
      <c r="O226" s="358"/>
      <c r="P226" s="5"/>
      <c r="Q226" s="357" t="str">
        <f t="shared" si="38"/>
        <v>#REF!</v>
      </c>
      <c r="R226" s="357" t="str">
        <f t="shared" si="39"/>
        <v>#REF!</v>
      </c>
      <c r="S226" s="311">
        <v>22.0</v>
      </c>
      <c r="T226" s="313" t="str">
        <f>VLOOKUP($AO$73,'前々回集計'!$B:$UG,'前々回集計'!$QP$1,0)</f>
        <v>#REF!</v>
      </c>
      <c r="U226" s="31"/>
      <c r="V226" s="313" t="str">
        <f>VLOOKUP($AO$73,'前々回集計'!$B:$UG,'前々回集計'!$QQ$1,0)</f>
        <v>#REF!</v>
      </c>
      <c r="W226" s="31"/>
      <c r="X226" s="313" t="str">
        <f>VLOOKUP($AO$73,'前々回集計'!$B:$UG,'前々回集計'!$QR$1,0)</f>
        <v>#REF!</v>
      </c>
      <c r="Y226" s="31"/>
      <c r="Z226" s="313" t="str">
        <f t="shared" si="40"/>
        <v>#REF!</v>
      </c>
      <c r="AA226" s="31"/>
      <c r="AB226" s="313" t="str">
        <f>VLOOKUP($AO$73,'前々回集計'!$B:$UG,'前々回集計'!$QS$1,0)</f>
        <v>#REF!</v>
      </c>
      <c r="AC226" s="31"/>
      <c r="AD226" s="299"/>
      <c r="AE226" s="359"/>
      <c r="AF226" s="359"/>
      <c r="AG226" s="275"/>
      <c r="AH226" s="360" t="str">
        <f t="shared" si="41"/>
        <v>#REF!</v>
      </c>
      <c r="AI226" s="361" t="str">
        <f t="shared" si="42"/>
        <v>#REF!</v>
      </c>
      <c r="AJ226" s="361" t="str">
        <f t="shared" si="45"/>
        <v>#REF!</v>
      </c>
      <c r="AK226" s="361" t="str">
        <f t="shared" si="46"/>
        <v>#REF!</v>
      </c>
      <c r="AL226" s="362" t="str">
        <f t="shared" si="43"/>
        <v>#REF!</v>
      </c>
      <c r="AM226" s="363" t="str">
        <f t="shared" si="44"/>
        <v>#REF!</v>
      </c>
      <c r="AN226" s="302" t="str">
        <f t="shared" si="47"/>
        <v>#REF!</v>
      </c>
      <c r="AO226" s="364" t="str">
        <f t="shared" si="48"/>
        <v>#REF!</v>
      </c>
      <c r="AP226" s="150"/>
      <c r="AQ226" s="150"/>
      <c r="AR226" s="150"/>
      <c r="AS226" s="150"/>
      <c r="AT226" s="150"/>
      <c r="AU226" s="150"/>
      <c r="AV226" s="150"/>
      <c r="AW226" s="137"/>
      <c r="AX226" s="1"/>
      <c r="AY226" s="1"/>
      <c r="AZ226" s="1"/>
    </row>
    <row r="227" ht="37.5" customHeight="1">
      <c r="A227" s="1"/>
      <c r="B227" s="357" t="str">
        <f t="shared" si="35"/>
        <v>#REF!</v>
      </c>
      <c r="C227" s="357" t="str">
        <f t="shared" si="36"/>
        <v>#REF!</v>
      </c>
      <c r="D227" s="311">
        <v>23.0</v>
      </c>
      <c r="E227" s="313" t="str">
        <f>VLOOKUP($AO$73,'前回集計'!$B:$UG,'前回集計'!$QT$1,0)</f>
        <v>#REF!</v>
      </c>
      <c r="F227" s="31"/>
      <c r="G227" s="313" t="str">
        <f>VLOOKUP($AO$73,'前回集計'!$B:$UG,'前回集計'!$QU$1,0)</f>
        <v>#REF!</v>
      </c>
      <c r="H227" s="31"/>
      <c r="I227" s="313" t="str">
        <f>VLOOKUP($AO$73,'前回集計'!$B:$UG,'前回集計'!$QV$1,0)</f>
        <v>#REF!</v>
      </c>
      <c r="J227" s="31"/>
      <c r="K227" s="313" t="str">
        <f t="shared" si="37"/>
        <v>#REF!</v>
      </c>
      <c r="L227" s="31"/>
      <c r="M227" s="313" t="str">
        <f>VLOOKUP($AO$73,'前回集計'!$B:$UG,'前回集計'!$QW$1,0)</f>
        <v>#REF!</v>
      </c>
      <c r="N227" s="31"/>
      <c r="O227" s="358"/>
      <c r="P227" s="5"/>
      <c r="Q227" s="357" t="str">
        <f t="shared" si="38"/>
        <v>#REF!</v>
      </c>
      <c r="R227" s="357" t="str">
        <f t="shared" si="39"/>
        <v>#REF!</v>
      </c>
      <c r="S227" s="311">
        <v>23.0</v>
      </c>
      <c r="T227" s="313" t="str">
        <f>VLOOKUP($AO$73,'前々回集計'!$B:$UG,'前々回集計'!$QT$1,0)</f>
        <v>#REF!</v>
      </c>
      <c r="U227" s="31"/>
      <c r="V227" s="313" t="str">
        <f>VLOOKUP($AO$73,'前々回集計'!$B:$UG,'前々回集計'!$QU$1,0)</f>
        <v>#REF!</v>
      </c>
      <c r="W227" s="31"/>
      <c r="X227" s="313" t="str">
        <f>VLOOKUP($AO$73,'前々回集計'!$B:$UG,'前々回集計'!$QV$1,0)</f>
        <v>#REF!</v>
      </c>
      <c r="Y227" s="31"/>
      <c r="Z227" s="313" t="str">
        <f t="shared" si="40"/>
        <v>#REF!</v>
      </c>
      <c r="AA227" s="31"/>
      <c r="AB227" s="313" t="str">
        <f>VLOOKUP($AO$73,'前々回集計'!$B:$UG,'前々回集計'!$QW$1,0)</f>
        <v>#REF!</v>
      </c>
      <c r="AC227" s="31"/>
      <c r="AD227" s="299"/>
      <c r="AE227" s="359"/>
      <c r="AF227" s="359"/>
      <c r="AG227" s="275"/>
      <c r="AH227" s="360" t="str">
        <f t="shared" si="41"/>
        <v>#REF!</v>
      </c>
      <c r="AI227" s="361" t="str">
        <f t="shared" si="42"/>
        <v>#REF!</v>
      </c>
      <c r="AJ227" s="361" t="str">
        <f t="shared" si="45"/>
        <v>#REF!</v>
      </c>
      <c r="AK227" s="361" t="str">
        <f t="shared" si="46"/>
        <v>#REF!</v>
      </c>
      <c r="AL227" s="362" t="str">
        <f t="shared" si="43"/>
        <v>#REF!</v>
      </c>
      <c r="AM227" s="363" t="str">
        <f t="shared" si="44"/>
        <v>#REF!</v>
      </c>
      <c r="AN227" s="302" t="str">
        <f t="shared" si="47"/>
        <v>#REF!</v>
      </c>
      <c r="AO227" s="364" t="str">
        <f t="shared" si="48"/>
        <v>#REF!</v>
      </c>
      <c r="AP227" s="150"/>
      <c r="AQ227" s="150"/>
      <c r="AR227" s="150"/>
      <c r="AS227" s="150"/>
      <c r="AT227" s="150"/>
      <c r="AU227" s="150"/>
      <c r="AV227" s="150"/>
      <c r="AW227" s="137"/>
      <c r="AX227" s="1"/>
      <c r="AY227" s="1"/>
      <c r="AZ227" s="1"/>
    </row>
    <row r="228" ht="37.5" customHeight="1">
      <c r="A228" s="1"/>
      <c r="B228" s="357" t="str">
        <f t="shared" si="35"/>
        <v>#REF!</v>
      </c>
      <c r="C228" s="357" t="str">
        <f t="shared" si="36"/>
        <v>#REF!</v>
      </c>
      <c r="D228" s="311">
        <v>24.0</v>
      </c>
      <c r="E228" s="313" t="str">
        <f>VLOOKUP($AO$73,'前回集計'!$B:$UG,'前回集計'!$QX$1,0)</f>
        <v>#REF!</v>
      </c>
      <c r="F228" s="31"/>
      <c r="G228" s="313" t="str">
        <f>VLOOKUP($AO$73,'前回集計'!$B:$UG,'前回集計'!$QY$1,0)</f>
        <v>#REF!</v>
      </c>
      <c r="H228" s="31"/>
      <c r="I228" s="313" t="str">
        <f>VLOOKUP($AO$73,'前回集計'!$B:$UG,'前回集計'!$QZ$1,0)</f>
        <v>#REF!</v>
      </c>
      <c r="J228" s="31"/>
      <c r="K228" s="313" t="str">
        <f t="shared" si="37"/>
        <v>#REF!</v>
      </c>
      <c r="L228" s="31"/>
      <c r="M228" s="313" t="str">
        <f>VLOOKUP($AO$73,'前回集計'!$B:$UG,'前回集計'!$RA$1,0)</f>
        <v>#REF!</v>
      </c>
      <c r="N228" s="31"/>
      <c r="O228" s="358"/>
      <c r="P228" s="5"/>
      <c r="Q228" s="357" t="str">
        <f t="shared" si="38"/>
        <v>#REF!</v>
      </c>
      <c r="R228" s="357" t="str">
        <f t="shared" si="39"/>
        <v>#REF!</v>
      </c>
      <c r="S228" s="311">
        <v>24.0</v>
      </c>
      <c r="T228" s="313" t="str">
        <f>VLOOKUP($AO$73,'前々回集計'!$B:$UG,'前々回集計'!$QX$1,0)</f>
        <v>#REF!</v>
      </c>
      <c r="U228" s="31"/>
      <c r="V228" s="313" t="str">
        <f>VLOOKUP($AO$73,'前々回集計'!$B:$UG,'前々回集計'!$QY$1,0)</f>
        <v>#REF!</v>
      </c>
      <c r="W228" s="31"/>
      <c r="X228" s="313" t="str">
        <f>VLOOKUP($AO$73,'前々回集計'!$B:$UG,'前々回集計'!$QZ$1,0)</f>
        <v>#REF!</v>
      </c>
      <c r="Y228" s="31"/>
      <c r="Z228" s="313" t="str">
        <f t="shared" si="40"/>
        <v>#REF!</v>
      </c>
      <c r="AA228" s="31"/>
      <c r="AB228" s="313" t="str">
        <f>VLOOKUP($AO$73,'前々回集計'!$B:$UG,'前々回集計'!$RA$1,0)</f>
        <v>#REF!</v>
      </c>
      <c r="AC228" s="31"/>
      <c r="AD228" s="299"/>
      <c r="AE228" s="359"/>
      <c r="AF228" s="359"/>
      <c r="AG228" s="275"/>
      <c r="AH228" s="360" t="str">
        <f t="shared" si="41"/>
        <v>#REF!</v>
      </c>
      <c r="AI228" s="361" t="str">
        <f t="shared" si="42"/>
        <v>#REF!</v>
      </c>
      <c r="AJ228" s="361" t="str">
        <f t="shared" si="45"/>
        <v>#REF!</v>
      </c>
      <c r="AK228" s="361" t="str">
        <f t="shared" si="46"/>
        <v>#REF!</v>
      </c>
      <c r="AL228" s="362" t="str">
        <f t="shared" si="43"/>
        <v>#REF!</v>
      </c>
      <c r="AM228" s="363" t="str">
        <f t="shared" si="44"/>
        <v>#REF!</v>
      </c>
      <c r="AN228" s="302" t="str">
        <f t="shared" si="47"/>
        <v>#REF!</v>
      </c>
      <c r="AO228" s="364" t="str">
        <f t="shared" si="48"/>
        <v>#REF!</v>
      </c>
      <c r="AP228" s="150"/>
      <c r="AQ228" s="150"/>
      <c r="AR228" s="150"/>
      <c r="AS228" s="150"/>
      <c r="AT228" s="150"/>
      <c r="AU228" s="150"/>
      <c r="AV228" s="150"/>
      <c r="AW228" s="137"/>
      <c r="AX228" s="1"/>
      <c r="AY228" s="1"/>
      <c r="AZ228" s="1"/>
    </row>
    <row r="229" ht="37.5" customHeight="1">
      <c r="A229" s="1"/>
      <c r="B229" s="357" t="str">
        <f t="shared" si="35"/>
        <v>#REF!</v>
      </c>
      <c r="C229" s="357" t="str">
        <f t="shared" si="36"/>
        <v>#REF!</v>
      </c>
      <c r="D229" s="319">
        <v>25.0</v>
      </c>
      <c r="E229" s="321" t="str">
        <f>VLOOKUP($AO$73,'前回集計'!$B:$UG,'前回集計'!$RB$1,0)</f>
        <v>#REF!</v>
      </c>
      <c r="F229" s="39"/>
      <c r="G229" s="321" t="str">
        <f>VLOOKUP($AO$73,'前回集計'!$B:$UG,'前回集計'!$RC$1,0)</f>
        <v>#REF!</v>
      </c>
      <c r="H229" s="39"/>
      <c r="I229" s="321" t="str">
        <f>VLOOKUP($AO$73,'前回集計'!$B:$UG,'前回集計'!$RD$1,0)</f>
        <v>#REF!</v>
      </c>
      <c r="J229" s="39"/>
      <c r="K229" s="321" t="str">
        <f t="shared" si="37"/>
        <v>#REF!</v>
      </c>
      <c r="L229" s="39"/>
      <c r="M229" s="321" t="str">
        <f>VLOOKUP($AO$73,'前回集計'!$B:$UG,'前回集計'!$RE$1,0)</f>
        <v>#REF!</v>
      </c>
      <c r="N229" s="39"/>
      <c r="O229" s="358"/>
      <c r="P229" s="5"/>
      <c r="Q229" s="357" t="str">
        <f t="shared" si="38"/>
        <v>#REF!</v>
      </c>
      <c r="R229" s="357" t="str">
        <f t="shared" si="39"/>
        <v>#REF!</v>
      </c>
      <c r="S229" s="319">
        <v>25.0</v>
      </c>
      <c r="T229" s="321" t="str">
        <f>VLOOKUP($AO$73,'前々回集計'!$B:$UG,'前々回集計'!$RB$1,0)</f>
        <v>#REF!</v>
      </c>
      <c r="U229" s="39"/>
      <c r="V229" s="321" t="str">
        <f>VLOOKUP($AO$73,'前々回集計'!$B:$UG,'前々回集計'!$RC$1,0)</f>
        <v>#REF!</v>
      </c>
      <c r="W229" s="39"/>
      <c r="X229" s="321" t="str">
        <f>VLOOKUP($AO$73,'前々回集計'!$B:$UG,'前々回集計'!$RD$1,0)</f>
        <v>#REF!</v>
      </c>
      <c r="Y229" s="39"/>
      <c r="Z229" s="321" t="str">
        <f t="shared" si="40"/>
        <v>#REF!</v>
      </c>
      <c r="AA229" s="39"/>
      <c r="AB229" s="321" t="str">
        <f>VLOOKUP($AO$73,'前々回集計'!$B:$UG,'前々回集計'!$RE$1,0)</f>
        <v>#REF!</v>
      </c>
      <c r="AC229" s="39"/>
      <c r="AD229" s="299"/>
      <c r="AE229" s="359"/>
      <c r="AF229" s="359"/>
      <c r="AG229" s="275"/>
      <c r="AH229" s="360" t="str">
        <f t="shared" si="41"/>
        <v>#REF!</v>
      </c>
      <c r="AI229" s="361" t="str">
        <f t="shared" si="42"/>
        <v>#REF!</v>
      </c>
      <c r="AJ229" s="361" t="str">
        <f t="shared" si="45"/>
        <v>#REF!</v>
      </c>
      <c r="AK229" s="361" t="str">
        <f t="shared" si="46"/>
        <v>#REF!</v>
      </c>
      <c r="AL229" s="362" t="str">
        <f t="shared" si="43"/>
        <v>#REF!</v>
      </c>
      <c r="AM229" s="363" t="str">
        <f t="shared" si="44"/>
        <v>#REF!</v>
      </c>
      <c r="AN229" s="302" t="str">
        <f t="shared" si="47"/>
        <v>#REF!</v>
      </c>
      <c r="AO229" s="364" t="str">
        <f t="shared" si="48"/>
        <v>#REF!</v>
      </c>
      <c r="AP229" s="150"/>
      <c r="AQ229" s="150"/>
      <c r="AR229" s="150"/>
      <c r="AS229" s="150"/>
      <c r="AT229" s="150"/>
      <c r="AU229" s="150"/>
      <c r="AV229" s="150"/>
      <c r="AW229" s="137"/>
      <c r="AX229" s="1"/>
      <c r="AY229" s="1"/>
      <c r="AZ229" s="1"/>
    </row>
    <row r="230" ht="37.5" customHeight="1">
      <c r="A230" s="1"/>
      <c r="B230" s="357" t="str">
        <f t="shared" si="35"/>
        <v>#REF!</v>
      </c>
      <c r="C230" s="357" t="str">
        <f t="shared" si="36"/>
        <v>#REF!</v>
      </c>
      <c r="D230" s="296">
        <v>26.0</v>
      </c>
      <c r="E230" s="298" t="str">
        <f>VLOOKUP($AO$73,'前回集計'!$B:$UG,'前回集計'!$RF$1,0)</f>
        <v>#REF!</v>
      </c>
      <c r="F230" s="23"/>
      <c r="G230" s="298" t="str">
        <f>VLOOKUP($AO$73,'前回集計'!$B:$UG,'前回集計'!$RG$1,0)</f>
        <v>#REF!</v>
      </c>
      <c r="H230" s="23"/>
      <c r="I230" s="298" t="str">
        <f>VLOOKUP($AO$73,'前回集計'!$B:$UG,'前回集計'!$RH$1,0)</f>
        <v>#REF!</v>
      </c>
      <c r="J230" s="23"/>
      <c r="K230" s="298" t="str">
        <f t="shared" si="37"/>
        <v>#REF!</v>
      </c>
      <c r="L230" s="23"/>
      <c r="M230" s="298" t="str">
        <f>VLOOKUP($AO$73,'前回集計'!$B:$UG,'前回集計'!$RI$1,0)</f>
        <v>#REF!</v>
      </c>
      <c r="N230" s="23"/>
      <c r="O230" s="358"/>
      <c r="P230" s="5"/>
      <c r="Q230" s="357" t="str">
        <f t="shared" si="38"/>
        <v>#REF!</v>
      </c>
      <c r="R230" s="357" t="str">
        <f t="shared" si="39"/>
        <v>#REF!</v>
      </c>
      <c r="S230" s="296">
        <v>26.0</v>
      </c>
      <c r="T230" s="298" t="str">
        <f>VLOOKUP($AO$73,'前々回集計'!$B:$UG,'前々回集計'!$RF$1,0)</f>
        <v>#REF!</v>
      </c>
      <c r="U230" s="23"/>
      <c r="V230" s="298" t="str">
        <f>VLOOKUP($AO$73,'前々回集計'!$B:$UG,'前々回集計'!$RG$1,0)</f>
        <v>#REF!</v>
      </c>
      <c r="W230" s="23"/>
      <c r="X230" s="298" t="str">
        <f>VLOOKUP($AO$73,'前々回集計'!$B:$UG,'前々回集計'!$RH$1,0)</f>
        <v>#REF!</v>
      </c>
      <c r="Y230" s="23"/>
      <c r="Z230" s="298" t="str">
        <f t="shared" si="40"/>
        <v>#REF!</v>
      </c>
      <c r="AA230" s="23"/>
      <c r="AB230" s="298" t="str">
        <f>VLOOKUP($AO$73,'前々回集計'!$B:$UG,'前々回集計'!$RI$1,0)</f>
        <v>#REF!</v>
      </c>
      <c r="AC230" s="23"/>
      <c r="AD230" s="299"/>
      <c r="AE230" s="359"/>
      <c r="AF230" s="359"/>
      <c r="AG230" s="275"/>
      <c r="AH230" s="360" t="str">
        <f t="shared" si="41"/>
        <v>#REF!</v>
      </c>
      <c r="AI230" s="361" t="str">
        <f t="shared" si="42"/>
        <v>#REF!</v>
      </c>
      <c r="AJ230" s="361" t="str">
        <f t="shared" si="45"/>
        <v>#REF!</v>
      </c>
      <c r="AK230" s="361" t="str">
        <f t="shared" si="46"/>
        <v>#REF!</v>
      </c>
      <c r="AL230" s="362" t="str">
        <f t="shared" si="43"/>
        <v>#REF!</v>
      </c>
      <c r="AM230" s="363" t="str">
        <f t="shared" si="44"/>
        <v>#REF!</v>
      </c>
      <c r="AN230" s="302" t="str">
        <f t="shared" si="47"/>
        <v>#REF!</v>
      </c>
      <c r="AO230" s="364" t="str">
        <f t="shared" si="48"/>
        <v>#REF!</v>
      </c>
      <c r="AP230" s="150"/>
      <c r="AQ230" s="150"/>
      <c r="AR230" s="150"/>
      <c r="AS230" s="150"/>
      <c r="AT230" s="150"/>
      <c r="AU230" s="150"/>
      <c r="AV230" s="150"/>
      <c r="AW230" s="137"/>
      <c r="AX230" s="1"/>
      <c r="AY230" s="1"/>
      <c r="AZ230" s="1"/>
    </row>
    <row r="231" ht="37.5" customHeight="1">
      <c r="A231" s="1"/>
      <c r="B231" s="357" t="str">
        <f t="shared" si="35"/>
        <v>#REF!</v>
      </c>
      <c r="C231" s="357" t="str">
        <f t="shared" si="36"/>
        <v>#REF!</v>
      </c>
      <c r="D231" s="311">
        <v>27.0</v>
      </c>
      <c r="E231" s="313" t="str">
        <f>VLOOKUP($AO$73,'前回集計'!$B:$UG,'前回集計'!$RJ$1,0)</f>
        <v>#REF!</v>
      </c>
      <c r="F231" s="31"/>
      <c r="G231" s="313" t="str">
        <f>VLOOKUP($AO$73,'前回集計'!$B:$UG,'前回集計'!$RK$1,0)</f>
        <v>#REF!</v>
      </c>
      <c r="H231" s="31"/>
      <c r="I231" s="313" t="str">
        <f>VLOOKUP($AO$73,'前回集計'!$B:$UG,'前回集計'!$RL$1,0)</f>
        <v>#REF!</v>
      </c>
      <c r="J231" s="31"/>
      <c r="K231" s="313" t="str">
        <f t="shared" si="37"/>
        <v>#REF!</v>
      </c>
      <c r="L231" s="31"/>
      <c r="M231" s="313" t="str">
        <f>VLOOKUP($AO$73,'前回集計'!$B:$UG,'前回集計'!$RM$1,0)</f>
        <v>#REF!</v>
      </c>
      <c r="N231" s="31"/>
      <c r="O231" s="358"/>
      <c r="P231" s="5"/>
      <c r="Q231" s="357" t="str">
        <f t="shared" si="38"/>
        <v>#REF!</v>
      </c>
      <c r="R231" s="357" t="str">
        <f t="shared" si="39"/>
        <v>#REF!</v>
      </c>
      <c r="S231" s="311">
        <v>27.0</v>
      </c>
      <c r="T231" s="313" t="str">
        <f>VLOOKUP($AO$73,'前々回集計'!$B:$UG,'前々回集計'!$RJ$1,0)</f>
        <v>#REF!</v>
      </c>
      <c r="U231" s="31"/>
      <c r="V231" s="313" t="str">
        <f>VLOOKUP($AO$73,'前々回集計'!$B:$UG,'前々回集計'!$RK$1,0)</f>
        <v>#REF!</v>
      </c>
      <c r="W231" s="31"/>
      <c r="X231" s="313" t="str">
        <f>VLOOKUP($AO$73,'前々回集計'!$B:$UG,'前々回集計'!$RL$1,0)</f>
        <v>#REF!</v>
      </c>
      <c r="Y231" s="31"/>
      <c r="Z231" s="313" t="str">
        <f t="shared" si="40"/>
        <v>#REF!</v>
      </c>
      <c r="AA231" s="31"/>
      <c r="AB231" s="313" t="str">
        <f>VLOOKUP($AO$73,'前々回集計'!$B:$UG,'前々回集計'!$RM$1,0)</f>
        <v>#REF!</v>
      </c>
      <c r="AC231" s="31"/>
      <c r="AD231" s="299"/>
      <c r="AE231" s="359"/>
      <c r="AF231" s="359"/>
      <c r="AG231" s="275"/>
      <c r="AH231" s="360" t="str">
        <f t="shared" si="41"/>
        <v>#REF!</v>
      </c>
      <c r="AI231" s="361" t="str">
        <f t="shared" si="42"/>
        <v>#REF!</v>
      </c>
      <c r="AJ231" s="361" t="str">
        <f t="shared" si="45"/>
        <v>#REF!</v>
      </c>
      <c r="AK231" s="361" t="str">
        <f t="shared" si="46"/>
        <v>#REF!</v>
      </c>
      <c r="AL231" s="362" t="str">
        <f t="shared" si="43"/>
        <v>#REF!</v>
      </c>
      <c r="AM231" s="363" t="str">
        <f t="shared" si="44"/>
        <v>#REF!</v>
      </c>
      <c r="AN231" s="302" t="str">
        <f t="shared" si="47"/>
        <v>#REF!</v>
      </c>
      <c r="AO231" s="364" t="str">
        <f t="shared" si="48"/>
        <v>#REF!</v>
      </c>
      <c r="AP231" s="150"/>
      <c r="AQ231" s="150"/>
      <c r="AR231" s="150"/>
      <c r="AS231" s="150"/>
      <c r="AT231" s="150"/>
      <c r="AU231" s="150"/>
      <c r="AV231" s="150"/>
      <c r="AW231" s="137"/>
      <c r="AX231" s="1"/>
      <c r="AY231" s="1"/>
      <c r="AZ231" s="1"/>
    </row>
    <row r="232" ht="37.5" customHeight="1">
      <c r="A232" s="1"/>
      <c r="B232" s="357" t="str">
        <f t="shared" si="35"/>
        <v>#REF!</v>
      </c>
      <c r="C232" s="357" t="str">
        <f t="shared" si="36"/>
        <v>#REF!</v>
      </c>
      <c r="D232" s="311">
        <v>28.0</v>
      </c>
      <c r="E232" s="313" t="str">
        <f>VLOOKUP($AO$73,'前回集計'!$B:$UG,'前回集計'!$RN$1,0)</f>
        <v>#REF!</v>
      </c>
      <c r="F232" s="31"/>
      <c r="G232" s="313" t="str">
        <f>VLOOKUP($AO$73,'前回集計'!$B:$UG,'前回集計'!$RO$1,0)</f>
        <v>#REF!</v>
      </c>
      <c r="H232" s="31"/>
      <c r="I232" s="313" t="str">
        <f>VLOOKUP($AO$73,'前回集計'!$B:$UG,'前回集計'!$RP$1,0)</f>
        <v>#REF!</v>
      </c>
      <c r="J232" s="31"/>
      <c r="K232" s="313" t="str">
        <f t="shared" si="37"/>
        <v>#REF!</v>
      </c>
      <c r="L232" s="31"/>
      <c r="M232" s="313" t="str">
        <f>VLOOKUP($AO$73,'前回集計'!$B:$UG,'前回集計'!$RQ$1,0)</f>
        <v>#REF!</v>
      </c>
      <c r="N232" s="31"/>
      <c r="O232" s="358"/>
      <c r="P232" s="5"/>
      <c r="Q232" s="357" t="str">
        <f t="shared" si="38"/>
        <v>#REF!</v>
      </c>
      <c r="R232" s="357" t="str">
        <f t="shared" si="39"/>
        <v>#REF!</v>
      </c>
      <c r="S232" s="311">
        <v>28.0</v>
      </c>
      <c r="T232" s="313" t="str">
        <f>VLOOKUP($AO$73,'前々回集計'!$B:$UG,'前々回集計'!$RN$1,0)</f>
        <v>#REF!</v>
      </c>
      <c r="U232" s="31"/>
      <c r="V232" s="313" t="str">
        <f>VLOOKUP($AO$73,'前々回集計'!$B:$UG,'前々回集計'!$RO$1,0)</f>
        <v>#REF!</v>
      </c>
      <c r="W232" s="31"/>
      <c r="X232" s="313" t="str">
        <f>VLOOKUP($AO$73,'前々回集計'!$B:$UG,'前々回集計'!$RP$1,0)</f>
        <v>#REF!</v>
      </c>
      <c r="Y232" s="31"/>
      <c r="Z232" s="313" t="str">
        <f t="shared" si="40"/>
        <v>#REF!</v>
      </c>
      <c r="AA232" s="31"/>
      <c r="AB232" s="313" t="str">
        <f>VLOOKUP($AO$73,'前々回集計'!$B:$UG,'前々回集計'!$RQ$1,0)</f>
        <v>#REF!</v>
      </c>
      <c r="AC232" s="31"/>
      <c r="AD232" s="299"/>
      <c r="AE232" s="359"/>
      <c r="AF232" s="359"/>
      <c r="AG232" s="275"/>
      <c r="AH232" s="360" t="str">
        <f t="shared" si="41"/>
        <v>#REF!</v>
      </c>
      <c r="AI232" s="361" t="str">
        <f t="shared" si="42"/>
        <v>#REF!</v>
      </c>
      <c r="AJ232" s="361" t="str">
        <f t="shared" si="45"/>
        <v>#REF!</v>
      </c>
      <c r="AK232" s="361" t="str">
        <f t="shared" si="46"/>
        <v>#REF!</v>
      </c>
      <c r="AL232" s="362" t="str">
        <f t="shared" si="43"/>
        <v>#REF!</v>
      </c>
      <c r="AM232" s="363" t="str">
        <f t="shared" si="44"/>
        <v>#REF!</v>
      </c>
      <c r="AN232" s="302" t="str">
        <f t="shared" si="47"/>
        <v>#REF!</v>
      </c>
      <c r="AO232" s="364" t="str">
        <f t="shared" si="48"/>
        <v>#REF!</v>
      </c>
      <c r="AP232" s="150"/>
      <c r="AQ232" s="150"/>
      <c r="AR232" s="150"/>
      <c r="AS232" s="150"/>
      <c r="AT232" s="150"/>
      <c r="AU232" s="150"/>
      <c r="AV232" s="150"/>
      <c r="AW232" s="137"/>
      <c r="AX232" s="1"/>
      <c r="AY232" s="1"/>
      <c r="AZ232" s="1"/>
    </row>
    <row r="233" ht="37.5" customHeight="1">
      <c r="A233" s="1"/>
      <c r="B233" s="357" t="str">
        <f t="shared" si="35"/>
        <v>#REF!</v>
      </c>
      <c r="C233" s="357" t="str">
        <f t="shared" si="36"/>
        <v>#REF!</v>
      </c>
      <c r="D233" s="311">
        <v>29.0</v>
      </c>
      <c r="E233" s="313" t="str">
        <f>VLOOKUP($AO$73,'前回集計'!$B:$UG,'前回集計'!$RR$1,0)</f>
        <v>#REF!</v>
      </c>
      <c r="F233" s="31"/>
      <c r="G233" s="313" t="str">
        <f>VLOOKUP($AO$73,'前回集計'!$B:$UG,'前回集計'!$RS$1,0)</f>
        <v>#REF!</v>
      </c>
      <c r="H233" s="31"/>
      <c r="I233" s="313" t="str">
        <f>VLOOKUP($AO$73,'前回集計'!$B:$UG,'前回集計'!$RT$1,0)</f>
        <v>#REF!</v>
      </c>
      <c r="J233" s="31"/>
      <c r="K233" s="313" t="str">
        <f t="shared" si="37"/>
        <v>#REF!</v>
      </c>
      <c r="L233" s="31"/>
      <c r="M233" s="313" t="str">
        <f>VLOOKUP($AO$73,'前回集計'!$B:$UG,'前回集計'!$RU$1,0)</f>
        <v>#REF!</v>
      </c>
      <c r="N233" s="31"/>
      <c r="O233" s="358"/>
      <c r="P233" s="5"/>
      <c r="Q233" s="357" t="str">
        <f t="shared" si="38"/>
        <v>#REF!</v>
      </c>
      <c r="R233" s="357" t="str">
        <f t="shared" si="39"/>
        <v>#REF!</v>
      </c>
      <c r="S233" s="311">
        <v>29.0</v>
      </c>
      <c r="T233" s="313" t="str">
        <f>VLOOKUP($AO$73,'前々回集計'!$B:$UG,'前々回集計'!$RR$1,0)</f>
        <v>#REF!</v>
      </c>
      <c r="U233" s="31"/>
      <c r="V233" s="313" t="str">
        <f>VLOOKUP($AO$73,'前々回集計'!$B:$UG,'前々回集計'!$RS$1,0)</f>
        <v>#REF!</v>
      </c>
      <c r="W233" s="31"/>
      <c r="X233" s="313" t="str">
        <f>VLOOKUP($AO$73,'前々回集計'!$B:$UG,'前々回集計'!$RT$1,0)</f>
        <v>#REF!</v>
      </c>
      <c r="Y233" s="31"/>
      <c r="Z233" s="313" t="str">
        <f t="shared" si="40"/>
        <v>#REF!</v>
      </c>
      <c r="AA233" s="31"/>
      <c r="AB233" s="313" t="str">
        <f>VLOOKUP($AO$73,'前々回集計'!$B:$UG,'前々回集計'!$RU$1,0)</f>
        <v>#REF!</v>
      </c>
      <c r="AC233" s="31"/>
      <c r="AD233" s="299"/>
      <c r="AE233" s="359"/>
      <c r="AF233" s="359"/>
      <c r="AG233" s="275"/>
      <c r="AH233" s="360" t="str">
        <f t="shared" si="41"/>
        <v>#REF!</v>
      </c>
      <c r="AI233" s="361" t="str">
        <f t="shared" si="42"/>
        <v>#REF!</v>
      </c>
      <c r="AJ233" s="361" t="str">
        <f t="shared" si="45"/>
        <v>#REF!</v>
      </c>
      <c r="AK233" s="361" t="str">
        <f t="shared" si="46"/>
        <v>#REF!</v>
      </c>
      <c r="AL233" s="362" t="str">
        <f t="shared" si="43"/>
        <v>#REF!</v>
      </c>
      <c r="AM233" s="363" t="str">
        <f t="shared" si="44"/>
        <v>#REF!</v>
      </c>
      <c r="AN233" s="302" t="str">
        <f t="shared" si="47"/>
        <v>#REF!</v>
      </c>
      <c r="AO233" s="364" t="str">
        <f t="shared" si="48"/>
        <v>#REF!</v>
      </c>
      <c r="AP233" s="150"/>
      <c r="AQ233" s="150"/>
      <c r="AR233" s="150"/>
      <c r="AS233" s="150"/>
      <c r="AT233" s="150"/>
      <c r="AU233" s="150"/>
      <c r="AV233" s="150"/>
      <c r="AW233" s="137"/>
      <c r="AX233" s="1"/>
      <c r="AY233" s="1"/>
      <c r="AZ233" s="1"/>
    </row>
    <row r="234" ht="37.5" customHeight="1">
      <c r="A234" s="1"/>
      <c r="B234" s="357" t="str">
        <f t="shared" si="35"/>
        <v>#REF!</v>
      </c>
      <c r="C234" s="357" t="str">
        <f t="shared" si="36"/>
        <v>#REF!</v>
      </c>
      <c r="D234" s="319">
        <v>30.0</v>
      </c>
      <c r="E234" s="321" t="str">
        <f>VLOOKUP($AO$73,'前回集計'!$B:$UG,'前回集計'!$RV$1,0)</f>
        <v>#REF!</v>
      </c>
      <c r="F234" s="39"/>
      <c r="G234" s="321" t="str">
        <f>VLOOKUP($AO$73,'前回集計'!$B:$UG,'前回集計'!$RW$1,0)</f>
        <v>#REF!</v>
      </c>
      <c r="H234" s="39"/>
      <c r="I234" s="321" t="str">
        <f>VLOOKUP($AO$73,'前回集計'!$B:$UG,'前回集計'!$RX$1,0)</f>
        <v>#REF!</v>
      </c>
      <c r="J234" s="39"/>
      <c r="K234" s="321" t="str">
        <f t="shared" si="37"/>
        <v>#REF!</v>
      </c>
      <c r="L234" s="39"/>
      <c r="M234" s="321" t="str">
        <f>VLOOKUP($AO$73,'前回集計'!$B:$UG,'前回集計'!$RY$1,0)</f>
        <v>#REF!</v>
      </c>
      <c r="N234" s="39"/>
      <c r="O234" s="358"/>
      <c r="P234" s="5"/>
      <c r="Q234" s="357" t="str">
        <f t="shared" si="38"/>
        <v>#REF!</v>
      </c>
      <c r="R234" s="357" t="str">
        <f t="shared" si="39"/>
        <v>#REF!</v>
      </c>
      <c r="S234" s="319">
        <v>30.0</v>
      </c>
      <c r="T234" s="321" t="str">
        <f>VLOOKUP($AO$73,'前々回集計'!$B:$UG,'前々回集計'!$RV$1,0)</f>
        <v>#REF!</v>
      </c>
      <c r="U234" s="39"/>
      <c r="V234" s="321" t="str">
        <f>VLOOKUP($AO$73,'前々回集計'!$B:$UG,'前々回集計'!$RW$1,0)</f>
        <v>#REF!</v>
      </c>
      <c r="W234" s="39"/>
      <c r="X234" s="321" t="str">
        <f>VLOOKUP($AO$73,'前々回集計'!$B:$UG,'前々回集計'!$RX$1,0)</f>
        <v>#REF!</v>
      </c>
      <c r="Y234" s="39"/>
      <c r="Z234" s="321" t="str">
        <f t="shared" si="40"/>
        <v>#REF!</v>
      </c>
      <c r="AA234" s="39"/>
      <c r="AB234" s="321" t="str">
        <f>VLOOKUP($AO$73,'前々回集計'!$B:$UG,'前々回集計'!$RY$1,0)</f>
        <v>#REF!</v>
      </c>
      <c r="AC234" s="39"/>
      <c r="AD234" s="299"/>
      <c r="AE234" s="359"/>
      <c r="AF234" s="359"/>
      <c r="AG234" s="275"/>
      <c r="AH234" s="360" t="str">
        <f t="shared" si="41"/>
        <v>#REF!</v>
      </c>
      <c r="AI234" s="361" t="str">
        <f t="shared" si="42"/>
        <v>#REF!</v>
      </c>
      <c r="AJ234" s="361" t="str">
        <f t="shared" si="45"/>
        <v>#REF!</v>
      </c>
      <c r="AK234" s="361" t="str">
        <f t="shared" si="46"/>
        <v>#REF!</v>
      </c>
      <c r="AL234" s="362" t="str">
        <f t="shared" si="43"/>
        <v>#REF!</v>
      </c>
      <c r="AM234" s="363" t="str">
        <f t="shared" si="44"/>
        <v>#REF!</v>
      </c>
      <c r="AN234" s="302" t="str">
        <f t="shared" si="47"/>
        <v>#REF!</v>
      </c>
      <c r="AO234" s="364" t="str">
        <f t="shared" si="48"/>
        <v>#REF!</v>
      </c>
      <c r="AP234" s="150"/>
      <c r="AQ234" s="150"/>
      <c r="AR234" s="150"/>
      <c r="AS234" s="150"/>
      <c r="AT234" s="150"/>
      <c r="AU234" s="150"/>
      <c r="AV234" s="150"/>
      <c r="AW234" s="137"/>
      <c r="AX234" s="1"/>
      <c r="AY234" s="1"/>
      <c r="AZ234" s="1"/>
    </row>
    <row r="235" ht="37.5" customHeight="1">
      <c r="A235" s="1"/>
      <c r="B235" s="357" t="str">
        <f t="shared" si="35"/>
        <v>#REF!</v>
      </c>
      <c r="C235" s="357" t="str">
        <f t="shared" si="36"/>
        <v>#REF!</v>
      </c>
      <c r="D235" s="296">
        <v>31.0</v>
      </c>
      <c r="E235" s="298" t="str">
        <f>VLOOKUP($AO$73,'前回集計'!$B:$UG,'前回集計'!$RZ$1,0)</f>
        <v>#REF!</v>
      </c>
      <c r="F235" s="23"/>
      <c r="G235" s="298" t="str">
        <f>VLOOKUP($AO$73,'前回集計'!$B:$UG,'前回集計'!$SA$1,0)</f>
        <v>#REF!</v>
      </c>
      <c r="H235" s="23"/>
      <c r="I235" s="298" t="str">
        <f>VLOOKUP($AO$73,'前回集計'!$B:$UG,'前回集計'!$SB$1,0)</f>
        <v>#REF!</v>
      </c>
      <c r="J235" s="23"/>
      <c r="K235" s="298" t="str">
        <f t="shared" si="37"/>
        <v>#REF!</v>
      </c>
      <c r="L235" s="23"/>
      <c r="M235" s="298" t="str">
        <f>VLOOKUP($AO$73,'前回集計'!$B:$UG,'前回集計'!$SC$1,0)</f>
        <v>#REF!</v>
      </c>
      <c r="N235" s="23"/>
      <c r="O235" s="358"/>
      <c r="P235" s="5"/>
      <c r="Q235" s="357" t="str">
        <f t="shared" si="38"/>
        <v>#REF!</v>
      </c>
      <c r="R235" s="357" t="str">
        <f t="shared" si="39"/>
        <v>#REF!</v>
      </c>
      <c r="S235" s="296">
        <v>31.0</v>
      </c>
      <c r="T235" s="298" t="str">
        <f>VLOOKUP($AO$73,'前々回集計'!$B:$UG,'前々回集計'!$RZ$1,0)</f>
        <v>#REF!</v>
      </c>
      <c r="U235" s="23"/>
      <c r="V235" s="298" t="str">
        <f>VLOOKUP($AO$73,'前々回集計'!$B:$UG,'前々回集計'!$SA$1,0)</f>
        <v>#REF!</v>
      </c>
      <c r="W235" s="23"/>
      <c r="X235" s="298" t="str">
        <f>VLOOKUP($AO$73,'前々回集計'!$B:$UG,'前々回集計'!$SB$1,0)</f>
        <v>#REF!</v>
      </c>
      <c r="Y235" s="23"/>
      <c r="Z235" s="298" t="str">
        <f t="shared" si="40"/>
        <v>#REF!</v>
      </c>
      <c r="AA235" s="23"/>
      <c r="AB235" s="298" t="str">
        <f>VLOOKUP($AO$73,'前々回集計'!$B:$UG,'前々回集計'!$SC$1,0)</f>
        <v>#REF!</v>
      </c>
      <c r="AC235" s="23"/>
      <c r="AD235" s="299"/>
      <c r="AE235" s="359"/>
      <c r="AF235" s="359"/>
      <c r="AG235" s="275"/>
      <c r="AH235" s="360" t="str">
        <f t="shared" si="41"/>
        <v>#REF!</v>
      </c>
      <c r="AI235" s="361" t="str">
        <f t="shared" si="42"/>
        <v>#REF!</v>
      </c>
      <c r="AJ235" s="361" t="str">
        <f t="shared" si="45"/>
        <v>#REF!</v>
      </c>
      <c r="AK235" s="361" t="str">
        <f t="shared" si="46"/>
        <v>#REF!</v>
      </c>
      <c r="AL235" s="362" t="str">
        <f t="shared" si="43"/>
        <v>#REF!</v>
      </c>
      <c r="AM235" s="363" t="str">
        <f t="shared" si="44"/>
        <v>#REF!</v>
      </c>
      <c r="AN235" s="302" t="str">
        <f t="shared" si="47"/>
        <v>#REF!</v>
      </c>
      <c r="AO235" s="364" t="str">
        <f t="shared" si="48"/>
        <v>#REF!</v>
      </c>
      <c r="AP235" s="150"/>
      <c r="AQ235" s="150"/>
      <c r="AR235" s="150"/>
      <c r="AS235" s="150"/>
      <c r="AT235" s="150"/>
      <c r="AU235" s="150"/>
      <c r="AV235" s="150"/>
      <c r="AW235" s="137"/>
      <c r="AX235" s="1"/>
      <c r="AY235" s="1"/>
      <c r="AZ235" s="1"/>
    </row>
    <row r="236" ht="37.5" customHeight="1">
      <c r="A236" s="1"/>
      <c r="B236" s="357" t="str">
        <f t="shared" si="35"/>
        <v>#REF!</v>
      </c>
      <c r="C236" s="357" t="str">
        <f t="shared" si="36"/>
        <v>#REF!</v>
      </c>
      <c r="D236" s="311">
        <v>32.0</v>
      </c>
      <c r="E236" s="313" t="str">
        <f>VLOOKUP($AO$73,'前回集計'!$B:$UG,'前回集計'!$SD$1,0)</f>
        <v>#REF!</v>
      </c>
      <c r="F236" s="31"/>
      <c r="G236" s="313" t="str">
        <f>VLOOKUP($AO$73,'前回集計'!$B:$UG,'前回集計'!$SE$1,0)</f>
        <v>#REF!</v>
      </c>
      <c r="H236" s="31"/>
      <c r="I236" s="313" t="str">
        <f>VLOOKUP($AO$73,'前回集計'!$B:$UG,'前回集計'!$SF$1,0)</f>
        <v>#REF!</v>
      </c>
      <c r="J236" s="31"/>
      <c r="K236" s="313" t="str">
        <f t="shared" si="37"/>
        <v>#REF!</v>
      </c>
      <c r="L236" s="31"/>
      <c r="M236" s="313" t="str">
        <f>VLOOKUP($AO$73,'前回集計'!$B:$UG,'前回集計'!$SG$1,0)</f>
        <v>#REF!</v>
      </c>
      <c r="N236" s="31"/>
      <c r="O236" s="358"/>
      <c r="P236" s="5"/>
      <c r="Q236" s="357" t="str">
        <f t="shared" si="38"/>
        <v>#REF!</v>
      </c>
      <c r="R236" s="357" t="str">
        <f t="shared" si="39"/>
        <v>#REF!</v>
      </c>
      <c r="S236" s="311">
        <v>32.0</v>
      </c>
      <c r="T236" s="313" t="str">
        <f>VLOOKUP($AO$73,'前々回集計'!$B:$UG,'前々回集計'!$SD$1,0)</f>
        <v>#REF!</v>
      </c>
      <c r="U236" s="31"/>
      <c r="V236" s="313" t="str">
        <f>VLOOKUP($AO$73,'前々回集計'!$B:$UG,'前々回集計'!$SE$1,0)</f>
        <v>#REF!</v>
      </c>
      <c r="W236" s="31"/>
      <c r="X236" s="313" t="str">
        <f>VLOOKUP($AO$73,'前々回集計'!$B:$UG,'前々回集計'!$SF$1,0)</f>
        <v>#REF!</v>
      </c>
      <c r="Y236" s="31"/>
      <c r="Z236" s="313" t="str">
        <f t="shared" si="40"/>
        <v>#REF!</v>
      </c>
      <c r="AA236" s="31"/>
      <c r="AB236" s="313" t="str">
        <f>VLOOKUP($AO$73,'前々回集計'!$B:$UG,'前々回集計'!$SG$1,0)</f>
        <v>#REF!</v>
      </c>
      <c r="AC236" s="31"/>
      <c r="AD236" s="299"/>
      <c r="AE236" s="359"/>
      <c r="AF236" s="359"/>
      <c r="AG236" s="275"/>
      <c r="AH236" s="360" t="str">
        <f t="shared" si="41"/>
        <v>#REF!</v>
      </c>
      <c r="AI236" s="361" t="str">
        <f t="shared" si="42"/>
        <v>#REF!</v>
      </c>
      <c r="AJ236" s="361" t="str">
        <f t="shared" si="45"/>
        <v>#REF!</v>
      </c>
      <c r="AK236" s="361" t="str">
        <f t="shared" si="46"/>
        <v>#REF!</v>
      </c>
      <c r="AL236" s="362" t="str">
        <f t="shared" si="43"/>
        <v>#REF!</v>
      </c>
      <c r="AM236" s="363" t="str">
        <f t="shared" si="44"/>
        <v>#REF!</v>
      </c>
      <c r="AN236" s="302" t="str">
        <f t="shared" si="47"/>
        <v>#REF!</v>
      </c>
      <c r="AO236" s="364" t="str">
        <f t="shared" si="48"/>
        <v>#REF!</v>
      </c>
      <c r="AP236" s="150"/>
      <c r="AQ236" s="150"/>
      <c r="AR236" s="150"/>
      <c r="AS236" s="150"/>
      <c r="AT236" s="150"/>
      <c r="AU236" s="150"/>
      <c r="AV236" s="150"/>
      <c r="AW236" s="137"/>
      <c r="AX236" s="1"/>
      <c r="AY236" s="1"/>
      <c r="AZ236" s="1"/>
    </row>
    <row r="237" ht="37.5" customHeight="1">
      <c r="A237" s="1"/>
      <c r="B237" s="357" t="str">
        <f t="shared" si="35"/>
        <v>#REF!</v>
      </c>
      <c r="C237" s="357" t="str">
        <f t="shared" si="36"/>
        <v>#REF!</v>
      </c>
      <c r="D237" s="311">
        <v>33.0</v>
      </c>
      <c r="E237" s="313" t="str">
        <f>VLOOKUP($AO$73,'前回集計'!$B:$UG,'前回集計'!$SH$1,0)</f>
        <v>#REF!</v>
      </c>
      <c r="F237" s="31"/>
      <c r="G237" s="313" t="str">
        <f>VLOOKUP($AO$73,'前回集計'!$B:$UG,'前回集計'!$SI$1,0)</f>
        <v>#REF!</v>
      </c>
      <c r="H237" s="31"/>
      <c r="I237" s="313" t="str">
        <f>VLOOKUP($AO$73,'前回集計'!$B:$UG,'前回集計'!$SJ$1,0)</f>
        <v>#REF!</v>
      </c>
      <c r="J237" s="31"/>
      <c r="K237" s="313" t="str">
        <f t="shared" si="37"/>
        <v>#REF!</v>
      </c>
      <c r="L237" s="31"/>
      <c r="M237" s="313" t="str">
        <f>VLOOKUP($AO$73,'前回集計'!$B:$UG,'前回集計'!$SK$1,0)</f>
        <v>#REF!</v>
      </c>
      <c r="N237" s="31"/>
      <c r="O237" s="358"/>
      <c r="P237" s="5"/>
      <c r="Q237" s="357" t="str">
        <f t="shared" si="38"/>
        <v>#REF!</v>
      </c>
      <c r="R237" s="357" t="str">
        <f t="shared" si="39"/>
        <v>#REF!</v>
      </c>
      <c r="S237" s="311">
        <v>33.0</v>
      </c>
      <c r="T237" s="313" t="str">
        <f>VLOOKUP($AO$73,'前々回集計'!$B:$UG,'前々回集計'!$SH$1,0)</f>
        <v>#REF!</v>
      </c>
      <c r="U237" s="31"/>
      <c r="V237" s="313" t="str">
        <f>VLOOKUP($AO$73,'前々回集計'!$B:$UG,'前々回集計'!$SI$1,0)</f>
        <v>#REF!</v>
      </c>
      <c r="W237" s="31"/>
      <c r="X237" s="313" t="str">
        <f>VLOOKUP($AO$73,'前々回集計'!$B:$UG,'前々回集計'!$SJ$1,0)</f>
        <v>#REF!</v>
      </c>
      <c r="Y237" s="31"/>
      <c r="Z237" s="313" t="str">
        <f t="shared" si="40"/>
        <v>#REF!</v>
      </c>
      <c r="AA237" s="31"/>
      <c r="AB237" s="313" t="str">
        <f>VLOOKUP($AO$73,'前々回集計'!$B:$UG,'前々回集計'!$SK$1,0)</f>
        <v>#REF!</v>
      </c>
      <c r="AC237" s="31"/>
      <c r="AD237" s="299"/>
      <c r="AE237" s="359"/>
      <c r="AF237" s="359"/>
      <c r="AG237" s="275"/>
      <c r="AH237" s="360" t="str">
        <f t="shared" si="41"/>
        <v>#REF!</v>
      </c>
      <c r="AI237" s="361" t="str">
        <f t="shared" si="42"/>
        <v>#REF!</v>
      </c>
      <c r="AJ237" s="361" t="str">
        <f t="shared" si="45"/>
        <v>#REF!</v>
      </c>
      <c r="AK237" s="361" t="str">
        <f t="shared" si="46"/>
        <v>#REF!</v>
      </c>
      <c r="AL237" s="362" t="str">
        <f t="shared" si="43"/>
        <v>#REF!</v>
      </c>
      <c r="AM237" s="363" t="str">
        <f t="shared" si="44"/>
        <v>#REF!</v>
      </c>
      <c r="AN237" s="302" t="str">
        <f t="shared" si="47"/>
        <v>#REF!</v>
      </c>
      <c r="AO237" s="364" t="str">
        <f t="shared" si="48"/>
        <v>#REF!</v>
      </c>
      <c r="AP237" s="150"/>
      <c r="AQ237" s="150"/>
      <c r="AR237" s="150"/>
      <c r="AS237" s="150"/>
      <c r="AT237" s="150"/>
      <c r="AU237" s="150"/>
      <c r="AV237" s="150"/>
      <c r="AW237" s="137"/>
      <c r="AX237" s="1"/>
      <c r="AY237" s="1"/>
      <c r="AZ237" s="1"/>
    </row>
    <row r="238" ht="37.5" customHeight="1">
      <c r="A238" s="1"/>
      <c r="B238" s="357" t="str">
        <f t="shared" si="35"/>
        <v>#REF!</v>
      </c>
      <c r="C238" s="357" t="str">
        <f t="shared" si="36"/>
        <v>#REF!</v>
      </c>
      <c r="D238" s="311">
        <v>34.0</v>
      </c>
      <c r="E238" s="313" t="str">
        <f>VLOOKUP($AO$73,'前回集計'!$B:$UG,'前回集計'!$SL$1,0)</f>
        <v>#REF!</v>
      </c>
      <c r="F238" s="31"/>
      <c r="G238" s="313" t="str">
        <f>VLOOKUP($AO$73,'前回集計'!$B:$UG,'前回集計'!$SM$1,0)</f>
        <v>#REF!</v>
      </c>
      <c r="H238" s="31"/>
      <c r="I238" s="313" t="str">
        <f>VLOOKUP($AO$73,'前回集計'!$B:$UG,'前回集計'!$SN$1,0)</f>
        <v>#REF!</v>
      </c>
      <c r="J238" s="31"/>
      <c r="K238" s="313" t="str">
        <f t="shared" si="37"/>
        <v>#REF!</v>
      </c>
      <c r="L238" s="31"/>
      <c r="M238" s="313" t="str">
        <f>VLOOKUP($AO$73,'前回集計'!$B:$UG,'前回集計'!$SO$1,0)</f>
        <v>#REF!</v>
      </c>
      <c r="N238" s="31"/>
      <c r="O238" s="358"/>
      <c r="P238" s="5"/>
      <c r="Q238" s="357" t="str">
        <f t="shared" si="38"/>
        <v>#REF!</v>
      </c>
      <c r="R238" s="357" t="str">
        <f t="shared" si="39"/>
        <v>#REF!</v>
      </c>
      <c r="S238" s="311">
        <v>34.0</v>
      </c>
      <c r="T238" s="313" t="str">
        <f>VLOOKUP($AO$73,'前々回集計'!$B:$UG,'前々回集計'!$SL$1,0)</f>
        <v>#REF!</v>
      </c>
      <c r="U238" s="31"/>
      <c r="V238" s="313" t="str">
        <f>VLOOKUP($AO$73,'前々回集計'!$B:$UG,'前々回集計'!$SM$1,0)</f>
        <v>#REF!</v>
      </c>
      <c r="W238" s="31"/>
      <c r="X238" s="313" t="str">
        <f>VLOOKUP($AO$73,'前々回集計'!$B:$UG,'前々回集計'!$SN$1,0)</f>
        <v>#REF!</v>
      </c>
      <c r="Y238" s="31"/>
      <c r="Z238" s="313" t="str">
        <f t="shared" si="40"/>
        <v>#REF!</v>
      </c>
      <c r="AA238" s="31"/>
      <c r="AB238" s="313" t="str">
        <f>VLOOKUP($AO$73,'前々回集計'!$B:$UG,'前々回集計'!$SO$1,0)</f>
        <v>#REF!</v>
      </c>
      <c r="AC238" s="31"/>
      <c r="AD238" s="299"/>
      <c r="AE238" s="359"/>
      <c r="AF238" s="359"/>
      <c r="AG238" s="275"/>
      <c r="AH238" s="360" t="str">
        <f t="shared" si="41"/>
        <v>#REF!</v>
      </c>
      <c r="AI238" s="361" t="str">
        <f t="shared" si="42"/>
        <v>#REF!</v>
      </c>
      <c r="AJ238" s="361" t="str">
        <f t="shared" si="45"/>
        <v>#REF!</v>
      </c>
      <c r="AK238" s="361" t="str">
        <f t="shared" si="46"/>
        <v>#REF!</v>
      </c>
      <c r="AL238" s="362" t="str">
        <f t="shared" si="43"/>
        <v>#REF!</v>
      </c>
      <c r="AM238" s="363" t="str">
        <f t="shared" si="44"/>
        <v>#REF!</v>
      </c>
      <c r="AN238" s="302" t="str">
        <f t="shared" si="47"/>
        <v>#REF!</v>
      </c>
      <c r="AO238" s="364" t="str">
        <f t="shared" si="48"/>
        <v>#REF!</v>
      </c>
      <c r="AP238" s="150"/>
      <c r="AQ238" s="150"/>
      <c r="AR238" s="150"/>
      <c r="AS238" s="150"/>
      <c r="AT238" s="150"/>
      <c r="AU238" s="150"/>
      <c r="AV238" s="150"/>
      <c r="AW238" s="137"/>
      <c r="AX238" s="1"/>
      <c r="AY238" s="1"/>
      <c r="AZ238" s="1"/>
    </row>
    <row r="239" ht="37.5" customHeight="1">
      <c r="A239" s="1"/>
      <c r="B239" s="357" t="str">
        <f t="shared" si="35"/>
        <v>#REF!</v>
      </c>
      <c r="C239" s="357" t="str">
        <f t="shared" si="36"/>
        <v>#REF!</v>
      </c>
      <c r="D239" s="319">
        <v>35.0</v>
      </c>
      <c r="E239" s="321" t="str">
        <f>VLOOKUP($AO$73,'前回集計'!$B:$UG,'前回集計'!$SP$1,0)</f>
        <v>#REF!</v>
      </c>
      <c r="F239" s="39"/>
      <c r="G239" s="321" t="str">
        <f>VLOOKUP($AO$73,'前回集計'!$B:$UG,'前回集計'!$SQ$1,0)</f>
        <v>#REF!</v>
      </c>
      <c r="H239" s="39"/>
      <c r="I239" s="321" t="str">
        <f>VLOOKUP($AO$73,'前回集計'!$B:$UG,'前回集計'!$SR$1,0)</f>
        <v>#REF!</v>
      </c>
      <c r="J239" s="39"/>
      <c r="K239" s="321" t="str">
        <f t="shared" si="37"/>
        <v>#REF!</v>
      </c>
      <c r="L239" s="39"/>
      <c r="M239" s="321" t="str">
        <f>VLOOKUP($AO$73,'前回集計'!$B:$UG,'前回集計'!$SS$1,0)</f>
        <v>#REF!</v>
      </c>
      <c r="N239" s="39"/>
      <c r="O239" s="358"/>
      <c r="P239" s="5"/>
      <c r="Q239" s="357" t="str">
        <f t="shared" si="38"/>
        <v>#REF!</v>
      </c>
      <c r="R239" s="357" t="str">
        <f t="shared" si="39"/>
        <v>#REF!</v>
      </c>
      <c r="S239" s="319">
        <v>35.0</v>
      </c>
      <c r="T239" s="321" t="str">
        <f>VLOOKUP($AO$73,'前々回集計'!$B:$UG,'前々回集計'!$SP$1,0)</f>
        <v>#REF!</v>
      </c>
      <c r="U239" s="39"/>
      <c r="V239" s="321" t="str">
        <f>VLOOKUP($AO$73,'前々回集計'!$B:$UG,'前々回集計'!$SQ$1,0)</f>
        <v>#REF!</v>
      </c>
      <c r="W239" s="39"/>
      <c r="X239" s="321" t="str">
        <f>VLOOKUP($AO$73,'前々回集計'!$B:$UG,'前々回集計'!$SR$1,0)</f>
        <v>#REF!</v>
      </c>
      <c r="Y239" s="39"/>
      <c r="Z239" s="321" t="str">
        <f t="shared" si="40"/>
        <v>#REF!</v>
      </c>
      <c r="AA239" s="39"/>
      <c r="AB239" s="321" t="str">
        <f>VLOOKUP($AO$73,'前々回集計'!$B:$UG,'前々回集計'!$SS$1,0)</f>
        <v>#REF!</v>
      </c>
      <c r="AC239" s="39"/>
      <c r="AD239" s="299"/>
      <c r="AE239" s="359"/>
      <c r="AF239" s="359"/>
      <c r="AG239" s="275"/>
      <c r="AH239" s="360" t="str">
        <f t="shared" si="41"/>
        <v>#REF!</v>
      </c>
      <c r="AI239" s="361" t="str">
        <f t="shared" si="42"/>
        <v>#REF!</v>
      </c>
      <c r="AJ239" s="361" t="str">
        <f t="shared" si="45"/>
        <v>#REF!</v>
      </c>
      <c r="AK239" s="361" t="str">
        <f t="shared" si="46"/>
        <v>#REF!</v>
      </c>
      <c r="AL239" s="362" t="str">
        <f t="shared" si="43"/>
        <v>#REF!</v>
      </c>
      <c r="AM239" s="363" t="str">
        <f t="shared" si="44"/>
        <v>#REF!</v>
      </c>
      <c r="AN239" s="302" t="str">
        <f t="shared" si="47"/>
        <v>#REF!</v>
      </c>
      <c r="AO239" s="364" t="str">
        <f t="shared" si="48"/>
        <v>#REF!</v>
      </c>
      <c r="AP239" s="150"/>
      <c r="AQ239" s="150"/>
      <c r="AR239" s="150"/>
      <c r="AS239" s="150"/>
      <c r="AT239" s="150"/>
      <c r="AU239" s="150"/>
      <c r="AV239" s="150"/>
      <c r="AW239" s="137"/>
      <c r="AX239" s="1"/>
      <c r="AY239" s="1"/>
      <c r="AZ239" s="1"/>
    </row>
    <row r="240" ht="37.5" customHeight="1">
      <c r="A240" s="1"/>
      <c r="B240" s="357" t="str">
        <f t="shared" si="35"/>
        <v>#REF!</v>
      </c>
      <c r="C240" s="357" t="str">
        <f t="shared" si="36"/>
        <v>#REF!</v>
      </c>
      <c r="D240" s="296">
        <v>36.0</v>
      </c>
      <c r="E240" s="298" t="str">
        <f>VLOOKUP($AO$73,'前回集計'!$B:$UG,'前回集計'!$ST$1,0)</f>
        <v>#REF!</v>
      </c>
      <c r="F240" s="23"/>
      <c r="G240" s="298" t="str">
        <f>VLOOKUP($AO$73,'前回集計'!$B:$UG,'前回集計'!$SU$1,0)</f>
        <v>#REF!</v>
      </c>
      <c r="H240" s="23"/>
      <c r="I240" s="298" t="str">
        <f>VLOOKUP($AO$73,'前回集計'!$B:$UG,'前回集計'!$SV$1,0)</f>
        <v>#REF!</v>
      </c>
      <c r="J240" s="23"/>
      <c r="K240" s="298" t="str">
        <f t="shared" si="37"/>
        <v>#REF!</v>
      </c>
      <c r="L240" s="23"/>
      <c r="M240" s="298" t="str">
        <f>VLOOKUP($AO$73,'前回集計'!$B:$UG,'前回集計'!$SW$1,0)</f>
        <v>#REF!</v>
      </c>
      <c r="N240" s="23"/>
      <c r="O240" s="358"/>
      <c r="P240" s="5"/>
      <c r="Q240" s="357" t="str">
        <f t="shared" si="38"/>
        <v>#REF!</v>
      </c>
      <c r="R240" s="357" t="str">
        <f t="shared" si="39"/>
        <v>#REF!</v>
      </c>
      <c r="S240" s="296">
        <v>36.0</v>
      </c>
      <c r="T240" s="298" t="str">
        <f>VLOOKUP($AO$73,'前々回集計'!$B:$UG,'前々回集計'!$ST$1,0)</f>
        <v>#REF!</v>
      </c>
      <c r="U240" s="23"/>
      <c r="V240" s="298" t="str">
        <f>VLOOKUP($AO$73,'前々回集計'!$B:$UG,'前々回集計'!$SU$1,0)</f>
        <v>#REF!</v>
      </c>
      <c r="W240" s="23"/>
      <c r="X240" s="298" t="str">
        <f>VLOOKUP($AO$73,'前々回集計'!$B:$UG,'前々回集計'!$SV$1,0)</f>
        <v>#REF!</v>
      </c>
      <c r="Y240" s="23"/>
      <c r="Z240" s="298" t="str">
        <f t="shared" si="40"/>
        <v>#REF!</v>
      </c>
      <c r="AA240" s="23"/>
      <c r="AB240" s="298" t="str">
        <f>VLOOKUP($AO$73,'前々回集計'!$B:$UG,'前々回集計'!$SW$1,0)</f>
        <v>#REF!</v>
      </c>
      <c r="AC240" s="23"/>
      <c r="AD240" s="299"/>
      <c r="AE240" s="359"/>
      <c r="AF240" s="359"/>
      <c r="AG240" s="275"/>
      <c r="AH240" s="360" t="str">
        <f t="shared" si="41"/>
        <v>#REF!</v>
      </c>
      <c r="AI240" s="361" t="str">
        <f t="shared" si="42"/>
        <v>#REF!</v>
      </c>
      <c r="AJ240" s="361" t="str">
        <f t="shared" si="45"/>
        <v>#REF!</v>
      </c>
      <c r="AK240" s="361" t="str">
        <f t="shared" si="46"/>
        <v>#REF!</v>
      </c>
      <c r="AL240" s="362" t="str">
        <f t="shared" si="43"/>
        <v>#REF!</v>
      </c>
      <c r="AM240" s="363" t="str">
        <f t="shared" si="44"/>
        <v>#REF!</v>
      </c>
      <c r="AN240" s="302" t="str">
        <f t="shared" si="47"/>
        <v>#REF!</v>
      </c>
      <c r="AO240" s="364" t="str">
        <f t="shared" si="48"/>
        <v>#REF!</v>
      </c>
      <c r="AP240" s="150"/>
      <c r="AQ240" s="150"/>
      <c r="AR240" s="150"/>
      <c r="AS240" s="150"/>
      <c r="AT240" s="150"/>
      <c r="AU240" s="150"/>
      <c r="AV240" s="150"/>
      <c r="AW240" s="137"/>
      <c r="AX240" s="1"/>
      <c r="AY240" s="1"/>
      <c r="AZ240" s="1"/>
    </row>
    <row r="241" ht="37.5" customHeight="1">
      <c r="A241" s="1"/>
      <c r="B241" s="357" t="str">
        <f t="shared" si="35"/>
        <v>#REF!</v>
      </c>
      <c r="C241" s="357" t="str">
        <f t="shared" si="36"/>
        <v>#REF!</v>
      </c>
      <c r="D241" s="311">
        <v>37.0</v>
      </c>
      <c r="E241" s="313" t="str">
        <f>VLOOKUP($AO$73,'前回集計'!$B:$UG,'前回集計'!$SX$1,0)</f>
        <v>#REF!</v>
      </c>
      <c r="F241" s="31"/>
      <c r="G241" s="313" t="str">
        <f>VLOOKUP($AO$73,'前回集計'!$B:$UG,'前回集計'!$SY$1,0)</f>
        <v>#REF!</v>
      </c>
      <c r="H241" s="31"/>
      <c r="I241" s="313" t="str">
        <f>VLOOKUP($AO$73,'前回集計'!$B:$UG,'前回集計'!$SZ$1,0)</f>
        <v>#REF!</v>
      </c>
      <c r="J241" s="31"/>
      <c r="K241" s="313" t="str">
        <f t="shared" si="37"/>
        <v>#REF!</v>
      </c>
      <c r="L241" s="31"/>
      <c r="M241" s="313" t="str">
        <f>VLOOKUP($AO$73,'前回集計'!$B:$UG,'前回集計'!$TA$1,0)</f>
        <v>#REF!</v>
      </c>
      <c r="N241" s="31"/>
      <c r="O241" s="358"/>
      <c r="P241" s="5"/>
      <c r="Q241" s="357" t="str">
        <f t="shared" si="38"/>
        <v>#REF!</v>
      </c>
      <c r="R241" s="357" t="str">
        <f t="shared" si="39"/>
        <v>#REF!</v>
      </c>
      <c r="S241" s="311">
        <v>37.0</v>
      </c>
      <c r="T241" s="313" t="str">
        <f>VLOOKUP($AO$73,'前々回集計'!$B:$UG,'前々回集計'!$SX$1,0)</f>
        <v>#REF!</v>
      </c>
      <c r="U241" s="31"/>
      <c r="V241" s="313" t="str">
        <f>VLOOKUP($AO$73,'前々回集計'!$B:$UG,'前々回集計'!$SY$1,0)</f>
        <v>#REF!</v>
      </c>
      <c r="W241" s="31"/>
      <c r="X241" s="313" t="str">
        <f>VLOOKUP($AO$73,'前々回集計'!$B:$UG,'前々回集計'!$SZ$1,0)</f>
        <v>#REF!</v>
      </c>
      <c r="Y241" s="31"/>
      <c r="Z241" s="313" t="str">
        <f t="shared" si="40"/>
        <v>#REF!</v>
      </c>
      <c r="AA241" s="31"/>
      <c r="AB241" s="313" t="str">
        <f>VLOOKUP($AO$73,'前々回集計'!$B:$UG,'前々回集計'!$TA$1,0)</f>
        <v>#REF!</v>
      </c>
      <c r="AC241" s="31"/>
      <c r="AD241" s="299"/>
      <c r="AE241" s="359"/>
      <c r="AF241" s="359"/>
      <c r="AG241" s="275"/>
      <c r="AH241" s="360" t="str">
        <f t="shared" si="41"/>
        <v>#REF!</v>
      </c>
      <c r="AI241" s="361" t="str">
        <f t="shared" si="42"/>
        <v>#REF!</v>
      </c>
      <c r="AJ241" s="361" t="str">
        <f t="shared" si="45"/>
        <v>#REF!</v>
      </c>
      <c r="AK241" s="361" t="str">
        <f t="shared" si="46"/>
        <v>#REF!</v>
      </c>
      <c r="AL241" s="362" t="str">
        <f t="shared" si="43"/>
        <v>#REF!</v>
      </c>
      <c r="AM241" s="363" t="str">
        <f t="shared" si="44"/>
        <v>#REF!</v>
      </c>
      <c r="AN241" s="302" t="str">
        <f t="shared" si="47"/>
        <v>#REF!</v>
      </c>
      <c r="AO241" s="364" t="str">
        <f t="shared" si="48"/>
        <v>#REF!</v>
      </c>
      <c r="AP241" s="150"/>
      <c r="AQ241" s="150"/>
      <c r="AR241" s="150"/>
      <c r="AS241" s="150"/>
      <c r="AT241" s="150"/>
      <c r="AU241" s="150"/>
      <c r="AV241" s="150"/>
      <c r="AW241" s="137"/>
      <c r="AX241" s="1"/>
      <c r="AY241" s="1"/>
      <c r="AZ241" s="1"/>
    </row>
    <row r="242" ht="37.5" customHeight="1">
      <c r="A242" s="1"/>
      <c r="B242" s="357" t="str">
        <f t="shared" si="35"/>
        <v>#REF!</v>
      </c>
      <c r="C242" s="357" t="str">
        <f t="shared" si="36"/>
        <v>#REF!</v>
      </c>
      <c r="D242" s="311">
        <v>38.0</v>
      </c>
      <c r="E242" s="313" t="str">
        <f>VLOOKUP($AO$73,'前回集計'!$B:$UG,'前回集計'!$TB$1,0)</f>
        <v>#REF!</v>
      </c>
      <c r="F242" s="31"/>
      <c r="G242" s="313" t="str">
        <f>VLOOKUP($AO$73,'前回集計'!$B:$UG,'前回集計'!$TC$1,0)</f>
        <v>#REF!</v>
      </c>
      <c r="H242" s="31"/>
      <c r="I242" s="313" t="str">
        <f>VLOOKUP($AO$73,'前回集計'!$B:$UG,'前回集計'!$TD$1,0)</f>
        <v>#REF!</v>
      </c>
      <c r="J242" s="31"/>
      <c r="K242" s="313" t="str">
        <f t="shared" si="37"/>
        <v>#REF!</v>
      </c>
      <c r="L242" s="31"/>
      <c r="M242" s="313" t="str">
        <f>VLOOKUP($AO$73,'前回集計'!$B:$UG,'前回集計'!$TE$1,0)</f>
        <v>#REF!</v>
      </c>
      <c r="N242" s="31"/>
      <c r="O242" s="358"/>
      <c r="P242" s="5"/>
      <c r="Q242" s="357" t="str">
        <f t="shared" si="38"/>
        <v>#REF!</v>
      </c>
      <c r="R242" s="357" t="str">
        <f t="shared" si="39"/>
        <v>#REF!</v>
      </c>
      <c r="S242" s="311">
        <v>38.0</v>
      </c>
      <c r="T242" s="313" t="str">
        <f>VLOOKUP($AO$73,'前々回集計'!$B:$UG,'前々回集計'!$TB$1,0)</f>
        <v>#REF!</v>
      </c>
      <c r="U242" s="31"/>
      <c r="V242" s="313" t="str">
        <f>VLOOKUP($AO$73,'前々回集計'!$B:$UG,'前々回集計'!$TC$1,0)</f>
        <v>#REF!</v>
      </c>
      <c r="W242" s="31"/>
      <c r="X242" s="313" t="str">
        <f>VLOOKUP($AO$73,'前々回集計'!$B:$UG,'前々回集計'!$TD$1,0)</f>
        <v>#REF!</v>
      </c>
      <c r="Y242" s="31"/>
      <c r="Z242" s="313" t="str">
        <f t="shared" si="40"/>
        <v>#REF!</v>
      </c>
      <c r="AA242" s="31"/>
      <c r="AB242" s="313" t="str">
        <f>VLOOKUP($AO$73,'前々回集計'!$B:$UG,'前々回集計'!$TE$1,0)</f>
        <v>#REF!</v>
      </c>
      <c r="AC242" s="31"/>
      <c r="AD242" s="299"/>
      <c r="AE242" s="359"/>
      <c r="AF242" s="359"/>
      <c r="AG242" s="275"/>
      <c r="AH242" s="360" t="str">
        <f t="shared" si="41"/>
        <v>#REF!</v>
      </c>
      <c r="AI242" s="361" t="str">
        <f t="shared" si="42"/>
        <v>#REF!</v>
      </c>
      <c r="AJ242" s="361" t="str">
        <f t="shared" si="45"/>
        <v>#REF!</v>
      </c>
      <c r="AK242" s="361" t="str">
        <f t="shared" si="46"/>
        <v>#REF!</v>
      </c>
      <c r="AL242" s="362" t="str">
        <f t="shared" si="43"/>
        <v>#REF!</v>
      </c>
      <c r="AM242" s="363" t="str">
        <f t="shared" si="44"/>
        <v>#REF!</v>
      </c>
      <c r="AN242" s="302" t="str">
        <f t="shared" si="47"/>
        <v>#REF!</v>
      </c>
      <c r="AO242" s="364" t="str">
        <f t="shared" si="48"/>
        <v>#REF!</v>
      </c>
      <c r="AP242" s="150"/>
      <c r="AQ242" s="150"/>
      <c r="AR242" s="150"/>
      <c r="AS242" s="150"/>
      <c r="AT242" s="150"/>
      <c r="AU242" s="150"/>
      <c r="AV242" s="150"/>
      <c r="AW242" s="137"/>
      <c r="AX242" s="1"/>
      <c r="AY242" s="1"/>
      <c r="AZ242" s="1"/>
    </row>
    <row r="243" ht="37.5" customHeight="1">
      <c r="A243" s="1"/>
      <c r="B243" s="357" t="str">
        <f t="shared" si="35"/>
        <v>#REF!</v>
      </c>
      <c r="C243" s="357" t="str">
        <f t="shared" si="36"/>
        <v>#REF!</v>
      </c>
      <c r="D243" s="311">
        <v>39.0</v>
      </c>
      <c r="E243" s="313" t="str">
        <f>VLOOKUP($AO$73,'前回集計'!$B:$UG,'前回集計'!$TF$1,0)</f>
        <v>#REF!</v>
      </c>
      <c r="F243" s="31"/>
      <c r="G243" s="313" t="str">
        <f>VLOOKUP($AO$73,'前回集計'!$B:$UG,'前回集計'!$TG$1,0)</f>
        <v>#REF!</v>
      </c>
      <c r="H243" s="31"/>
      <c r="I243" s="313" t="str">
        <f>VLOOKUP($AO$73,'前回集計'!$B:$UG,'前回集計'!$TH$1,0)</f>
        <v>#REF!</v>
      </c>
      <c r="J243" s="31"/>
      <c r="K243" s="313" t="str">
        <f t="shared" si="37"/>
        <v>#REF!</v>
      </c>
      <c r="L243" s="31"/>
      <c r="M243" s="313" t="str">
        <f>VLOOKUP($AO$73,'前回集計'!$B:$UG,'前回集計'!$TI$1,0)</f>
        <v>#REF!</v>
      </c>
      <c r="N243" s="31"/>
      <c r="O243" s="358"/>
      <c r="P243" s="5"/>
      <c r="Q243" s="357" t="str">
        <f t="shared" si="38"/>
        <v>#REF!</v>
      </c>
      <c r="R243" s="357" t="str">
        <f t="shared" si="39"/>
        <v>#REF!</v>
      </c>
      <c r="S243" s="311">
        <v>39.0</v>
      </c>
      <c r="T243" s="313" t="str">
        <f>VLOOKUP($AO$73,'前々回集計'!$B:$UG,'前々回集計'!$TF$1,0)</f>
        <v>#REF!</v>
      </c>
      <c r="U243" s="31"/>
      <c r="V243" s="313" t="str">
        <f>VLOOKUP($AO$73,'前々回集計'!$B:$UG,'前々回集計'!$TG$1,0)</f>
        <v>#REF!</v>
      </c>
      <c r="W243" s="31"/>
      <c r="X243" s="313" t="str">
        <f>VLOOKUP($AO$73,'前々回集計'!$B:$UG,'前々回集計'!$TH$1,0)</f>
        <v>#REF!</v>
      </c>
      <c r="Y243" s="31"/>
      <c r="Z243" s="313" t="str">
        <f t="shared" si="40"/>
        <v>#REF!</v>
      </c>
      <c r="AA243" s="31"/>
      <c r="AB243" s="313" t="str">
        <f>VLOOKUP($AO$73,'前々回集計'!$B:$UG,'前々回集計'!$TI$1,0)</f>
        <v>#REF!</v>
      </c>
      <c r="AC243" s="31"/>
      <c r="AD243" s="299"/>
      <c r="AE243" s="359"/>
      <c r="AF243" s="359"/>
      <c r="AG243" s="275"/>
      <c r="AH243" s="360" t="str">
        <f t="shared" si="41"/>
        <v>#REF!</v>
      </c>
      <c r="AI243" s="361" t="str">
        <f t="shared" si="42"/>
        <v>#REF!</v>
      </c>
      <c r="AJ243" s="361" t="str">
        <f t="shared" si="45"/>
        <v>#REF!</v>
      </c>
      <c r="AK243" s="361" t="str">
        <f t="shared" si="46"/>
        <v>#REF!</v>
      </c>
      <c r="AL243" s="362" t="str">
        <f t="shared" si="43"/>
        <v>#REF!</v>
      </c>
      <c r="AM243" s="363" t="str">
        <f t="shared" si="44"/>
        <v>#REF!</v>
      </c>
      <c r="AN243" s="302" t="str">
        <f t="shared" si="47"/>
        <v>#REF!</v>
      </c>
      <c r="AO243" s="364" t="str">
        <f t="shared" si="48"/>
        <v>#REF!</v>
      </c>
      <c r="AP243" s="150"/>
      <c r="AQ243" s="150"/>
      <c r="AR243" s="150"/>
      <c r="AS243" s="150"/>
      <c r="AT243" s="150"/>
      <c r="AU243" s="150"/>
      <c r="AV243" s="150"/>
      <c r="AW243" s="137"/>
      <c r="AX243" s="1"/>
      <c r="AY243" s="1"/>
      <c r="AZ243" s="1"/>
    </row>
    <row r="244" ht="37.5" customHeight="1">
      <c r="A244" s="1"/>
      <c r="B244" s="357" t="str">
        <f t="shared" si="35"/>
        <v>#REF!</v>
      </c>
      <c r="C244" s="357" t="str">
        <f t="shared" si="36"/>
        <v>#REF!</v>
      </c>
      <c r="D244" s="319">
        <v>40.0</v>
      </c>
      <c r="E244" s="321" t="str">
        <f>VLOOKUP($AO$73,'前回集計'!$B:$UG,'前回集計'!$TJ$1,0)</f>
        <v>#REF!</v>
      </c>
      <c r="F244" s="39"/>
      <c r="G244" s="321" t="str">
        <f>VLOOKUP($AO$73,'前回集計'!$B:$UG,'前回集計'!$TK$1,0)</f>
        <v>#REF!</v>
      </c>
      <c r="H244" s="39"/>
      <c r="I244" s="321" t="str">
        <f>VLOOKUP($AO$73,'前回集計'!$B:$UG,'前回集計'!$TL$1,0)</f>
        <v>#REF!</v>
      </c>
      <c r="J244" s="39"/>
      <c r="K244" s="321" t="str">
        <f t="shared" si="37"/>
        <v>#REF!</v>
      </c>
      <c r="L244" s="39"/>
      <c r="M244" s="321" t="str">
        <f>VLOOKUP($AO$73,'前回集計'!$B:$UG,'前回集計'!$TM$1,0)</f>
        <v>#REF!</v>
      </c>
      <c r="N244" s="39"/>
      <c r="O244" s="358"/>
      <c r="P244" s="5"/>
      <c r="Q244" s="357" t="str">
        <f t="shared" si="38"/>
        <v>#REF!</v>
      </c>
      <c r="R244" s="357" t="str">
        <f t="shared" si="39"/>
        <v>#REF!</v>
      </c>
      <c r="S244" s="319">
        <v>40.0</v>
      </c>
      <c r="T244" s="321" t="str">
        <f>VLOOKUP($AO$73,'前々回集計'!$B:$UG,'前々回集計'!$TJ$1,0)</f>
        <v>#REF!</v>
      </c>
      <c r="U244" s="39"/>
      <c r="V244" s="321" t="str">
        <f>VLOOKUP($AO$73,'前々回集計'!$B:$UG,'前々回集計'!$TK$1,0)</f>
        <v>#REF!</v>
      </c>
      <c r="W244" s="39"/>
      <c r="X244" s="321" t="str">
        <f>VLOOKUP($AO$73,'前々回集計'!$B:$UG,'前々回集計'!$TL$1,0)</f>
        <v>#REF!</v>
      </c>
      <c r="Y244" s="39"/>
      <c r="Z244" s="321" t="str">
        <f t="shared" si="40"/>
        <v>#REF!</v>
      </c>
      <c r="AA244" s="39"/>
      <c r="AB244" s="321" t="str">
        <f>VLOOKUP($AO$73,'前々回集計'!$B:$UG,'前々回集計'!$TM$1,0)</f>
        <v>#REF!</v>
      </c>
      <c r="AC244" s="39"/>
      <c r="AD244" s="299"/>
      <c r="AE244" s="359"/>
      <c r="AF244" s="359"/>
      <c r="AG244" s="275"/>
      <c r="AH244" s="360" t="str">
        <f t="shared" si="41"/>
        <v>#REF!</v>
      </c>
      <c r="AI244" s="361" t="str">
        <f t="shared" si="42"/>
        <v>#REF!</v>
      </c>
      <c r="AJ244" s="361" t="str">
        <f t="shared" si="45"/>
        <v>#REF!</v>
      </c>
      <c r="AK244" s="361" t="str">
        <f t="shared" si="46"/>
        <v>#REF!</v>
      </c>
      <c r="AL244" s="362" t="str">
        <f t="shared" si="43"/>
        <v>#REF!</v>
      </c>
      <c r="AM244" s="363" t="str">
        <f t="shared" si="44"/>
        <v>#REF!</v>
      </c>
      <c r="AN244" s="302" t="str">
        <f t="shared" si="47"/>
        <v>#REF!</v>
      </c>
      <c r="AO244" s="364" t="str">
        <f t="shared" si="48"/>
        <v>#REF!</v>
      </c>
      <c r="AP244" s="150"/>
      <c r="AQ244" s="150"/>
      <c r="AR244" s="150"/>
      <c r="AS244" s="150"/>
      <c r="AT244" s="150"/>
      <c r="AU244" s="150"/>
      <c r="AV244" s="150"/>
      <c r="AW244" s="137"/>
      <c r="AX244" s="1"/>
      <c r="AY244" s="1"/>
      <c r="AZ244" s="1"/>
    </row>
    <row r="245" ht="37.5" customHeight="1">
      <c r="A245" s="1"/>
      <c r="B245" s="357" t="str">
        <f t="shared" si="35"/>
        <v>#REF!</v>
      </c>
      <c r="C245" s="357" t="str">
        <f t="shared" si="36"/>
        <v>#REF!</v>
      </c>
      <c r="D245" s="296">
        <v>41.0</v>
      </c>
      <c r="E245" s="298" t="str">
        <f>VLOOKUP($AO$73,'前回集計'!$B:$UG,'前回集計'!$TN$1,0)</f>
        <v>#REF!</v>
      </c>
      <c r="F245" s="23"/>
      <c r="G245" s="298" t="str">
        <f>VLOOKUP($AO$73,'前回集計'!$B:$UG,'前回集計'!$TO$1,0)</f>
        <v>#REF!</v>
      </c>
      <c r="H245" s="23"/>
      <c r="I245" s="298" t="str">
        <f>VLOOKUP($AO$73,'前回集計'!$B:$UG,'前回集計'!$TP$1,0)</f>
        <v>#REF!</v>
      </c>
      <c r="J245" s="23"/>
      <c r="K245" s="298" t="str">
        <f t="shared" si="37"/>
        <v>#REF!</v>
      </c>
      <c r="L245" s="23"/>
      <c r="M245" s="298" t="str">
        <f>VLOOKUP($AO$73,'前回集計'!$B:$UG,'前回集計'!$TQ$1,0)</f>
        <v>#REF!</v>
      </c>
      <c r="N245" s="23"/>
      <c r="O245" s="358"/>
      <c r="P245" s="5"/>
      <c r="Q245" s="357" t="str">
        <f t="shared" si="38"/>
        <v>#REF!</v>
      </c>
      <c r="R245" s="357" t="str">
        <f t="shared" si="39"/>
        <v>#REF!</v>
      </c>
      <c r="S245" s="296">
        <v>41.0</v>
      </c>
      <c r="T245" s="298" t="str">
        <f>VLOOKUP($AO$73,'前々回集計'!$B:$UG,'前々回集計'!$TN$1,0)</f>
        <v>#REF!</v>
      </c>
      <c r="U245" s="23"/>
      <c r="V245" s="298" t="str">
        <f>VLOOKUP($AO$73,'前々回集計'!$B:$UG,'前々回集計'!$TO$1,0)</f>
        <v>#REF!</v>
      </c>
      <c r="W245" s="23"/>
      <c r="X245" s="298" t="str">
        <f>VLOOKUP($AO$73,'前々回集計'!$B:$UG,'前々回集計'!$TP$1,0)</f>
        <v>#REF!</v>
      </c>
      <c r="Y245" s="23"/>
      <c r="Z245" s="298" t="str">
        <f t="shared" si="40"/>
        <v>#REF!</v>
      </c>
      <c r="AA245" s="23"/>
      <c r="AB245" s="298" t="str">
        <f>VLOOKUP($AO$73,'前々回集計'!$B:$UG,'前々回集計'!$TQ$1,0)</f>
        <v>#REF!</v>
      </c>
      <c r="AC245" s="23"/>
      <c r="AD245" s="299"/>
      <c r="AE245" s="359"/>
      <c r="AF245" s="359"/>
      <c r="AG245" s="275"/>
      <c r="AH245" s="360" t="str">
        <f t="shared" si="41"/>
        <v>#REF!</v>
      </c>
      <c r="AI245" s="361" t="str">
        <f t="shared" si="42"/>
        <v>#REF!</v>
      </c>
      <c r="AJ245" s="361" t="str">
        <f t="shared" si="45"/>
        <v>#REF!</v>
      </c>
      <c r="AK245" s="361" t="str">
        <f t="shared" si="46"/>
        <v>#REF!</v>
      </c>
      <c r="AL245" s="362" t="str">
        <f t="shared" si="43"/>
        <v>#REF!</v>
      </c>
      <c r="AM245" s="363" t="str">
        <f t="shared" si="44"/>
        <v>#REF!</v>
      </c>
      <c r="AN245" s="302" t="str">
        <f t="shared" si="47"/>
        <v>#REF!</v>
      </c>
      <c r="AO245" s="364" t="str">
        <f t="shared" si="48"/>
        <v>#REF!</v>
      </c>
      <c r="AP245" s="150"/>
      <c r="AQ245" s="150"/>
      <c r="AR245" s="150"/>
      <c r="AS245" s="150"/>
      <c r="AT245" s="150"/>
      <c r="AU245" s="150"/>
      <c r="AV245" s="150"/>
      <c r="AW245" s="137"/>
      <c r="AX245" s="1"/>
      <c r="AY245" s="1"/>
      <c r="AZ245" s="1"/>
    </row>
    <row r="246" ht="37.5" customHeight="1">
      <c r="A246" s="1"/>
      <c r="B246" s="357" t="str">
        <f t="shared" si="35"/>
        <v>#REF!</v>
      </c>
      <c r="C246" s="357" t="str">
        <f t="shared" si="36"/>
        <v>#REF!</v>
      </c>
      <c r="D246" s="311">
        <v>42.0</v>
      </c>
      <c r="E246" s="313" t="str">
        <f>VLOOKUP($AO$73,'前回集計'!$B:$UG,'前回集計'!$TR$1,0)</f>
        <v>#REF!</v>
      </c>
      <c r="F246" s="31"/>
      <c r="G246" s="313" t="str">
        <f>VLOOKUP($AO$73,'前回集計'!$B:$UG,'前回集計'!$TS$1,0)</f>
        <v>#REF!</v>
      </c>
      <c r="H246" s="31"/>
      <c r="I246" s="313" t="str">
        <f>VLOOKUP($AO$73,'前回集計'!$B:$UG,'前回集計'!$TT$1,0)</f>
        <v>#REF!</v>
      </c>
      <c r="J246" s="31"/>
      <c r="K246" s="313" t="str">
        <f t="shared" si="37"/>
        <v>#REF!</v>
      </c>
      <c r="L246" s="31"/>
      <c r="M246" s="313" t="str">
        <f>VLOOKUP($AO$73,'前回集計'!$B:$UG,'前回集計'!$TU$1,0)</f>
        <v>#REF!</v>
      </c>
      <c r="N246" s="31"/>
      <c r="O246" s="358"/>
      <c r="P246" s="5"/>
      <c r="Q246" s="357" t="str">
        <f t="shared" si="38"/>
        <v>#REF!</v>
      </c>
      <c r="R246" s="357" t="str">
        <f t="shared" si="39"/>
        <v>#REF!</v>
      </c>
      <c r="S246" s="311">
        <v>42.0</v>
      </c>
      <c r="T246" s="313" t="str">
        <f>VLOOKUP($AO$73,'前々回集計'!$B:$UG,'前々回集計'!$TR$1,0)</f>
        <v>#REF!</v>
      </c>
      <c r="U246" s="31"/>
      <c r="V246" s="313" t="str">
        <f>VLOOKUP($AO$73,'前々回集計'!$B:$UG,'前々回集計'!$TS$1,0)</f>
        <v>#REF!</v>
      </c>
      <c r="W246" s="31"/>
      <c r="X246" s="313" t="str">
        <f>VLOOKUP($AO$73,'前々回集計'!$B:$UG,'前々回集計'!$TT$1,0)</f>
        <v>#REF!</v>
      </c>
      <c r="Y246" s="31"/>
      <c r="Z246" s="313" t="str">
        <f t="shared" si="40"/>
        <v>#REF!</v>
      </c>
      <c r="AA246" s="31"/>
      <c r="AB246" s="313" t="str">
        <f>VLOOKUP($AO$73,'前々回集計'!$B:$UG,'前々回集計'!$TU$1,0)</f>
        <v>#REF!</v>
      </c>
      <c r="AC246" s="31"/>
      <c r="AD246" s="299"/>
      <c r="AE246" s="359"/>
      <c r="AF246" s="359"/>
      <c r="AG246" s="275"/>
      <c r="AH246" s="360" t="str">
        <f t="shared" si="41"/>
        <v>#REF!</v>
      </c>
      <c r="AI246" s="361" t="str">
        <f t="shared" si="42"/>
        <v>#REF!</v>
      </c>
      <c r="AJ246" s="361" t="str">
        <f t="shared" si="45"/>
        <v>#REF!</v>
      </c>
      <c r="AK246" s="361" t="str">
        <f t="shared" si="46"/>
        <v>#REF!</v>
      </c>
      <c r="AL246" s="362" t="str">
        <f t="shared" si="43"/>
        <v>#REF!</v>
      </c>
      <c r="AM246" s="363" t="str">
        <f t="shared" si="44"/>
        <v>#REF!</v>
      </c>
      <c r="AN246" s="302" t="str">
        <f t="shared" si="47"/>
        <v>#REF!</v>
      </c>
      <c r="AO246" s="364" t="str">
        <f t="shared" si="48"/>
        <v>#REF!</v>
      </c>
      <c r="AP246" s="150"/>
      <c r="AQ246" s="150"/>
      <c r="AR246" s="150"/>
      <c r="AS246" s="150"/>
      <c r="AT246" s="150"/>
      <c r="AU246" s="150"/>
      <c r="AV246" s="150"/>
      <c r="AW246" s="137"/>
      <c r="AX246" s="1"/>
      <c r="AY246" s="1"/>
      <c r="AZ246" s="1"/>
    </row>
    <row r="247" ht="37.5" customHeight="1">
      <c r="A247" s="1"/>
      <c r="B247" s="357" t="str">
        <f t="shared" si="35"/>
        <v>#REF!</v>
      </c>
      <c r="C247" s="357" t="str">
        <f t="shared" si="36"/>
        <v>#REF!</v>
      </c>
      <c r="D247" s="311">
        <v>43.0</v>
      </c>
      <c r="E247" s="313" t="str">
        <f>VLOOKUP($AO$73,'前回集計'!$B:$UG,'前回集計'!$TV$1,0)</f>
        <v>#REF!</v>
      </c>
      <c r="F247" s="31"/>
      <c r="G247" s="313" t="str">
        <f>VLOOKUP($AO$73,'前回集計'!$B:$UG,'前回集計'!$TW$1,0)</f>
        <v>#REF!</v>
      </c>
      <c r="H247" s="31"/>
      <c r="I247" s="313" t="str">
        <f>VLOOKUP($AO$73,'前回集計'!$B:$UG,'前回集計'!$TX$1,0)</f>
        <v>#REF!</v>
      </c>
      <c r="J247" s="31"/>
      <c r="K247" s="313" t="str">
        <f t="shared" si="37"/>
        <v>#REF!</v>
      </c>
      <c r="L247" s="31"/>
      <c r="M247" s="313" t="str">
        <f>VLOOKUP($AO$73,'前回集計'!$B:$UG,'前回集計'!$TY$1,0)</f>
        <v>#REF!</v>
      </c>
      <c r="N247" s="31"/>
      <c r="O247" s="358"/>
      <c r="P247" s="5"/>
      <c r="Q247" s="357" t="str">
        <f t="shared" si="38"/>
        <v>#REF!</v>
      </c>
      <c r="R247" s="357" t="str">
        <f t="shared" si="39"/>
        <v>#REF!</v>
      </c>
      <c r="S247" s="311">
        <v>43.0</v>
      </c>
      <c r="T247" s="313" t="str">
        <f>VLOOKUP($AO$73,'前々回集計'!$B:$UG,'前々回集計'!$TV$1,0)</f>
        <v>#REF!</v>
      </c>
      <c r="U247" s="31"/>
      <c r="V247" s="313" t="str">
        <f>VLOOKUP($AO$73,'前々回集計'!$B:$UG,'前々回集計'!$TW$1,0)</f>
        <v>#REF!</v>
      </c>
      <c r="W247" s="31"/>
      <c r="X247" s="313" t="str">
        <f>VLOOKUP($AO$73,'前々回集計'!$B:$UG,'前々回集計'!$TX$1,0)</f>
        <v>#REF!</v>
      </c>
      <c r="Y247" s="31"/>
      <c r="Z247" s="313" t="str">
        <f t="shared" si="40"/>
        <v>#REF!</v>
      </c>
      <c r="AA247" s="31"/>
      <c r="AB247" s="313" t="str">
        <f>VLOOKUP($AO$73,'前々回集計'!$B:$UG,'前々回集計'!$TY$1,0)</f>
        <v>#REF!</v>
      </c>
      <c r="AC247" s="31"/>
      <c r="AD247" s="299"/>
      <c r="AE247" s="359"/>
      <c r="AF247" s="359"/>
      <c r="AG247" s="275"/>
      <c r="AH247" s="360" t="str">
        <f t="shared" si="41"/>
        <v>#REF!</v>
      </c>
      <c r="AI247" s="361" t="str">
        <f t="shared" si="42"/>
        <v>#REF!</v>
      </c>
      <c r="AJ247" s="361" t="str">
        <f t="shared" si="45"/>
        <v>#REF!</v>
      </c>
      <c r="AK247" s="361" t="str">
        <f t="shared" si="46"/>
        <v>#REF!</v>
      </c>
      <c r="AL247" s="362" t="str">
        <f t="shared" si="43"/>
        <v>#REF!</v>
      </c>
      <c r="AM247" s="363" t="str">
        <f t="shared" si="44"/>
        <v>#REF!</v>
      </c>
      <c r="AN247" s="302" t="str">
        <f t="shared" si="47"/>
        <v>#REF!</v>
      </c>
      <c r="AO247" s="364" t="str">
        <f t="shared" si="48"/>
        <v>#REF!</v>
      </c>
      <c r="AP247" s="150"/>
      <c r="AQ247" s="150"/>
      <c r="AR247" s="150"/>
      <c r="AS247" s="150"/>
      <c r="AT247" s="150"/>
      <c r="AU247" s="150"/>
      <c r="AV247" s="150"/>
      <c r="AW247" s="137"/>
      <c r="AX247" s="1"/>
      <c r="AY247" s="1"/>
      <c r="AZ247" s="1"/>
    </row>
    <row r="248" ht="37.5" customHeight="1">
      <c r="A248" s="1"/>
      <c r="B248" s="357" t="str">
        <f t="shared" si="35"/>
        <v>#REF!</v>
      </c>
      <c r="C248" s="357" t="str">
        <f t="shared" si="36"/>
        <v>#REF!</v>
      </c>
      <c r="D248" s="311">
        <v>44.0</v>
      </c>
      <c r="E248" s="313" t="str">
        <f>VLOOKUP($AO$73,'前回集計'!$B:$UG,'前回集計'!$TZ$1,0)</f>
        <v>#REF!</v>
      </c>
      <c r="F248" s="31"/>
      <c r="G248" s="313" t="str">
        <f>VLOOKUP($AO$73,'前回集計'!$B:$UG,'前回集計'!$UA$1,0)</f>
        <v>#REF!</v>
      </c>
      <c r="H248" s="31"/>
      <c r="I248" s="313" t="str">
        <f>VLOOKUP($AO$73,'前回集計'!$B:$UG,'前回集計'!$UB$1,0)</f>
        <v>#REF!</v>
      </c>
      <c r="J248" s="31"/>
      <c r="K248" s="313" t="str">
        <f t="shared" si="37"/>
        <v>#REF!</v>
      </c>
      <c r="L248" s="31"/>
      <c r="M248" s="313" t="str">
        <f>VLOOKUP($AO$73,'前回集計'!$B:$UG,'前回集計'!$UC$1,0)</f>
        <v>#REF!</v>
      </c>
      <c r="N248" s="31"/>
      <c r="O248" s="358"/>
      <c r="P248" s="5"/>
      <c r="Q248" s="357" t="str">
        <f t="shared" si="38"/>
        <v>#REF!</v>
      </c>
      <c r="R248" s="357" t="str">
        <f t="shared" si="39"/>
        <v>#REF!</v>
      </c>
      <c r="S248" s="311">
        <v>44.0</v>
      </c>
      <c r="T248" s="313" t="str">
        <f>VLOOKUP($AO$73,'前々回集計'!$B:$UG,'前々回集計'!$TZ$1,0)</f>
        <v>#REF!</v>
      </c>
      <c r="U248" s="31"/>
      <c r="V248" s="313" t="str">
        <f>VLOOKUP($AO$73,'前々回集計'!$B:$UG,'前々回集計'!$UA$1,0)</f>
        <v>#REF!</v>
      </c>
      <c r="W248" s="31"/>
      <c r="X248" s="313" t="str">
        <f>VLOOKUP($AO$73,'前々回集計'!$B:$UG,'前々回集計'!$UB$1,0)</f>
        <v>#REF!</v>
      </c>
      <c r="Y248" s="31"/>
      <c r="Z248" s="313" t="str">
        <f t="shared" si="40"/>
        <v>#REF!</v>
      </c>
      <c r="AA248" s="31"/>
      <c r="AB248" s="313" t="str">
        <f>VLOOKUP($AO$73,'前々回集計'!$B:$UG,'前々回集計'!$UC$1,0)</f>
        <v>#REF!</v>
      </c>
      <c r="AC248" s="31"/>
      <c r="AD248" s="299"/>
      <c r="AE248" s="359"/>
      <c r="AF248" s="359"/>
      <c r="AG248" s="275"/>
      <c r="AH248" s="360" t="str">
        <f t="shared" si="41"/>
        <v>#REF!</v>
      </c>
      <c r="AI248" s="361" t="str">
        <f t="shared" si="42"/>
        <v>#REF!</v>
      </c>
      <c r="AJ248" s="361" t="str">
        <f t="shared" si="45"/>
        <v>#REF!</v>
      </c>
      <c r="AK248" s="361" t="str">
        <f t="shared" si="46"/>
        <v>#REF!</v>
      </c>
      <c r="AL248" s="362" t="str">
        <f t="shared" si="43"/>
        <v>#REF!</v>
      </c>
      <c r="AM248" s="363" t="str">
        <f t="shared" si="44"/>
        <v>#REF!</v>
      </c>
      <c r="AN248" s="302" t="str">
        <f t="shared" si="47"/>
        <v>#REF!</v>
      </c>
      <c r="AO248" s="364" t="str">
        <f t="shared" si="48"/>
        <v>#REF!</v>
      </c>
      <c r="AP248" s="150"/>
      <c r="AQ248" s="150"/>
      <c r="AR248" s="150"/>
      <c r="AS248" s="150"/>
      <c r="AT248" s="150"/>
      <c r="AU248" s="150"/>
      <c r="AV248" s="150"/>
      <c r="AW248" s="137"/>
      <c r="AX248" s="1"/>
      <c r="AY248" s="1"/>
      <c r="AZ248" s="1"/>
    </row>
    <row r="249" ht="37.5" customHeight="1">
      <c r="A249" s="1"/>
      <c r="B249" s="357" t="str">
        <f t="shared" si="35"/>
        <v>#REF!</v>
      </c>
      <c r="C249" s="357" t="str">
        <f t="shared" si="36"/>
        <v>#REF!</v>
      </c>
      <c r="D249" s="319">
        <v>45.0</v>
      </c>
      <c r="E249" s="321" t="str">
        <f>VLOOKUP($AO$73,'前回集計'!$B:$UG,'前回集計'!$UD$1,0)</f>
        <v>#REF!</v>
      </c>
      <c r="F249" s="39"/>
      <c r="G249" s="321" t="str">
        <f>VLOOKUP($AO$73,'前回集計'!$B:$UG,'前回集計'!$UE$1,0)</f>
        <v>#REF!</v>
      </c>
      <c r="H249" s="39"/>
      <c r="I249" s="321" t="str">
        <f>VLOOKUP($AO$73,'前回集計'!$B:$UG,'前回集計'!$UF$1,0)</f>
        <v>#REF!</v>
      </c>
      <c r="J249" s="39"/>
      <c r="K249" s="321" t="str">
        <f t="shared" si="37"/>
        <v>#REF!</v>
      </c>
      <c r="L249" s="39"/>
      <c r="M249" s="321" t="str">
        <f>VLOOKUP($AO$73,'前回集計'!$B:$UG,'前回集計'!$UG$1,0)</f>
        <v>#REF!</v>
      </c>
      <c r="N249" s="39"/>
      <c r="O249" s="358"/>
      <c r="P249" s="5"/>
      <c r="Q249" s="357" t="str">
        <f t="shared" si="38"/>
        <v>#REF!</v>
      </c>
      <c r="R249" s="357" t="str">
        <f t="shared" si="39"/>
        <v>#REF!</v>
      </c>
      <c r="S249" s="319">
        <v>45.0</v>
      </c>
      <c r="T249" s="321" t="str">
        <f>VLOOKUP($AO$73,'前々回集計'!$B:$UG,'前々回集計'!$UD$1,0)</f>
        <v>#REF!</v>
      </c>
      <c r="U249" s="39"/>
      <c r="V249" s="321" t="str">
        <f>VLOOKUP($AO$73,'前々回集計'!$B:$UG,'前々回集計'!$UE$1,0)</f>
        <v>#REF!</v>
      </c>
      <c r="W249" s="39"/>
      <c r="X249" s="321" t="str">
        <f>VLOOKUP($AO$73,'前々回集計'!$B:$UG,'前々回集計'!$UF$1,0)</f>
        <v>#REF!</v>
      </c>
      <c r="Y249" s="39"/>
      <c r="Z249" s="321" t="str">
        <f t="shared" si="40"/>
        <v>#REF!</v>
      </c>
      <c r="AA249" s="39"/>
      <c r="AB249" s="321" t="str">
        <f>VLOOKUP($AO$73,'前々回集計'!$B:$UG,'前々回集計'!$UG$1,0)</f>
        <v>#REF!</v>
      </c>
      <c r="AC249" s="39"/>
      <c r="AD249" s="299"/>
      <c r="AE249" s="359"/>
      <c r="AF249" s="359"/>
      <c r="AG249" s="275"/>
      <c r="AH249" s="365" t="str">
        <f t="shared" si="41"/>
        <v>#REF!</v>
      </c>
      <c r="AI249" s="366" t="str">
        <f t="shared" si="42"/>
        <v>#REF!</v>
      </c>
      <c r="AJ249" s="366" t="str">
        <f t="shared" si="45"/>
        <v>#REF!</v>
      </c>
      <c r="AK249" s="366" t="str">
        <f t="shared" si="46"/>
        <v>#REF!</v>
      </c>
      <c r="AL249" s="367" t="str">
        <f t="shared" si="43"/>
        <v>#REF!</v>
      </c>
      <c r="AM249" s="368" t="str">
        <f t="shared" si="44"/>
        <v>#REF!</v>
      </c>
      <c r="AN249" s="328" t="str">
        <f t="shared" si="47"/>
        <v>#REF!</v>
      </c>
      <c r="AO249" s="369" t="str">
        <f t="shared" si="48"/>
        <v>#REF!</v>
      </c>
      <c r="AP249" s="150"/>
      <c r="AQ249" s="150"/>
      <c r="AR249" s="150"/>
      <c r="AS249" s="150"/>
      <c r="AT249" s="150"/>
      <c r="AU249" s="150"/>
      <c r="AV249" s="150"/>
      <c r="AW249" s="137"/>
      <c r="AX249" s="1"/>
      <c r="AY249" s="1"/>
      <c r="AZ249" s="1"/>
    </row>
    <row r="250" ht="37.5" customHeight="1">
      <c r="A250" s="1"/>
      <c r="B250" s="150"/>
      <c r="C250" s="150"/>
      <c r="D250" s="150"/>
      <c r="E250" s="228"/>
      <c r="F250" s="228"/>
      <c r="G250" s="228"/>
      <c r="H250" s="228"/>
      <c r="I250" s="228"/>
      <c r="J250" s="228"/>
      <c r="K250" s="150"/>
      <c r="L250" s="150"/>
      <c r="M250" s="228"/>
      <c r="N250" s="228"/>
      <c r="O250" s="228"/>
      <c r="P250" s="228"/>
      <c r="Q250" s="228"/>
      <c r="R250" s="228"/>
      <c r="S250" s="228"/>
      <c r="T250" s="336"/>
      <c r="U250" s="336"/>
      <c r="V250" s="336"/>
      <c r="W250" s="336"/>
      <c r="X250" s="336"/>
      <c r="Y250" s="336"/>
      <c r="Z250" s="336"/>
      <c r="AA250" s="336"/>
      <c r="AB250" s="336"/>
      <c r="AC250" s="336"/>
      <c r="AD250" s="150"/>
      <c r="AE250" s="150"/>
      <c r="AF250" s="150"/>
      <c r="AG250" s="162"/>
      <c r="AH250" s="150"/>
      <c r="AI250" s="150"/>
      <c r="AJ250" s="150"/>
      <c r="AK250" s="228"/>
      <c r="AL250" s="228"/>
      <c r="AM250" s="228"/>
      <c r="AN250" s="228"/>
      <c r="AO250" s="228"/>
      <c r="AP250" s="228"/>
      <c r="AQ250" s="228"/>
      <c r="AR250" s="228"/>
      <c r="AS250" s="228"/>
      <c r="AT250" s="228"/>
      <c r="AU250" s="228"/>
      <c r="AV250" s="228"/>
      <c r="AW250" s="137"/>
      <c r="AX250" s="1"/>
      <c r="AY250" s="1"/>
      <c r="AZ250" s="1"/>
    </row>
    <row r="251" ht="37.5" customHeight="1">
      <c r="A251" s="1"/>
      <c r="B251" s="228"/>
      <c r="C251" s="228"/>
      <c r="D251" s="228"/>
      <c r="E251" s="228"/>
      <c r="F251" s="228"/>
      <c r="G251" s="228"/>
      <c r="H251" s="228"/>
      <c r="I251" s="228"/>
      <c r="J251" s="228"/>
      <c r="K251" s="228"/>
      <c r="L251" s="228"/>
      <c r="M251" s="228"/>
      <c r="N251" s="228"/>
      <c r="O251" s="228"/>
      <c r="P251" s="228"/>
      <c r="Q251" s="370" t="s">
        <v>319</v>
      </c>
      <c r="AD251" s="150"/>
      <c r="AE251" s="150"/>
      <c r="AF251" s="150"/>
      <c r="AG251" s="162"/>
      <c r="AH251" s="150"/>
      <c r="AI251" s="150"/>
      <c r="AJ251" s="150"/>
      <c r="AK251" s="228"/>
      <c r="AL251" s="228"/>
      <c r="AM251" s="228"/>
      <c r="AN251" s="228"/>
      <c r="AO251" s="228"/>
      <c r="AP251" s="228"/>
      <c r="AQ251" s="228"/>
      <c r="AR251" s="228"/>
      <c r="AS251" s="228"/>
      <c r="AT251" s="228"/>
      <c r="AU251" s="228"/>
      <c r="AV251" s="228"/>
      <c r="AW251" s="137"/>
      <c r="AX251" s="1"/>
      <c r="AY251" s="1"/>
      <c r="AZ251" s="1"/>
    </row>
    <row r="252" ht="37.5" customHeight="1">
      <c r="A252" s="1"/>
      <c r="B252" s="4" t="s">
        <v>204</v>
      </c>
      <c r="AG252" s="275"/>
      <c r="AH252" s="276"/>
      <c r="AI252" s="276"/>
      <c r="AJ252" s="277"/>
      <c r="AK252" s="348"/>
      <c r="AL252" s="348"/>
      <c r="AM252" s="348"/>
      <c r="AN252" s="348"/>
      <c r="AO252" s="348"/>
      <c r="AP252" s="232"/>
      <c r="AQ252" s="232"/>
      <c r="AR252" s="232"/>
      <c r="AS252" s="232"/>
      <c r="AT252" s="232"/>
      <c r="AU252" s="232"/>
      <c r="AV252" s="232"/>
      <c r="AW252" s="137"/>
      <c r="AX252" s="1"/>
      <c r="AY252" s="1"/>
      <c r="AZ252" s="1"/>
    </row>
    <row r="253" ht="31.5" customHeight="1">
      <c r="A253" s="1"/>
      <c r="B253" s="273" t="str">
        <f>$S$6</f>
        <v>#REF!</v>
      </c>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2"/>
      <c r="AF253" s="1"/>
      <c r="AG253" s="1"/>
      <c r="AH253" s="2"/>
      <c r="AI253" s="2"/>
      <c r="AJ253" s="136"/>
      <c r="AK253" s="137"/>
      <c r="AL253" s="137"/>
      <c r="AM253" s="137"/>
      <c r="AN253" s="137"/>
      <c r="AO253" s="137"/>
      <c r="AP253" s="137"/>
      <c r="AQ253" s="137"/>
      <c r="AR253" s="137"/>
      <c r="AS253" s="137"/>
      <c r="AT253" s="137"/>
      <c r="AU253" s="137"/>
      <c r="AV253" s="137"/>
      <c r="AW253" s="137"/>
      <c r="AX253" s="1"/>
      <c r="AY253" s="1"/>
      <c r="AZ253" s="1"/>
    </row>
    <row r="254" ht="31.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2"/>
      <c r="AF254" s="1"/>
      <c r="AG254" s="1"/>
      <c r="AH254" s="2"/>
      <c r="AI254" s="2"/>
      <c r="AJ254" s="136"/>
      <c r="AK254" s="137"/>
      <c r="AL254" s="137"/>
      <c r="AM254" s="137"/>
      <c r="AN254" s="137"/>
      <c r="AO254" s="137"/>
      <c r="AP254" s="137"/>
      <c r="AQ254" s="137"/>
      <c r="AR254" s="137"/>
      <c r="AS254" s="137"/>
      <c r="AT254" s="137"/>
      <c r="AU254" s="137"/>
      <c r="AV254" s="137"/>
      <c r="AW254" s="137"/>
      <c r="AX254" s="1"/>
      <c r="AY254" s="1"/>
      <c r="AZ254" s="1"/>
    </row>
    <row r="255" ht="37.5" customHeight="1">
      <c r="A255" s="1"/>
      <c r="B255" s="150"/>
      <c r="C255" s="150"/>
      <c r="D255" s="166" t="s">
        <v>326</v>
      </c>
      <c r="E255" s="166"/>
      <c r="F255" s="166"/>
      <c r="G255" s="166"/>
      <c r="H255" s="166"/>
      <c r="I255" s="166"/>
      <c r="J255" s="166"/>
      <c r="K255" s="166"/>
      <c r="L255" s="166"/>
      <c r="M255" s="166"/>
      <c r="N255" s="166"/>
      <c r="O255" s="166"/>
      <c r="P255" s="166"/>
      <c r="Q255" s="166"/>
      <c r="R255" s="166"/>
      <c r="S255" s="166"/>
      <c r="T255" s="166"/>
      <c r="U255" s="166"/>
      <c r="V255" s="166"/>
      <c r="W255" s="166"/>
      <c r="X255" s="166"/>
      <c r="Y255" s="166"/>
      <c r="Z255" s="166"/>
      <c r="AA255" s="166"/>
      <c r="AB255" s="166"/>
      <c r="AC255" s="166"/>
      <c r="AD255" s="166"/>
      <c r="AE255" s="150"/>
      <c r="AF255" s="150"/>
      <c r="AG255" s="162"/>
      <c r="AH255" s="150"/>
      <c r="AI255" s="150"/>
      <c r="AJ255" s="150"/>
      <c r="AK255" s="228"/>
      <c r="AL255" s="228"/>
      <c r="AM255" s="228"/>
      <c r="AN255" s="228"/>
      <c r="AO255" s="228"/>
      <c r="AP255" s="228"/>
      <c r="AQ255" s="150"/>
      <c r="AR255" s="150"/>
      <c r="AS255" s="150"/>
      <c r="AT255" s="150"/>
      <c r="AU255" s="150"/>
      <c r="AV255" s="150"/>
      <c r="AW255" s="137"/>
      <c r="AX255" s="1"/>
      <c r="AY255" s="1"/>
      <c r="AZ255" s="1"/>
    </row>
    <row r="256" ht="37.5" customHeight="1">
      <c r="A256" s="1"/>
      <c r="B256" s="371"/>
      <c r="C256" s="371"/>
      <c r="D256" s="157"/>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c r="AA256" s="157"/>
      <c r="AB256" s="157"/>
      <c r="AC256" s="157"/>
      <c r="AD256" s="157"/>
      <c r="AE256" s="150"/>
      <c r="AF256" s="150"/>
      <c r="AG256" s="162"/>
      <c r="AH256" s="150"/>
      <c r="AI256" s="150"/>
      <c r="AJ256" s="150"/>
      <c r="AK256" s="150"/>
      <c r="AL256" s="150"/>
      <c r="AM256" s="150"/>
      <c r="AN256" s="150"/>
      <c r="AO256" s="150"/>
      <c r="AP256" s="150"/>
      <c r="AQ256" s="150"/>
      <c r="AR256" s="150"/>
      <c r="AS256" s="150"/>
      <c r="AT256" s="150"/>
      <c r="AU256" s="150"/>
      <c r="AV256" s="150"/>
      <c r="AW256" s="137"/>
      <c r="AX256" s="1"/>
      <c r="AY256" s="1"/>
      <c r="AZ256" s="1"/>
    </row>
    <row r="257" ht="37.5" customHeight="1">
      <c r="A257" s="1"/>
      <c r="B257" s="286">
        <v>21.0</v>
      </c>
      <c r="C257" s="286"/>
      <c r="D257" s="2" t="s">
        <v>327</v>
      </c>
      <c r="E257" s="150"/>
      <c r="F257" s="150"/>
      <c r="G257" s="150"/>
      <c r="H257" s="150"/>
      <c r="I257" s="150"/>
      <c r="J257" s="150"/>
      <c r="K257" s="150"/>
      <c r="L257" s="150"/>
      <c r="M257" s="150"/>
      <c r="N257" s="150"/>
      <c r="O257" s="150"/>
      <c r="P257" s="150"/>
      <c r="Q257" s="150"/>
      <c r="R257" s="150"/>
      <c r="S257" s="150"/>
      <c r="T257" s="150"/>
      <c r="U257" s="150"/>
      <c r="V257" s="150"/>
      <c r="W257" s="150"/>
      <c r="X257" s="150"/>
      <c r="Y257" s="150"/>
      <c r="Z257" s="150"/>
      <c r="AA257" s="150"/>
      <c r="AB257" s="150"/>
      <c r="AC257" s="150"/>
      <c r="AD257" s="150"/>
      <c r="AE257" s="150"/>
      <c r="AF257" s="150"/>
      <c r="AG257" s="162"/>
      <c r="AH257" s="150"/>
      <c r="AI257" s="150"/>
      <c r="AJ257" s="150"/>
      <c r="AK257" s="150"/>
      <c r="AL257" s="150"/>
      <c r="AM257" s="150"/>
      <c r="AN257" s="150"/>
      <c r="AO257" s="150"/>
      <c r="AP257" s="150"/>
      <c r="AQ257" s="150"/>
      <c r="AR257" s="150"/>
      <c r="AS257" s="150"/>
      <c r="AT257" s="150"/>
      <c r="AU257" s="150"/>
      <c r="AV257" s="150"/>
      <c r="AW257" s="137"/>
      <c r="AX257" s="1"/>
      <c r="AY257" s="1"/>
      <c r="AZ257" s="1"/>
    </row>
    <row r="258" ht="75.0" customHeight="1">
      <c r="A258" s="1"/>
      <c r="B258" s="150"/>
      <c r="C258" s="150"/>
      <c r="D258" s="372" t="s">
        <v>328</v>
      </c>
      <c r="E258" s="373" t="s">
        <v>267</v>
      </c>
      <c r="F258" s="288" t="s">
        <v>268</v>
      </c>
      <c r="G258" s="49"/>
      <c r="H258" s="49"/>
      <c r="I258" s="49"/>
      <c r="J258" s="49"/>
      <c r="K258" s="49"/>
      <c r="L258" s="49"/>
      <c r="M258" s="49"/>
      <c r="N258" s="49"/>
      <c r="O258" s="49"/>
      <c r="P258" s="49"/>
      <c r="Q258" s="49"/>
      <c r="R258" s="49"/>
      <c r="S258" s="49"/>
      <c r="T258" s="49"/>
      <c r="U258" s="49"/>
      <c r="V258" s="49"/>
      <c r="W258" s="49"/>
      <c r="X258" s="49"/>
      <c r="Y258" s="49"/>
      <c r="Z258" s="51"/>
      <c r="AA258" s="374" t="s">
        <v>262</v>
      </c>
      <c r="AB258" s="51"/>
      <c r="AC258" s="288" t="s">
        <v>265</v>
      </c>
      <c r="AD258" s="51"/>
      <c r="AE258" s="150"/>
      <c r="AF258" s="150"/>
      <c r="AG258" s="162"/>
      <c r="AH258" s="150"/>
      <c r="AI258" s="150"/>
      <c r="AJ258" s="150"/>
      <c r="AK258" s="150"/>
      <c r="AL258" s="150"/>
      <c r="AM258" s="150"/>
      <c r="AN258" s="150"/>
      <c r="AO258" s="150"/>
      <c r="AP258" s="150"/>
      <c r="AQ258" s="150"/>
      <c r="AR258" s="150"/>
      <c r="AS258" s="150"/>
      <c r="AT258" s="150"/>
      <c r="AU258" s="150"/>
      <c r="AV258" s="150"/>
      <c r="AW258" s="137"/>
      <c r="AX258" s="1"/>
      <c r="AY258" s="1"/>
      <c r="AZ258" s="1"/>
    </row>
    <row r="259" ht="37.5" customHeight="1">
      <c r="A259" s="1"/>
      <c r="B259" s="150"/>
      <c r="C259" s="375">
        <v>1.0</v>
      </c>
      <c r="D259" s="242"/>
      <c r="E259" s="296" t="str">
        <f t="shared" ref="E259:E268" si="49">VLOOKUP($C259,$B$150:$AD$194,3,0)</f>
        <v>#N/A</v>
      </c>
      <c r="F259" s="297" t="str">
        <f>VLOOKUP($E259,$D$150:$AD$194,2,0)</f>
        <v>#N/A</v>
      </c>
      <c r="G259" s="19"/>
      <c r="H259" s="19"/>
      <c r="I259" s="19"/>
      <c r="J259" s="19"/>
      <c r="K259" s="19"/>
      <c r="L259" s="19"/>
      <c r="M259" s="19"/>
      <c r="N259" s="19"/>
      <c r="O259" s="19"/>
      <c r="P259" s="19"/>
      <c r="Q259" s="19"/>
      <c r="R259" s="19"/>
      <c r="S259" s="19"/>
      <c r="T259" s="19"/>
      <c r="U259" s="19"/>
      <c r="V259" s="19"/>
      <c r="W259" s="19"/>
      <c r="X259" s="19"/>
      <c r="Y259" s="19"/>
      <c r="Z259" s="23"/>
      <c r="AA259" s="298" t="str">
        <f t="shared" ref="AA259:AA268" si="50">VLOOKUP($E259,$D$150:$AD$194,18,0)</f>
        <v>#N/A</v>
      </c>
      <c r="AB259" s="23"/>
      <c r="AC259" s="376" t="str">
        <f t="shared" ref="AC259:AC268" si="51">VLOOKUP($E259,$D$150:$AD$194,24,0)</f>
        <v>#N/A</v>
      </c>
      <c r="AD259" s="23"/>
      <c r="AE259" s="150"/>
      <c r="AF259" s="150"/>
      <c r="AG259" s="162"/>
      <c r="AH259" s="150"/>
      <c r="AI259" s="150"/>
      <c r="AJ259" s="150"/>
      <c r="AK259" s="150"/>
      <c r="AL259" s="150"/>
      <c r="AM259" s="150"/>
      <c r="AN259" s="150"/>
      <c r="AO259" s="150"/>
      <c r="AP259" s="150"/>
      <c r="AQ259" s="150"/>
      <c r="AR259" s="150"/>
      <c r="AS259" s="150"/>
      <c r="AT259" s="150"/>
      <c r="AU259" s="150"/>
      <c r="AV259" s="150"/>
      <c r="AW259" s="137"/>
      <c r="AX259" s="1"/>
      <c r="AY259" s="1"/>
      <c r="AZ259" s="1"/>
    </row>
    <row r="260" ht="37.5" customHeight="1">
      <c r="A260" s="1"/>
      <c r="B260" s="4"/>
      <c r="C260" s="375">
        <v>2.0</v>
      </c>
      <c r="D260" s="242"/>
      <c r="E260" s="311" t="str">
        <f t="shared" si="49"/>
        <v>#N/A</v>
      </c>
      <c r="F260" s="312" t="str">
        <f t="shared" ref="F260:F268" si="52">VLOOKUP(E260,$D$150:$AD$194,2,0)</f>
        <v>#N/A</v>
      </c>
      <c r="G260" s="26"/>
      <c r="H260" s="26"/>
      <c r="I260" s="26"/>
      <c r="J260" s="26"/>
      <c r="K260" s="26"/>
      <c r="L260" s="26"/>
      <c r="M260" s="26"/>
      <c r="N260" s="26"/>
      <c r="O260" s="26"/>
      <c r="P260" s="26"/>
      <c r="Q260" s="26"/>
      <c r="R260" s="26"/>
      <c r="S260" s="26"/>
      <c r="T260" s="26"/>
      <c r="U260" s="26"/>
      <c r="V260" s="26"/>
      <c r="W260" s="26"/>
      <c r="X260" s="26"/>
      <c r="Y260" s="26"/>
      <c r="Z260" s="31"/>
      <c r="AA260" s="313" t="str">
        <f t="shared" si="50"/>
        <v>#N/A</v>
      </c>
      <c r="AB260" s="31"/>
      <c r="AC260" s="377" t="str">
        <f t="shared" si="51"/>
        <v>#N/A</v>
      </c>
      <c r="AD260" s="31"/>
      <c r="AE260" s="150"/>
      <c r="AF260" s="150"/>
      <c r="AG260" s="162"/>
      <c r="AH260" s="150"/>
      <c r="AI260" s="150"/>
      <c r="AJ260" s="150"/>
      <c r="AK260" s="150"/>
      <c r="AL260" s="150"/>
      <c r="AM260" s="150"/>
      <c r="AN260" s="150"/>
      <c r="AO260" s="150"/>
      <c r="AP260" s="150"/>
      <c r="AQ260" s="150"/>
      <c r="AR260" s="150"/>
      <c r="AS260" s="150"/>
      <c r="AT260" s="150"/>
      <c r="AU260" s="150"/>
      <c r="AV260" s="150"/>
      <c r="AW260" s="137"/>
      <c r="AX260" s="1"/>
      <c r="AY260" s="1"/>
      <c r="AZ260" s="1"/>
    </row>
    <row r="261" ht="37.5" customHeight="1">
      <c r="A261" s="1"/>
      <c r="B261" s="150"/>
      <c r="C261" s="375">
        <v>3.0</v>
      </c>
      <c r="D261" s="242"/>
      <c r="E261" s="311" t="str">
        <f t="shared" si="49"/>
        <v>#N/A</v>
      </c>
      <c r="F261" s="312" t="str">
        <f t="shared" si="52"/>
        <v>#N/A</v>
      </c>
      <c r="G261" s="26"/>
      <c r="H261" s="26"/>
      <c r="I261" s="26"/>
      <c r="J261" s="26"/>
      <c r="K261" s="26"/>
      <c r="L261" s="26"/>
      <c r="M261" s="26"/>
      <c r="N261" s="26"/>
      <c r="O261" s="26"/>
      <c r="P261" s="26"/>
      <c r="Q261" s="26"/>
      <c r="R261" s="26"/>
      <c r="S261" s="26"/>
      <c r="T261" s="26"/>
      <c r="U261" s="26"/>
      <c r="V261" s="26"/>
      <c r="W261" s="26"/>
      <c r="X261" s="26"/>
      <c r="Y261" s="26"/>
      <c r="Z261" s="31"/>
      <c r="AA261" s="313" t="str">
        <f t="shared" si="50"/>
        <v>#N/A</v>
      </c>
      <c r="AB261" s="31"/>
      <c r="AC261" s="377" t="str">
        <f t="shared" si="51"/>
        <v>#N/A</v>
      </c>
      <c r="AD261" s="31"/>
      <c r="AE261" s="150"/>
      <c r="AF261" s="150"/>
      <c r="AG261" s="162"/>
      <c r="AH261" s="150"/>
      <c r="AI261" s="150"/>
      <c r="AJ261" s="150"/>
      <c r="AK261" s="150"/>
      <c r="AL261" s="150"/>
      <c r="AM261" s="150"/>
      <c r="AN261" s="150"/>
      <c r="AO261" s="150"/>
      <c r="AP261" s="150"/>
      <c r="AQ261" s="150"/>
      <c r="AR261" s="150"/>
      <c r="AS261" s="150"/>
      <c r="AT261" s="150"/>
      <c r="AU261" s="150"/>
      <c r="AV261" s="150"/>
      <c r="AW261" s="137"/>
      <c r="AX261" s="1"/>
      <c r="AY261" s="1"/>
      <c r="AZ261" s="1"/>
    </row>
    <row r="262" ht="37.5" customHeight="1">
      <c r="A262" s="1"/>
      <c r="B262" s="286"/>
      <c r="C262" s="375">
        <v>4.0</v>
      </c>
      <c r="D262" s="242"/>
      <c r="E262" s="311" t="str">
        <f t="shared" si="49"/>
        <v>#N/A</v>
      </c>
      <c r="F262" s="312" t="str">
        <f t="shared" si="52"/>
        <v>#N/A</v>
      </c>
      <c r="G262" s="26"/>
      <c r="H262" s="26"/>
      <c r="I262" s="26"/>
      <c r="J262" s="26"/>
      <c r="K262" s="26"/>
      <c r="L262" s="26"/>
      <c r="M262" s="26"/>
      <c r="N262" s="26"/>
      <c r="O262" s="26"/>
      <c r="P262" s="26"/>
      <c r="Q262" s="26"/>
      <c r="R262" s="26"/>
      <c r="S262" s="26"/>
      <c r="T262" s="26"/>
      <c r="U262" s="26"/>
      <c r="V262" s="26"/>
      <c r="W262" s="26"/>
      <c r="X262" s="26"/>
      <c r="Y262" s="26"/>
      <c r="Z262" s="31"/>
      <c r="AA262" s="313" t="str">
        <f t="shared" si="50"/>
        <v>#N/A</v>
      </c>
      <c r="AB262" s="31"/>
      <c r="AC262" s="377" t="str">
        <f t="shared" si="51"/>
        <v>#N/A</v>
      </c>
      <c r="AD262" s="31"/>
      <c r="AE262" s="150"/>
      <c r="AF262" s="150"/>
      <c r="AG262" s="162"/>
      <c r="AH262" s="150"/>
      <c r="AI262" s="150"/>
      <c r="AJ262" s="150"/>
      <c r="AK262" s="150"/>
      <c r="AL262" s="150"/>
      <c r="AM262" s="150"/>
      <c r="AN262" s="150"/>
      <c r="AO262" s="150"/>
      <c r="AP262" s="150"/>
      <c r="AQ262" s="150"/>
      <c r="AR262" s="150"/>
      <c r="AS262" s="150"/>
      <c r="AT262" s="150"/>
      <c r="AU262" s="150"/>
      <c r="AV262" s="150"/>
      <c r="AW262" s="137"/>
      <c r="AX262" s="1"/>
      <c r="AY262" s="1"/>
      <c r="AZ262" s="1"/>
    </row>
    <row r="263" ht="37.5" customHeight="1">
      <c r="A263" s="1"/>
      <c r="B263" s="286"/>
      <c r="C263" s="375">
        <v>5.0</v>
      </c>
      <c r="D263" s="242"/>
      <c r="E263" s="378" t="str">
        <f t="shared" si="49"/>
        <v>#N/A</v>
      </c>
      <c r="F263" s="379" t="str">
        <f t="shared" si="52"/>
        <v>#N/A</v>
      </c>
      <c r="G263" s="380"/>
      <c r="H263" s="380"/>
      <c r="I263" s="380"/>
      <c r="J263" s="380"/>
      <c r="K263" s="380"/>
      <c r="L263" s="380"/>
      <c r="M263" s="380"/>
      <c r="N263" s="380"/>
      <c r="O263" s="380"/>
      <c r="P263" s="380"/>
      <c r="Q263" s="380"/>
      <c r="R263" s="380"/>
      <c r="S263" s="380"/>
      <c r="T263" s="380"/>
      <c r="U263" s="380"/>
      <c r="V263" s="380"/>
      <c r="W263" s="380"/>
      <c r="X263" s="380"/>
      <c r="Y263" s="380"/>
      <c r="Z263" s="381"/>
      <c r="AA263" s="382" t="str">
        <f t="shared" si="50"/>
        <v>#N/A</v>
      </c>
      <c r="AB263" s="381"/>
      <c r="AC263" s="383" t="str">
        <f t="shared" si="51"/>
        <v>#N/A</v>
      </c>
      <c r="AD263" s="381"/>
      <c r="AE263" s="150"/>
      <c r="AF263" s="150"/>
      <c r="AG263" s="162"/>
      <c r="AH263" s="150"/>
      <c r="AI263" s="150"/>
      <c r="AJ263" s="150"/>
      <c r="AK263" s="150"/>
      <c r="AL263" s="150"/>
      <c r="AM263" s="150"/>
      <c r="AN263" s="150"/>
      <c r="AO263" s="150"/>
      <c r="AP263" s="150"/>
      <c r="AQ263" s="150"/>
      <c r="AR263" s="150"/>
      <c r="AS263" s="150"/>
      <c r="AT263" s="150"/>
      <c r="AU263" s="150"/>
      <c r="AV263" s="150"/>
      <c r="AW263" s="137"/>
      <c r="AX263" s="1"/>
      <c r="AY263" s="1"/>
      <c r="AZ263" s="1"/>
    </row>
    <row r="264" ht="37.5" customHeight="1">
      <c r="A264" s="1"/>
      <c r="B264" s="286"/>
      <c r="C264" s="375">
        <v>6.0</v>
      </c>
      <c r="D264" s="242"/>
      <c r="E264" s="296" t="str">
        <f t="shared" si="49"/>
        <v>#N/A</v>
      </c>
      <c r="F264" s="297" t="str">
        <f t="shared" si="52"/>
        <v>#N/A</v>
      </c>
      <c r="G264" s="19"/>
      <c r="H264" s="19"/>
      <c r="I264" s="19"/>
      <c r="J264" s="19"/>
      <c r="K264" s="19"/>
      <c r="L264" s="19"/>
      <c r="M264" s="19"/>
      <c r="N264" s="19"/>
      <c r="O264" s="19"/>
      <c r="P264" s="19"/>
      <c r="Q264" s="19"/>
      <c r="R264" s="19"/>
      <c r="S264" s="19"/>
      <c r="T264" s="19"/>
      <c r="U264" s="19"/>
      <c r="V264" s="19"/>
      <c r="W264" s="19"/>
      <c r="X264" s="19"/>
      <c r="Y264" s="19"/>
      <c r="Z264" s="23"/>
      <c r="AA264" s="298" t="str">
        <f t="shared" si="50"/>
        <v>#N/A</v>
      </c>
      <c r="AB264" s="23"/>
      <c r="AC264" s="376" t="str">
        <f t="shared" si="51"/>
        <v>#N/A</v>
      </c>
      <c r="AD264" s="23"/>
      <c r="AE264" s="150"/>
      <c r="AF264" s="150"/>
      <c r="AG264" s="162"/>
      <c r="AH264" s="150"/>
      <c r="AI264" s="150"/>
      <c r="AJ264" s="150"/>
      <c r="AK264" s="150"/>
      <c r="AL264" s="150"/>
      <c r="AM264" s="150"/>
      <c r="AN264" s="150"/>
      <c r="AO264" s="150"/>
      <c r="AP264" s="150"/>
      <c r="AQ264" s="150"/>
      <c r="AR264" s="150"/>
      <c r="AS264" s="150"/>
      <c r="AT264" s="150"/>
      <c r="AU264" s="150"/>
      <c r="AV264" s="150"/>
      <c r="AW264" s="137"/>
      <c r="AX264" s="1"/>
      <c r="AY264" s="1"/>
      <c r="AZ264" s="1"/>
    </row>
    <row r="265" ht="37.5" customHeight="1">
      <c r="A265" s="1"/>
      <c r="B265" s="286"/>
      <c r="C265" s="375">
        <v>7.0</v>
      </c>
      <c r="D265" s="242"/>
      <c r="E265" s="311" t="str">
        <f t="shared" si="49"/>
        <v>#N/A</v>
      </c>
      <c r="F265" s="312" t="str">
        <f t="shared" si="52"/>
        <v>#N/A</v>
      </c>
      <c r="G265" s="26"/>
      <c r="H265" s="26"/>
      <c r="I265" s="26"/>
      <c r="J265" s="26"/>
      <c r="K265" s="26"/>
      <c r="L265" s="26"/>
      <c r="M265" s="26"/>
      <c r="N265" s="26"/>
      <c r="O265" s="26"/>
      <c r="P265" s="26"/>
      <c r="Q265" s="26"/>
      <c r="R265" s="26"/>
      <c r="S265" s="26"/>
      <c r="T265" s="26"/>
      <c r="U265" s="26"/>
      <c r="V265" s="26"/>
      <c r="W265" s="26"/>
      <c r="X265" s="26"/>
      <c r="Y265" s="26"/>
      <c r="Z265" s="31"/>
      <c r="AA265" s="313" t="str">
        <f t="shared" si="50"/>
        <v>#N/A</v>
      </c>
      <c r="AB265" s="31"/>
      <c r="AC265" s="377" t="str">
        <f t="shared" si="51"/>
        <v>#N/A</v>
      </c>
      <c r="AD265" s="31"/>
      <c r="AE265" s="150"/>
      <c r="AF265" s="150"/>
      <c r="AG265" s="162"/>
      <c r="AH265" s="150"/>
      <c r="AI265" s="150"/>
      <c r="AJ265" s="150"/>
      <c r="AK265" s="150"/>
      <c r="AL265" s="150"/>
      <c r="AM265" s="150"/>
      <c r="AN265" s="150"/>
      <c r="AO265" s="150"/>
      <c r="AP265" s="150"/>
      <c r="AQ265" s="150"/>
      <c r="AR265" s="150"/>
      <c r="AS265" s="150"/>
      <c r="AT265" s="150"/>
      <c r="AU265" s="150"/>
      <c r="AV265" s="150"/>
      <c r="AW265" s="137"/>
      <c r="AX265" s="1"/>
      <c r="AY265" s="1"/>
      <c r="AZ265" s="1"/>
    </row>
    <row r="266" ht="37.5" customHeight="1">
      <c r="A266" s="1"/>
      <c r="B266" s="286"/>
      <c r="C266" s="375">
        <v>8.0</v>
      </c>
      <c r="D266" s="242"/>
      <c r="E266" s="311" t="str">
        <f t="shared" si="49"/>
        <v>#N/A</v>
      </c>
      <c r="F266" s="312" t="str">
        <f t="shared" si="52"/>
        <v>#N/A</v>
      </c>
      <c r="G266" s="26"/>
      <c r="H266" s="26"/>
      <c r="I266" s="26"/>
      <c r="J266" s="26"/>
      <c r="K266" s="26"/>
      <c r="L266" s="26"/>
      <c r="M266" s="26"/>
      <c r="N266" s="26"/>
      <c r="O266" s="26"/>
      <c r="P266" s="26"/>
      <c r="Q266" s="26"/>
      <c r="R266" s="26"/>
      <c r="S266" s="26"/>
      <c r="T266" s="26"/>
      <c r="U266" s="26"/>
      <c r="V266" s="26"/>
      <c r="W266" s="26"/>
      <c r="X266" s="26"/>
      <c r="Y266" s="26"/>
      <c r="Z266" s="31"/>
      <c r="AA266" s="313" t="str">
        <f t="shared" si="50"/>
        <v>#N/A</v>
      </c>
      <c r="AB266" s="31"/>
      <c r="AC266" s="377" t="str">
        <f t="shared" si="51"/>
        <v>#N/A</v>
      </c>
      <c r="AD266" s="31"/>
      <c r="AE266" s="150"/>
      <c r="AF266" s="150"/>
      <c r="AG266" s="162"/>
      <c r="AH266" s="150"/>
      <c r="AI266" s="150"/>
      <c r="AJ266" s="150"/>
      <c r="AK266" s="150"/>
      <c r="AL266" s="150"/>
      <c r="AM266" s="150"/>
      <c r="AN266" s="150"/>
      <c r="AO266" s="150"/>
      <c r="AP266" s="150"/>
      <c r="AQ266" s="150"/>
      <c r="AR266" s="150"/>
      <c r="AS266" s="150"/>
      <c r="AT266" s="150"/>
      <c r="AU266" s="150"/>
      <c r="AV266" s="150"/>
      <c r="AW266" s="137"/>
      <c r="AX266" s="1"/>
      <c r="AY266" s="1"/>
      <c r="AZ266" s="1"/>
    </row>
    <row r="267" ht="37.5" customHeight="1">
      <c r="A267" s="1"/>
      <c r="B267" s="286"/>
      <c r="C267" s="375">
        <v>9.0</v>
      </c>
      <c r="D267" s="242"/>
      <c r="E267" s="311" t="str">
        <f t="shared" si="49"/>
        <v>#N/A</v>
      </c>
      <c r="F267" s="312" t="str">
        <f t="shared" si="52"/>
        <v>#N/A</v>
      </c>
      <c r="G267" s="26"/>
      <c r="H267" s="26"/>
      <c r="I267" s="26"/>
      <c r="J267" s="26"/>
      <c r="K267" s="26"/>
      <c r="L267" s="26"/>
      <c r="M267" s="26"/>
      <c r="N267" s="26"/>
      <c r="O267" s="26"/>
      <c r="P267" s="26"/>
      <c r="Q267" s="26"/>
      <c r="R267" s="26"/>
      <c r="S267" s="26"/>
      <c r="T267" s="26"/>
      <c r="U267" s="26"/>
      <c r="V267" s="26"/>
      <c r="W267" s="26"/>
      <c r="X267" s="26"/>
      <c r="Y267" s="26"/>
      <c r="Z267" s="31"/>
      <c r="AA267" s="313" t="str">
        <f t="shared" si="50"/>
        <v>#N/A</v>
      </c>
      <c r="AB267" s="31"/>
      <c r="AC267" s="377" t="str">
        <f t="shared" si="51"/>
        <v>#N/A</v>
      </c>
      <c r="AD267" s="31"/>
      <c r="AE267" s="150"/>
      <c r="AF267" s="150"/>
      <c r="AG267" s="162"/>
      <c r="AH267" s="150"/>
      <c r="AI267" s="150"/>
      <c r="AJ267" s="150"/>
      <c r="AK267" s="150"/>
      <c r="AL267" s="150"/>
      <c r="AM267" s="150"/>
      <c r="AN267" s="150"/>
      <c r="AO267" s="150"/>
      <c r="AP267" s="150"/>
      <c r="AQ267" s="150"/>
      <c r="AR267" s="150"/>
      <c r="AS267" s="150"/>
      <c r="AT267" s="150"/>
      <c r="AU267" s="150"/>
      <c r="AV267" s="150"/>
      <c r="AW267" s="137"/>
      <c r="AX267" s="1"/>
      <c r="AY267" s="1"/>
      <c r="AZ267" s="1"/>
    </row>
    <row r="268" ht="37.5" customHeight="1">
      <c r="A268" s="1"/>
      <c r="B268" s="286"/>
      <c r="C268" s="375">
        <v>10.0</v>
      </c>
      <c r="D268" s="384"/>
      <c r="E268" s="319" t="str">
        <f t="shared" si="49"/>
        <v>#N/A</v>
      </c>
      <c r="F268" s="320" t="str">
        <f t="shared" si="52"/>
        <v>#N/A</v>
      </c>
      <c r="G268" s="34"/>
      <c r="H268" s="34"/>
      <c r="I268" s="34"/>
      <c r="J268" s="34"/>
      <c r="K268" s="34"/>
      <c r="L268" s="34"/>
      <c r="M268" s="34"/>
      <c r="N268" s="34"/>
      <c r="O268" s="34"/>
      <c r="P268" s="34"/>
      <c r="Q268" s="34"/>
      <c r="R268" s="34"/>
      <c r="S268" s="34"/>
      <c r="T268" s="34"/>
      <c r="U268" s="34"/>
      <c r="V268" s="34"/>
      <c r="W268" s="34"/>
      <c r="X268" s="34"/>
      <c r="Y268" s="34"/>
      <c r="Z268" s="39"/>
      <c r="AA268" s="321" t="str">
        <f t="shared" si="50"/>
        <v>#N/A</v>
      </c>
      <c r="AB268" s="39"/>
      <c r="AC268" s="385" t="str">
        <f t="shared" si="51"/>
        <v>#N/A</v>
      </c>
      <c r="AD268" s="39"/>
      <c r="AE268" s="150"/>
      <c r="AF268" s="150"/>
      <c r="AG268" s="162"/>
      <c r="AH268" s="150"/>
      <c r="AI268" s="150"/>
      <c r="AJ268" s="150"/>
      <c r="AK268" s="150"/>
      <c r="AL268" s="150"/>
      <c r="AM268" s="150"/>
      <c r="AN268" s="150"/>
      <c r="AO268" s="150"/>
      <c r="AP268" s="150"/>
      <c r="AQ268" s="150"/>
      <c r="AR268" s="150"/>
      <c r="AS268" s="150"/>
      <c r="AT268" s="150"/>
      <c r="AU268" s="150"/>
      <c r="AV268" s="150"/>
      <c r="AW268" s="137"/>
      <c r="AX268" s="1"/>
      <c r="AY268" s="1"/>
      <c r="AZ268" s="1"/>
    </row>
    <row r="269" ht="37.5" customHeight="1">
      <c r="A269" s="1"/>
      <c r="B269" s="286"/>
      <c r="C269" s="286"/>
      <c r="D269" s="150"/>
      <c r="E269" s="4"/>
      <c r="F269" s="150"/>
      <c r="G269" s="150"/>
      <c r="H269" s="150"/>
      <c r="I269" s="150"/>
      <c r="J269" s="150"/>
      <c r="K269" s="150"/>
      <c r="L269" s="150"/>
      <c r="M269" s="150"/>
      <c r="N269" s="150"/>
      <c r="O269" s="150"/>
      <c r="P269" s="150"/>
      <c r="Q269" s="150"/>
      <c r="R269" s="150"/>
      <c r="S269" s="150"/>
      <c r="T269" s="150"/>
      <c r="U269" s="150"/>
      <c r="V269" s="150"/>
      <c r="W269" s="150"/>
      <c r="X269" s="150"/>
      <c r="Y269" s="150"/>
      <c r="Z269" s="150"/>
      <c r="AA269" s="150"/>
      <c r="AB269" s="150"/>
      <c r="AC269" s="150"/>
      <c r="AD269" s="150"/>
      <c r="AE269" s="150"/>
      <c r="AF269" s="150"/>
      <c r="AG269" s="162"/>
      <c r="AH269" s="150"/>
      <c r="AI269" s="150"/>
      <c r="AJ269" s="150"/>
      <c r="AK269" s="150"/>
      <c r="AL269" s="150"/>
      <c r="AM269" s="150"/>
      <c r="AN269" s="150"/>
      <c r="AO269" s="150"/>
      <c r="AP269" s="150"/>
      <c r="AQ269" s="150"/>
      <c r="AR269" s="150"/>
      <c r="AS269" s="150"/>
      <c r="AT269" s="150"/>
      <c r="AU269" s="150"/>
      <c r="AV269" s="150"/>
      <c r="AW269" s="137"/>
      <c r="AX269" s="1"/>
      <c r="AY269" s="1"/>
      <c r="AZ269" s="1"/>
    </row>
    <row r="270" ht="37.5" customHeight="1">
      <c r="A270" s="1"/>
      <c r="B270" s="286"/>
      <c r="C270" s="286">
        <v>1.0</v>
      </c>
      <c r="D270" s="372" t="s">
        <v>329</v>
      </c>
      <c r="E270" s="296" t="str">
        <f t="shared" ref="E270:E274" si="53">VLOOKUP($C270,$B$205:$N$249,3,0)</f>
        <v>#N/A</v>
      </c>
      <c r="F270" s="297" t="str">
        <f t="shared" ref="F270:F279" si="54">VLOOKUP(E270,$D$150:$T$194,2,0)</f>
        <v>#N/A</v>
      </c>
      <c r="G270" s="19"/>
      <c r="H270" s="19"/>
      <c r="I270" s="19"/>
      <c r="J270" s="19"/>
      <c r="K270" s="19"/>
      <c r="L270" s="19"/>
      <c r="M270" s="19"/>
      <c r="N270" s="19"/>
      <c r="O270" s="19"/>
      <c r="P270" s="19"/>
      <c r="Q270" s="19"/>
      <c r="R270" s="19"/>
      <c r="S270" s="19"/>
      <c r="T270" s="19"/>
      <c r="U270" s="19"/>
      <c r="V270" s="19"/>
      <c r="W270" s="19"/>
      <c r="X270" s="19"/>
      <c r="Y270" s="19"/>
      <c r="Z270" s="23"/>
      <c r="AA270" s="298" t="str">
        <f t="shared" ref="AA270:AA274" si="55">VLOOKUP($E270,$D$205:$N$249,2,0)</f>
        <v>#N/A</v>
      </c>
      <c r="AB270" s="23"/>
      <c r="AC270" s="298" t="str">
        <f t="shared" ref="AC270:AC274" si="56">VLOOKUP(E270,$D$205:$N$249,8,0)</f>
        <v>#N/A</v>
      </c>
      <c r="AD270" s="23"/>
      <c r="AE270" s="150"/>
      <c r="AF270" s="150"/>
      <c r="AG270" s="162"/>
      <c r="AH270" s="150"/>
      <c r="AI270" s="150"/>
      <c r="AJ270" s="150"/>
      <c r="AK270" s="150"/>
      <c r="AL270" s="150"/>
      <c r="AM270" s="150"/>
      <c r="AN270" s="150"/>
      <c r="AO270" s="150"/>
      <c r="AP270" s="150"/>
      <c r="AQ270" s="150"/>
      <c r="AR270" s="150"/>
      <c r="AS270" s="150"/>
      <c r="AT270" s="150"/>
      <c r="AU270" s="150"/>
      <c r="AV270" s="150"/>
      <c r="AW270" s="137"/>
      <c r="AX270" s="1"/>
      <c r="AY270" s="1"/>
      <c r="AZ270" s="1"/>
    </row>
    <row r="271" ht="37.5" customHeight="1">
      <c r="A271" s="1"/>
      <c r="B271" s="286"/>
      <c r="C271" s="286">
        <v>2.0</v>
      </c>
      <c r="D271" s="242"/>
      <c r="E271" s="311" t="str">
        <f t="shared" si="53"/>
        <v>#N/A</v>
      </c>
      <c r="F271" s="312" t="str">
        <f t="shared" si="54"/>
        <v>#N/A</v>
      </c>
      <c r="G271" s="26"/>
      <c r="H271" s="26"/>
      <c r="I271" s="26"/>
      <c r="J271" s="26"/>
      <c r="K271" s="26"/>
      <c r="L271" s="26"/>
      <c r="M271" s="26"/>
      <c r="N271" s="26"/>
      <c r="O271" s="26"/>
      <c r="P271" s="26"/>
      <c r="Q271" s="26"/>
      <c r="R271" s="26"/>
      <c r="S271" s="26"/>
      <c r="T271" s="26"/>
      <c r="U271" s="26"/>
      <c r="V271" s="26"/>
      <c r="W271" s="26"/>
      <c r="X271" s="26"/>
      <c r="Y271" s="26"/>
      <c r="Z271" s="31"/>
      <c r="AA271" s="313" t="str">
        <f t="shared" si="55"/>
        <v>#N/A</v>
      </c>
      <c r="AB271" s="31"/>
      <c r="AC271" s="313" t="str">
        <f t="shared" si="56"/>
        <v>#N/A</v>
      </c>
      <c r="AD271" s="31"/>
      <c r="AE271" s="150"/>
      <c r="AF271" s="150"/>
      <c r="AG271" s="162"/>
      <c r="AH271" s="150"/>
      <c r="AI271" s="150"/>
      <c r="AJ271" s="150"/>
      <c r="AK271" s="150"/>
      <c r="AL271" s="150"/>
      <c r="AM271" s="150"/>
      <c r="AN271" s="150"/>
      <c r="AO271" s="150"/>
      <c r="AP271" s="150"/>
      <c r="AQ271" s="150"/>
      <c r="AR271" s="150"/>
      <c r="AS271" s="150"/>
      <c r="AT271" s="150"/>
      <c r="AU271" s="150"/>
      <c r="AV271" s="150"/>
      <c r="AW271" s="137"/>
      <c r="AX271" s="1"/>
      <c r="AY271" s="1"/>
      <c r="AZ271" s="1"/>
    </row>
    <row r="272" ht="37.5" customHeight="1">
      <c r="A272" s="1"/>
      <c r="B272" s="286"/>
      <c r="C272" s="286">
        <v>3.0</v>
      </c>
      <c r="D272" s="242"/>
      <c r="E272" s="311" t="str">
        <f t="shared" si="53"/>
        <v>#N/A</v>
      </c>
      <c r="F272" s="312" t="str">
        <f t="shared" si="54"/>
        <v>#N/A</v>
      </c>
      <c r="G272" s="26"/>
      <c r="H272" s="26"/>
      <c r="I272" s="26"/>
      <c r="J272" s="26"/>
      <c r="K272" s="26"/>
      <c r="L272" s="26"/>
      <c r="M272" s="26"/>
      <c r="N272" s="26"/>
      <c r="O272" s="26"/>
      <c r="P272" s="26"/>
      <c r="Q272" s="26"/>
      <c r="R272" s="26"/>
      <c r="S272" s="26"/>
      <c r="T272" s="26"/>
      <c r="U272" s="26"/>
      <c r="V272" s="26"/>
      <c r="W272" s="26"/>
      <c r="X272" s="26"/>
      <c r="Y272" s="26"/>
      <c r="Z272" s="31"/>
      <c r="AA272" s="313" t="str">
        <f t="shared" si="55"/>
        <v>#N/A</v>
      </c>
      <c r="AB272" s="31"/>
      <c r="AC272" s="313" t="str">
        <f t="shared" si="56"/>
        <v>#N/A</v>
      </c>
      <c r="AD272" s="31"/>
      <c r="AE272" s="150"/>
      <c r="AF272" s="150"/>
      <c r="AG272" s="162"/>
      <c r="AH272" s="150"/>
      <c r="AI272" s="150"/>
      <c r="AJ272" s="150"/>
      <c r="AK272" s="150"/>
      <c r="AL272" s="150"/>
      <c r="AM272" s="150"/>
      <c r="AN272" s="150"/>
      <c r="AO272" s="150"/>
      <c r="AP272" s="150"/>
      <c r="AQ272" s="150"/>
      <c r="AR272" s="150"/>
      <c r="AS272" s="150"/>
      <c r="AT272" s="150"/>
      <c r="AU272" s="150"/>
      <c r="AV272" s="150"/>
      <c r="AW272" s="137"/>
      <c r="AX272" s="1"/>
      <c r="AY272" s="1"/>
      <c r="AZ272" s="1"/>
    </row>
    <row r="273" ht="37.5" customHeight="1">
      <c r="A273" s="1"/>
      <c r="B273" s="286"/>
      <c r="C273" s="286">
        <v>4.0</v>
      </c>
      <c r="D273" s="242"/>
      <c r="E273" s="311" t="str">
        <f t="shared" si="53"/>
        <v>#N/A</v>
      </c>
      <c r="F273" s="312" t="str">
        <f t="shared" si="54"/>
        <v>#N/A</v>
      </c>
      <c r="G273" s="26"/>
      <c r="H273" s="26"/>
      <c r="I273" s="26"/>
      <c r="J273" s="26"/>
      <c r="K273" s="26"/>
      <c r="L273" s="26"/>
      <c r="M273" s="26"/>
      <c r="N273" s="26"/>
      <c r="O273" s="26"/>
      <c r="P273" s="26"/>
      <c r="Q273" s="26"/>
      <c r="R273" s="26"/>
      <c r="S273" s="26"/>
      <c r="T273" s="26"/>
      <c r="U273" s="26"/>
      <c r="V273" s="26"/>
      <c r="W273" s="26"/>
      <c r="X273" s="26"/>
      <c r="Y273" s="26"/>
      <c r="Z273" s="31"/>
      <c r="AA273" s="313" t="str">
        <f t="shared" si="55"/>
        <v>#N/A</v>
      </c>
      <c r="AB273" s="31"/>
      <c r="AC273" s="313" t="str">
        <f t="shared" si="56"/>
        <v>#N/A</v>
      </c>
      <c r="AD273" s="31"/>
      <c r="AE273" s="150"/>
      <c r="AF273" s="150"/>
      <c r="AG273" s="162"/>
      <c r="AH273" s="150"/>
      <c r="AI273" s="150"/>
      <c r="AJ273" s="150"/>
      <c r="AK273" s="150"/>
      <c r="AL273" s="150"/>
      <c r="AM273" s="150"/>
      <c r="AN273" s="150"/>
      <c r="AO273" s="150"/>
      <c r="AP273" s="150"/>
      <c r="AQ273" s="150"/>
      <c r="AR273" s="150"/>
      <c r="AS273" s="150"/>
      <c r="AT273" s="150"/>
      <c r="AU273" s="150"/>
      <c r="AV273" s="150"/>
      <c r="AW273" s="137"/>
      <c r="AX273" s="1"/>
      <c r="AY273" s="1"/>
      <c r="AZ273" s="1"/>
    </row>
    <row r="274" ht="37.5" customHeight="1">
      <c r="A274" s="1"/>
      <c r="B274" s="286"/>
      <c r="C274" s="286">
        <v>5.0</v>
      </c>
      <c r="D274" s="384"/>
      <c r="E274" s="319" t="str">
        <f t="shared" si="53"/>
        <v>#N/A</v>
      </c>
      <c r="F274" s="320" t="str">
        <f t="shared" si="54"/>
        <v>#N/A</v>
      </c>
      <c r="G274" s="34"/>
      <c r="H274" s="34"/>
      <c r="I274" s="34"/>
      <c r="J274" s="34"/>
      <c r="K274" s="34"/>
      <c r="L274" s="34"/>
      <c r="M274" s="34"/>
      <c r="N274" s="34"/>
      <c r="O274" s="34"/>
      <c r="P274" s="34"/>
      <c r="Q274" s="34"/>
      <c r="R274" s="34"/>
      <c r="S274" s="34"/>
      <c r="T274" s="34"/>
      <c r="U274" s="34"/>
      <c r="V274" s="34"/>
      <c r="W274" s="34"/>
      <c r="X274" s="34"/>
      <c r="Y274" s="34"/>
      <c r="Z274" s="39"/>
      <c r="AA274" s="321" t="str">
        <f t="shared" si="55"/>
        <v>#N/A</v>
      </c>
      <c r="AB274" s="39"/>
      <c r="AC274" s="321" t="str">
        <f t="shared" si="56"/>
        <v>#N/A</v>
      </c>
      <c r="AD274" s="39"/>
      <c r="AE274" s="150"/>
      <c r="AF274" s="150"/>
      <c r="AG274" s="162"/>
      <c r="AH274" s="150"/>
      <c r="AI274" s="150"/>
      <c r="AJ274" s="150"/>
      <c r="AK274" s="150"/>
      <c r="AL274" s="150"/>
      <c r="AM274" s="150"/>
      <c r="AN274" s="150"/>
      <c r="AO274" s="150"/>
      <c r="AP274" s="150"/>
      <c r="AQ274" s="150"/>
      <c r="AR274" s="150"/>
      <c r="AS274" s="150"/>
      <c r="AT274" s="150"/>
      <c r="AU274" s="150"/>
      <c r="AV274" s="150"/>
      <c r="AW274" s="137"/>
      <c r="AX274" s="1"/>
      <c r="AY274" s="1"/>
      <c r="AZ274" s="1"/>
    </row>
    <row r="275" ht="37.5" customHeight="1">
      <c r="A275" s="1"/>
      <c r="B275" s="286"/>
      <c r="C275" s="286">
        <v>1.0</v>
      </c>
      <c r="D275" s="372" t="s">
        <v>330</v>
      </c>
      <c r="E275" s="296" t="str">
        <f t="shared" ref="E275:E279" si="57">VLOOKUP($C275,$Q$205:$AC$249,3,0)</f>
        <v>#N/A</v>
      </c>
      <c r="F275" s="297" t="str">
        <f t="shared" si="54"/>
        <v>#N/A</v>
      </c>
      <c r="G275" s="19"/>
      <c r="H275" s="19"/>
      <c r="I275" s="19"/>
      <c r="J275" s="19"/>
      <c r="K275" s="19"/>
      <c r="L275" s="19"/>
      <c r="M275" s="19"/>
      <c r="N275" s="19"/>
      <c r="O275" s="19"/>
      <c r="P275" s="19"/>
      <c r="Q275" s="19"/>
      <c r="R275" s="19"/>
      <c r="S275" s="19"/>
      <c r="T275" s="19"/>
      <c r="U275" s="19"/>
      <c r="V275" s="19"/>
      <c r="W275" s="19"/>
      <c r="X275" s="19"/>
      <c r="Y275" s="19"/>
      <c r="Z275" s="23"/>
      <c r="AA275" s="386" t="str">
        <f t="shared" ref="AA275:AA279" si="58">VLOOKUP($E275,$S$205:$AC$249,2,0)</f>
        <v>#N/A</v>
      </c>
      <c r="AB275" s="105"/>
      <c r="AC275" s="298" t="str">
        <f t="shared" ref="AC275:AC279" si="59">VLOOKUP(E275,$S$205:$AC$249,8,0)</f>
        <v>#N/A</v>
      </c>
      <c r="AD275" s="23"/>
      <c r="AE275" s="150"/>
      <c r="AF275" s="150"/>
      <c r="AG275" s="162"/>
      <c r="AH275" s="150"/>
      <c r="AI275" s="150"/>
      <c r="AJ275" s="150"/>
      <c r="AK275" s="150"/>
      <c r="AL275" s="150"/>
      <c r="AM275" s="150"/>
      <c r="AN275" s="150"/>
      <c r="AO275" s="150"/>
      <c r="AP275" s="150"/>
      <c r="AQ275" s="150"/>
      <c r="AR275" s="150"/>
      <c r="AS275" s="150"/>
      <c r="AT275" s="150"/>
      <c r="AU275" s="150"/>
      <c r="AV275" s="150"/>
      <c r="AW275" s="137"/>
      <c r="AX275" s="1"/>
      <c r="AY275" s="1"/>
      <c r="AZ275" s="1"/>
    </row>
    <row r="276" ht="37.5" customHeight="1">
      <c r="A276" s="1"/>
      <c r="B276" s="286"/>
      <c r="C276" s="286">
        <v>2.0</v>
      </c>
      <c r="D276" s="242"/>
      <c r="E276" s="311" t="str">
        <f t="shared" si="57"/>
        <v>#N/A</v>
      </c>
      <c r="F276" s="312" t="str">
        <f t="shared" si="54"/>
        <v>#N/A</v>
      </c>
      <c r="G276" s="26"/>
      <c r="H276" s="26"/>
      <c r="I276" s="26"/>
      <c r="J276" s="26"/>
      <c r="K276" s="26"/>
      <c r="L276" s="26"/>
      <c r="M276" s="26"/>
      <c r="N276" s="26"/>
      <c r="O276" s="26"/>
      <c r="P276" s="26"/>
      <c r="Q276" s="26"/>
      <c r="R276" s="26"/>
      <c r="S276" s="26"/>
      <c r="T276" s="26"/>
      <c r="U276" s="26"/>
      <c r="V276" s="26"/>
      <c r="W276" s="26"/>
      <c r="X276" s="26"/>
      <c r="Y276" s="26"/>
      <c r="Z276" s="31"/>
      <c r="AA276" s="313" t="str">
        <f t="shared" si="58"/>
        <v>#N/A</v>
      </c>
      <c r="AB276" s="31"/>
      <c r="AC276" s="313" t="str">
        <f t="shared" si="59"/>
        <v>#N/A</v>
      </c>
      <c r="AD276" s="31"/>
      <c r="AE276" s="150"/>
      <c r="AF276" s="150"/>
      <c r="AG276" s="162"/>
      <c r="AH276" s="150"/>
      <c r="AI276" s="150"/>
      <c r="AJ276" s="150"/>
      <c r="AK276" s="150"/>
      <c r="AL276" s="150"/>
      <c r="AM276" s="150"/>
      <c r="AN276" s="150"/>
      <c r="AO276" s="150"/>
      <c r="AP276" s="150"/>
      <c r="AQ276" s="150"/>
      <c r="AR276" s="150"/>
      <c r="AS276" s="150"/>
      <c r="AT276" s="150"/>
      <c r="AU276" s="150"/>
      <c r="AV276" s="150"/>
      <c r="AW276" s="137"/>
      <c r="AX276" s="1"/>
      <c r="AY276" s="1"/>
      <c r="AZ276" s="1"/>
    </row>
    <row r="277" ht="37.5" customHeight="1">
      <c r="A277" s="1"/>
      <c r="B277" s="286"/>
      <c r="C277" s="286">
        <v>3.0</v>
      </c>
      <c r="D277" s="242"/>
      <c r="E277" s="311" t="str">
        <f t="shared" si="57"/>
        <v>#N/A</v>
      </c>
      <c r="F277" s="312" t="str">
        <f t="shared" si="54"/>
        <v>#N/A</v>
      </c>
      <c r="G277" s="26"/>
      <c r="H277" s="26"/>
      <c r="I277" s="26"/>
      <c r="J277" s="26"/>
      <c r="K277" s="26"/>
      <c r="L277" s="26"/>
      <c r="M277" s="26"/>
      <c r="N277" s="26"/>
      <c r="O277" s="26"/>
      <c r="P277" s="26"/>
      <c r="Q277" s="26"/>
      <c r="R277" s="26"/>
      <c r="S277" s="26"/>
      <c r="T277" s="26"/>
      <c r="U277" s="26"/>
      <c r="V277" s="26"/>
      <c r="W277" s="26"/>
      <c r="X277" s="26"/>
      <c r="Y277" s="26"/>
      <c r="Z277" s="31"/>
      <c r="AA277" s="313" t="str">
        <f t="shared" si="58"/>
        <v>#N/A</v>
      </c>
      <c r="AB277" s="31"/>
      <c r="AC277" s="313" t="str">
        <f t="shared" si="59"/>
        <v>#N/A</v>
      </c>
      <c r="AD277" s="31"/>
      <c r="AE277" s="150"/>
      <c r="AF277" s="150"/>
      <c r="AG277" s="162"/>
      <c r="AH277" s="150"/>
      <c r="AI277" s="150"/>
      <c r="AJ277" s="150"/>
      <c r="AK277" s="150"/>
      <c r="AL277" s="150"/>
      <c r="AM277" s="150"/>
      <c r="AN277" s="150"/>
      <c r="AO277" s="150"/>
      <c r="AP277" s="150"/>
      <c r="AQ277" s="150"/>
      <c r="AR277" s="150"/>
      <c r="AS277" s="150"/>
      <c r="AT277" s="150"/>
      <c r="AU277" s="150"/>
      <c r="AV277" s="150"/>
      <c r="AW277" s="137"/>
      <c r="AX277" s="1"/>
      <c r="AY277" s="1"/>
      <c r="AZ277" s="1"/>
    </row>
    <row r="278" ht="37.5" customHeight="1">
      <c r="A278" s="1"/>
      <c r="B278" s="286"/>
      <c r="C278" s="286">
        <v>4.0</v>
      </c>
      <c r="D278" s="242"/>
      <c r="E278" s="311" t="str">
        <f t="shared" si="57"/>
        <v>#N/A</v>
      </c>
      <c r="F278" s="312" t="str">
        <f t="shared" si="54"/>
        <v>#N/A</v>
      </c>
      <c r="G278" s="26"/>
      <c r="H278" s="26"/>
      <c r="I278" s="26"/>
      <c r="J278" s="26"/>
      <c r="K278" s="26"/>
      <c r="L278" s="26"/>
      <c r="M278" s="26"/>
      <c r="N278" s="26"/>
      <c r="O278" s="26"/>
      <c r="P278" s="26"/>
      <c r="Q278" s="26"/>
      <c r="R278" s="26"/>
      <c r="S278" s="26"/>
      <c r="T278" s="26"/>
      <c r="U278" s="26"/>
      <c r="V278" s="26"/>
      <c r="W278" s="26"/>
      <c r="X278" s="26"/>
      <c r="Y278" s="26"/>
      <c r="Z278" s="31"/>
      <c r="AA278" s="313" t="str">
        <f t="shared" si="58"/>
        <v>#N/A</v>
      </c>
      <c r="AB278" s="31"/>
      <c r="AC278" s="313" t="str">
        <f t="shared" si="59"/>
        <v>#N/A</v>
      </c>
      <c r="AD278" s="31"/>
      <c r="AE278" s="150"/>
      <c r="AF278" s="150"/>
      <c r="AG278" s="162"/>
      <c r="AH278" s="150"/>
      <c r="AI278" s="150"/>
      <c r="AJ278" s="150"/>
      <c r="AK278" s="150"/>
      <c r="AL278" s="150"/>
      <c r="AM278" s="150"/>
      <c r="AN278" s="150"/>
      <c r="AO278" s="150"/>
      <c r="AP278" s="150"/>
      <c r="AQ278" s="150"/>
      <c r="AR278" s="150"/>
      <c r="AS278" s="150"/>
      <c r="AT278" s="150"/>
      <c r="AU278" s="150"/>
      <c r="AV278" s="150"/>
      <c r="AW278" s="137"/>
      <c r="AX278" s="1"/>
      <c r="AY278" s="1"/>
      <c r="AZ278" s="1"/>
    </row>
    <row r="279" ht="37.5" customHeight="1">
      <c r="A279" s="1"/>
      <c r="B279" s="286"/>
      <c r="C279" s="286">
        <v>5.0</v>
      </c>
      <c r="D279" s="384"/>
      <c r="E279" s="319" t="str">
        <f t="shared" si="57"/>
        <v>#N/A</v>
      </c>
      <c r="F279" s="320" t="str">
        <f t="shared" si="54"/>
        <v>#N/A</v>
      </c>
      <c r="G279" s="34"/>
      <c r="H279" s="34"/>
      <c r="I279" s="34"/>
      <c r="J279" s="34"/>
      <c r="K279" s="34"/>
      <c r="L279" s="34"/>
      <c r="M279" s="34"/>
      <c r="N279" s="34"/>
      <c r="O279" s="34"/>
      <c r="P279" s="34"/>
      <c r="Q279" s="34"/>
      <c r="R279" s="34"/>
      <c r="S279" s="34"/>
      <c r="T279" s="34"/>
      <c r="U279" s="34"/>
      <c r="V279" s="34"/>
      <c r="W279" s="34"/>
      <c r="X279" s="34"/>
      <c r="Y279" s="34"/>
      <c r="Z279" s="39"/>
      <c r="AA279" s="321" t="str">
        <f t="shared" si="58"/>
        <v>#N/A</v>
      </c>
      <c r="AB279" s="39"/>
      <c r="AC279" s="321" t="str">
        <f t="shared" si="59"/>
        <v>#N/A</v>
      </c>
      <c r="AD279" s="39"/>
      <c r="AE279" s="150"/>
      <c r="AF279" s="150"/>
      <c r="AG279" s="162"/>
      <c r="AH279" s="150"/>
      <c r="AI279" s="150"/>
      <c r="AJ279" s="150"/>
      <c r="AK279" s="150"/>
      <c r="AL279" s="150"/>
      <c r="AM279" s="150"/>
      <c r="AN279" s="150"/>
      <c r="AO279" s="150"/>
      <c r="AP279" s="150"/>
      <c r="AQ279" s="150"/>
      <c r="AR279" s="150"/>
      <c r="AS279" s="150"/>
      <c r="AT279" s="150"/>
      <c r="AU279" s="150"/>
      <c r="AV279" s="150"/>
      <c r="AW279" s="137"/>
      <c r="AX279" s="1"/>
      <c r="AY279" s="1"/>
      <c r="AZ279" s="1"/>
    </row>
    <row r="280" ht="37.5" customHeight="1">
      <c r="A280" s="1"/>
      <c r="B280" s="286"/>
      <c r="C280" s="286"/>
      <c r="D280" s="150"/>
      <c r="E280" s="150"/>
      <c r="F280" s="150"/>
      <c r="G280" s="150"/>
      <c r="H280" s="150"/>
      <c r="I280" s="150"/>
      <c r="J280" s="150"/>
      <c r="K280" s="150"/>
      <c r="L280" s="150"/>
      <c r="M280" s="150"/>
      <c r="N280" s="150"/>
      <c r="O280" s="150"/>
      <c r="P280" s="150"/>
      <c r="Q280" s="150"/>
      <c r="R280" s="150"/>
      <c r="S280" s="150"/>
      <c r="T280" s="150"/>
      <c r="U280" s="150"/>
      <c r="V280" s="150"/>
      <c r="W280" s="150"/>
      <c r="X280" s="150"/>
      <c r="Y280" s="150"/>
      <c r="Z280" s="150"/>
      <c r="AA280" s="150"/>
      <c r="AB280" s="150"/>
      <c r="AC280" s="150"/>
      <c r="AD280" s="150"/>
      <c r="AE280" s="150"/>
      <c r="AF280" s="150"/>
      <c r="AG280" s="162"/>
      <c r="AH280" s="150"/>
      <c r="AI280" s="150"/>
      <c r="AJ280" s="150"/>
      <c r="AK280" s="150"/>
      <c r="AL280" s="150"/>
      <c r="AM280" s="150"/>
      <c r="AN280" s="150"/>
      <c r="AO280" s="150"/>
      <c r="AP280" s="150"/>
      <c r="AQ280" s="150"/>
      <c r="AR280" s="150"/>
      <c r="AS280" s="150"/>
      <c r="AT280" s="150"/>
      <c r="AU280" s="150"/>
      <c r="AV280" s="150"/>
      <c r="AW280" s="137"/>
      <c r="AX280" s="1"/>
      <c r="AY280" s="1"/>
      <c r="AZ280" s="1"/>
    </row>
    <row r="281" ht="37.5" customHeight="1">
      <c r="A281" s="1"/>
      <c r="B281" s="286"/>
      <c r="C281" s="286"/>
      <c r="D281" s="2" t="s">
        <v>335</v>
      </c>
      <c r="E281" s="150"/>
      <c r="F281" s="150"/>
      <c r="G281" s="150"/>
      <c r="H281" s="150"/>
      <c r="I281" s="150"/>
      <c r="J281" s="150"/>
      <c r="K281" s="150"/>
      <c r="L281" s="150"/>
      <c r="M281" s="150"/>
      <c r="N281" s="150"/>
      <c r="O281" s="150"/>
      <c r="P281" s="150"/>
      <c r="Q281" s="150"/>
      <c r="R281" s="150"/>
      <c r="S281" s="150"/>
      <c r="T281" s="150"/>
      <c r="U281" s="150"/>
      <c r="V281" s="150"/>
      <c r="W281" s="150"/>
      <c r="X281" s="150"/>
      <c r="Y281" s="150"/>
      <c r="Z281" s="150"/>
      <c r="AA281" s="150"/>
      <c r="AB281" s="150"/>
      <c r="AC281" s="150"/>
      <c r="AD281" s="150"/>
      <c r="AE281" s="150"/>
      <c r="AF281" s="150"/>
      <c r="AG281" s="162"/>
      <c r="AH281" s="150"/>
      <c r="AI281" s="150"/>
      <c r="AJ281" s="150"/>
      <c r="AK281" s="150"/>
      <c r="AL281" s="150"/>
      <c r="AM281" s="150"/>
      <c r="AN281" s="150"/>
      <c r="AO281" s="150"/>
      <c r="AP281" s="150"/>
      <c r="AQ281" s="150"/>
      <c r="AR281" s="150"/>
      <c r="AS281" s="150"/>
      <c r="AT281" s="150"/>
      <c r="AU281" s="150"/>
      <c r="AV281" s="150"/>
      <c r="AW281" s="137"/>
      <c r="AX281" s="1"/>
      <c r="AY281" s="1"/>
      <c r="AZ281" s="1"/>
    </row>
    <row r="282" ht="75.0" customHeight="1">
      <c r="A282" s="1"/>
      <c r="B282" s="150"/>
      <c r="C282" s="150"/>
      <c r="D282" s="372" t="s">
        <v>328</v>
      </c>
      <c r="E282" s="373" t="s">
        <v>267</v>
      </c>
      <c r="F282" s="288" t="s">
        <v>268</v>
      </c>
      <c r="G282" s="49"/>
      <c r="H282" s="49"/>
      <c r="I282" s="49"/>
      <c r="J282" s="49"/>
      <c r="K282" s="49"/>
      <c r="L282" s="49"/>
      <c r="M282" s="49"/>
      <c r="N282" s="49"/>
      <c r="O282" s="49"/>
      <c r="P282" s="49"/>
      <c r="Q282" s="49"/>
      <c r="R282" s="49"/>
      <c r="S282" s="49"/>
      <c r="T282" s="49"/>
      <c r="U282" s="49"/>
      <c r="V282" s="49"/>
      <c r="W282" s="49"/>
      <c r="X282" s="49"/>
      <c r="Y282" s="49"/>
      <c r="Z282" s="51"/>
      <c r="AA282" s="288" t="s">
        <v>265</v>
      </c>
      <c r="AB282" s="51"/>
      <c r="AC282" s="288" t="s">
        <v>264</v>
      </c>
      <c r="AD282" s="51"/>
      <c r="AE282" s="150"/>
      <c r="AF282" s="150"/>
      <c r="AG282" s="162"/>
      <c r="AH282" s="150"/>
      <c r="AI282" s="150"/>
      <c r="AJ282" s="150"/>
      <c r="AK282" s="150"/>
      <c r="AL282" s="150"/>
      <c r="AM282" s="150"/>
      <c r="AN282" s="150"/>
      <c r="AO282" s="150"/>
      <c r="AP282" s="150"/>
      <c r="AQ282" s="150"/>
      <c r="AR282" s="150"/>
      <c r="AS282" s="150"/>
      <c r="AT282" s="150"/>
      <c r="AU282" s="150"/>
      <c r="AV282" s="150"/>
      <c r="AW282" s="137"/>
      <c r="AX282" s="1"/>
      <c r="AY282" s="1"/>
      <c r="AZ282" s="1"/>
    </row>
    <row r="283" ht="37.5" customHeight="1">
      <c r="A283" s="1"/>
      <c r="B283" s="286"/>
      <c r="C283" s="286">
        <v>1.0</v>
      </c>
      <c r="D283" s="242"/>
      <c r="E283" s="296" t="str">
        <f t="shared" ref="E283:E292" si="60">VLOOKUP(C283,$C$150:$AD$194,2,0)</f>
        <v>#N/A</v>
      </c>
      <c r="F283" s="297" t="str">
        <f t="shared" ref="F283:F292" si="61">VLOOKUP($E283,$D$150:$AD$194,2,0)</f>
        <v>#N/A</v>
      </c>
      <c r="G283" s="19"/>
      <c r="H283" s="19"/>
      <c r="I283" s="19"/>
      <c r="J283" s="19"/>
      <c r="K283" s="19"/>
      <c r="L283" s="19"/>
      <c r="M283" s="19"/>
      <c r="N283" s="19"/>
      <c r="O283" s="19"/>
      <c r="P283" s="19"/>
      <c r="Q283" s="19"/>
      <c r="R283" s="19"/>
      <c r="S283" s="19"/>
      <c r="T283" s="19"/>
      <c r="U283" s="19"/>
      <c r="V283" s="19"/>
      <c r="W283" s="19"/>
      <c r="X283" s="19"/>
      <c r="Y283" s="19"/>
      <c r="Z283" s="23"/>
      <c r="AA283" s="298" t="str">
        <f t="shared" ref="AA283:AA292" si="62">VLOOKUP($E283,$D$150:$AD$194,24,0)</f>
        <v>#N/A</v>
      </c>
      <c r="AB283" s="23"/>
      <c r="AC283" s="298" t="str">
        <f t="shared" ref="AC283:AC292" si="63">VLOOKUP($E283,$D$150:$AD$194,22,0)</f>
        <v>#N/A</v>
      </c>
      <c r="AD283" s="23"/>
      <c r="AE283" s="150"/>
      <c r="AF283" s="150"/>
      <c r="AG283" s="162"/>
      <c r="AH283" s="150"/>
      <c r="AI283" s="150"/>
      <c r="AJ283" s="150"/>
      <c r="AK283" s="150"/>
      <c r="AL283" s="150"/>
      <c r="AM283" s="150"/>
      <c r="AN283" s="150"/>
      <c r="AO283" s="150"/>
      <c r="AP283" s="150"/>
      <c r="AQ283" s="150"/>
      <c r="AR283" s="150"/>
      <c r="AS283" s="150"/>
      <c r="AT283" s="150"/>
      <c r="AU283" s="150"/>
      <c r="AV283" s="150"/>
      <c r="AW283" s="137"/>
      <c r="AX283" s="1"/>
      <c r="AY283" s="1"/>
      <c r="AZ283" s="1"/>
    </row>
    <row r="284" ht="37.5" customHeight="1">
      <c r="A284" s="1"/>
      <c r="B284" s="286"/>
      <c r="C284" s="286">
        <v>2.0</v>
      </c>
      <c r="D284" s="242"/>
      <c r="E284" s="311" t="str">
        <f t="shared" si="60"/>
        <v>#N/A</v>
      </c>
      <c r="F284" s="312" t="str">
        <f t="shared" si="61"/>
        <v>#N/A</v>
      </c>
      <c r="G284" s="26"/>
      <c r="H284" s="26"/>
      <c r="I284" s="26"/>
      <c r="J284" s="26"/>
      <c r="K284" s="26"/>
      <c r="L284" s="26"/>
      <c r="M284" s="26"/>
      <c r="N284" s="26"/>
      <c r="O284" s="26"/>
      <c r="P284" s="26"/>
      <c r="Q284" s="26"/>
      <c r="R284" s="26"/>
      <c r="S284" s="26"/>
      <c r="T284" s="26"/>
      <c r="U284" s="26"/>
      <c r="V284" s="26"/>
      <c r="W284" s="26"/>
      <c r="X284" s="26"/>
      <c r="Y284" s="26"/>
      <c r="Z284" s="31"/>
      <c r="AA284" s="313" t="str">
        <f t="shared" si="62"/>
        <v>#N/A</v>
      </c>
      <c r="AB284" s="31"/>
      <c r="AC284" s="313" t="str">
        <f t="shared" si="63"/>
        <v>#N/A</v>
      </c>
      <c r="AD284" s="31"/>
      <c r="AE284" s="150"/>
      <c r="AF284" s="150"/>
      <c r="AG284" s="162"/>
      <c r="AH284" s="150"/>
      <c r="AI284" s="150"/>
      <c r="AJ284" s="150"/>
      <c r="AK284" s="150"/>
      <c r="AL284" s="150"/>
      <c r="AM284" s="150"/>
      <c r="AN284" s="150"/>
      <c r="AO284" s="150"/>
      <c r="AP284" s="150"/>
      <c r="AQ284" s="150"/>
      <c r="AR284" s="150"/>
      <c r="AS284" s="150"/>
      <c r="AT284" s="150"/>
      <c r="AU284" s="150"/>
      <c r="AV284" s="150"/>
      <c r="AW284" s="137"/>
      <c r="AX284" s="1"/>
      <c r="AY284" s="1"/>
      <c r="AZ284" s="1"/>
    </row>
    <row r="285" ht="37.5" customHeight="1">
      <c r="A285" s="1"/>
      <c r="B285" s="286"/>
      <c r="C285" s="286">
        <v>3.0</v>
      </c>
      <c r="D285" s="242"/>
      <c r="E285" s="311" t="str">
        <f t="shared" si="60"/>
        <v>#N/A</v>
      </c>
      <c r="F285" s="312" t="str">
        <f t="shared" si="61"/>
        <v>#N/A</v>
      </c>
      <c r="G285" s="26"/>
      <c r="H285" s="26"/>
      <c r="I285" s="26"/>
      <c r="J285" s="26"/>
      <c r="K285" s="26"/>
      <c r="L285" s="26"/>
      <c r="M285" s="26"/>
      <c r="N285" s="26"/>
      <c r="O285" s="26"/>
      <c r="P285" s="26"/>
      <c r="Q285" s="26"/>
      <c r="R285" s="26"/>
      <c r="S285" s="26"/>
      <c r="T285" s="26"/>
      <c r="U285" s="26"/>
      <c r="V285" s="26"/>
      <c r="W285" s="26"/>
      <c r="X285" s="26"/>
      <c r="Y285" s="26"/>
      <c r="Z285" s="31"/>
      <c r="AA285" s="313" t="str">
        <f t="shared" si="62"/>
        <v>#N/A</v>
      </c>
      <c r="AB285" s="31"/>
      <c r="AC285" s="313" t="str">
        <f t="shared" si="63"/>
        <v>#N/A</v>
      </c>
      <c r="AD285" s="31"/>
      <c r="AE285" s="150"/>
      <c r="AF285" s="150"/>
      <c r="AG285" s="162"/>
      <c r="AH285" s="150"/>
      <c r="AI285" s="150"/>
      <c r="AJ285" s="150"/>
      <c r="AK285" s="150"/>
      <c r="AL285" s="150"/>
      <c r="AM285" s="150"/>
      <c r="AN285" s="150"/>
      <c r="AO285" s="150"/>
      <c r="AP285" s="150"/>
      <c r="AQ285" s="150"/>
      <c r="AR285" s="150"/>
      <c r="AS285" s="150"/>
      <c r="AT285" s="150"/>
      <c r="AU285" s="150"/>
      <c r="AV285" s="150"/>
      <c r="AW285" s="137"/>
      <c r="AX285" s="1"/>
      <c r="AY285" s="1"/>
      <c r="AZ285" s="1"/>
    </row>
    <row r="286" ht="37.5" customHeight="1">
      <c r="A286" s="1"/>
      <c r="B286" s="286"/>
      <c r="C286" s="286">
        <v>4.0</v>
      </c>
      <c r="D286" s="242"/>
      <c r="E286" s="311" t="str">
        <f t="shared" si="60"/>
        <v>#N/A</v>
      </c>
      <c r="F286" s="312" t="str">
        <f t="shared" si="61"/>
        <v>#N/A</v>
      </c>
      <c r="G286" s="26"/>
      <c r="H286" s="26"/>
      <c r="I286" s="26"/>
      <c r="J286" s="26"/>
      <c r="K286" s="26"/>
      <c r="L286" s="26"/>
      <c r="M286" s="26"/>
      <c r="N286" s="26"/>
      <c r="O286" s="26"/>
      <c r="P286" s="26"/>
      <c r="Q286" s="26"/>
      <c r="R286" s="26"/>
      <c r="S286" s="26"/>
      <c r="T286" s="26"/>
      <c r="U286" s="26"/>
      <c r="V286" s="26"/>
      <c r="W286" s="26"/>
      <c r="X286" s="26"/>
      <c r="Y286" s="26"/>
      <c r="Z286" s="31"/>
      <c r="AA286" s="313" t="str">
        <f t="shared" si="62"/>
        <v>#N/A</v>
      </c>
      <c r="AB286" s="31"/>
      <c r="AC286" s="313" t="str">
        <f t="shared" si="63"/>
        <v>#N/A</v>
      </c>
      <c r="AD286" s="31"/>
      <c r="AE286" s="150"/>
      <c r="AF286" s="150"/>
      <c r="AG286" s="162"/>
      <c r="AH286" s="150"/>
      <c r="AI286" s="150"/>
      <c r="AJ286" s="150"/>
      <c r="AK286" s="150"/>
      <c r="AL286" s="150"/>
      <c r="AM286" s="150"/>
      <c r="AN286" s="150"/>
      <c r="AO286" s="150"/>
      <c r="AP286" s="150"/>
      <c r="AQ286" s="150"/>
      <c r="AR286" s="150"/>
      <c r="AS286" s="150"/>
      <c r="AT286" s="150"/>
      <c r="AU286" s="150"/>
      <c r="AV286" s="150"/>
      <c r="AW286" s="137"/>
      <c r="AX286" s="1"/>
      <c r="AY286" s="1"/>
      <c r="AZ286" s="1"/>
    </row>
    <row r="287" ht="37.5" customHeight="1">
      <c r="A287" s="1"/>
      <c r="B287" s="286"/>
      <c r="C287" s="286">
        <v>5.0</v>
      </c>
      <c r="D287" s="242"/>
      <c r="E287" s="319" t="str">
        <f t="shared" si="60"/>
        <v>#N/A</v>
      </c>
      <c r="F287" s="320" t="str">
        <f t="shared" si="61"/>
        <v>#N/A</v>
      </c>
      <c r="G287" s="34"/>
      <c r="H287" s="34"/>
      <c r="I287" s="34"/>
      <c r="J287" s="34"/>
      <c r="K287" s="34"/>
      <c r="L287" s="34"/>
      <c r="M287" s="34"/>
      <c r="N287" s="34"/>
      <c r="O287" s="34"/>
      <c r="P287" s="34"/>
      <c r="Q287" s="34"/>
      <c r="R287" s="34"/>
      <c r="S287" s="34"/>
      <c r="T287" s="34"/>
      <c r="U287" s="34"/>
      <c r="V287" s="34"/>
      <c r="W287" s="34"/>
      <c r="X287" s="34"/>
      <c r="Y287" s="34"/>
      <c r="Z287" s="39"/>
      <c r="AA287" s="321" t="str">
        <f t="shared" si="62"/>
        <v>#N/A</v>
      </c>
      <c r="AB287" s="39"/>
      <c r="AC287" s="321" t="str">
        <f t="shared" si="63"/>
        <v>#N/A</v>
      </c>
      <c r="AD287" s="39"/>
      <c r="AE287" s="150"/>
      <c r="AF287" s="150"/>
      <c r="AG287" s="162"/>
      <c r="AH287" s="150"/>
      <c r="AI287" s="150"/>
      <c r="AJ287" s="150"/>
      <c r="AK287" s="150"/>
      <c r="AL287" s="150"/>
      <c r="AM287" s="150"/>
      <c r="AN287" s="150"/>
      <c r="AO287" s="150"/>
      <c r="AP287" s="150"/>
      <c r="AQ287" s="150"/>
      <c r="AR287" s="150"/>
      <c r="AS287" s="150"/>
      <c r="AT287" s="150"/>
      <c r="AU287" s="150"/>
      <c r="AV287" s="150"/>
      <c r="AW287" s="137"/>
      <c r="AX287" s="1"/>
      <c r="AY287" s="1"/>
      <c r="AZ287" s="1"/>
    </row>
    <row r="288" ht="37.5" customHeight="1">
      <c r="A288" s="1"/>
      <c r="B288" s="286"/>
      <c r="C288" s="286">
        <v>6.0</v>
      </c>
      <c r="D288" s="242"/>
      <c r="E288" s="296" t="str">
        <f t="shared" si="60"/>
        <v>#N/A</v>
      </c>
      <c r="F288" s="297" t="str">
        <f t="shared" si="61"/>
        <v>#N/A</v>
      </c>
      <c r="G288" s="19"/>
      <c r="H288" s="19"/>
      <c r="I288" s="19"/>
      <c r="J288" s="19"/>
      <c r="K288" s="19"/>
      <c r="L288" s="19"/>
      <c r="M288" s="19"/>
      <c r="N288" s="19"/>
      <c r="O288" s="19"/>
      <c r="P288" s="19"/>
      <c r="Q288" s="19"/>
      <c r="R288" s="19"/>
      <c r="S288" s="19"/>
      <c r="T288" s="19"/>
      <c r="U288" s="19"/>
      <c r="V288" s="19"/>
      <c r="W288" s="19"/>
      <c r="X288" s="19"/>
      <c r="Y288" s="19"/>
      <c r="Z288" s="23"/>
      <c r="AA288" s="298" t="str">
        <f t="shared" si="62"/>
        <v>#N/A</v>
      </c>
      <c r="AB288" s="23"/>
      <c r="AC288" s="298" t="str">
        <f t="shared" si="63"/>
        <v>#N/A</v>
      </c>
      <c r="AD288" s="23"/>
      <c r="AE288" s="150"/>
      <c r="AF288" s="150"/>
      <c r="AG288" s="162"/>
      <c r="AH288" s="150"/>
      <c r="AI288" s="150"/>
      <c r="AJ288" s="150"/>
      <c r="AK288" s="150"/>
      <c r="AL288" s="150"/>
      <c r="AM288" s="150"/>
      <c r="AN288" s="150"/>
      <c r="AO288" s="150"/>
      <c r="AP288" s="150"/>
      <c r="AQ288" s="150"/>
      <c r="AR288" s="150"/>
      <c r="AS288" s="150"/>
      <c r="AT288" s="150"/>
      <c r="AU288" s="150"/>
      <c r="AV288" s="150"/>
      <c r="AW288" s="137"/>
      <c r="AX288" s="1"/>
      <c r="AY288" s="1"/>
      <c r="AZ288" s="1"/>
    </row>
    <row r="289" ht="37.5" customHeight="1">
      <c r="A289" s="1"/>
      <c r="B289" s="286"/>
      <c r="C289" s="286">
        <v>7.0</v>
      </c>
      <c r="D289" s="242"/>
      <c r="E289" s="311" t="str">
        <f t="shared" si="60"/>
        <v>#N/A</v>
      </c>
      <c r="F289" s="312" t="str">
        <f t="shared" si="61"/>
        <v>#N/A</v>
      </c>
      <c r="G289" s="26"/>
      <c r="H289" s="26"/>
      <c r="I289" s="26"/>
      <c r="J289" s="26"/>
      <c r="K289" s="26"/>
      <c r="L289" s="26"/>
      <c r="M289" s="26"/>
      <c r="N289" s="26"/>
      <c r="O289" s="26"/>
      <c r="P289" s="26"/>
      <c r="Q289" s="26"/>
      <c r="R289" s="26"/>
      <c r="S289" s="26"/>
      <c r="T289" s="26"/>
      <c r="U289" s="26"/>
      <c r="V289" s="26"/>
      <c r="W289" s="26"/>
      <c r="X289" s="26"/>
      <c r="Y289" s="26"/>
      <c r="Z289" s="31"/>
      <c r="AA289" s="313" t="str">
        <f t="shared" si="62"/>
        <v>#N/A</v>
      </c>
      <c r="AB289" s="31"/>
      <c r="AC289" s="313" t="str">
        <f t="shared" si="63"/>
        <v>#N/A</v>
      </c>
      <c r="AD289" s="31"/>
      <c r="AE289" s="150"/>
      <c r="AF289" s="150"/>
      <c r="AG289" s="162"/>
      <c r="AH289" s="150"/>
      <c r="AI289" s="150"/>
      <c r="AJ289" s="150"/>
      <c r="AK289" s="150"/>
      <c r="AL289" s="150"/>
      <c r="AM289" s="150"/>
      <c r="AN289" s="150"/>
      <c r="AO289" s="150"/>
      <c r="AP289" s="150"/>
      <c r="AQ289" s="150"/>
      <c r="AR289" s="150"/>
      <c r="AS289" s="150"/>
      <c r="AT289" s="150"/>
      <c r="AU289" s="150"/>
      <c r="AV289" s="150"/>
      <c r="AW289" s="137"/>
      <c r="AX289" s="1"/>
      <c r="AY289" s="1"/>
      <c r="AZ289" s="1"/>
    </row>
    <row r="290" ht="37.5" customHeight="1">
      <c r="A290" s="1"/>
      <c r="B290" s="286"/>
      <c r="C290" s="286">
        <v>8.0</v>
      </c>
      <c r="D290" s="242"/>
      <c r="E290" s="311" t="str">
        <f t="shared" si="60"/>
        <v>#N/A</v>
      </c>
      <c r="F290" s="312" t="str">
        <f t="shared" si="61"/>
        <v>#N/A</v>
      </c>
      <c r="G290" s="26"/>
      <c r="H290" s="26"/>
      <c r="I290" s="26"/>
      <c r="J290" s="26"/>
      <c r="K290" s="26"/>
      <c r="L290" s="26"/>
      <c r="M290" s="26"/>
      <c r="N290" s="26"/>
      <c r="O290" s="26"/>
      <c r="P290" s="26"/>
      <c r="Q290" s="26"/>
      <c r="R290" s="26"/>
      <c r="S290" s="26"/>
      <c r="T290" s="26"/>
      <c r="U290" s="26"/>
      <c r="V290" s="26"/>
      <c r="W290" s="26"/>
      <c r="X290" s="26"/>
      <c r="Y290" s="26"/>
      <c r="Z290" s="31"/>
      <c r="AA290" s="313" t="str">
        <f t="shared" si="62"/>
        <v>#N/A</v>
      </c>
      <c r="AB290" s="31"/>
      <c r="AC290" s="313" t="str">
        <f t="shared" si="63"/>
        <v>#N/A</v>
      </c>
      <c r="AD290" s="31"/>
      <c r="AE290" s="150"/>
      <c r="AF290" s="150"/>
      <c r="AG290" s="162"/>
      <c r="AH290" s="150"/>
      <c r="AI290" s="150"/>
      <c r="AJ290" s="150"/>
      <c r="AK290" s="150"/>
      <c r="AL290" s="150"/>
      <c r="AM290" s="150"/>
      <c r="AN290" s="150"/>
      <c r="AO290" s="150"/>
      <c r="AP290" s="150"/>
      <c r="AQ290" s="150"/>
      <c r="AR290" s="150"/>
      <c r="AS290" s="150"/>
      <c r="AT290" s="150"/>
      <c r="AU290" s="150"/>
      <c r="AV290" s="150"/>
      <c r="AW290" s="137"/>
      <c r="AX290" s="1"/>
      <c r="AY290" s="1"/>
      <c r="AZ290" s="1"/>
    </row>
    <row r="291" ht="37.5" customHeight="1">
      <c r="A291" s="1"/>
      <c r="B291" s="286"/>
      <c r="C291" s="286">
        <v>9.0</v>
      </c>
      <c r="D291" s="242"/>
      <c r="E291" s="311" t="str">
        <f t="shared" si="60"/>
        <v>#N/A</v>
      </c>
      <c r="F291" s="312" t="str">
        <f t="shared" si="61"/>
        <v>#N/A</v>
      </c>
      <c r="G291" s="26"/>
      <c r="H291" s="26"/>
      <c r="I291" s="26"/>
      <c r="J291" s="26"/>
      <c r="K291" s="26"/>
      <c r="L291" s="26"/>
      <c r="M291" s="26"/>
      <c r="N291" s="26"/>
      <c r="O291" s="26"/>
      <c r="P291" s="26"/>
      <c r="Q291" s="26"/>
      <c r="R291" s="26"/>
      <c r="S291" s="26"/>
      <c r="T291" s="26"/>
      <c r="U291" s="26"/>
      <c r="V291" s="26"/>
      <c r="W291" s="26"/>
      <c r="X291" s="26"/>
      <c r="Y291" s="26"/>
      <c r="Z291" s="31"/>
      <c r="AA291" s="313" t="str">
        <f t="shared" si="62"/>
        <v>#N/A</v>
      </c>
      <c r="AB291" s="31"/>
      <c r="AC291" s="313" t="str">
        <f t="shared" si="63"/>
        <v>#N/A</v>
      </c>
      <c r="AD291" s="31"/>
      <c r="AE291" s="150"/>
      <c r="AF291" s="150"/>
      <c r="AG291" s="162"/>
      <c r="AH291" s="150"/>
      <c r="AI291" s="150"/>
      <c r="AJ291" s="150"/>
      <c r="AK291" s="150"/>
      <c r="AL291" s="150"/>
      <c r="AM291" s="150"/>
      <c r="AN291" s="150"/>
      <c r="AO291" s="150"/>
      <c r="AP291" s="150"/>
      <c r="AQ291" s="150"/>
      <c r="AR291" s="150"/>
      <c r="AS291" s="150"/>
      <c r="AT291" s="150"/>
      <c r="AU291" s="150"/>
      <c r="AV291" s="150"/>
      <c r="AW291" s="137"/>
      <c r="AX291" s="1"/>
      <c r="AY291" s="1"/>
      <c r="AZ291" s="1"/>
    </row>
    <row r="292" ht="37.5" customHeight="1">
      <c r="A292" s="1"/>
      <c r="B292" s="286"/>
      <c r="C292" s="286">
        <v>10.0</v>
      </c>
      <c r="D292" s="384"/>
      <c r="E292" s="319" t="str">
        <f t="shared" si="60"/>
        <v>#N/A</v>
      </c>
      <c r="F292" s="320" t="str">
        <f t="shared" si="61"/>
        <v>#N/A</v>
      </c>
      <c r="G292" s="34"/>
      <c r="H292" s="34"/>
      <c r="I292" s="34"/>
      <c r="J292" s="34"/>
      <c r="K292" s="34"/>
      <c r="L292" s="34"/>
      <c r="M292" s="34"/>
      <c r="N292" s="34"/>
      <c r="O292" s="34"/>
      <c r="P292" s="34"/>
      <c r="Q292" s="34"/>
      <c r="R292" s="34"/>
      <c r="S292" s="34"/>
      <c r="T292" s="34"/>
      <c r="U292" s="34"/>
      <c r="V292" s="34"/>
      <c r="W292" s="34"/>
      <c r="X292" s="34"/>
      <c r="Y292" s="34"/>
      <c r="Z292" s="39"/>
      <c r="AA292" s="321" t="str">
        <f t="shared" si="62"/>
        <v>#N/A</v>
      </c>
      <c r="AB292" s="39"/>
      <c r="AC292" s="321" t="str">
        <f t="shared" si="63"/>
        <v>#N/A</v>
      </c>
      <c r="AD292" s="39"/>
      <c r="AE292" s="150"/>
      <c r="AF292" s="150"/>
      <c r="AG292" s="162"/>
      <c r="AH292" s="150"/>
      <c r="AI292" s="150"/>
      <c r="AJ292" s="150"/>
      <c r="AK292" s="150"/>
      <c r="AL292" s="150"/>
      <c r="AM292" s="150"/>
      <c r="AN292" s="150"/>
      <c r="AO292" s="150"/>
      <c r="AP292" s="150"/>
      <c r="AQ292" s="150"/>
      <c r="AR292" s="150"/>
      <c r="AS292" s="150"/>
      <c r="AT292" s="150"/>
      <c r="AU292" s="150"/>
      <c r="AV292" s="150"/>
      <c r="AW292" s="137"/>
      <c r="AX292" s="1"/>
      <c r="AY292" s="1"/>
      <c r="AZ292" s="1"/>
    </row>
    <row r="293" ht="37.5" customHeight="1">
      <c r="A293" s="1"/>
      <c r="B293" s="286"/>
      <c r="C293" s="286"/>
      <c r="D293" s="150"/>
      <c r="E293" s="4"/>
      <c r="F293" s="150"/>
      <c r="G293" s="150"/>
      <c r="H293" s="150"/>
      <c r="I293" s="150"/>
      <c r="J293" s="150"/>
      <c r="K293" s="150"/>
      <c r="L293" s="150"/>
      <c r="M293" s="150"/>
      <c r="N293" s="150"/>
      <c r="O293" s="150"/>
      <c r="P293" s="150"/>
      <c r="Q293" s="150"/>
      <c r="R293" s="150"/>
      <c r="S293" s="150"/>
      <c r="T293" s="150"/>
      <c r="U293" s="150"/>
      <c r="V293" s="150"/>
      <c r="W293" s="150"/>
      <c r="X293" s="150"/>
      <c r="Y293" s="150"/>
      <c r="Z293" s="150"/>
      <c r="AA293" s="150"/>
      <c r="AB293" s="150"/>
      <c r="AC293" s="150"/>
      <c r="AD293" s="150"/>
      <c r="AE293" s="150"/>
      <c r="AF293" s="150"/>
      <c r="AG293" s="162"/>
      <c r="AH293" s="150"/>
      <c r="AI293" s="150"/>
      <c r="AJ293" s="150"/>
      <c r="AK293" s="150"/>
      <c r="AL293" s="150"/>
      <c r="AM293" s="150"/>
      <c r="AN293" s="150"/>
      <c r="AO293" s="150"/>
      <c r="AP293" s="150"/>
      <c r="AQ293" s="150"/>
      <c r="AR293" s="150"/>
      <c r="AS293" s="150"/>
      <c r="AT293" s="150"/>
      <c r="AU293" s="150"/>
      <c r="AV293" s="150"/>
      <c r="AW293" s="137"/>
      <c r="AX293" s="1"/>
      <c r="AY293" s="1"/>
      <c r="AZ293" s="1"/>
    </row>
    <row r="294" ht="37.5" customHeight="1">
      <c r="A294" s="1"/>
      <c r="B294" s="286"/>
      <c r="C294" s="286">
        <v>1.0</v>
      </c>
      <c r="D294" s="372" t="s">
        <v>329</v>
      </c>
      <c r="E294" s="296" t="str">
        <f t="shared" ref="E294:E298" si="64">VLOOKUP($C294,$C$205:$N$249,2,0)</f>
        <v>#N/A</v>
      </c>
      <c r="F294" s="387" t="str">
        <f t="shared" ref="F294:F303" si="65">VLOOKUP(E294,$D$150:$T$194,2,0)</f>
        <v>#N/A</v>
      </c>
      <c r="G294" s="19"/>
      <c r="H294" s="19"/>
      <c r="I294" s="19"/>
      <c r="J294" s="19"/>
      <c r="K294" s="19"/>
      <c r="L294" s="19"/>
      <c r="M294" s="19"/>
      <c r="N294" s="19"/>
      <c r="O294" s="19"/>
      <c r="P294" s="19"/>
      <c r="Q294" s="19"/>
      <c r="R294" s="19"/>
      <c r="S294" s="19"/>
      <c r="T294" s="19"/>
      <c r="U294" s="19"/>
      <c r="V294" s="19"/>
      <c r="W294" s="19"/>
      <c r="X294" s="19"/>
      <c r="Y294" s="19"/>
      <c r="Z294" s="23"/>
      <c r="AA294" s="298" t="str">
        <f t="shared" ref="AA294:AA298" si="66">VLOOKUP($E294,$D$205:$N$249,8,0)</f>
        <v>#N/A</v>
      </c>
      <c r="AB294" s="23"/>
      <c r="AC294" s="298" t="str">
        <f t="shared" ref="AC294:AC298" si="67">VLOOKUP($E294,$D$205:$N$249,6,0)</f>
        <v>#N/A</v>
      </c>
      <c r="AD294" s="23"/>
      <c r="AE294" s="150"/>
      <c r="AF294" s="150"/>
      <c r="AG294" s="162"/>
      <c r="AH294" s="150"/>
      <c r="AI294" s="150"/>
      <c r="AJ294" s="150"/>
      <c r="AK294" s="150"/>
      <c r="AL294" s="150"/>
      <c r="AM294" s="150"/>
      <c r="AN294" s="150"/>
      <c r="AO294" s="150"/>
      <c r="AP294" s="150"/>
      <c r="AQ294" s="150"/>
      <c r="AR294" s="150"/>
      <c r="AS294" s="150"/>
      <c r="AT294" s="150"/>
      <c r="AU294" s="150"/>
      <c r="AV294" s="150"/>
      <c r="AW294" s="137"/>
      <c r="AX294" s="1"/>
      <c r="AY294" s="1"/>
      <c r="AZ294" s="1"/>
    </row>
    <row r="295" ht="37.5" customHeight="1">
      <c r="A295" s="1"/>
      <c r="B295" s="286"/>
      <c r="C295" s="286">
        <v>2.0</v>
      </c>
      <c r="D295" s="242"/>
      <c r="E295" s="311" t="str">
        <f t="shared" si="64"/>
        <v>#N/A</v>
      </c>
      <c r="F295" s="388" t="str">
        <f t="shared" si="65"/>
        <v>#N/A</v>
      </c>
      <c r="G295" s="26"/>
      <c r="H295" s="26"/>
      <c r="I295" s="26"/>
      <c r="J295" s="26"/>
      <c r="K295" s="26"/>
      <c r="L295" s="26"/>
      <c r="M295" s="26"/>
      <c r="N295" s="26"/>
      <c r="O295" s="26"/>
      <c r="P295" s="26"/>
      <c r="Q295" s="26"/>
      <c r="R295" s="26"/>
      <c r="S295" s="26"/>
      <c r="T295" s="26"/>
      <c r="U295" s="26"/>
      <c r="V295" s="26"/>
      <c r="W295" s="26"/>
      <c r="X295" s="26"/>
      <c r="Y295" s="26"/>
      <c r="Z295" s="31"/>
      <c r="AA295" s="313" t="str">
        <f t="shared" si="66"/>
        <v>#N/A</v>
      </c>
      <c r="AB295" s="31"/>
      <c r="AC295" s="313" t="str">
        <f t="shared" si="67"/>
        <v>#N/A</v>
      </c>
      <c r="AD295" s="31"/>
      <c r="AE295" s="150"/>
      <c r="AF295" s="150"/>
      <c r="AG295" s="162"/>
      <c r="AH295" s="150"/>
      <c r="AI295" s="150"/>
      <c r="AJ295" s="150"/>
      <c r="AK295" s="150"/>
      <c r="AL295" s="150"/>
      <c r="AM295" s="150"/>
      <c r="AN295" s="150"/>
      <c r="AO295" s="150"/>
      <c r="AP295" s="150"/>
      <c r="AQ295" s="150"/>
      <c r="AR295" s="150"/>
      <c r="AS295" s="150"/>
      <c r="AT295" s="150"/>
      <c r="AU295" s="150"/>
      <c r="AV295" s="150"/>
      <c r="AW295" s="137"/>
      <c r="AX295" s="1"/>
      <c r="AY295" s="1"/>
      <c r="AZ295" s="1"/>
    </row>
    <row r="296" ht="37.5" customHeight="1">
      <c r="A296" s="1"/>
      <c r="B296" s="286"/>
      <c r="C296" s="286">
        <v>3.0</v>
      </c>
      <c r="D296" s="242"/>
      <c r="E296" s="311" t="str">
        <f t="shared" si="64"/>
        <v>#N/A</v>
      </c>
      <c r="F296" s="388" t="str">
        <f t="shared" si="65"/>
        <v>#N/A</v>
      </c>
      <c r="G296" s="26"/>
      <c r="H296" s="26"/>
      <c r="I296" s="26"/>
      <c r="J296" s="26"/>
      <c r="K296" s="26"/>
      <c r="L296" s="26"/>
      <c r="M296" s="26"/>
      <c r="N296" s="26"/>
      <c r="O296" s="26"/>
      <c r="P296" s="26"/>
      <c r="Q296" s="26"/>
      <c r="R296" s="26"/>
      <c r="S296" s="26"/>
      <c r="T296" s="26"/>
      <c r="U296" s="26"/>
      <c r="V296" s="26"/>
      <c r="W296" s="26"/>
      <c r="X296" s="26"/>
      <c r="Y296" s="26"/>
      <c r="Z296" s="31"/>
      <c r="AA296" s="313" t="str">
        <f t="shared" si="66"/>
        <v>#N/A</v>
      </c>
      <c r="AB296" s="31"/>
      <c r="AC296" s="313" t="str">
        <f t="shared" si="67"/>
        <v>#N/A</v>
      </c>
      <c r="AD296" s="31"/>
      <c r="AE296" s="150"/>
      <c r="AF296" s="150"/>
      <c r="AG296" s="162"/>
      <c r="AH296" s="150"/>
      <c r="AI296" s="150"/>
      <c r="AJ296" s="150"/>
      <c r="AK296" s="150"/>
      <c r="AL296" s="150"/>
      <c r="AM296" s="150"/>
      <c r="AN296" s="150"/>
      <c r="AO296" s="150"/>
      <c r="AP296" s="150"/>
      <c r="AQ296" s="150"/>
      <c r="AR296" s="150"/>
      <c r="AS296" s="150"/>
      <c r="AT296" s="150"/>
      <c r="AU296" s="150"/>
      <c r="AV296" s="150"/>
      <c r="AW296" s="137"/>
      <c r="AX296" s="1"/>
      <c r="AY296" s="1"/>
      <c r="AZ296" s="1"/>
    </row>
    <row r="297" ht="37.5" customHeight="1">
      <c r="A297" s="1"/>
      <c r="B297" s="286"/>
      <c r="C297" s="286">
        <v>4.0</v>
      </c>
      <c r="D297" s="242"/>
      <c r="E297" s="311" t="str">
        <f t="shared" si="64"/>
        <v>#N/A</v>
      </c>
      <c r="F297" s="388" t="str">
        <f t="shared" si="65"/>
        <v>#N/A</v>
      </c>
      <c r="G297" s="26"/>
      <c r="H297" s="26"/>
      <c r="I297" s="26"/>
      <c r="J297" s="26"/>
      <c r="K297" s="26"/>
      <c r="L297" s="26"/>
      <c r="M297" s="26"/>
      <c r="N297" s="26"/>
      <c r="O297" s="26"/>
      <c r="P297" s="26"/>
      <c r="Q297" s="26"/>
      <c r="R297" s="26"/>
      <c r="S297" s="26"/>
      <c r="T297" s="26"/>
      <c r="U297" s="26"/>
      <c r="V297" s="26"/>
      <c r="W297" s="26"/>
      <c r="X297" s="26"/>
      <c r="Y297" s="26"/>
      <c r="Z297" s="31"/>
      <c r="AA297" s="313" t="str">
        <f t="shared" si="66"/>
        <v>#N/A</v>
      </c>
      <c r="AB297" s="31"/>
      <c r="AC297" s="313" t="str">
        <f t="shared" si="67"/>
        <v>#N/A</v>
      </c>
      <c r="AD297" s="31"/>
      <c r="AE297" s="150"/>
      <c r="AF297" s="150"/>
      <c r="AG297" s="162"/>
      <c r="AH297" s="150"/>
      <c r="AI297" s="150"/>
      <c r="AJ297" s="150"/>
      <c r="AK297" s="150"/>
      <c r="AL297" s="150"/>
      <c r="AM297" s="150"/>
      <c r="AN297" s="150"/>
      <c r="AO297" s="150"/>
      <c r="AP297" s="150"/>
      <c r="AQ297" s="150"/>
      <c r="AR297" s="150"/>
      <c r="AS297" s="150"/>
      <c r="AT297" s="150"/>
      <c r="AU297" s="150"/>
      <c r="AV297" s="150"/>
      <c r="AW297" s="137"/>
      <c r="AX297" s="1"/>
      <c r="AY297" s="1"/>
      <c r="AZ297" s="1"/>
    </row>
    <row r="298" ht="37.5" customHeight="1">
      <c r="A298" s="1"/>
      <c r="B298" s="286"/>
      <c r="C298" s="286">
        <v>5.0</v>
      </c>
      <c r="D298" s="384"/>
      <c r="E298" s="319" t="str">
        <f t="shared" si="64"/>
        <v>#N/A</v>
      </c>
      <c r="F298" s="389" t="str">
        <f t="shared" si="65"/>
        <v>#N/A</v>
      </c>
      <c r="G298" s="34"/>
      <c r="H298" s="34"/>
      <c r="I298" s="34"/>
      <c r="J298" s="34"/>
      <c r="K298" s="34"/>
      <c r="L298" s="34"/>
      <c r="M298" s="34"/>
      <c r="N298" s="34"/>
      <c r="O298" s="34"/>
      <c r="P298" s="34"/>
      <c r="Q298" s="34"/>
      <c r="R298" s="34"/>
      <c r="S298" s="34"/>
      <c r="T298" s="34"/>
      <c r="U298" s="34"/>
      <c r="V298" s="34"/>
      <c r="W298" s="34"/>
      <c r="X298" s="34"/>
      <c r="Y298" s="34"/>
      <c r="Z298" s="39"/>
      <c r="AA298" s="321" t="str">
        <f t="shared" si="66"/>
        <v>#N/A</v>
      </c>
      <c r="AB298" s="39"/>
      <c r="AC298" s="321" t="str">
        <f t="shared" si="67"/>
        <v>#N/A</v>
      </c>
      <c r="AD298" s="39"/>
      <c r="AE298" s="150"/>
      <c r="AF298" s="150"/>
      <c r="AG298" s="162"/>
      <c r="AH298" s="150"/>
      <c r="AI298" s="150"/>
      <c r="AJ298" s="150"/>
      <c r="AK298" s="150"/>
      <c r="AL298" s="150"/>
      <c r="AM298" s="150"/>
      <c r="AN298" s="150"/>
      <c r="AO298" s="150"/>
      <c r="AP298" s="150"/>
      <c r="AQ298" s="150"/>
      <c r="AR298" s="150"/>
      <c r="AS298" s="150"/>
      <c r="AT298" s="150"/>
      <c r="AU298" s="150"/>
      <c r="AV298" s="150"/>
      <c r="AW298" s="137"/>
      <c r="AX298" s="1"/>
      <c r="AY298" s="1"/>
      <c r="AZ298" s="1"/>
    </row>
    <row r="299" ht="37.5" customHeight="1">
      <c r="A299" s="1"/>
      <c r="B299" s="286"/>
      <c r="C299" s="286">
        <v>1.0</v>
      </c>
      <c r="D299" s="372" t="s">
        <v>330</v>
      </c>
      <c r="E299" s="296" t="str">
        <f t="shared" ref="E299:E303" si="68">VLOOKUP($C299,$R$205:$AC$249,2,0)</f>
        <v>#N/A</v>
      </c>
      <c r="F299" s="387" t="str">
        <f t="shared" si="65"/>
        <v>#N/A</v>
      </c>
      <c r="G299" s="19"/>
      <c r="H299" s="19"/>
      <c r="I299" s="19"/>
      <c r="J299" s="19"/>
      <c r="K299" s="19"/>
      <c r="L299" s="19"/>
      <c r="M299" s="19"/>
      <c r="N299" s="19"/>
      <c r="O299" s="19"/>
      <c r="P299" s="19"/>
      <c r="Q299" s="19"/>
      <c r="R299" s="19"/>
      <c r="S299" s="19"/>
      <c r="T299" s="19"/>
      <c r="U299" s="19"/>
      <c r="V299" s="19"/>
      <c r="W299" s="19"/>
      <c r="X299" s="19"/>
      <c r="Y299" s="19"/>
      <c r="Z299" s="23"/>
      <c r="AA299" s="298" t="str">
        <f t="shared" ref="AA299:AA303" si="69">VLOOKUP($E299,$S$205:$AC$249,8,0)</f>
        <v>#N/A</v>
      </c>
      <c r="AB299" s="23"/>
      <c r="AC299" s="298" t="str">
        <f t="shared" ref="AC299:AC303" si="70">VLOOKUP($E299,$S$205:$AC$249,6,0)</f>
        <v>#N/A</v>
      </c>
      <c r="AD299" s="23"/>
      <c r="AE299" s="150"/>
      <c r="AF299" s="150"/>
      <c r="AG299" s="162"/>
      <c r="AH299" s="150"/>
      <c r="AI299" s="150"/>
      <c r="AJ299" s="150"/>
      <c r="AK299" s="150"/>
      <c r="AL299" s="150"/>
      <c r="AM299" s="150"/>
      <c r="AN299" s="150"/>
      <c r="AO299" s="150"/>
      <c r="AP299" s="150"/>
      <c r="AQ299" s="150"/>
      <c r="AR299" s="150"/>
      <c r="AS299" s="150"/>
      <c r="AT299" s="150"/>
      <c r="AU299" s="150"/>
      <c r="AV299" s="150"/>
      <c r="AW299" s="137"/>
      <c r="AX299" s="1"/>
      <c r="AY299" s="1"/>
      <c r="AZ299" s="1"/>
    </row>
    <row r="300" ht="37.5" customHeight="1">
      <c r="A300" s="1"/>
      <c r="B300" s="286"/>
      <c r="C300" s="286">
        <v>2.0</v>
      </c>
      <c r="D300" s="242"/>
      <c r="E300" s="311" t="str">
        <f t="shared" si="68"/>
        <v>#N/A</v>
      </c>
      <c r="F300" s="388" t="str">
        <f t="shared" si="65"/>
        <v>#N/A</v>
      </c>
      <c r="G300" s="26"/>
      <c r="H300" s="26"/>
      <c r="I300" s="26"/>
      <c r="J300" s="26"/>
      <c r="K300" s="26"/>
      <c r="L300" s="26"/>
      <c r="M300" s="26"/>
      <c r="N300" s="26"/>
      <c r="O300" s="26"/>
      <c r="P300" s="26"/>
      <c r="Q300" s="26"/>
      <c r="R300" s="26"/>
      <c r="S300" s="26"/>
      <c r="T300" s="26"/>
      <c r="U300" s="26"/>
      <c r="V300" s="26"/>
      <c r="W300" s="26"/>
      <c r="X300" s="26"/>
      <c r="Y300" s="26"/>
      <c r="Z300" s="31"/>
      <c r="AA300" s="313" t="str">
        <f t="shared" si="69"/>
        <v>#N/A</v>
      </c>
      <c r="AB300" s="31"/>
      <c r="AC300" s="313" t="str">
        <f t="shared" si="70"/>
        <v>#N/A</v>
      </c>
      <c r="AD300" s="31"/>
      <c r="AE300" s="150"/>
      <c r="AF300" s="150"/>
      <c r="AG300" s="162"/>
      <c r="AH300" s="150"/>
      <c r="AI300" s="150"/>
      <c r="AJ300" s="150"/>
      <c r="AK300" s="150"/>
      <c r="AL300" s="150"/>
      <c r="AM300" s="150"/>
      <c r="AN300" s="150"/>
      <c r="AO300" s="150"/>
      <c r="AP300" s="150"/>
      <c r="AQ300" s="150"/>
      <c r="AR300" s="150"/>
      <c r="AS300" s="150"/>
      <c r="AT300" s="150"/>
      <c r="AU300" s="150"/>
      <c r="AV300" s="150"/>
      <c r="AW300" s="137"/>
      <c r="AX300" s="1"/>
      <c r="AY300" s="1"/>
      <c r="AZ300" s="1"/>
    </row>
    <row r="301" ht="37.5" customHeight="1">
      <c r="A301" s="1"/>
      <c r="B301" s="286"/>
      <c r="C301" s="286">
        <v>3.0</v>
      </c>
      <c r="D301" s="242"/>
      <c r="E301" s="311" t="str">
        <f t="shared" si="68"/>
        <v>#N/A</v>
      </c>
      <c r="F301" s="388" t="str">
        <f t="shared" si="65"/>
        <v>#N/A</v>
      </c>
      <c r="G301" s="26"/>
      <c r="H301" s="26"/>
      <c r="I301" s="26"/>
      <c r="J301" s="26"/>
      <c r="K301" s="26"/>
      <c r="L301" s="26"/>
      <c r="M301" s="26"/>
      <c r="N301" s="26"/>
      <c r="O301" s="26"/>
      <c r="P301" s="26"/>
      <c r="Q301" s="26"/>
      <c r="R301" s="26"/>
      <c r="S301" s="26"/>
      <c r="T301" s="26"/>
      <c r="U301" s="26"/>
      <c r="V301" s="26"/>
      <c r="W301" s="26"/>
      <c r="X301" s="26"/>
      <c r="Y301" s="26"/>
      <c r="Z301" s="31"/>
      <c r="AA301" s="313" t="str">
        <f t="shared" si="69"/>
        <v>#N/A</v>
      </c>
      <c r="AB301" s="31"/>
      <c r="AC301" s="313" t="str">
        <f t="shared" si="70"/>
        <v>#N/A</v>
      </c>
      <c r="AD301" s="31"/>
      <c r="AE301" s="150"/>
      <c r="AF301" s="150"/>
      <c r="AG301" s="162"/>
      <c r="AH301" s="150"/>
      <c r="AI301" s="150"/>
      <c r="AJ301" s="150"/>
      <c r="AK301" s="150"/>
      <c r="AL301" s="150"/>
      <c r="AM301" s="150"/>
      <c r="AN301" s="150"/>
      <c r="AO301" s="150"/>
      <c r="AP301" s="150"/>
      <c r="AQ301" s="150"/>
      <c r="AR301" s="150"/>
      <c r="AS301" s="150"/>
      <c r="AT301" s="150"/>
      <c r="AU301" s="150"/>
      <c r="AV301" s="150"/>
      <c r="AW301" s="137"/>
      <c r="AX301" s="1"/>
      <c r="AY301" s="1"/>
      <c r="AZ301" s="1"/>
    </row>
    <row r="302" ht="37.5" customHeight="1">
      <c r="A302" s="1"/>
      <c r="B302" s="286"/>
      <c r="C302" s="286">
        <v>4.0</v>
      </c>
      <c r="D302" s="242"/>
      <c r="E302" s="311" t="str">
        <f t="shared" si="68"/>
        <v>#N/A</v>
      </c>
      <c r="F302" s="388" t="str">
        <f t="shared" si="65"/>
        <v>#N/A</v>
      </c>
      <c r="G302" s="26"/>
      <c r="H302" s="26"/>
      <c r="I302" s="26"/>
      <c r="J302" s="26"/>
      <c r="K302" s="26"/>
      <c r="L302" s="26"/>
      <c r="M302" s="26"/>
      <c r="N302" s="26"/>
      <c r="O302" s="26"/>
      <c r="P302" s="26"/>
      <c r="Q302" s="26"/>
      <c r="R302" s="26"/>
      <c r="S302" s="26"/>
      <c r="T302" s="26"/>
      <c r="U302" s="26"/>
      <c r="V302" s="26"/>
      <c r="W302" s="26"/>
      <c r="X302" s="26"/>
      <c r="Y302" s="26"/>
      <c r="Z302" s="31"/>
      <c r="AA302" s="313" t="str">
        <f t="shared" si="69"/>
        <v>#N/A</v>
      </c>
      <c r="AB302" s="31"/>
      <c r="AC302" s="313" t="str">
        <f t="shared" si="70"/>
        <v>#N/A</v>
      </c>
      <c r="AD302" s="31"/>
      <c r="AE302" s="150"/>
      <c r="AF302" s="150"/>
      <c r="AG302" s="162"/>
      <c r="AH302" s="150"/>
      <c r="AI302" s="150"/>
      <c r="AJ302" s="150"/>
      <c r="AK302" s="150"/>
      <c r="AL302" s="150"/>
      <c r="AM302" s="150"/>
      <c r="AN302" s="150"/>
      <c r="AO302" s="150"/>
      <c r="AP302" s="150"/>
      <c r="AQ302" s="150"/>
      <c r="AR302" s="150"/>
      <c r="AS302" s="150"/>
      <c r="AT302" s="150"/>
      <c r="AU302" s="150"/>
      <c r="AV302" s="150"/>
      <c r="AW302" s="137"/>
      <c r="AX302" s="1"/>
      <c r="AY302" s="1"/>
      <c r="AZ302" s="1"/>
    </row>
    <row r="303" ht="37.5" customHeight="1">
      <c r="A303" s="1"/>
      <c r="B303" s="286"/>
      <c r="C303" s="286">
        <v>5.0</v>
      </c>
      <c r="D303" s="384"/>
      <c r="E303" s="319" t="str">
        <f t="shared" si="68"/>
        <v>#N/A</v>
      </c>
      <c r="F303" s="389" t="str">
        <f t="shared" si="65"/>
        <v>#N/A</v>
      </c>
      <c r="G303" s="34"/>
      <c r="H303" s="34"/>
      <c r="I303" s="34"/>
      <c r="J303" s="34"/>
      <c r="K303" s="34"/>
      <c r="L303" s="34"/>
      <c r="M303" s="34"/>
      <c r="N303" s="34"/>
      <c r="O303" s="34"/>
      <c r="P303" s="34"/>
      <c r="Q303" s="34"/>
      <c r="R303" s="34"/>
      <c r="S303" s="34"/>
      <c r="T303" s="34"/>
      <c r="U303" s="34"/>
      <c r="V303" s="34"/>
      <c r="W303" s="34"/>
      <c r="X303" s="34"/>
      <c r="Y303" s="34"/>
      <c r="Z303" s="39"/>
      <c r="AA303" s="321" t="str">
        <f t="shared" si="69"/>
        <v>#N/A</v>
      </c>
      <c r="AB303" s="39"/>
      <c r="AC303" s="321" t="str">
        <f t="shared" si="70"/>
        <v>#N/A</v>
      </c>
      <c r="AD303" s="39"/>
      <c r="AE303" s="150"/>
      <c r="AF303" s="150"/>
      <c r="AG303" s="162"/>
      <c r="AH303" s="150"/>
      <c r="AI303" s="150"/>
      <c r="AJ303" s="150"/>
      <c r="AK303" s="150"/>
      <c r="AL303" s="150"/>
      <c r="AM303" s="150"/>
      <c r="AN303" s="150"/>
      <c r="AO303" s="150"/>
      <c r="AP303" s="150"/>
      <c r="AQ303" s="150"/>
      <c r="AR303" s="150"/>
      <c r="AS303" s="150"/>
      <c r="AT303" s="150"/>
      <c r="AU303" s="150"/>
      <c r="AV303" s="150"/>
      <c r="AW303" s="137"/>
      <c r="AX303" s="1"/>
      <c r="AY303" s="1"/>
      <c r="AZ303" s="1"/>
    </row>
    <row r="304" ht="37.5" customHeight="1">
      <c r="A304" s="1"/>
      <c r="B304" s="150"/>
      <c r="C304" s="150"/>
      <c r="D304" s="150"/>
      <c r="E304" s="150"/>
      <c r="F304" s="150"/>
      <c r="G304" s="150"/>
      <c r="H304" s="150"/>
      <c r="I304" s="150"/>
      <c r="J304" s="150"/>
      <c r="K304" s="150"/>
      <c r="L304" s="150"/>
      <c r="M304" s="150"/>
      <c r="N304" s="150"/>
      <c r="O304" s="150"/>
      <c r="P304" s="150"/>
      <c r="Q304" s="150"/>
      <c r="R304" s="150"/>
      <c r="S304" s="150"/>
      <c r="T304" s="150"/>
      <c r="U304" s="150"/>
      <c r="V304" s="150"/>
      <c r="W304" s="150"/>
      <c r="X304" s="150"/>
      <c r="Y304" s="150"/>
      <c r="Z304" s="150"/>
      <c r="AA304" s="150"/>
      <c r="AB304" s="150"/>
      <c r="AC304" s="150"/>
      <c r="AD304" s="150"/>
      <c r="AE304" s="150"/>
      <c r="AF304" s="150"/>
      <c r="AG304" s="162"/>
      <c r="AH304" s="150"/>
      <c r="AI304" s="150"/>
      <c r="AJ304" s="150"/>
      <c r="AK304" s="150"/>
      <c r="AL304" s="150"/>
      <c r="AM304" s="150"/>
      <c r="AN304" s="150"/>
      <c r="AO304" s="150"/>
      <c r="AP304" s="150"/>
      <c r="AQ304" s="150"/>
      <c r="AR304" s="150"/>
      <c r="AS304" s="150"/>
      <c r="AT304" s="150"/>
      <c r="AU304" s="150"/>
      <c r="AV304" s="150"/>
      <c r="AW304" s="137"/>
      <c r="AX304" s="1"/>
      <c r="AY304" s="1"/>
      <c r="AZ304" s="1"/>
    </row>
    <row r="305" ht="37.5" customHeight="1">
      <c r="A305" s="1"/>
      <c r="B305" s="150"/>
      <c r="C305" s="150"/>
      <c r="D305" s="143" t="s">
        <v>319</v>
      </c>
      <c r="R305" s="4"/>
      <c r="S305" s="150"/>
      <c r="T305" s="150"/>
      <c r="U305" s="150"/>
      <c r="V305" s="150"/>
      <c r="W305" s="150"/>
      <c r="X305" s="150"/>
      <c r="Y305" s="150"/>
      <c r="Z305" s="150"/>
      <c r="AA305" s="150"/>
      <c r="AB305" s="150"/>
      <c r="AC305" s="150"/>
      <c r="AD305" s="150"/>
      <c r="AE305" s="150"/>
      <c r="AF305" s="150"/>
      <c r="AG305" s="162"/>
      <c r="AH305" s="150"/>
      <c r="AI305" s="150"/>
      <c r="AJ305" s="150"/>
      <c r="AK305" s="228"/>
      <c r="AL305" s="228"/>
      <c r="AM305" s="228"/>
      <c r="AN305" s="228"/>
      <c r="AO305" s="228"/>
      <c r="AP305" s="228"/>
      <c r="AQ305" s="228"/>
      <c r="AR305" s="228"/>
      <c r="AS305" s="228"/>
      <c r="AT305" s="228"/>
      <c r="AU305" s="228"/>
      <c r="AV305" s="228"/>
      <c r="AW305" s="137"/>
      <c r="AX305" s="1"/>
      <c r="AY305" s="1"/>
      <c r="AZ305" s="1"/>
    </row>
    <row r="306" ht="39.75" customHeight="1">
      <c r="A306" s="1"/>
      <c r="B306" s="4" t="s">
        <v>204</v>
      </c>
      <c r="AG306" s="1"/>
      <c r="AH306" s="2"/>
      <c r="AI306" s="2"/>
      <c r="AJ306" s="136"/>
      <c r="AK306" s="137"/>
      <c r="AL306" s="137"/>
      <c r="AM306" s="137"/>
      <c r="AN306" s="137"/>
      <c r="AO306" s="137"/>
      <c r="AP306" s="137"/>
      <c r="AQ306" s="137"/>
      <c r="AR306" s="137"/>
      <c r="AS306" s="137"/>
      <c r="AT306" s="137"/>
      <c r="AU306" s="137"/>
      <c r="AV306" s="137"/>
      <c r="AW306" s="137"/>
      <c r="AX306" s="1"/>
      <c r="AY306" s="1"/>
      <c r="AZ306" s="1"/>
    </row>
    <row r="307" ht="31.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2"/>
      <c r="AF307" s="1"/>
      <c r="AG307" s="1"/>
      <c r="AH307" s="2"/>
      <c r="AI307" s="2"/>
      <c r="AJ307" s="136"/>
      <c r="AK307" s="137"/>
      <c r="AL307" s="137"/>
      <c r="AM307" s="137"/>
      <c r="AN307" s="137"/>
      <c r="AO307" s="137"/>
      <c r="AP307" s="137"/>
      <c r="AQ307" s="137"/>
      <c r="AR307" s="137"/>
      <c r="AS307" s="137"/>
      <c r="AT307" s="137"/>
      <c r="AU307" s="137"/>
      <c r="AV307" s="137"/>
      <c r="AW307" s="137"/>
      <c r="AX307" s="1"/>
      <c r="AY307" s="1"/>
      <c r="AZ307" s="1"/>
    </row>
    <row r="308" ht="31.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2"/>
      <c r="AF308" s="1"/>
      <c r="AG308" s="1"/>
      <c r="AH308" s="2"/>
      <c r="AI308" s="2"/>
      <c r="AJ308" s="136"/>
      <c r="AK308" s="137"/>
      <c r="AL308" s="137"/>
      <c r="AM308" s="137"/>
      <c r="AN308" s="137"/>
      <c r="AO308" s="137"/>
      <c r="AP308" s="137"/>
      <c r="AQ308" s="137"/>
      <c r="AR308" s="137"/>
      <c r="AS308" s="137"/>
      <c r="AT308" s="137"/>
      <c r="AU308" s="137"/>
      <c r="AV308" s="137"/>
      <c r="AW308" s="137"/>
      <c r="AX308" s="1"/>
      <c r="AY308" s="1"/>
      <c r="AZ308" s="1"/>
    </row>
    <row r="309" ht="31.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2"/>
      <c r="AF309" s="1"/>
      <c r="AG309" s="1"/>
      <c r="AH309" s="2"/>
      <c r="AI309" s="2"/>
      <c r="AJ309" s="136"/>
      <c r="AK309" s="137"/>
      <c r="AL309" s="137"/>
      <c r="AM309" s="137"/>
      <c r="AN309" s="137"/>
      <c r="AO309" s="137"/>
      <c r="AP309" s="137"/>
      <c r="AQ309" s="137"/>
      <c r="AR309" s="137"/>
      <c r="AS309" s="137"/>
      <c r="AT309" s="137"/>
      <c r="AU309" s="137"/>
      <c r="AV309" s="137"/>
      <c r="AW309" s="137"/>
      <c r="AX309" s="1"/>
      <c r="AY309" s="1"/>
      <c r="AZ309" s="1"/>
    </row>
    <row r="310" ht="31.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2"/>
      <c r="AF310" s="1"/>
      <c r="AG310" s="1"/>
      <c r="AH310" s="2"/>
      <c r="AI310" s="2"/>
      <c r="AJ310" s="136"/>
      <c r="AK310" s="137"/>
      <c r="AL310" s="137"/>
      <c r="AM310" s="137"/>
      <c r="AN310" s="137"/>
      <c r="AO310" s="137"/>
      <c r="AP310" s="137"/>
      <c r="AQ310" s="137"/>
      <c r="AR310" s="137"/>
      <c r="AS310" s="137"/>
      <c r="AT310" s="137"/>
      <c r="AU310" s="137"/>
      <c r="AV310" s="137"/>
      <c r="AW310" s="137"/>
      <c r="AX310" s="1"/>
      <c r="AY310" s="1"/>
      <c r="AZ310" s="1"/>
    </row>
    <row r="311" ht="31.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2"/>
      <c r="AF311" s="1"/>
      <c r="AG311" s="1"/>
      <c r="AH311" s="2"/>
      <c r="AI311" s="2"/>
      <c r="AJ311" s="136"/>
      <c r="AK311" s="137"/>
      <c r="AL311" s="137"/>
      <c r="AM311" s="137"/>
      <c r="AN311" s="137"/>
      <c r="AO311" s="137"/>
      <c r="AP311" s="137"/>
      <c r="AQ311" s="137"/>
      <c r="AR311" s="137"/>
      <c r="AS311" s="137"/>
      <c r="AT311" s="137"/>
      <c r="AU311" s="137"/>
      <c r="AV311" s="137"/>
      <c r="AW311" s="137"/>
      <c r="AX311" s="1"/>
      <c r="AY311" s="1"/>
      <c r="AZ311" s="1"/>
    </row>
    <row r="312" ht="31.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2"/>
      <c r="AF312" s="1"/>
      <c r="AG312" s="1"/>
      <c r="AH312" s="2"/>
      <c r="AI312" s="2"/>
      <c r="AJ312" s="136"/>
      <c r="AK312" s="137"/>
      <c r="AL312" s="137"/>
      <c r="AM312" s="137"/>
      <c r="AN312" s="137"/>
      <c r="AO312" s="137"/>
      <c r="AP312" s="137"/>
      <c r="AQ312" s="137"/>
      <c r="AR312" s="137"/>
      <c r="AS312" s="137"/>
      <c r="AT312" s="137"/>
      <c r="AU312" s="137"/>
      <c r="AV312" s="137"/>
      <c r="AW312" s="137"/>
      <c r="AX312" s="1"/>
      <c r="AY312" s="1"/>
      <c r="AZ312" s="1"/>
    </row>
    <row r="313" ht="31.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2"/>
      <c r="AF313" s="1"/>
      <c r="AG313" s="1"/>
      <c r="AH313" s="2"/>
      <c r="AI313" s="2"/>
      <c r="AJ313" s="136"/>
      <c r="AK313" s="137"/>
      <c r="AL313" s="137"/>
      <c r="AM313" s="137"/>
      <c r="AN313" s="137"/>
      <c r="AO313" s="137"/>
      <c r="AP313" s="137"/>
      <c r="AQ313" s="137"/>
      <c r="AR313" s="137"/>
      <c r="AS313" s="137"/>
      <c r="AT313" s="137"/>
      <c r="AU313" s="137"/>
      <c r="AV313" s="137"/>
      <c r="AW313" s="137"/>
      <c r="AX313" s="1"/>
      <c r="AY313" s="1"/>
      <c r="AZ313" s="1"/>
    </row>
    <row r="314" ht="31.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2"/>
      <c r="AF314" s="1"/>
      <c r="AG314" s="1"/>
      <c r="AH314" s="2"/>
      <c r="AI314" s="2"/>
      <c r="AJ314" s="136"/>
      <c r="AK314" s="137"/>
      <c r="AL314" s="137"/>
      <c r="AM314" s="137"/>
      <c r="AN314" s="137"/>
      <c r="AO314" s="137"/>
      <c r="AP314" s="137"/>
      <c r="AQ314" s="137"/>
      <c r="AR314" s="137"/>
      <c r="AS314" s="137"/>
      <c r="AT314" s="137"/>
      <c r="AU314" s="137"/>
      <c r="AV314" s="137"/>
      <c r="AW314" s="137"/>
      <c r="AX314" s="1"/>
      <c r="AY314" s="1"/>
      <c r="AZ314" s="1"/>
    </row>
    <row r="315" ht="31.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2"/>
      <c r="AF315" s="1"/>
      <c r="AG315" s="1"/>
      <c r="AH315" s="2"/>
      <c r="AI315" s="2"/>
      <c r="AJ315" s="136"/>
      <c r="AK315" s="137"/>
      <c r="AL315" s="137"/>
      <c r="AM315" s="137"/>
      <c r="AN315" s="137"/>
      <c r="AO315" s="137"/>
      <c r="AP315" s="137"/>
      <c r="AQ315" s="137"/>
      <c r="AR315" s="137"/>
      <c r="AS315" s="137"/>
      <c r="AT315" s="137"/>
      <c r="AU315" s="137"/>
      <c r="AV315" s="137"/>
      <c r="AW315" s="137"/>
      <c r="AX315" s="1"/>
      <c r="AY315" s="1"/>
      <c r="AZ315" s="1"/>
    </row>
    <row r="316" ht="31.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2"/>
      <c r="AF316" s="1"/>
      <c r="AG316" s="1"/>
      <c r="AH316" s="2"/>
      <c r="AI316" s="2"/>
      <c r="AJ316" s="136"/>
      <c r="AK316" s="137"/>
      <c r="AL316" s="137"/>
      <c r="AM316" s="137"/>
      <c r="AN316" s="137"/>
      <c r="AO316" s="137"/>
      <c r="AP316" s="137"/>
      <c r="AQ316" s="137"/>
      <c r="AR316" s="137"/>
      <c r="AS316" s="137"/>
      <c r="AT316" s="137"/>
      <c r="AU316" s="137"/>
      <c r="AV316" s="137"/>
      <c r="AW316" s="137"/>
      <c r="AX316" s="1"/>
      <c r="AY316" s="1"/>
      <c r="AZ316" s="1"/>
    </row>
    <row r="317" ht="31.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2"/>
      <c r="AF317" s="1"/>
      <c r="AG317" s="1"/>
      <c r="AH317" s="2"/>
      <c r="AI317" s="2"/>
      <c r="AJ317" s="136"/>
      <c r="AK317" s="137"/>
      <c r="AL317" s="137"/>
      <c r="AM317" s="137"/>
      <c r="AN317" s="137"/>
      <c r="AO317" s="137"/>
      <c r="AP317" s="137"/>
      <c r="AQ317" s="137"/>
      <c r="AR317" s="137"/>
      <c r="AS317" s="137"/>
      <c r="AT317" s="137"/>
      <c r="AU317" s="137"/>
      <c r="AV317" s="137"/>
      <c r="AW317" s="137"/>
      <c r="AX317" s="1"/>
      <c r="AY317" s="1"/>
      <c r="AZ317" s="1"/>
    </row>
    <row r="318" ht="31.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2"/>
      <c r="AF318" s="1"/>
      <c r="AG318" s="1"/>
      <c r="AH318" s="2"/>
      <c r="AI318" s="2"/>
      <c r="AJ318" s="136"/>
      <c r="AK318" s="137"/>
      <c r="AL318" s="137"/>
      <c r="AM318" s="137"/>
      <c r="AN318" s="137"/>
      <c r="AO318" s="137"/>
      <c r="AP318" s="137"/>
      <c r="AQ318" s="137"/>
      <c r="AR318" s="137"/>
      <c r="AS318" s="137"/>
      <c r="AT318" s="137"/>
      <c r="AU318" s="137"/>
      <c r="AV318" s="137"/>
      <c r="AW318" s="137"/>
      <c r="AX318" s="1"/>
      <c r="AY318" s="1"/>
      <c r="AZ318" s="1"/>
    </row>
    <row r="319" ht="31.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2"/>
      <c r="AF319" s="1"/>
      <c r="AG319" s="1"/>
      <c r="AH319" s="2"/>
      <c r="AI319" s="2"/>
      <c r="AJ319" s="136"/>
      <c r="AK319" s="137"/>
      <c r="AL319" s="137"/>
      <c r="AM319" s="137"/>
      <c r="AN319" s="137"/>
      <c r="AO319" s="137"/>
      <c r="AP319" s="137"/>
      <c r="AQ319" s="137"/>
      <c r="AR319" s="137"/>
      <c r="AS319" s="137"/>
      <c r="AT319" s="137"/>
      <c r="AU319" s="137"/>
      <c r="AV319" s="137"/>
      <c r="AW319" s="137"/>
      <c r="AX319" s="1"/>
      <c r="AY319" s="1"/>
      <c r="AZ319" s="1"/>
    </row>
    <row r="320" ht="31.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2"/>
      <c r="AF320" s="1"/>
      <c r="AG320" s="1"/>
      <c r="AH320" s="2"/>
      <c r="AI320" s="2"/>
      <c r="AJ320" s="136"/>
      <c r="AK320" s="137"/>
      <c r="AL320" s="137"/>
      <c r="AM320" s="137"/>
      <c r="AN320" s="137"/>
      <c r="AO320" s="137"/>
      <c r="AP320" s="137"/>
      <c r="AQ320" s="137"/>
      <c r="AR320" s="137"/>
      <c r="AS320" s="137"/>
      <c r="AT320" s="137"/>
      <c r="AU320" s="137"/>
      <c r="AV320" s="137"/>
      <c r="AW320" s="137"/>
      <c r="AX320" s="1"/>
      <c r="AY320" s="1"/>
      <c r="AZ320" s="1"/>
    </row>
    <row r="321" ht="31.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2"/>
      <c r="AF321" s="1"/>
      <c r="AG321" s="1"/>
      <c r="AH321" s="2"/>
      <c r="AI321" s="2"/>
      <c r="AJ321" s="136"/>
      <c r="AK321" s="137"/>
      <c r="AL321" s="137"/>
      <c r="AM321" s="137"/>
      <c r="AN321" s="137"/>
      <c r="AO321" s="137"/>
      <c r="AP321" s="137"/>
      <c r="AQ321" s="137"/>
      <c r="AR321" s="137"/>
      <c r="AS321" s="137"/>
      <c r="AT321" s="137"/>
      <c r="AU321" s="137"/>
      <c r="AV321" s="137"/>
      <c r="AW321" s="137"/>
      <c r="AX321" s="1"/>
      <c r="AY321" s="1"/>
      <c r="AZ321" s="1"/>
    </row>
    <row r="322" ht="31.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2"/>
      <c r="AF322" s="1"/>
      <c r="AG322" s="1"/>
      <c r="AH322" s="2"/>
      <c r="AI322" s="2"/>
      <c r="AJ322" s="136"/>
      <c r="AK322" s="137"/>
      <c r="AL322" s="137"/>
      <c r="AM322" s="137"/>
      <c r="AN322" s="137"/>
      <c r="AO322" s="137"/>
      <c r="AP322" s="137"/>
      <c r="AQ322" s="137"/>
      <c r="AR322" s="137"/>
      <c r="AS322" s="137"/>
      <c r="AT322" s="137"/>
      <c r="AU322" s="137"/>
      <c r="AV322" s="137"/>
      <c r="AW322" s="137"/>
      <c r="AX322" s="1"/>
      <c r="AY322" s="1"/>
      <c r="AZ322" s="1"/>
    </row>
    <row r="323" ht="31.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2"/>
      <c r="AF323" s="1"/>
      <c r="AG323" s="1"/>
      <c r="AH323" s="2"/>
      <c r="AI323" s="2"/>
      <c r="AJ323" s="136"/>
      <c r="AK323" s="137"/>
      <c r="AL323" s="137"/>
      <c r="AM323" s="137"/>
      <c r="AN323" s="137"/>
      <c r="AO323" s="137"/>
      <c r="AP323" s="137"/>
      <c r="AQ323" s="137"/>
      <c r="AR323" s="137"/>
      <c r="AS323" s="137"/>
      <c r="AT323" s="137"/>
      <c r="AU323" s="137"/>
      <c r="AV323" s="137"/>
      <c r="AW323" s="137"/>
      <c r="AX323" s="1"/>
      <c r="AY323" s="1"/>
      <c r="AZ323" s="1"/>
    </row>
    <row r="324" ht="31.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2"/>
      <c r="AF324" s="1"/>
      <c r="AG324" s="1"/>
      <c r="AH324" s="2"/>
      <c r="AI324" s="2"/>
      <c r="AJ324" s="136"/>
      <c r="AK324" s="137"/>
      <c r="AL324" s="137"/>
      <c r="AM324" s="137"/>
      <c r="AN324" s="137"/>
      <c r="AO324" s="137"/>
      <c r="AP324" s="137"/>
      <c r="AQ324" s="137"/>
      <c r="AR324" s="137"/>
      <c r="AS324" s="137"/>
      <c r="AT324" s="137"/>
      <c r="AU324" s="137"/>
      <c r="AV324" s="137"/>
      <c r="AW324" s="137"/>
      <c r="AX324" s="1"/>
      <c r="AY324" s="1"/>
      <c r="AZ324" s="1"/>
    </row>
    <row r="325" ht="31.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2"/>
      <c r="AF325" s="1"/>
      <c r="AG325" s="1"/>
      <c r="AH325" s="2"/>
      <c r="AI325" s="2"/>
      <c r="AJ325" s="136"/>
      <c r="AK325" s="137"/>
      <c r="AL325" s="137"/>
      <c r="AM325" s="137"/>
      <c r="AN325" s="137"/>
      <c r="AO325" s="137"/>
      <c r="AP325" s="137"/>
      <c r="AQ325" s="137"/>
      <c r="AR325" s="137"/>
      <c r="AS325" s="137"/>
      <c r="AT325" s="137"/>
      <c r="AU325" s="137"/>
      <c r="AV325" s="137"/>
      <c r="AW325" s="137"/>
      <c r="AX325" s="1"/>
      <c r="AY325" s="1"/>
      <c r="AZ325" s="1"/>
    </row>
    <row r="326" ht="31.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2"/>
      <c r="AF326" s="1"/>
      <c r="AG326" s="1"/>
      <c r="AH326" s="2"/>
      <c r="AI326" s="2"/>
      <c r="AJ326" s="136"/>
      <c r="AK326" s="137"/>
      <c r="AL326" s="137"/>
      <c r="AM326" s="137"/>
      <c r="AN326" s="137"/>
      <c r="AO326" s="137"/>
      <c r="AP326" s="137"/>
      <c r="AQ326" s="137"/>
      <c r="AR326" s="137"/>
      <c r="AS326" s="137"/>
      <c r="AT326" s="137"/>
      <c r="AU326" s="137"/>
      <c r="AV326" s="137"/>
      <c r="AW326" s="137"/>
      <c r="AX326" s="1"/>
      <c r="AY326" s="1"/>
      <c r="AZ326" s="1"/>
    </row>
    <row r="327" ht="31.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2"/>
      <c r="AF327" s="1"/>
      <c r="AG327" s="1"/>
      <c r="AH327" s="2"/>
      <c r="AI327" s="2"/>
      <c r="AJ327" s="136"/>
      <c r="AK327" s="137"/>
      <c r="AL327" s="137"/>
      <c r="AM327" s="137"/>
      <c r="AN327" s="137"/>
      <c r="AO327" s="137"/>
      <c r="AP327" s="137"/>
      <c r="AQ327" s="137"/>
      <c r="AR327" s="137"/>
      <c r="AS327" s="137"/>
      <c r="AT327" s="137"/>
      <c r="AU327" s="137"/>
      <c r="AV327" s="137"/>
      <c r="AW327" s="137"/>
      <c r="AX327" s="1"/>
      <c r="AY327" s="1"/>
      <c r="AZ327" s="1"/>
    </row>
    <row r="328" ht="31.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2"/>
      <c r="AF328" s="1"/>
      <c r="AG328" s="1"/>
      <c r="AH328" s="2"/>
      <c r="AI328" s="2"/>
      <c r="AJ328" s="136"/>
      <c r="AK328" s="137"/>
      <c r="AL328" s="137"/>
      <c r="AM328" s="137"/>
      <c r="AN328" s="137"/>
      <c r="AO328" s="137"/>
      <c r="AP328" s="137"/>
      <c r="AQ328" s="137"/>
      <c r="AR328" s="137"/>
      <c r="AS328" s="137"/>
      <c r="AT328" s="137"/>
      <c r="AU328" s="137"/>
      <c r="AV328" s="137"/>
      <c r="AW328" s="137"/>
      <c r="AX328" s="1"/>
      <c r="AY328" s="1"/>
      <c r="AZ328" s="1"/>
    </row>
    <row r="329" ht="31.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2"/>
      <c r="AF329" s="1"/>
      <c r="AG329" s="1"/>
      <c r="AH329" s="2"/>
      <c r="AI329" s="2"/>
      <c r="AJ329" s="136"/>
      <c r="AK329" s="137"/>
      <c r="AL329" s="137"/>
      <c r="AM329" s="137"/>
      <c r="AN329" s="137"/>
      <c r="AO329" s="137"/>
      <c r="AP329" s="137"/>
      <c r="AQ329" s="137"/>
      <c r="AR329" s="137"/>
      <c r="AS329" s="137"/>
      <c r="AT329" s="137"/>
      <c r="AU329" s="137"/>
      <c r="AV329" s="137"/>
      <c r="AW329" s="137"/>
      <c r="AX329" s="1"/>
      <c r="AY329" s="1"/>
      <c r="AZ329" s="1"/>
    </row>
    <row r="330" ht="31.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2"/>
      <c r="AF330" s="1"/>
      <c r="AG330" s="1"/>
      <c r="AH330" s="2"/>
      <c r="AI330" s="2"/>
      <c r="AJ330" s="136"/>
      <c r="AK330" s="137"/>
      <c r="AL330" s="137"/>
      <c r="AM330" s="137"/>
      <c r="AN330" s="137"/>
      <c r="AO330" s="137"/>
      <c r="AP330" s="137"/>
      <c r="AQ330" s="137"/>
      <c r="AR330" s="137"/>
      <c r="AS330" s="137"/>
      <c r="AT330" s="137"/>
      <c r="AU330" s="137"/>
      <c r="AV330" s="137"/>
      <c r="AW330" s="137"/>
      <c r="AX330" s="1"/>
      <c r="AY330" s="1"/>
      <c r="AZ330" s="1"/>
    </row>
    <row r="331" ht="31.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2"/>
      <c r="AF331" s="1"/>
      <c r="AG331" s="1"/>
      <c r="AH331" s="2"/>
      <c r="AI331" s="2"/>
      <c r="AJ331" s="136"/>
      <c r="AK331" s="137"/>
      <c r="AL331" s="137"/>
      <c r="AM331" s="137"/>
      <c r="AN331" s="137"/>
      <c r="AO331" s="137"/>
      <c r="AP331" s="137"/>
      <c r="AQ331" s="137"/>
      <c r="AR331" s="137"/>
      <c r="AS331" s="137"/>
      <c r="AT331" s="137"/>
      <c r="AU331" s="137"/>
      <c r="AV331" s="137"/>
      <c r="AW331" s="137"/>
      <c r="AX331" s="1"/>
      <c r="AY331" s="1"/>
      <c r="AZ331" s="1"/>
    </row>
    <row r="332" ht="31.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2"/>
      <c r="AF332" s="1"/>
      <c r="AG332" s="1"/>
      <c r="AH332" s="2"/>
      <c r="AI332" s="2"/>
      <c r="AJ332" s="136"/>
      <c r="AK332" s="137"/>
      <c r="AL332" s="137"/>
      <c r="AM332" s="137"/>
      <c r="AN332" s="137"/>
      <c r="AO332" s="137"/>
      <c r="AP332" s="137"/>
      <c r="AQ332" s="137"/>
      <c r="AR332" s="137"/>
      <c r="AS332" s="137"/>
      <c r="AT332" s="137"/>
      <c r="AU332" s="137"/>
      <c r="AV332" s="137"/>
      <c r="AW332" s="137"/>
      <c r="AX332" s="1"/>
      <c r="AY332" s="1"/>
      <c r="AZ332" s="1"/>
    </row>
    <row r="333" ht="31.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2"/>
      <c r="AF333" s="1"/>
      <c r="AG333" s="1"/>
      <c r="AH333" s="2"/>
      <c r="AI333" s="2"/>
      <c r="AJ333" s="136"/>
      <c r="AK333" s="137"/>
      <c r="AL333" s="137"/>
      <c r="AM333" s="137"/>
      <c r="AN333" s="137"/>
      <c r="AO333" s="137"/>
      <c r="AP333" s="137"/>
      <c r="AQ333" s="137"/>
      <c r="AR333" s="137"/>
      <c r="AS333" s="137"/>
      <c r="AT333" s="137"/>
      <c r="AU333" s="137"/>
      <c r="AV333" s="137"/>
      <c r="AW333" s="137"/>
      <c r="AX333" s="1"/>
      <c r="AY333" s="1"/>
      <c r="AZ333" s="1"/>
    </row>
    <row r="334" ht="31.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2"/>
      <c r="AF334" s="1"/>
      <c r="AG334" s="1"/>
      <c r="AH334" s="2"/>
      <c r="AI334" s="2"/>
      <c r="AJ334" s="136"/>
      <c r="AK334" s="137"/>
      <c r="AL334" s="137"/>
      <c r="AM334" s="137"/>
      <c r="AN334" s="137"/>
      <c r="AO334" s="137"/>
      <c r="AP334" s="137"/>
      <c r="AQ334" s="137"/>
      <c r="AR334" s="137"/>
      <c r="AS334" s="137"/>
      <c r="AT334" s="137"/>
      <c r="AU334" s="137"/>
      <c r="AV334" s="137"/>
      <c r="AW334" s="137"/>
      <c r="AX334" s="1"/>
      <c r="AY334" s="1"/>
      <c r="AZ334" s="1"/>
    </row>
    <row r="335" ht="31.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2"/>
      <c r="AF335" s="1"/>
      <c r="AG335" s="1"/>
      <c r="AH335" s="2"/>
      <c r="AI335" s="2"/>
      <c r="AJ335" s="136"/>
      <c r="AK335" s="137"/>
      <c r="AL335" s="137"/>
      <c r="AM335" s="137"/>
      <c r="AN335" s="137"/>
      <c r="AO335" s="137"/>
      <c r="AP335" s="137"/>
      <c r="AQ335" s="137"/>
      <c r="AR335" s="137"/>
      <c r="AS335" s="137"/>
      <c r="AT335" s="137"/>
      <c r="AU335" s="137"/>
      <c r="AV335" s="137"/>
      <c r="AW335" s="137"/>
      <c r="AX335" s="1"/>
      <c r="AY335" s="1"/>
      <c r="AZ335" s="1"/>
    </row>
    <row r="336" ht="31.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2"/>
      <c r="AF336" s="1"/>
      <c r="AG336" s="1"/>
      <c r="AH336" s="2"/>
      <c r="AI336" s="2"/>
      <c r="AJ336" s="136"/>
      <c r="AK336" s="137"/>
      <c r="AL336" s="137"/>
      <c r="AM336" s="137"/>
      <c r="AN336" s="137"/>
      <c r="AO336" s="137"/>
      <c r="AP336" s="137"/>
      <c r="AQ336" s="137"/>
      <c r="AR336" s="137"/>
      <c r="AS336" s="137"/>
      <c r="AT336" s="137"/>
      <c r="AU336" s="137"/>
      <c r="AV336" s="137"/>
      <c r="AW336" s="137"/>
      <c r="AX336" s="1"/>
      <c r="AY336" s="1"/>
      <c r="AZ336" s="1"/>
    </row>
    <row r="337" ht="31.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2"/>
      <c r="AF337" s="1"/>
      <c r="AG337" s="1"/>
      <c r="AH337" s="2"/>
      <c r="AI337" s="2"/>
      <c r="AJ337" s="136"/>
      <c r="AK337" s="137"/>
      <c r="AL337" s="137"/>
      <c r="AM337" s="137"/>
      <c r="AN337" s="137"/>
      <c r="AO337" s="137"/>
      <c r="AP337" s="137"/>
      <c r="AQ337" s="137"/>
      <c r="AR337" s="137"/>
      <c r="AS337" s="137"/>
      <c r="AT337" s="137"/>
      <c r="AU337" s="137"/>
      <c r="AV337" s="137"/>
      <c r="AW337" s="137"/>
      <c r="AX337" s="1"/>
      <c r="AY337" s="1"/>
      <c r="AZ337" s="1"/>
    </row>
    <row r="338" ht="31.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2"/>
      <c r="AF338" s="1"/>
      <c r="AG338" s="1"/>
      <c r="AH338" s="2"/>
      <c r="AI338" s="2"/>
      <c r="AJ338" s="136"/>
      <c r="AK338" s="137"/>
      <c r="AL338" s="137"/>
      <c r="AM338" s="137"/>
      <c r="AN338" s="137"/>
      <c r="AO338" s="137"/>
      <c r="AP338" s="137"/>
      <c r="AQ338" s="137"/>
      <c r="AR338" s="137"/>
      <c r="AS338" s="137"/>
      <c r="AT338" s="137"/>
      <c r="AU338" s="137"/>
      <c r="AV338" s="137"/>
      <c r="AW338" s="137"/>
      <c r="AX338" s="1"/>
      <c r="AY338" s="1"/>
      <c r="AZ338" s="1"/>
    </row>
    <row r="339" ht="31.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2"/>
      <c r="AF339" s="1"/>
      <c r="AG339" s="1"/>
      <c r="AH339" s="2"/>
      <c r="AI339" s="2"/>
      <c r="AJ339" s="136"/>
      <c r="AK339" s="137"/>
      <c r="AL339" s="137"/>
      <c r="AM339" s="137"/>
      <c r="AN339" s="137"/>
      <c r="AO339" s="137"/>
      <c r="AP339" s="137"/>
      <c r="AQ339" s="137"/>
      <c r="AR339" s="137"/>
      <c r="AS339" s="137"/>
      <c r="AT339" s="137"/>
      <c r="AU339" s="137"/>
      <c r="AV339" s="137"/>
      <c r="AW339" s="137"/>
      <c r="AX339" s="1"/>
      <c r="AY339" s="1"/>
      <c r="AZ339" s="1"/>
    </row>
    <row r="340" ht="31.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2"/>
      <c r="AF340" s="1"/>
      <c r="AG340" s="1"/>
      <c r="AH340" s="2"/>
      <c r="AI340" s="2"/>
      <c r="AJ340" s="136"/>
      <c r="AK340" s="137"/>
      <c r="AL340" s="137"/>
      <c r="AM340" s="137"/>
      <c r="AN340" s="137"/>
      <c r="AO340" s="137"/>
      <c r="AP340" s="137"/>
      <c r="AQ340" s="137"/>
      <c r="AR340" s="137"/>
      <c r="AS340" s="137"/>
      <c r="AT340" s="137"/>
      <c r="AU340" s="137"/>
      <c r="AV340" s="137"/>
      <c r="AW340" s="137"/>
      <c r="AX340" s="1"/>
      <c r="AY340" s="1"/>
      <c r="AZ340" s="1"/>
    </row>
    <row r="341" ht="31.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2"/>
      <c r="AF341" s="1"/>
      <c r="AG341" s="1"/>
      <c r="AH341" s="2"/>
      <c r="AI341" s="2"/>
      <c r="AJ341" s="136"/>
      <c r="AK341" s="137"/>
      <c r="AL341" s="137"/>
      <c r="AM341" s="137"/>
      <c r="AN341" s="137"/>
      <c r="AO341" s="137"/>
      <c r="AP341" s="137"/>
      <c r="AQ341" s="137"/>
      <c r="AR341" s="137"/>
      <c r="AS341" s="137"/>
      <c r="AT341" s="137"/>
      <c r="AU341" s="137"/>
      <c r="AV341" s="137"/>
      <c r="AW341" s="137"/>
      <c r="AX341" s="1"/>
      <c r="AY341" s="1"/>
      <c r="AZ341" s="1"/>
    </row>
    <row r="342" ht="31.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2"/>
      <c r="AF342" s="1"/>
      <c r="AG342" s="1"/>
      <c r="AH342" s="2"/>
      <c r="AI342" s="2"/>
      <c r="AJ342" s="136"/>
      <c r="AK342" s="137"/>
      <c r="AL342" s="137"/>
      <c r="AM342" s="137"/>
      <c r="AN342" s="137"/>
      <c r="AO342" s="137"/>
      <c r="AP342" s="137"/>
      <c r="AQ342" s="137"/>
      <c r="AR342" s="137"/>
      <c r="AS342" s="137"/>
      <c r="AT342" s="137"/>
      <c r="AU342" s="137"/>
      <c r="AV342" s="137"/>
      <c r="AW342" s="137"/>
      <c r="AX342" s="1"/>
      <c r="AY342" s="1"/>
      <c r="AZ342" s="1"/>
    </row>
    <row r="343" ht="31.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2"/>
      <c r="AF343" s="1"/>
      <c r="AG343" s="1"/>
      <c r="AH343" s="2"/>
      <c r="AI343" s="2"/>
      <c r="AJ343" s="136"/>
      <c r="AK343" s="137"/>
      <c r="AL343" s="137"/>
      <c r="AM343" s="137"/>
      <c r="AN343" s="137"/>
      <c r="AO343" s="137"/>
      <c r="AP343" s="137"/>
      <c r="AQ343" s="137"/>
      <c r="AR343" s="137"/>
      <c r="AS343" s="137"/>
      <c r="AT343" s="137"/>
      <c r="AU343" s="137"/>
      <c r="AV343" s="137"/>
      <c r="AW343" s="137"/>
      <c r="AX343" s="1"/>
      <c r="AY343" s="1"/>
      <c r="AZ343" s="1"/>
    </row>
    <row r="344" ht="31.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2"/>
      <c r="AF344" s="1"/>
      <c r="AG344" s="1"/>
      <c r="AH344" s="2"/>
      <c r="AI344" s="2"/>
      <c r="AJ344" s="136"/>
      <c r="AK344" s="137"/>
      <c r="AL344" s="137"/>
      <c r="AM344" s="137"/>
      <c r="AN344" s="137"/>
      <c r="AO344" s="137"/>
      <c r="AP344" s="137"/>
      <c r="AQ344" s="137"/>
      <c r="AR344" s="137"/>
      <c r="AS344" s="137"/>
      <c r="AT344" s="137"/>
      <c r="AU344" s="137"/>
      <c r="AV344" s="137"/>
      <c r="AW344" s="137"/>
      <c r="AX344" s="1"/>
      <c r="AY344" s="1"/>
      <c r="AZ344" s="1"/>
    </row>
    <row r="345" ht="31.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2"/>
      <c r="AF345" s="1"/>
      <c r="AG345" s="1"/>
      <c r="AH345" s="2"/>
      <c r="AI345" s="2"/>
      <c r="AJ345" s="136"/>
      <c r="AK345" s="137"/>
      <c r="AL345" s="137"/>
      <c r="AM345" s="137"/>
      <c r="AN345" s="137"/>
      <c r="AO345" s="137"/>
      <c r="AP345" s="137"/>
      <c r="AQ345" s="137"/>
      <c r="AR345" s="137"/>
      <c r="AS345" s="137"/>
      <c r="AT345" s="137"/>
      <c r="AU345" s="137"/>
      <c r="AV345" s="137"/>
      <c r="AW345" s="137"/>
      <c r="AX345" s="1"/>
      <c r="AY345" s="1"/>
      <c r="AZ345" s="1"/>
    </row>
    <row r="346" ht="31.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2"/>
      <c r="AF346" s="1"/>
      <c r="AG346" s="1"/>
      <c r="AH346" s="2"/>
      <c r="AI346" s="2"/>
      <c r="AJ346" s="136"/>
      <c r="AK346" s="137"/>
      <c r="AL346" s="137"/>
      <c r="AM346" s="137"/>
      <c r="AN346" s="137"/>
      <c r="AO346" s="137"/>
      <c r="AP346" s="137"/>
      <c r="AQ346" s="137"/>
      <c r="AR346" s="137"/>
      <c r="AS346" s="137"/>
      <c r="AT346" s="137"/>
      <c r="AU346" s="137"/>
      <c r="AV346" s="137"/>
      <c r="AW346" s="137"/>
      <c r="AX346" s="1"/>
      <c r="AY346" s="1"/>
      <c r="AZ346" s="1"/>
    </row>
    <row r="347" ht="31.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2"/>
      <c r="AF347" s="1"/>
      <c r="AG347" s="1"/>
      <c r="AH347" s="2"/>
      <c r="AI347" s="2"/>
      <c r="AJ347" s="136"/>
      <c r="AK347" s="137"/>
      <c r="AL347" s="137"/>
      <c r="AM347" s="137"/>
      <c r="AN347" s="137"/>
      <c r="AO347" s="137"/>
      <c r="AP347" s="137"/>
      <c r="AQ347" s="137"/>
      <c r="AR347" s="137"/>
      <c r="AS347" s="137"/>
      <c r="AT347" s="137"/>
      <c r="AU347" s="137"/>
      <c r="AV347" s="137"/>
      <c r="AW347" s="137"/>
      <c r="AX347" s="1"/>
      <c r="AY347" s="1"/>
      <c r="AZ347" s="1"/>
    </row>
    <row r="348" ht="31.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2"/>
      <c r="AF348" s="1"/>
      <c r="AG348" s="1"/>
      <c r="AH348" s="2"/>
      <c r="AI348" s="2"/>
      <c r="AJ348" s="136"/>
      <c r="AK348" s="137"/>
      <c r="AL348" s="137"/>
      <c r="AM348" s="137"/>
      <c r="AN348" s="137"/>
      <c r="AO348" s="137"/>
      <c r="AP348" s="137"/>
      <c r="AQ348" s="137"/>
      <c r="AR348" s="137"/>
      <c r="AS348" s="137"/>
      <c r="AT348" s="137"/>
      <c r="AU348" s="137"/>
      <c r="AV348" s="137"/>
      <c r="AW348" s="137"/>
      <c r="AX348" s="1"/>
      <c r="AY348" s="1"/>
      <c r="AZ348" s="1"/>
    </row>
    <row r="349" ht="31.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2"/>
      <c r="AF349" s="1"/>
      <c r="AG349" s="1"/>
      <c r="AH349" s="2"/>
      <c r="AI349" s="2"/>
      <c r="AJ349" s="136"/>
      <c r="AK349" s="137"/>
      <c r="AL349" s="137"/>
      <c r="AM349" s="137"/>
      <c r="AN349" s="137"/>
      <c r="AO349" s="137"/>
      <c r="AP349" s="137"/>
      <c r="AQ349" s="137"/>
      <c r="AR349" s="137"/>
      <c r="AS349" s="137"/>
      <c r="AT349" s="137"/>
      <c r="AU349" s="137"/>
      <c r="AV349" s="137"/>
      <c r="AW349" s="137"/>
      <c r="AX349" s="1"/>
      <c r="AY349" s="1"/>
      <c r="AZ349" s="1"/>
    </row>
    <row r="350" ht="31.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2"/>
      <c r="AF350" s="1"/>
      <c r="AG350" s="1"/>
      <c r="AH350" s="2"/>
      <c r="AI350" s="2"/>
      <c r="AJ350" s="136"/>
      <c r="AK350" s="137"/>
      <c r="AL350" s="137"/>
      <c r="AM350" s="137"/>
      <c r="AN350" s="137"/>
      <c r="AO350" s="137"/>
      <c r="AP350" s="137"/>
      <c r="AQ350" s="137"/>
      <c r="AR350" s="137"/>
      <c r="AS350" s="137"/>
      <c r="AT350" s="137"/>
      <c r="AU350" s="137"/>
      <c r="AV350" s="137"/>
      <c r="AW350" s="137"/>
      <c r="AX350" s="1"/>
      <c r="AY350" s="1"/>
      <c r="AZ350" s="1"/>
    </row>
    <row r="351" ht="31.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2"/>
      <c r="AF351" s="1"/>
      <c r="AG351" s="1"/>
      <c r="AH351" s="2"/>
      <c r="AI351" s="2"/>
      <c r="AJ351" s="136"/>
      <c r="AK351" s="137"/>
      <c r="AL351" s="137"/>
      <c r="AM351" s="137"/>
      <c r="AN351" s="137"/>
      <c r="AO351" s="137"/>
      <c r="AP351" s="137"/>
      <c r="AQ351" s="137"/>
      <c r="AR351" s="137"/>
      <c r="AS351" s="137"/>
      <c r="AT351" s="137"/>
      <c r="AU351" s="137"/>
      <c r="AV351" s="137"/>
      <c r="AW351" s="137"/>
      <c r="AX351" s="1"/>
      <c r="AY351" s="1"/>
      <c r="AZ351" s="1"/>
    </row>
    <row r="352" ht="31.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2"/>
      <c r="AF352" s="1"/>
      <c r="AG352" s="1"/>
      <c r="AH352" s="2"/>
      <c r="AI352" s="2"/>
      <c r="AJ352" s="136"/>
      <c r="AK352" s="137"/>
      <c r="AL352" s="137"/>
      <c r="AM352" s="137"/>
      <c r="AN352" s="137"/>
      <c r="AO352" s="137"/>
      <c r="AP352" s="137"/>
      <c r="AQ352" s="137"/>
      <c r="AR352" s="137"/>
      <c r="AS352" s="137"/>
      <c r="AT352" s="137"/>
      <c r="AU352" s="137"/>
      <c r="AV352" s="137"/>
      <c r="AW352" s="137"/>
      <c r="AX352" s="1"/>
      <c r="AY352" s="1"/>
      <c r="AZ352" s="1"/>
    </row>
    <row r="353" ht="31.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2"/>
      <c r="AF353" s="1"/>
      <c r="AG353" s="1"/>
      <c r="AH353" s="2"/>
      <c r="AI353" s="2"/>
      <c r="AJ353" s="136"/>
      <c r="AK353" s="137"/>
      <c r="AL353" s="137"/>
      <c r="AM353" s="137"/>
      <c r="AN353" s="137"/>
      <c r="AO353" s="137"/>
      <c r="AP353" s="137"/>
      <c r="AQ353" s="137"/>
      <c r="AR353" s="137"/>
      <c r="AS353" s="137"/>
      <c r="AT353" s="137"/>
      <c r="AU353" s="137"/>
      <c r="AV353" s="137"/>
      <c r="AW353" s="137"/>
      <c r="AX353" s="1"/>
      <c r="AY353" s="1"/>
      <c r="AZ353" s="1"/>
    </row>
    <row r="354" ht="31.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2"/>
      <c r="AF354" s="1"/>
      <c r="AG354" s="1"/>
      <c r="AH354" s="2"/>
      <c r="AI354" s="2"/>
      <c r="AJ354" s="136"/>
      <c r="AK354" s="137"/>
      <c r="AL354" s="137"/>
      <c r="AM354" s="137"/>
      <c r="AN354" s="137"/>
      <c r="AO354" s="137"/>
      <c r="AP354" s="137"/>
      <c r="AQ354" s="137"/>
      <c r="AR354" s="137"/>
      <c r="AS354" s="137"/>
      <c r="AT354" s="137"/>
      <c r="AU354" s="137"/>
      <c r="AV354" s="137"/>
      <c r="AW354" s="137"/>
      <c r="AX354" s="1"/>
      <c r="AY354" s="1"/>
      <c r="AZ354" s="1"/>
    </row>
    <row r="355" ht="31.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2"/>
      <c r="AF355" s="1"/>
      <c r="AG355" s="1"/>
      <c r="AH355" s="2"/>
      <c r="AI355" s="2"/>
      <c r="AJ355" s="136"/>
      <c r="AK355" s="137"/>
      <c r="AL355" s="137"/>
      <c r="AM355" s="137"/>
      <c r="AN355" s="137"/>
      <c r="AO355" s="137"/>
      <c r="AP355" s="137"/>
      <c r="AQ355" s="137"/>
      <c r="AR355" s="137"/>
      <c r="AS355" s="137"/>
      <c r="AT355" s="137"/>
      <c r="AU355" s="137"/>
      <c r="AV355" s="137"/>
      <c r="AW355" s="137"/>
      <c r="AX355" s="1"/>
      <c r="AY355" s="1"/>
      <c r="AZ355" s="1"/>
    </row>
    <row r="356" ht="31.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2"/>
      <c r="AF356" s="1"/>
      <c r="AG356" s="1"/>
      <c r="AH356" s="2"/>
      <c r="AI356" s="2"/>
      <c r="AJ356" s="136"/>
      <c r="AK356" s="137"/>
      <c r="AL356" s="137"/>
      <c r="AM356" s="137"/>
      <c r="AN356" s="137"/>
      <c r="AO356" s="137"/>
      <c r="AP356" s="137"/>
      <c r="AQ356" s="137"/>
      <c r="AR356" s="137"/>
      <c r="AS356" s="137"/>
      <c r="AT356" s="137"/>
      <c r="AU356" s="137"/>
      <c r="AV356" s="137"/>
      <c r="AW356" s="137"/>
      <c r="AX356" s="1"/>
      <c r="AY356" s="1"/>
      <c r="AZ356" s="1"/>
    </row>
    <row r="357" ht="31.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2"/>
      <c r="AF357" s="1"/>
      <c r="AG357" s="1"/>
      <c r="AH357" s="2"/>
      <c r="AI357" s="2"/>
      <c r="AJ357" s="136"/>
      <c r="AK357" s="137"/>
      <c r="AL357" s="137"/>
      <c r="AM357" s="137"/>
      <c r="AN357" s="137"/>
      <c r="AO357" s="137"/>
      <c r="AP357" s="137"/>
      <c r="AQ357" s="137"/>
      <c r="AR357" s="137"/>
      <c r="AS357" s="137"/>
      <c r="AT357" s="137"/>
      <c r="AU357" s="137"/>
      <c r="AV357" s="137"/>
      <c r="AW357" s="137"/>
      <c r="AX357" s="1"/>
      <c r="AY357" s="1"/>
      <c r="AZ357" s="1"/>
    </row>
    <row r="358" ht="31.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2"/>
      <c r="AF358" s="1"/>
      <c r="AG358" s="1"/>
      <c r="AH358" s="2"/>
      <c r="AI358" s="2"/>
      <c r="AJ358" s="136"/>
      <c r="AK358" s="137"/>
      <c r="AL358" s="137"/>
      <c r="AM358" s="137"/>
      <c r="AN358" s="137"/>
      <c r="AO358" s="137"/>
      <c r="AP358" s="137"/>
      <c r="AQ358" s="137"/>
      <c r="AR358" s="137"/>
      <c r="AS358" s="137"/>
      <c r="AT358" s="137"/>
      <c r="AU358" s="137"/>
      <c r="AV358" s="137"/>
      <c r="AW358" s="137"/>
      <c r="AX358" s="1"/>
      <c r="AY358" s="1"/>
      <c r="AZ358" s="1"/>
    </row>
    <row r="359" ht="31.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2"/>
      <c r="AF359" s="1"/>
      <c r="AG359" s="1"/>
      <c r="AH359" s="2"/>
      <c r="AI359" s="2"/>
      <c r="AJ359" s="136"/>
      <c r="AK359" s="137"/>
      <c r="AL359" s="137"/>
      <c r="AM359" s="137"/>
      <c r="AN359" s="137"/>
      <c r="AO359" s="137"/>
      <c r="AP359" s="137"/>
      <c r="AQ359" s="137"/>
      <c r="AR359" s="137"/>
      <c r="AS359" s="137"/>
      <c r="AT359" s="137"/>
      <c r="AU359" s="137"/>
      <c r="AV359" s="137"/>
      <c r="AW359" s="137"/>
      <c r="AX359" s="1"/>
      <c r="AY359" s="1"/>
      <c r="AZ359" s="1"/>
    </row>
    <row r="360" ht="31.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2"/>
      <c r="AF360" s="1"/>
      <c r="AG360" s="1"/>
      <c r="AH360" s="2"/>
      <c r="AI360" s="2"/>
      <c r="AJ360" s="136"/>
      <c r="AK360" s="137"/>
      <c r="AL360" s="137"/>
      <c r="AM360" s="137"/>
      <c r="AN360" s="137"/>
      <c r="AO360" s="137"/>
      <c r="AP360" s="137"/>
      <c r="AQ360" s="137"/>
      <c r="AR360" s="137"/>
      <c r="AS360" s="137"/>
      <c r="AT360" s="137"/>
      <c r="AU360" s="137"/>
      <c r="AV360" s="137"/>
      <c r="AW360" s="137"/>
      <c r="AX360" s="1"/>
      <c r="AY360" s="1"/>
      <c r="AZ360" s="1"/>
    </row>
    <row r="361" ht="31.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2"/>
      <c r="AF361" s="1"/>
      <c r="AG361" s="1"/>
      <c r="AH361" s="2"/>
      <c r="AI361" s="2"/>
      <c r="AJ361" s="136"/>
      <c r="AK361" s="137"/>
      <c r="AL361" s="137"/>
      <c r="AM361" s="137"/>
      <c r="AN361" s="137"/>
      <c r="AO361" s="137"/>
      <c r="AP361" s="137"/>
      <c r="AQ361" s="137"/>
      <c r="AR361" s="137"/>
      <c r="AS361" s="137"/>
      <c r="AT361" s="137"/>
      <c r="AU361" s="137"/>
      <c r="AV361" s="137"/>
      <c r="AW361" s="137"/>
      <c r="AX361" s="1"/>
      <c r="AY361" s="1"/>
      <c r="AZ361" s="1"/>
    </row>
    <row r="362" ht="31.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2"/>
      <c r="AF362" s="1"/>
      <c r="AG362" s="1"/>
      <c r="AH362" s="2"/>
      <c r="AI362" s="2"/>
      <c r="AJ362" s="136"/>
      <c r="AK362" s="137"/>
      <c r="AL362" s="137"/>
      <c r="AM362" s="137"/>
      <c r="AN362" s="137"/>
      <c r="AO362" s="137"/>
      <c r="AP362" s="137"/>
      <c r="AQ362" s="137"/>
      <c r="AR362" s="137"/>
      <c r="AS362" s="137"/>
      <c r="AT362" s="137"/>
      <c r="AU362" s="137"/>
      <c r="AV362" s="137"/>
      <c r="AW362" s="137"/>
      <c r="AX362" s="1"/>
      <c r="AY362" s="1"/>
      <c r="AZ362" s="1"/>
    </row>
    <row r="363" ht="31.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2"/>
      <c r="AF363" s="1"/>
      <c r="AG363" s="1"/>
      <c r="AH363" s="2"/>
      <c r="AI363" s="2"/>
      <c r="AJ363" s="136"/>
      <c r="AK363" s="137"/>
      <c r="AL363" s="137"/>
      <c r="AM363" s="137"/>
      <c r="AN363" s="137"/>
      <c r="AO363" s="137"/>
      <c r="AP363" s="137"/>
      <c r="AQ363" s="137"/>
      <c r="AR363" s="137"/>
      <c r="AS363" s="137"/>
      <c r="AT363" s="137"/>
      <c r="AU363" s="137"/>
      <c r="AV363" s="137"/>
      <c r="AW363" s="137"/>
      <c r="AX363" s="1"/>
      <c r="AY363" s="1"/>
      <c r="AZ363" s="1"/>
    </row>
    <row r="364" ht="31.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2"/>
      <c r="AF364" s="1"/>
      <c r="AG364" s="1"/>
      <c r="AH364" s="2"/>
      <c r="AI364" s="2"/>
      <c r="AJ364" s="136"/>
      <c r="AK364" s="137"/>
      <c r="AL364" s="137"/>
      <c r="AM364" s="137"/>
      <c r="AN364" s="137"/>
      <c r="AO364" s="137"/>
      <c r="AP364" s="137"/>
      <c r="AQ364" s="137"/>
      <c r="AR364" s="137"/>
      <c r="AS364" s="137"/>
      <c r="AT364" s="137"/>
      <c r="AU364" s="137"/>
      <c r="AV364" s="137"/>
      <c r="AW364" s="137"/>
      <c r="AX364" s="1"/>
      <c r="AY364" s="1"/>
      <c r="AZ364" s="1"/>
    </row>
    <row r="365" ht="31.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2"/>
      <c r="AF365" s="1"/>
      <c r="AG365" s="1"/>
      <c r="AH365" s="2"/>
      <c r="AI365" s="2"/>
      <c r="AJ365" s="136"/>
      <c r="AK365" s="137"/>
      <c r="AL365" s="137"/>
      <c r="AM365" s="137"/>
      <c r="AN365" s="137"/>
      <c r="AO365" s="137"/>
      <c r="AP365" s="137"/>
      <c r="AQ365" s="137"/>
      <c r="AR365" s="137"/>
      <c r="AS365" s="137"/>
      <c r="AT365" s="137"/>
      <c r="AU365" s="137"/>
      <c r="AV365" s="137"/>
      <c r="AW365" s="137"/>
      <c r="AX365" s="1"/>
      <c r="AY365" s="1"/>
      <c r="AZ365" s="1"/>
    </row>
    <row r="366" ht="31.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2"/>
      <c r="AF366" s="1"/>
      <c r="AG366" s="1"/>
      <c r="AH366" s="2"/>
      <c r="AI366" s="2"/>
      <c r="AJ366" s="136"/>
      <c r="AK366" s="137"/>
      <c r="AL366" s="137"/>
      <c r="AM366" s="137"/>
      <c r="AN366" s="137"/>
      <c r="AO366" s="137"/>
      <c r="AP366" s="137"/>
      <c r="AQ366" s="137"/>
      <c r="AR366" s="137"/>
      <c r="AS366" s="137"/>
      <c r="AT366" s="137"/>
      <c r="AU366" s="137"/>
      <c r="AV366" s="137"/>
      <c r="AW366" s="137"/>
      <c r="AX366" s="1"/>
      <c r="AY366" s="1"/>
      <c r="AZ366" s="1"/>
    </row>
    <row r="367" ht="31.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2"/>
      <c r="AF367" s="1"/>
      <c r="AG367" s="1"/>
      <c r="AH367" s="2"/>
      <c r="AI367" s="2"/>
      <c r="AJ367" s="136"/>
      <c r="AK367" s="137"/>
      <c r="AL367" s="137"/>
      <c r="AM367" s="137"/>
      <c r="AN367" s="137"/>
      <c r="AO367" s="137"/>
      <c r="AP367" s="137"/>
      <c r="AQ367" s="137"/>
      <c r="AR367" s="137"/>
      <c r="AS367" s="137"/>
      <c r="AT367" s="137"/>
      <c r="AU367" s="137"/>
      <c r="AV367" s="137"/>
      <c r="AW367" s="137"/>
      <c r="AX367" s="1"/>
      <c r="AY367" s="1"/>
      <c r="AZ367" s="1"/>
    </row>
    <row r="368" ht="31.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2"/>
      <c r="AF368" s="1"/>
      <c r="AG368" s="1"/>
      <c r="AH368" s="2"/>
      <c r="AI368" s="2"/>
      <c r="AJ368" s="136"/>
      <c r="AK368" s="137"/>
      <c r="AL368" s="137"/>
      <c r="AM368" s="137"/>
      <c r="AN368" s="137"/>
      <c r="AO368" s="137"/>
      <c r="AP368" s="137"/>
      <c r="AQ368" s="137"/>
      <c r="AR368" s="137"/>
      <c r="AS368" s="137"/>
      <c r="AT368" s="137"/>
      <c r="AU368" s="137"/>
      <c r="AV368" s="137"/>
      <c r="AW368" s="137"/>
      <c r="AX368" s="1"/>
      <c r="AY368" s="1"/>
      <c r="AZ368" s="1"/>
    </row>
    <row r="369" ht="31.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2"/>
      <c r="AF369" s="1"/>
      <c r="AG369" s="1"/>
      <c r="AH369" s="2"/>
      <c r="AI369" s="2"/>
      <c r="AJ369" s="136"/>
      <c r="AK369" s="137"/>
      <c r="AL369" s="137"/>
      <c r="AM369" s="137"/>
      <c r="AN369" s="137"/>
      <c r="AO369" s="137"/>
      <c r="AP369" s="137"/>
      <c r="AQ369" s="137"/>
      <c r="AR369" s="137"/>
      <c r="AS369" s="137"/>
      <c r="AT369" s="137"/>
      <c r="AU369" s="137"/>
      <c r="AV369" s="137"/>
      <c r="AW369" s="137"/>
      <c r="AX369" s="1"/>
      <c r="AY369" s="1"/>
      <c r="AZ369" s="1"/>
    </row>
    <row r="370" ht="31.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2"/>
      <c r="AF370" s="1"/>
      <c r="AG370" s="1"/>
      <c r="AH370" s="2"/>
      <c r="AI370" s="2"/>
      <c r="AJ370" s="136"/>
      <c r="AK370" s="137"/>
      <c r="AL370" s="137"/>
      <c r="AM370" s="137"/>
      <c r="AN370" s="137"/>
      <c r="AO370" s="137"/>
      <c r="AP370" s="137"/>
      <c r="AQ370" s="137"/>
      <c r="AR370" s="137"/>
      <c r="AS370" s="137"/>
      <c r="AT370" s="137"/>
      <c r="AU370" s="137"/>
      <c r="AV370" s="137"/>
      <c r="AW370" s="137"/>
      <c r="AX370" s="1"/>
      <c r="AY370" s="1"/>
      <c r="AZ370" s="1"/>
    </row>
    <row r="371" ht="31.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2"/>
      <c r="AF371" s="1"/>
      <c r="AG371" s="1"/>
      <c r="AH371" s="2"/>
      <c r="AI371" s="2"/>
      <c r="AJ371" s="136"/>
      <c r="AK371" s="137"/>
      <c r="AL371" s="137"/>
      <c r="AM371" s="137"/>
      <c r="AN371" s="137"/>
      <c r="AO371" s="137"/>
      <c r="AP371" s="137"/>
      <c r="AQ371" s="137"/>
      <c r="AR371" s="137"/>
      <c r="AS371" s="137"/>
      <c r="AT371" s="137"/>
      <c r="AU371" s="137"/>
      <c r="AV371" s="137"/>
      <c r="AW371" s="137"/>
      <c r="AX371" s="1"/>
      <c r="AY371" s="1"/>
      <c r="AZ371" s="1"/>
    </row>
    <row r="372" ht="31.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2"/>
      <c r="AF372" s="1"/>
      <c r="AG372" s="1"/>
      <c r="AH372" s="2"/>
      <c r="AI372" s="2"/>
      <c r="AJ372" s="136"/>
      <c r="AK372" s="137"/>
      <c r="AL372" s="137"/>
      <c r="AM372" s="137"/>
      <c r="AN372" s="137"/>
      <c r="AO372" s="137"/>
      <c r="AP372" s="137"/>
      <c r="AQ372" s="137"/>
      <c r="AR372" s="137"/>
      <c r="AS372" s="137"/>
      <c r="AT372" s="137"/>
      <c r="AU372" s="137"/>
      <c r="AV372" s="137"/>
      <c r="AW372" s="137"/>
      <c r="AX372" s="1"/>
      <c r="AY372" s="1"/>
      <c r="AZ372" s="1"/>
    </row>
    <row r="373" ht="31.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2"/>
      <c r="AF373" s="1"/>
      <c r="AG373" s="1"/>
      <c r="AH373" s="2"/>
      <c r="AI373" s="2"/>
      <c r="AJ373" s="136"/>
      <c r="AK373" s="137"/>
      <c r="AL373" s="137"/>
      <c r="AM373" s="137"/>
      <c r="AN373" s="137"/>
      <c r="AO373" s="137"/>
      <c r="AP373" s="137"/>
      <c r="AQ373" s="137"/>
      <c r="AR373" s="137"/>
      <c r="AS373" s="137"/>
      <c r="AT373" s="137"/>
      <c r="AU373" s="137"/>
      <c r="AV373" s="137"/>
      <c r="AW373" s="137"/>
      <c r="AX373" s="1"/>
      <c r="AY373" s="1"/>
      <c r="AZ373" s="1"/>
    </row>
    <row r="374" ht="31.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2"/>
      <c r="AF374" s="1"/>
      <c r="AG374" s="1"/>
      <c r="AH374" s="2"/>
      <c r="AI374" s="2"/>
      <c r="AJ374" s="136"/>
      <c r="AK374" s="137"/>
      <c r="AL374" s="137"/>
      <c r="AM374" s="137"/>
      <c r="AN374" s="137"/>
      <c r="AO374" s="137"/>
      <c r="AP374" s="137"/>
      <c r="AQ374" s="137"/>
      <c r="AR374" s="137"/>
      <c r="AS374" s="137"/>
      <c r="AT374" s="137"/>
      <c r="AU374" s="137"/>
      <c r="AV374" s="137"/>
      <c r="AW374" s="137"/>
      <c r="AX374" s="1"/>
      <c r="AY374" s="1"/>
      <c r="AZ374" s="1"/>
    </row>
    <row r="375" ht="31.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2"/>
      <c r="AF375" s="1"/>
      <c r="AG375" s="1"/>
      <c r="AH375" s="2"/>
      <c r="AI375" s="2"/>
      <c r="AJ375" s="136"/>
      <c r="AK375" s="137"/>
      <c r="AL375" s="137"/>
      <c r="AM375" s="137"/>
      <c r="AN375" s="137"/>
      <c r="AO375" s="137"/>
      <c r="AP375" s="137"/>
      <c r="AQ375" s="137"/>
      <c r="AR375" s="137"/>
      <c r="AS375" s="137"/>
      <c r="AT375" s="137"/>
      <c r="AU375" s="137"/>
      <c r="AV375" s="137"/>
      <c r="AW375" s="137"/>
      <c r="AX375" s="1"/>
      <c r="AY375" s="1"/>
      <c r="AZ375" s="1"/>
    </row>
    <row r="376" ht="31.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2"/>
      <c r="AF376" s="1"/>
      <c r="AG376" s="1"/>
      <c r="AH376" s="2"/>
      <c r="AI376" s="2"/>
      <c r="AJ376" s="136"/>
      <c r="AK376" s="137"/>
      <c r="AL376" s="137"/>
      <c r="AM376" s="137"/>
      <c r="AN376" s="137"/>
      <c r="AO376" s="137"/>
      <c r="AP376" s="137"/>
      <c r="AQ376" s="137"/>
      <c r="AR376" s="137"/>
      <c r="AS376" s="137"/>
      <c r="AT376" s="137"/>
      <c r="AU376" s="137"/>
      <c r="AV376" s="137"/>
      <c r="AW376" s="137"/>
      <c r="AX376" s="1"/>
      <c r="AY376" s="1"/>
      <c r="AZ376" s="1"/>
    </row>
    <row r="377" ht="31.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2"/>
      <c r="AF377" s="1"/>
      <c r="AG377" s="1"/>
      <c r="AH377" s="2"/>
      <c r="AI377" s="2"/>
      <c r="AJ377" s="136"/>
      <c r="AK377" s="137"/>
      <c r="AL377" s="137"/>
      <c r="AM377" s="137"/>
      <c r="AN377" s="137"/>
      <c r="AO377" s="137"/>
      <c r="AP377" s="137"/>
      <c r="AQ377" s="137"/>
      <c r="AR377" s="137"/>
      <c r="AS377" s="137"/>
      <c r="AT377" s="137"/>
      <c r="AU377" s="137"/>
      <c r="AV377" s="137"/>
      <c r="AW377" s="137"/>
      <c r="AX377" s="1"/>
      <c r="AY377" s="1"/>
      <c r="AZ377" s="1"/>
    </row>
    <row r="378" ht="31.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2"/>
      <c r="AF378" s="1"/>
      <c r="AG378" s="1"/>
      <c r="AH378" s="2"/>
      <c r="AI378" s="2"/>
      <c r="AJ378" s="136"/>
      <c r="AK378" s="137"/>
      <c r="AL378" s="137"/>
      <c r="AM378" s="137"/>
      <c r="AN378" s="137"/>
      <c r="AO378" s="137"/>
      <c r="AP378" s="137"/>
      <c r="AQ378" s="137"/>
      <c r="AR378" s="137"/>
      <c r="AS378" s="137"/>
      <c r="AT378" s="137"/>
      <c r="AU378" s="137"/>
      <c r="AV378" s="137"/>
      <c r="AW378" s="137"/>
      <c r="AX378" s="1"/>
      <c r="AY378" s="1"/>
      <c r="AZ378" s="1"/>
    </row>
    <row r="379" ht="31.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2"/>
      <c r="AF379" s="1"/>
      <c r="AG379" s="1"/>
      <c r="AH379" s="2"/>
      <c r="AI379" s="2"/>
      <c r="AJ379" s="136"/>
      <c r="AK379" s="137"/>
      <c r="AL379" s="137"/>
      <c r="AM379" s="137"/>
      <c r="AN379" s="137"/>
      <c r="AO379" s="137"/>
      <c r="AP379" s="137"/>
      <c r="AQ379" s="137"/>
      <c r="AR379" s="137"/>
      <c r="AS379" s="137"/>
      <c r="AT379" s="137"/>
      <c r="AU379" s="137"/>
      <c r="AV379" s="137"/>
      <c r="AW379" s="137"/>
      <c r="AX379" s="1"/>
      <c r="AY379" s="1"/>
      <c r="AZ379" s="1"/>
    </row>
    <row r="380" ht="31.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2"/>
      <c r="AF380" s="1"/>
      <c r="AG380" s="1"/>
      <c r="AH380" s="2"/>
      <c r="AI380" s="2"/>
      <c r="AJ380" s="136"/>
      <c r="AK380" s="137"/>
      <c r="AL380" s="137"/>
      <c r="AM380" s="137"/>
      <c r="AN380" s="137"/>
      <c r="AO380" s="137"/>
      <c r="AP380" s="137"/>
      <c r="AQ380" s="137"/>
      <c r="AR380" s="137"/>
      <c r="AS380" s="137"/>
      <c r="AT380" s="137"/>
      <c r="AU380" s="137"/>
      <c r="AV380" s="137"/>
      <c r="AW380" s="137"/>
      <c r="AX380" s="1"/>
      <c r="AY380" s="1"/>
      <c r="AZ380" s="1"/>
    </row>
    <row r="381" ht="31.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2"/>
      <c r="AF381" s="1"/>
      <c r="AG381" s="1"/>
      <c r="AH381" s="2"/>
      <c r="AI381" s="2"/>
      <c r="AJ381" s="136"/>
      <c r="AK381" s="137"/>
      <c r="AL381" s="137"/>
      <c r="AM381" s="137"/>
      <c r="AN381" s="137"/>
      <c r="AO381" s="137"/>
      <c r="AP381" s="137"/>
      <c r="AQ381" s="137"/>
      <c r="AR381" s="137"/>
      <c r="AS381" s="137"/>
      <c r="AT381" s="137"/>
      <c r="AU381" s="137"/>
      <c r="AV381" s="137"/>
      <c r="AW381" s="137"/>
      <c r="AX381" s="1"/>
      <c r="AY381" s="1"/>
      <c r="AZ381" s="1"/>
    </row>
    <row r="382" ht="31.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2"/>
      <c r="AF382" s="1"/>
      <c r="AG382" s="1"/>
      <c r="AH382" s="2"/>
      <c r="AI382" s="2"/>
      <c r="AJ382" s="136"/>
      <c r="AK382" s="137"/>
      <c r="AL382" s="137"/>
      <c r="AM382" s="137"/>
      <c r="AN382" s="137"/>
      <c r="AO382" s="137"/>
      <c r="AP382" s="137"/>
      <c r="AQ382" s="137"/>
      <c r="AR382" s="137"/>
      <c r="AS382" s="137"/>
      <c r="AT382" s="137"/>
      <c r="AU382" s="137"/>
      <c r="AV382" s="137"/>
      <c r="AW382" s="137"/>
      <c r="AX382" s="1"/>
      <c r="AY382" s="1"/>
      <c r="AZ382" s="1"/>
    </row>
    <row r="383" ht="31.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2"/>
      <c r="AF383" s="1"/>
      <c r="AG383" s="1"/>
      <c r="AH383" s="2"/>
      <c r="AI383" s="2"/>
      <c r="AJ383" s="136"/>
      <c r="AK383" s="137"/>
      <c r="AL383" s="137"/>
      <c r="AM383" s="137"/>
      <c r="AN383" s="137"/>
      <c r="AO383" s="137"/>
      <c r="AP383" s="137"/>
      <c r="AQ383" s="137"/>
      <c r="AR383" s="137"/>
      <c r="AS383" s="137"/>
      <c r="AT383" s="137"/>
      <c r="AU383" s="137"/>
      <c r="AV383" s="137"/>
      <c r="AW383" s="137"/>
      <c r="AX383" s="1"/>
      <c r="AY383" s="1"/>
      <c r="AZ383" s="1"/>
    </row>
    <row r="384" ht="31.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2"/>
      <c r="AF384" s="1"/>
      <c r="AG384" s="1"/>
      <c r="AH384" s="2"/>
      <c r="AI384" s="2"/>
      <c r="AJ384" s="136"/>
      <c r="AK384" s="137"/>
      <c r="AL384" s="137"/>
      <c r="AM384" s="137"/>
      <c r="AN384" s="137"/>
      <c r="AO384" s="137"/>
      <c r="AP384" s="137"/>
      <c r="AQ384" s="137"/>
      <c r="AR384" s="137"/>
      <c r="AS384" s="137"/>
      <c r="AT384" s="137"/>
      <c r="AU384" s="137"/>
      <c r="AV384" s="137"/>
      <c r="AW384" s="137"/>
      <c r="AX384" s="1"/>
      <c r="AY384" s="1"/>
      <c r="AZ384" s="1"/>
    </row>
    <row r="385" ht="31.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2"/>
      <c r="AF385" s="1"/>
      <c r="AG385" s="1"/>
      <c r="AH385" s="2"/>
      <c r="AI385" s="2"/>
      <c r="AJ385" s="136"/>
      <c r="AK385" s="137"/>
      <c r="AL385" s="137"/>
      <c r="AM385" s="137"/>
      <c r="AN385" s="137"/>
      <c r="AO385" s="137"/>
      <c r="AP385" s="137"/>
      <c r="AQ385" s="137"/>
      <c r="AR385" s="137"/>
      <c r="AS385" s="137"/>
      <c r="AT385" s="137"/>
      <c r="AU385" s="137"/>
      <c r="AV385" s="137"/>
      <c r="AW385" s="137"/>
      <c r="AX385" s="1"/>
      <c r="AY385" s="1"/>
      <c r="AZ385" s="1"/>
    </row>
    <row r="386" ht="31.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2"/>
      <c r="AF386" s="1"/>
      <c r="AG386" s="1"/>
      <c r="AH386" s="2"/>
      <c r="AI386" s="2"/>
      <c r="AJ386" s="136"/>
      <c r="AK386" s="137"/>
      <c r="AL386" s="137"/>
      <c r="AM386" s="137"/>
      <c r="AN386" s="137"/>
      <c r="AO386" s="137"/>
      <c r="AP386" s="137"/>
      <c r="AQ386" s="137"/>
      <c r="AR386" s="137"/>
      <c r="AS386" s="137"/>
      <c r="AT386" s="137"/>
      <c r="AU386" s="137"/>
      <c r="AV386" s="137"/>
      <c r="AW386" s="137"/>
      <c r="AX386" s="1"/>
      <c r="AY386" s="1"/>
      <c r="AZ386" s="1"/>
    </row>
    <row r="387" ht="31.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2"/>
      <c r="AF387" s="1"/>
      <c r="AG387" s="1"/>
      <c r="AH387" s="2"/>
      <c r="AI387" s="2"/>
      <c r="AJ387" s="136"/>
      <c r="AK387" s="137"/>
      <c r="AL387" s="137"/>
      <c r="AM387" s="137"/>
      <c r="AN387" s="137"/>
      <c r="AO387" s="137"/>
      <c r="AP387" s="137"/>
      <c r="AQ387" s="137"/>
      <c r="AR387" s="137"/>
      <c r="AS387" s="137"/>
      <c r="AT387" s="137"/>
      <c r="AU387" s="137"/>
      <c r="AV387" s="137"/>
      <c r="AW387" s="137"/>
      <c r="AX387" s="1"/>
      <c r="AY387" s="1"/>
      <c r="AZ387" s="1"/>
    </row>
    <row r="388" ht="31.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2"/>
      <c r="AF388" s="1"/>
      <c r="AG388" s="1"/>
      <c r="AH388" s="2"/>
      <c r="AI388" s="2"/>
      <c r="AJ388" s="136"/>
      <c r="AK388" s="137"/>
      <c r="AL388" s="137"/>
      <c r="AM388" s="137"/>
      <c r="AN388" s="137"/>
      <c r="AO388" s="137"/>
      <c r="AP388" s="137"/>
      <c r="AQ388" s="137"/>
      <c r="AR388" s="137"/>
      <c r="AS388" s="137"/>
      <c r="AT388" s="137"/>
      <c r="AU388" s="137"/>
      <c r="AV388" s="137"/>
      <c r="AW388" s="137"/>
      <c r="AX388" s="1"/>
      <c r="AY388" s="1"/>
      <c r="AZ388" s="1"/>
    </row>
    <row r="389" ht="31.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2"/>
      <c r="AF389" s="1"/>
      <c r="AG389" s="1"/>
      <c r="AH389" s="2"/>
      <c r="AI389" s="2"/>
      <c r="AJ389" s="136"/>
      <c r="AK389" s="137"/>
      <c r="AL389" s="137"/>
      <c r="AM389" s="137"/>
      <c r="AN389" s="137"/>
      <c r="AO389" s="137"/>
      <c r="AP389" s="137"/>
      <c r="AQ389" s="137"/>
      <c r="AR389" s="137"/>
      <c r="AS389" s="137"/>
      <c r="AT389" s="137"/>
      <c r="AU389" s="137"/>
      <c r="AV389" s="137"/>
      <c r="AW389" s="137"/>
      <c r="AX389" s="1"/>
      <c r="AY389" s="1"/>
      <c r="AZ389" s="1"/>
    </row>
    <row r="390" ht="31.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2"/>
      <c r="AF390" s="1"/>
      <c r="AG390" s="1"/>
      <c r="AH390" s="2"/>
      <c r="AI390" s="2"/>
      <c r="AJ390" s="136"/>
      <c r="AK390" s="137"/>
      <c r="AL390" s="137"/>
      <c r="AM390" s="137"/>
      <c r="AN390" s="137"/>
      <c r="AO390" s="137"/>
      <c r="AP390" s="137"/>
      <c r="AQ390" s="137"/>
      <c r="AR390" s="137"/>
      <c r="AS390" s="137"/>
      <c r="AT390" s="137"/>
      <c r="AU390" s="137"/>
      <c r="AV390" s="137"/>
      <c r="AW390" s="137"/>
      <c r="AX390" s="1"/>
      <c r="AY390" s="1"/>
      <c r="AZ390" s="1"/>
    </row>
    <row r="391" ht="31.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2"/>
      <c r="AF391" s="1"/>
      <c r="AG391" s="1"/>
      <c r="AH391" s="2"/>
      <c r="AI391" s="2"/>
      <c r="AJ391" s="136"/>
      <c r="AK391" s="137"/>
      <c r="AL391" s="137"/>
      <c r="AM391" s="137"/>
      <c r="AN391" s="137"/>
      <c r="AO391" s="137"/>
      <c r="AP391" s="137"/>
      <c r="AQ391" s="137"/>
      <c r="AR391" s="137"/>
      <c r="AS391" s="137"/>
      <c r="AT391" s="137"/>
      <c r="AU391" s="137"/>
      <c r="AV391" s="137"/>
      <c r="AW391" s="137"/>
      <c r="AX391" s="1"/>
      <c r="AY391" s="1"/>
      <c r="AZ391" s="1"/>
    </row>
    <row r="392" ht="31.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2"/>
      <c r="AF392" s="1"/>
      <c r="AG392" s="1"/>
      <c r="AH392" s="2"/>
      <c r="AI392" s="2"/>
      <c r="AJ392" s="136"/>
      <c r="AK392" s="137"/>
      <c r="AL392" s="137"/>
      <c r="AM392" s="137"/>
      <c r="AN392" s="137"/>
      <c r="AO392" s="137"/>
      <c r="AP392" s="137"/>
      <c r="AQ392" s="137"/>
      <c r="AR392" s="137"/>
      <c r="AS392" s="137"/>
      <c r="AT392" s="137"/>
      <c r="AU392" s="137"/>
      <c r="AV392" s="137"/>
      <c r="AW392" s="137"/>
      <c r="AX392" s="1"/>
      <c r="AY392" s="1"/>
      <c r="AZ392" s="1"/>
    </row>
    <row r="393" ht="31.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2"/>
      <c r="AF393" s="1"/>
      <c r="AG393" s="1"/>
      <c r="AH393" s="2"/>
      <c r="AI393" s="2"/>
      <c r="AJ393" s="136"/>
      <c r="AK393" s="137"/>
      <c r="AL393" s="137"/>
      <c r="AM393" s="137"/>
      <c r="AN393" s="137"/>
      <c r="AO393" s="137"/>
      <c r="AP393" s="137"/>
      <c r="AQ393" s="137"/>
      <c r="AR393" s="137"/>
      <c r="AS393" s="137"/>
      <c r="AT393" s="137"/>
      <c r="AU393" s="137"/>
      <c r="AV393" s="137"/>
      <c r="AW393" s="137"/>
      <c r="AX393" s="1"/>
      <c r="AY393" s="1"/>
      <c r="AZ393" s="1"/>
    </row>
    <row r="394" ht="31.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2"/>
      <c r="AF394" s="1"/>
      <c r="AG394" s="1"/>
      <c r="AH394" s="2"/>
      <c r="AI394" s="2"/>
      <c r="AJ394" s="136"/>
      <c r="AK394" s="137"/>
      <c r="AL394" s="137"/>
      <c r="AM394" s="137"/>
      <c r="AN394" s="137"/>
      <c r="AO394" s="137"/>
      <c r="AP394" s="137"/>
      <c r="AQ394" s="137"/>
      <c r="AR394" s="137"/>
      <c r="AS394" s="137"/>
      <c r="AT394" s="137"/>
      <c r="AU394" s="137"/>
      <c r="AV394" s="137"/>
      <c r="AW394" s="137"/>
      <c r="AX394" s="1"/>
      <c r="AY394" s="1"/>
      <c r="AZ394" s="1"/>
    </row>
    <row r="395" ht="31.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2"/>
      <c r="AF395" s="1"/>
      <c r="AG395" s="1"/>
      <c r="AH395" s="2"/>
      <c r="AI395" s="2"/>
      <c r="AJ395" s="136"/>
      <c r="AK395" s="137"/>
      <c r="AL395" s="137"/>
      <c r="AM395" s="137"/>
      <c r="AN395" s="137"/>
      <c r="AO395" s="137"/>
      <c r="AP395" s="137"/>
      <c r="AQ395" s="137"/>
      <c r="AR395" s="137"/>
      <c r="AS395" s="137"/>
      <c r="AT395" s="137"/>
      <c r="AU395" s="137"/>
      <c r="AV395" s="137"/>
      <c r="AW395" s="137"/>
      <c r="AX395" s="1"/>
      <c r="AY395" s="1"/>
      <c r="AZ395" s="1"/>
    </row>
    <row r="396" ht="31.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2"/>
      <c r="AF396" s="1"/>
      <c r="AG396" s="1"/>
      <c r="AH396" s="2"/>
      <c r="AI396" s="2"/>
      <c r="AJ396" s="136"/>
      <c r="AK396" s="137"/>
      <c r="AL396" s="137"/>
      <c r="AM396" s="137"/>
      <c r="AN396" s="137"/>
      <c r="AO396" s="137"/>
      <c r="AP396" s="137"/>
      <c r="AQ396" s="137"/>
      <c r="AR396" s="137"/>
      <c r="AS396" s="137"/>
      <c r="AT396" s="137"/>
      <c r="AU396" s="137"/>
      <c r="AV396" s="137"/>
      <c r="AW396" s="137"/>
      <c r="AX396" s="1"/>
      <c r="AY396" s="1"/>
      <c r="AZ396" s="1"/>
    </row>
    <row r="397" ht="31.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2"/>
      <c r="AF397" s="1"/>
      <c r="AG397" s="1"/>
      <c r="AH397" s="2"/>
      <c r="AI397" s="2"/>
      <c r="AJ397" s="136"/>
      <c r="AK397" s="137"/>
      <c r="AL397" s="137"/>
      <c r="AM397" s="137"/>
      <c r="AN397" s="137"/>
      <c r="AO397" s="137"/>
      <c r="AP397" s="137"/>
      <c r="AQ397" s="137"/>
      <c r="AR397" s="137"/>
      <c r="AS397" s="137"/>
      <c r="AT397" s="137"/>
      <c r="AU397" s="137"/>
      <c r="AV397" s="137"/>
      <c r="AW397" s="137"/>
      <c r="AX397" s="1"/>
      <c r="AY397" s="1"/>
      <c r="AZ397" s="1"/>
    </row>
    <row r="398" ht="31.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2"/>
      <c r="AF398" s="1"/>
      <c r="AG398" s="1"/>
      <c r="AH398" s="2"/>
      <c r="AI398" s="2"/>
      <c r="AJ398" s="136"/>
      <c r="AK398" s="137"/>
      <c r="AL398" s="137"/>
      <c r="AM398" s="137"/>
      <c r="AN398" s="137"/>
      <c r="AO398" s="137"/>
      <c r="AP398" s="137"/>
      <c r="AQ398" s="137"/>
      <c r="AR398" s="137"/>
      <c r="AS398" s="137"/>
      <c r="AT398" s="137"/>
      <c r="AU398" s="137"/>
      <c r="AV398" s="137"/>
      <c r="AW398" s="137"/>
      <c r="AX398" s="1"/>
      <c r="AY398" s="1"/>
      <c r="AZ398" s="1"/>
    </row>
    <row r="399" ht="31.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2"/>
      <c r="AF399" s="1"/>
      <c r="AG399" s="1"/>
      <c r="AH399" s="2"/>
      <c r="AI399" s="2"/>
      <c r="AJ399" s="136"/>
      <c r="AK399" s="137"/>
      <c r="AL399" s="137"/>
      <c r="AM399" s="137"/>
      <c r="AN399" s="137"/>
      <c r="AO399" s="137"/>
      <c r="AP399" s="137"/>
      <c r="AQ399" s="137"/>
      <c r="AR399" s="137"/>
      <c r="AS399" s="137"/>
      <c r="AT399" s="137"/>
      <c r="AU399" s="137"/>
      <c r="AV399" s="137"/>
      <c r="AW399" s="137"/>
      <c r="AX399" s="1"/>
      <c r="AY399" s="1"/>
      <c r="AZ399" s="1"/>
    </row>
    <row r="400" ht="31.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2"/>
      <c r="AF400" s="1"/>
      <c r="AG400" s="1"/>
      <c r="AH400" s="2"/>
      <c r="AI400" s="2"/>
      <c r="AJ400" s="136"/>
      <c r="AK400" s="137"/>
      <c r="AL400" s="137"/>
      <c r="AM400" s="137"/>
      <c r="AN400" s="137"/>
      <c r="AO400" s="137"/>
      <c r="AP400" s="137"/>
      <c r="AQ400" s="137"/>
      <c r="AR400" s="137"/>
      <c r="AS400" s="137"/>
      <c r="AT400" s="137"/>
      <c r="AU400" s="137"/>
      <c r="AV400" s="137"/>
      <c r="AW400" s="137"/>
      <c r="AX400" s="1"/>
      <c r="AY400" s="1"/>
      <c r="AZ400" s="1"/>
    </row>
    <row r="401" ht="31.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2"/>
      <c r="AF401" s="1"/>
      <c r="AG401" s="1"/>
      <c r="AH401" s="2"/>
      <c r="AI401" s="2"/>
      <c r="AJ401" s="136"/>
      <c r="AK401" s="137"/>
      <c r="AL401" s="137"/>
      <c r="AM401" s="137"/>
      <c r="AN401" s="137"/>
      <c r="AO401" s="137"/>
      <c r="AP401" s="137"/>
      <c r="AQ401" s="137"/>
      <c r="AR401" s="137"/>
      <c r="AS401" s="137"/>
      <c r="AT401" s="137"/>
      <c r="AU401" s="137"/>
      <c r="AV401" s="137"/>
      <c r="AW401" s="137"/>
      <c r="AX401" s="1"/>
      <c r="AY401" s="1"/>
      <c r="AZ401" s="1"/>
    </row>
    <row r="402" ht="31.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2"/>
      <c r="AF402" s="1"/>
      <c r="AG402" s="1"/>
      <c r="AH402" s="2"/>
      <c r="AI402" s="2"/>
      <c r="AJ402" s="136"/>
      <c r="AK402" s="137"/>
      <c r="AL402" s="137"/>
      <c r="AM402" s="137"/>
      <c r="AN402" s="137"/>
      <c r="AO402" s="137"/>
      <c r="AP402" s="137"/>
      <c r="AQ402" s="137"/>
      <c r="AR402" s="137"/>
      <c r="AS402" s="137"/>
      <c r="AT402" s="137"/>
      <c r="AU402" s="137"/>
      <c r="AV402" s="137"/>
      <c r="AW402" s="137"/>
      <c r="AX402" s="1"/>
      <c r="AY402" s="1"/>
      <c r="AZ402" s="1"/>
    </row>
    <row r="403" ht="31.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2"/>
      <c r="AF403" s="1"/>
      <c r="AG403" s="1"/>
      <c r="AH403" s="2"/>
      <c r="AI403" s="2"/>
      <c r="AJ403" s="136"/>
      <c r="AK403" s="137"/>
      <c r="AL403" s="137"/>
      <c r="AM403" s="137"/>
      <c r="AN403" s="137"/>
      <c r="AO403" s="137"/>
      <c r="AP403" s="137"/>
      <c r="AQ403" s="137"/>
      <c r="AR403" s="137"/>
      <c r="AS403" s="137"/>
      <c r="AT403" s="137"/>
      <c r="AU403" s="137"/>
      <c r="AV403" s="137"/>
      <c r="AW403" s="137"/>
      <c r="AX403" s="1"/>
      <c r="AY403" s="1"/>
      <c r="AZ403" s="1"/>
    </row>
    <row r="404" ht="31.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2"/>
      <c r="AF404" s="1"/>
      <c r="AG404" s="1"/>
      <c r="AH404" s="2"/>
      <c r="AI404" s="2"/>
      <c r="AJ404" s="136"/>
      <c r="AK404" s="137"/>
      <c r="AL404" s="137"/>
      <c r="AM404" s="137"/>
      <c r="AN404" s="137"/>
      <c r="AO404" s="137"/>
      <c r="AP404" s="137"/>
      <c r="AQ404" s="137"/>
      <c r="AR404" s="137"/>
      <c r="AS404" s="137"/>
      <c r="AT404" s="137"/>
      <c r="AU404" s="137"/>
      <c r="AV404" s="137"/>
      <c r="AW404" s="137"/>
      <c r="AX404" s="1"/>
      <c r="AY404" s="1"/>
      <c r="AZ404" s="1"/>
    </row>
    <row r="405" ht="31.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2"/>
      <c r="AF405" s="1"/>
      <c r="AG405" s="1"/>
      <c r="AH405" s="2"/>
      <c r="AI405" s="2"/>
      <c r="AJ405" s="136"/>
      <c r="AK405" s="137"/>
      <c r="AL405" s="137"/>
      <c r="AM405" s="137"/>
      <c r="AN405" s="137"/>
      <c r="AO405" s="137"/>
      <c r="AP405" s="137"/>
      <c r="AQ405" s="137"/>
      <c r="AR405" s="137"/>
      <c r="AS405" s="137"/>
      <c r="AT405" s="137"/>
      <c r="AU405" s="137"/>
      <c r="AV405" s="137"/>
      <c r="AW405" s="137"/>
      <c r="AX405" s="1"/>
      <c r="AY405" s="1"/>
      <c r="AZ405" s="1"/>
    </row>
    <row r="406" ht="31.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2"/>
      <c r="AF406" s="1"/>
      <c r="AG406" s="1"/>
      <c r="AH406" s="2"/>
      <c r="AI406" s="2"/>
      <c r="AJ406" s="136"/>
      <c r="AK406" s="137"/>
      <c r="AL406" s="137"/>
      <c r="AM406" s="137"/>
      <c r="AN406" s="137"/>
      <c r="AO406" s="137"/>
      <c r="AP406" s="137"/>
      <c r="AQ406" s="137"/>
      <c r="AR406" s="137"/>
      <c r="AS406" s="137"/>
      <c r="AT406" s="137"/>
      <c r="AU406" s="137"/>
      <c r="AV406" s="137"/>
      <c r="AW406" s="137"/>
      <c r="AX406" s="1"/>
      <c r="AY406" s="1"/>
      <c r="AZ406" s="1"/>
    </row>
    <row r="407" ht="31.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2"/>
      <c r="AF407" s="1"/>
      <c r="AG407" s="1"/>
      <c r="AH407" s="2"/>
      <c r="AI407" s="2"/>
      <c r="AJ407" s="136"/>
      <c r="AK407" s="137"/>
      <c r="AL407" s="137"/>
      <c r="AM407" s="137"/>
      <c r="AN407" s="137"/>
      <c r="AO407" s="137"/>
      <c r="AP407" s="137"/>
      <c r="AQ407" s="137"/>
      <c r="AR407" s="137"/>
      <c r="AS407" s="137"/>
      <c r="AT407" s="137"/>
      <c r="AU407" s="137"/>
      <c r="AV407" s="137"/>
      <c r="AW407" s="137"/>
      <c r="AX407" s="1"/>
      <c r="AY407" s="1"/>
      <c r="AZ407" s="1"/>
    </row>
    <row r="408" ht="31.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2"/>
      <c r="AF408" s="1"/>
      <c r="AG408" s="1"/>
      <c r="AH408" s="2"/>
      <c r="AI408" s="2"/>
      <c r="AJ408" s="136"/>
      <c r="AK408" s="137"/>
      <c r="AL408" s="137"/>
      <c r="AM408" s="137"/>
      <c r="AN408" s="137"/>
      <c r="AO408" s="137"/>
      <c r="AP408" s="137"/>
      <c r="AQ408" s="137"/>
      <c r="AR408" s="137"/>
      <c r="AS408" s="137"/>
      <c r="AT408" s="137"/>
      <c r="AU408" s="137"/>
      <c r="AV408" s="137"/>
      <c r="AW408" s="137"/>
      <c r="AX408" s="1"/>
      <c r="AY408" s="1"/>
      <c r="AZ408" s="1"/>
    </row>
    <row r="409" ht="31.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2"/>
      <c r="AF409" s="1"/>
      <c r="AG409" s="1"/>
      <c r="AH409" s="2"/>
      <c r="AI409" s="2"/>
      <c r="AJ409" s="136"/>
      <c r="AK409" s="137"/>
      <c r="AL409" s="137"/>
      <c r="AM409" s="137"/>
      <c r="AN409" s="137"/>
      <c r="AO409" s="137"/>
      <c r="AP409" s="137"/>
      <c r="AQ409" s="137"/>
      <c r="AR409" s="137"/>
      <c r="AS409" s="137"/>
      <c r="AT409" s="137"/>
      <c r="AU409" s="137"/>
      <c r="AV409" s="137"/>
      <c r="AW409" s="137"/>
      <c r="AX409" s="1"/>
      <c r="AY409" s="1"/>
      <c r="AZ409" s="1"/>
    </row>
    <row r="410" ht="31.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2"/>
      <c r="AF410" s="1"/>
      <c r="AG410" s="1"/>
      <c r="AH410" s="2"/>
      <c r="AI410" s="2"/>
      <c r="AJ410" s="136"/>
      <c r="AK410" s="137"/>
      <c r="AL410" s="137"/>
      <c r="AM410" s="137"/>
      <c r="AN410" s="137"/>
      <c r="AO410" s="137"/>
      <c r="AP410" s="137"/>
      <c r="AQ410" s="137"/>
      <c r="AR410" s="137"/>
      <c r="AS410" s="137"/>
      <c r="AT410" s="137"/>
      <c r="AU410" s="137"/>
      <c r="AV410" s="137"/>
      <c r="AW410" s="137"/>
      <c r="AX410" s="1"/>
      <c r="AY410" s="1"/>
      <c r="AZ410" s="1"/>
    </row>
    <row r="411" ht="31.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2"/>
      <c r="AF411" s="1"/>
      <c r="AG411" s="1"/>
      <c r="AH411" s="2"/>
      <c r="AI411" s="2"/>
      <c r="AJ411" s="136"/>
      <c r="AK411" s="137"/>
      <c r="AL411" s="137"/>
      <c r="AM411" s="137"/>
      <c r="AN411" s="137"/>
      <c r="AO411" s="137"/>
      <c r="AP411" s="137"/>
      <c r="AQ411" s="137"/>
      <c r="AR411" s="137"/>
      <c r="AS411" s="137"/>
      <c r="AT411" s="137"/>
      <c r="AU411" s="137"/>
      <c r="AV411" s="137"/>
      <c r="AW411" s="137"/>
      <c r="AX411" s="1"/>
      <c r="AY411" s="1"/>
      <c r="AZ411" s="1"/>
    </row>
    <row r="412" ht="31.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2"/>
      <c r="AF412" s="1"/>
      <c r="AG412" s="1"/>
      <c r="AH412" s="2"/>
      <c r="AI412" s="2"/>
      <c r="AJ412" s="136"/>
      <c r="AK412" s="137"/>
      <c r="AL412" s="137"/>
      <c r="AM412" s="137"/>
      <c r="AN412" s="137"/>
      <c r="AO412" s="137"/>
      <c r="AP412" s="137"/>
      <c r="AQ412" s="137"/>
      <c r="AR412" s="137"/>
      <c r="AS412" s="137"/>
      <c r="AT412" s="137"/>
      <c r="AU412" s="137"/>
      <c r="AV412" s="137"/>
      <c r="AW412" s="137"/>
      <c r="AX412" s="1"/>
      <c r="AY412" s="1"/>
      <c r="AZ412" s="1"/>
    </row>
    <row r="413" ht="31.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2"/>
      <c r="AF413" s="1"/>
      <c r="AG413" s="1"/>
      <c r="AH413" s="2"/>
      <c r="AI413" s="2"/>
      <c r="AJ413" s="136"/>
      <c r="AK413" s="137"/>
      <c r="AL413" s="137"/>
      <c r="AM413" s="137"/>
      <c r="AN413" s="137"/>
      <c r="AO413" s="137"/>
      <c r="AP413" s="137"/>
      <c r="AQ413" s="137"/>
      <c r="AR413" s="137"/>
      <c r="AS413" s="137"/>
      <c r="AT413" s="137"/>
      <c r="AU413" s="137"/>
      <c r="AV413" s="137"/>
      <c r="AW413" s="137"/>
      <c r="AX413" s="1"/>
      <c r="AY413" s="1"/>
      <c r="AZ413" s="1"/>
    </row>
    <row r="414" ht="31.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2"/>
      <c r="AF414" s="1"/>
      <c r="AG414" s="1"/>
      <c r="AH414" s="2"/>
      <c r="AI414" s="2"/>
      <c r="AJ414" s="136"/>
      <c r="AK414" s="137"/>
      <c r="AL414" s="137"/>
      <c r="AM414" s="137"/>
      <c r="AN414" s="137"/>
      <c r="AO414" s="137"/>
      <c r="AP414" s="137"/>
      <c r="AQ414" s="137"/>
      <c r="AR414" s="137"/>
      <c r="AS414" s="137"/>
      <c r="AT414" s="137"/>
      <c r="AU414" s="137"/>
      <c r="AV414" s="137"/>
      <c r="AW414" s="137"/>
      <c r="AX414" s="1"/>
      <c r="AY414" s="1"/>
      <c r="AZ414" s="1"/>
    </row>
    <row r="415" ht="31.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2"/>
      <c r="AF415" s="1"/>
      <c r="AG415" s="1"/>
      <c r="AH415" s="2"/>
      <c r="AI415" s="2"/>
      <c r="AJ415" s="136"/>
      <c r="AK415" s="137"/>
      <c r="AL415" s="137"/>
      <c r="AM415" s="137"/>
      <c r="AN415" s="137"/>
      <c r="AO415" s="137"/>
      <c r="AP415" s="137"/>
      <c r="AQ415" s="137"/>
      <c r="AR415" s="137"/>
      <c r="AS415" s="137"/>
      <c r="AT415" s="137"/>
      <c r="AU415" s="137"/>
      <c r="AV415" s="137"/>
      <c r="AW415" s="137"/>
      <c r="AX415" s="1"/>
      <c r="AY415" s="1"/>
      <c r="AZ415" s="1"/>
    </row>
    <row r="416" ht="31.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2"/>
      <c r="AF416" s="1"/>
      <c r="AG416" s="1"/>
      <c r="AH416" s="2"/>
      <c r="AI416" s="2"/>
      <c r="AJ416" s="136"/>
      <c r="AK416" s="137"/>
      <c r="AL416" s="137"/>
      <c r="AM416" s="137"/>
      <c r="AN416" s="137"/>
      <c r="AO416" s="137"/>
      <c r="AP416" s="137"/>
      <c r="AQ416" s="137"/>
      <c r="AR416" s="137"/>
      <c r="AS416" s="137"/>
      <c r="AT416" s="137"/>
      <c r="AU416" s="137"/>
      <c r="AV416" s="137"/>
      <c r="AW416" s="137"/>
      <c r="AX416" s="1"/>
      <c r="AY416" s="1"/>
      <c r="AZ416" s="1"/>
    </row>
    <row r="417" ht="31.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2"/>
      <c r="AF417" s="1"/>
      <c r="AG417" s="1"/>
      <c r="AH417" s="2"/>
      <c r="AI417" s="2"/>
      <c r="AJ417" s="136"/>
      <c r="AK417" s="137"/>
      <c r="AL417" s="137"/>
      <c r="AM417" s="137"/>
      <c r="AN417" s="137"/>
      <c r="AO417" s="137"/>
      <c r="AP417" s="137"/>
      <c r="AQ417" s="137"/>
      <c r="AR417" s="137"/>
      <c r="AS417" s="137"/>
      <c r="AT417" s="137"/>
      <c r="AU417" s="137"/>
      <c r="AV417" s="137"/>
      <c r="AW417" s="137"/>
      <c r="AX417" s="1"/>
      <c r="AY417" s="1"/>
      <c r="AZ417" s="1"/>
    </row>
    <row r="418" ht="31.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2"/>
      <c r="AF418" s="1"/>
      <c r="AG418" s="1"/>
      <c r="AH418" s="2"/>
      <c r="AI418" s="2"/>
      <c r="AJ418" s="136"/>
      <c r="AK418" s="137"/>
      <c r="AL418" s="137"/>
      <c r="AM418" s="137"/>
      <c r="AN418" s="137"/>
      <c r="AO418" s="137"/>
      <c r="AP418" s="137"/>
      <c r="AQ418" s="137"/>
      <c r="AR418" s="137"/>
      <c r="AS418" s="137"/>
      <c r="AT418" s="137"/>
      <c r="AU418" s="137"/>
      <c r="AV418" s="137"/>
      <c r="AW418" s="137"/>
      <c r="AX418" s="1"/>
      <c r="AY418" s="1"/>
      <c r="AZ418" s="1"/>
    </row>
    <row r="419" ht="31.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2"/>
      <c r="AF419" s="1"/>
      <c r="AG419" s="1"/>
      <c r="AH419" s="2"/>
      <c r="AI419" s="2"/>
      <c r="AJ419" s="136"/>
      <c r="AK419" s="137"/>
      <c r="AL419" s="137"/>
      <c r="AM419" s="137"/>
      <c r="AN419" s="137"/>
      <c r="AO419" s="137"/>
      <c r="AP419" s="137"/>
      <c r="AQ419" s="137"/>
      <c r="AR419" s="137"/>
      <c r="AS419" s="137"/>
      <c r="AT419" s="137"/>
      <c r="AU419" s="137"/>
      <c r="AV419" s="137"/>
      <c r="AW419" s="137"/>
      <c r="AX419" s="1"/>
      <c r="AY419" s="1"/>
      <c r="AZ419" s="1"/>
    </row>
    <row r="420" ht="31.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2"/>
      <c r="AF420" s="1"/>
      <c r="AG420" s="1"/>
      <c r="AH420" s="2"/>
      <c r="AI420" s="2"/>
      <c r="AJ420" s="136"/>
      <c r="AK420" s="137"/>
      <c r="AL420" s="137"/>
      <c r="AM420" s="137"/>
      <c r="AN420" s="137"/>
      <c r="AO420" s="137"/>
      <c r="AP420" s="137"/>
      <c r="AQ420" s="137"/>
      <c r="AR420" s="137"/>
      <c r="AS420" s="137"/>
      <c r="AT420" s="137"/>
      <c r="AU420" s="137"/>
      <c r="AV420" s="137"/>
      <c r="AW420" s="137"/>
      <c r="AX420" s="1"/>
      <c r="AY420" s="1"/>
      <c r="AZ420" s="1"/>
    </row>
    <row r="421" ht="31.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2"/>
      <c r="AF421" s="1"/>
      <c r="AG421" s="1"/>
      <c r="AH421" s="2"/>
      <c r="AI421" s="2"/>
      <c r="AJ421" s="136"/>
      <c r="AK421" s="137"/>
      <c r="AL421" s="137"/>
      <c r="AM421" s="137"/>
      <c r="AN421" s="137"/>
      <c r="AO421" s="137"/>
      <c r="AP421" s="137"/>
      <c r="AQ421" s="137"/>
      <c r="AR421" s="137"/>
      <c r="AS421" s="137"/>
      <c r="AT421" s="137"/>
      <c r="AU421" s="137"/>
      <c r="AV421" s="137"/>
      <c r="AW421" s="137"/>
      <c r="AX421" s="1"/>
      <c r="AY421" s="1"/>
      <c r="AZ421" s="1"/>
    </row>
    <row r="422" ht="31.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2"/>
      <c r="AF422" s="1"/>
      <c r="AG422" s="1"/>
      <c r="AH422" s="2"/>
      <c r="AI422" s="2"/>
      <c r="AJ422" s="136"/>
      <c r="AK422" s="137"/>
      <c r="AL422" s="137"/>
      <c r="AM422" s="137"/>
      <c r="AN422" s="137"/>
      <c r="AO422" s="137"/>
      <c r="AP422" s="137"/>
      <c r="AQ422" s="137"/>
      <c r="AR422" s="137"/>
      <c r="AS422" s="137"/>
      <c r="AT422" s="137"/>
      <c r="AU422" s="137"/>
      <c r="AV422" s="137"/>
      <c r="AW422" s="137"/>
      <c r="AX422" s="1"/>
      <c r="AY422" s="1"/>
      <c r="AZ422" s="1"/>
    </row>
    <row r="423" ht="31.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2"/>
      <c r="AF423" s="1"/>
      <c r="AG423" s="1"/>
      <c r="AH423" s="2"/>
      <c r="AI423" s="2"/>
      <c r="AJ423" s="136"/>
      <c r="AK423" s="137"/>
      <c r="AL423" s="137"/>
      <c r="AM423" s="137"/>
      <c r="AN423" s="137"/>
      <c r="AO423" s="137"/>
      <c r="AP423" s="137"/>
      <c r="AQ423" s="137"/>
      <c r="AR423" s="137"/>
      <c r="AS423" s="137"/>
      <c r="AT423" s="137"/>
      <c r="AU423" s="137"/>
      <c r="AV423" s="137"/>
      <c r="AW423" s="137"/>
      <c r="AX423" s="1"/>
      <c r="AY423" s="1"/>
      <c r="AZ423" s="1"/>
    </row>
    <row r="424" ht="31.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2"/>
      <c r="AF424" s="1"/>
      <c r="AG424" s="1"/>
      <c r="AH424" s="2"/>
      <c r="AI424" s="2"/>
      <c r="AJ424" s="136"/>
      <c r="AK424" s="137"/>
      <c r="AL424" s="137"/>
      <c r="AM424" s="137"/>
      <c r="AN424" s="137"/>
      <c r="AO424" s="137"/>
      <c r="AP424" s="137"/>
      <c r="AQ424" s="137"/>
      <c r="AR424" s="137"/>
      <c r="AS424" s="137"/>
      <c r="AT424" s="137"/>
      <c r="AU424" s="137"/>
      <c r="AV424" s="137"/>
      <c r="AW424" s="137"/>
      <c r="AX424" s="1"/>
      <c r="AY424" s="1"/>
      <c r="AZ424" s="1"/>
    </row>
    <row r="425" ht="31.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2"/>
      <c r="AF425" s="1"/>
      <c r="AG425" s="1"/>
      <c r="AH425" s="2"/>
      <c r="AI425" s="2"/>
      <c r="AJ425" s="136"/>
      <c r="AK425" s="137"/>
      <c r="AL425" s="137"/>
      <c r="AM425" s="137"/>
      <c r="AN425" s="137"/>
      <c r="AO425" s="137"/>
      <c r="AP425" s="137"/>
      <c r="AQ425" s="137"/>
      <c r="AR425" s="137"/>
      <c r="AS425" s="137"/>
      <c r="AT425" s="137"/>
      <c r="AU425" s="137"/>
      <c r="AV425" s="137"/>
      <c r="AW425" s="137"/>
      <c r="AX425" s="1"/>
      <c r="AY425" s="1"/>
      <c r="AZ425" s="1"/>
    </row>
    <row r="426" ht="31.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2"/>
      <c r="AF426" s="1"/>
      <c r="AG426" s="1"/>
      <c r="AH426" s="2"/>
      <c r="AI426" s="2"/>
      <c r="AJ426" s="136"/>
      <c r="AK426" s="137"/>
      <c r="AL426" s="137"/>
      <c r="AM426" s="137"/>
      <c r="AN426" s="137"/>
      <c r="AO426" s="137"/>
      <c r="AP426" s="137"/>
      <c r="AQ426" s="137"/>
      <c r="AR426" s="137"/>
      <c r="AS426" s="137"/>
      <c r="AT426" s="137"/>
      <c r="AU426" s="137"/>
      <c r="AV426" s="137"/>
      <c r="AW426" s="137"/>
      <c r="AX426" s="1"/>
      <c r="AY426" s="1"/>
      <c r="AZ426" s="1"/>
    </row>
    <row r="427" ht="31.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2"/>
      <c r="AF427" s="1"/>
      <c r="AG427" s="1"/>
      <c r="AH427" s="2"/>
      <c r="AI427" s="2"/>
      <c r="AJ427" s="136"/>
      <c r="AK427" s="137"/>
      <c r="AL427" s="137"/>
      <c r="AM427" s="137"/>
      <c r="AN427" s="137"/>
      <c r="AO427" s="137"/>
      <c r="AP427" s="137"/>
      <c r="AQ427" s="137"/>
      <c r="AR427" s="137"/>
      <c r="AS427" s="137"/>
      <c r="AT427" s="137"/>
      <c r="AU427" s="137"/>
      <c r="AV427" s="137"/>
      <c r="AW427" s="137"/>
      <c r="AX427" s="1"/>
      <c r="AY427" s="1"/>
      <c r="AZ427" s="1"/>
    </row>
    <row r="428" ht="31.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2"/>
      <c r="AF428" s="1"/>
      <c r="AG428" s="1"/>
      <c r="AH428" s="2"/>
      <c r="AI428" s="2"/>
      <c r="AJ428" s="136"/>
      <c r="AK428" s="137"/>
      <c r="AL428" s="137"/>
      <c r="AM428" s="137"/>
      <c r="AN428" s="137"/>
      <c r="AO428" s="137"/>
      <c r="AP428" s="137"/>
      <c r="AQ428" s="137"/>
      <c r="AR428" s="137"/>
      <c r="AS428" s="137"/>
      <c r="AT428" s="137"/>
      <c r="AU428" s="137"/>
      <c r="AV428" s="137"/>
      <c r="AW428" s="137"/>
      <c r="AX428" s="1"/>
      <c r="AY428" s="1"/>
      <c r="AZ428" s="1"/>
    </row>
    <row r="429" ht="31.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2"/>
      <c r="AF429" s="1"/>
      <c r="AG429" s="1"/>
      <c r="AH429" s="2"/>
      <c r="AI429" s="2"/>
      <c r="AJ429" s="136"/>
      <c r="AK429" s="137"/>
      <c r="AL429" s="137"/>
      <c r="AM429" s="137"/>
      <c r="AN429" s="137"/>
      <c r="AO429" s="137"/>
      <c r="AP429" s="137"/>
      <c r="AQ429" s="137"/>
      <c r="AR429" s="137"/>
      <c r="AS429" s="137"/>
      <c r="AT429" s="137"/>
      <c r="AU429" s="137"/>
      <c r="AV429" s="137"/>
      <c r="AW429" s="137"/>
      <c r="AX429" s="1"/>
      <c r="AY429" s="1"/>
      <c r="AZ429" s="1"/>
    </row>
    <row r="430" ht="31.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2"/>
      <c r="AF430" s="1"/>
      <c r="AG430" s="1"/>
      <c r="AH430" s="2"/>
      <c r="AI430" s="2"/>
      <c r="AJ430" s="136"/>
      <c r="AK430" s="137"/>
      <c r="AL430" s="137"/>
      <c r="AM430" s="137"/>
      <c r="AN430" s="137"/>
      <c r="AO430" s="137"/>
      <c r="AP430" s="137"/>
      <c r="AQ430" s="137"/>
      <c r="AR430" s="137"/>
      <c r="AS430" s="137"/>
      <c r="AT430" s="137"/>
      <c r="AU430" s="137"/>
      <c r="AV430" s="137"/>
      <c r="AW430" s="137"/>
      <c r="AX430" s="1"/>
      <c r="AY430" s="1"/>
      <c r="AZ430" s="1"/>
    </row>
    <row r="431" ht="31.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2"/>
      <c r="AF431" s="1"/>
      <c r="AG431" s="1"/>
      <c r="AH431" s="2"/>
      <c r="AI431" s="2"/>
      <c r="AJ431" s="136"/>
      <c r="AK431" s="137"/>
      <c r="AL431" s="137"/>
      <c r="AM431" s="137"/>
      <c r="AN431" s="137"/>
      <c r="AO431" s="137"/>
      <c r="AP431" s="137"/>
      <c r="AQ431" s="137"/>
      <c r="AR431" s="137"/>
      <c r="AS431" s="137"/>
      <c r="AT431" s="137"/>
      <c r="AU431" s="137"/>
      <c r="AV431" s="137"/>
      <c r="AW431" s="137"/>
      <c r="AX431" s="1"/>
      <c r="AY431" s="1"/>
      <c r="AZ431" s="1"/>
    </row>
    <row r="432" ht="31.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2"/>
      <c r="AF432" s="1"/>
      <c r="AG432" s="1"/>
      <c r="AH432" s="2"/>
      <c r="AI432" s="2"/>
      <c r="AJ432" s="136"/>
      <c r="AK432" s="137"/>
      <c r="AL432" s="137"/>
      <c r="AM432" s="137"/>
      <c r="AN432" s="137"/>
      <c r="AO432" s="137"/>
      <c r="AP432" s="137"/>
      <c r="AQ432" s="137"/>
      <c r="AR432" s="137"/>
      <c r="AS432" s="137"/>
      <c r="AT432" s="137"/>
      <c r="AU432" s="137"/>
      <c r="AV432" s="137"/>
      <c r="AW432" s="137"/>
      <c r="AX432" s="1"/>
      <c r="AY432" s="1"/>
      <c r="AZ432" s="1"/>
    </row>
    <row r="433" ht="31.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2"/>
      <c r="AF433" s="1"/>
      <c r="AG433" s="1"/>
      <c r="AH433" s="2"/>
      <c r="AI433" s="2"/>
      <c r="AJ433" s="136"/>
      <c r="AK433" s="137"/>
      <c r="AL433" s="137"/>
      <c r="AM433" s="137"/>
      <c r="AN433" s="137"/>
      <c r="AO433" s="137"/>
      <c r="AP433" s="137"/>
      <c r="AQ433" s="137"/>
      <c r="AR433" s="137"/>
      <c r="AS433" s="137"/>
      <c r="AT433" s="137"/>
      <c r="AU433" s="137"/>
      <c r="AV433" s="137"/>
      <c r="AW433" s="137"/>
      <c r="AX433" s="1"/>
      <c r="AY433" s="1"/>
      <c r="AZ433" s="1"/>
    </row>
    <row r="434" ht="31.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2"/>
      <c r="AF434" s="1"/>
      <c r="AG434" s="1"/>
      <c r="AH434" s="2"/>
      <c r="AI434" s="2"/>
      <c r="AJ434" s="136"/>
      <c r="AK434" s="137"/>
      <c r="AL434" s="137"/>
      <c r="AM434" s="137"/>
      <c r="AN434" s="137"/>
      <c r="AO434" s="137"/>
      <c r="AP434" s="137"/>
      <c r="AQ434" s="137"/>
      <c r="AR434" s="137"/>
      <c r="AS434" s="137"/>
      <c r="AT434" s="137"/>
      <c r="AU434" s="137"/>
      <c r="AV434" s="137"/>
      <c r="AW434" s="137"/>
      <c r="AX434" s="1"/>
      <c r="AY434" s="1"/>
      <c r="AZ434" s="1"/>
    </row>
    <row r="435" ht="31.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2"/>
      <c r="AF435" s="1"/>
      <c r="AG435" s="1"/>
      <c r="AH435" s="2"/>
      <c r="AI435" s="2"/>
      <c r="AJ435" s="136"/>
      <c r="AK435" s="137"/>
      <c r="AL435" s="137"/>
      <c r="AM435" s="137"/>
      <c r="AN435" s="137"/>
      <c r="AO435" s="137"/>
      <c r="AP435" s="137"/>
      <c r="AQ435" s="137"/>
      <c r="AR435" s="137"/>
      <c r="AS435" s="137"/>
      <c r="AT435" s="137"/>
      <c r="AU435" s="137"/>
      <c r="AV435" s="137"/>
      <c r="AW435" s="137"/>
      <c r="AX435" s="1"/>
      <c r="AY435" s="1"/>
      <c r="AZ435" s="1"/>
    </row>
    <row r="436" ht="31.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2"/>
      <c r="AF436" s="1"/>
      <c r="AG436" s="1"/>
      <c r="AH436" s="2"/>
      <c r="AI436" s="2"/>
      <c r="AJ436" s="136"/>
      <c r="AK436" s="137"/>
      <c r="AL436" s="137"/>
      <c r="AM436" s="137"/>
      <c r="AN436" s="137"/>
      <c r="AO436" s="137"/>
      <c r="AP436" s="137"/>
      <c r="AQ436" s="137"/>
      <c r="AR436" s="137"/>
      <c r="AS436" s="137"/>
      <c r="AT436" s="137"/>
      <c r="AU436" s="137"/>
      <c r="AV436" s="137"/>
      <c r="AW436" s="137"/>
      <c r="AX436" s="1"/>
      <c r="AY436" s="1"/>
      <c r="AZ436" s="1"/>
    </row>
    <row r="437" ht="31.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2"/>
      <c r="AF437" s="1"/>
      <c r="AG437" s="1"/>
      <c r="AH437" s="2"/>
      <c r="AI437" s="2"/>
      <c r="AJ437" s="136"/>
      <c r="AK437" s="137"/>
      <c r="AL437" s="137"/>
      <c r="AM437" s="137"/>
      <c r="AN437" s="137"/>
      <c r="AO437" s="137"/>
      <c r="AP437" s="137"/>
      <c r="AQ437" s="137"/>
      <c r="AR437" s="137"/>
      <c r="AS437" s="137"/>
      <c r="AT437" s="137"/>
      <c r="AU437" s="137"/>
      <c r="AV437" s="137"/>
      <c r="AW437" s="137"/>
      <c r="AX437" s="1"/>
      <c r="AY437" s="1"/>
      <c r="AZ437" s="1"/>
    </row>
    <row r="438" ht="31.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2"/>
      <c r="AF438" s="1"/>
      <c r="AG438" s="1"/>
      <c r="AH438" s="2"/>
      <c r="AI438" s="2"/>
      <c r="AJ438" s="136"/>
      <c r="AK438" s="137"/>
      <c r="AL438" s="137"/>
      <c r="AM438" s="137"/>
      <c r="AN438" s="137"/>
      <c r="AO438" s="137"/>
      <c r="AP438" s="137"/>
      <c r="AQ438" s="137"/>
      <c r="AR438" s="137"/>
      <c r="AS438" s="137"/>
      <c r="AT438" s="137"/>
      <c r="AU438" s="137"/>
      <c r="AV438" s="137"/>
      <c r="AW438" s="137"/>
      <c r="AX438" s="1"/>
      <c r="AY438" s="1"/>
      <c r="AZ438" s="1"/>
    </row>
    <row r="439" ht="31.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2"/>
      <c r="AF439" s="1"/>
      <c r="AG439" s="1"/>
      <c r="AH439" s="2"/>
      <c r="AI439" s="2"/>
      <c r="AJ439" s="136"/>
      <c r="AK439" s="137"/>
      <c r="AL439" s="137"/>
      <c r="AM439" s="137"/>
      <c r="AN439" s="137"/>
      <c r="AO439" s="137"/>
      <c r="AP439" s="137"/>
      <c r="AQ439" s="137"/>
      <c r="AR439" s="137"/>
      <c r="AS439" s="137"/>
      <c r="AT439" s="137"/>
      <c r="AU439" s="137"/>
      <c r="AV439" s="137"/>
      <c r="AW439" s="137"/>
      <c r="AX439" s="1"/>
      <c r="AY439" s="1"/>
      <c r="AZ439" s="1"/>
    </row>
    <row r="440" ht="31.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2"/>
      <c r="AF440" s="1"/>
      <c r="AG440" s="1"/>
      <c r="AH440" s="2"/>
      <c r="AI440" s="2"/>
      <c r="AJ440" s="136"/>
      <c r="AK440" s="137"/>
      <c r="AL440" s="137"/>
      <c r="AM440" s="137"/>
      <c r="AN440" s="137"/>
      <c r="AO440" s="137"/>
      <c r="AP440" s="137"/>
      <c r="AQ440" s="137"/>
      <c r="AR440" s="137"/>
      <c r="AS440" s="137"/>
      <c r="AT440" s="137"/>
      <c r="AU440" s="137"/>
      <c r="AV440" s="137"/>
      <c r="AW440" s="137"/>
      <c r="AX440" s="1"/>
      <c r="AY440" s="1"/>
      <c r="AZ440" s="1"/>
    </row>
    <row r="441" ht="31.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2"/>
      <c r="AF441" s="1"/>
      <c r="AG441" s="1"/>
      <c r="AH441" s="2"/>
      <c r="AI441" s="2"/>
      <c r="AJ441" s="136"/>
      <c r="AK441" s="137"/>
      <c r="AL441" s="137"/>
      <c r="AM441" s="137"/>
      <c r="AN441" s="137"/>
      <c r="AO441" s="137"/>
      <c r="AP441" s="137"/>
      <c r="AQ441" s="137"/>
      <c r="AR441" s="137"/>
      <c r="AS441" s="137"/>
      <c r="AT441" s="137"/>
      <c r="AU441" s="137"/>
      <c r="AV441" s="137"/>
      <c r="AW441" s="137"/>
      <c r="AX441" s="1"/>
      <c r="AY441" s="1"/>
      <c r="AZ441" s="1"/>
    </row>
    <row r="442" ht="31.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2"/>
      <c r="AF442" s="1"/>
      <c r="AG442" s="1"/>
      <c r="AH442" s="2"/>
      <c r="AI442" s="2"/>
      <c r="AJ442" s="136"/>
      <c r="AK442" s="137"/>
      <c r="AL442" s="137"/>
      <c r="AM442" s="137"/>
      <c r="AN442" s="137"/>
      <c r="AO442" s="137"/>
      <c r="AP442" s="137"/>
      <c r="AQ442" s="137"/>
      <c r="AR442" s="137"/>
      <c r="AS442" s="137"/>
      <c r="AT442" s="137"/>
      <c r="AU442" s="137"/>
      <c r="AV442" s="137"/>
      <c r="AW442" s="137"/>
      <c r="AX442" s="1"/>
      <c r="AY442" s="1"/>
      <c r="AZ442" s="1"/>
    </row>
    <row r="443" ht="31.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2"/>
      <c r="AF443" s="1"/>
      <c r="AG443" s="1"/>
      <c r="AH443" s="2"/>
      <c r="AI443" s="2"/>
      <c r="AJ443" s="136"/>
      <c r="AK443" s="137"/>
      <c r="AL443" s="137"/>
      <c r="AM443" s="137"/>
      <c r="AN443" s="137"/>
      <c r="AO443" s="137"/>
      <c r="AP443" s="137"/>
      <c r="AQ443" s="137"/>
      <c r="AR443" s="137"/>
      <c r="AS443" s="137"/>
      <c r="AT443" s="137"/>
      <c r="AU443" s="137"/>
      <c r="AV443" s="137"/>
      <c r="AW443" s="137"/>
      <c r="AX443" s="1"/>
      <c r="AY443" s="1"/>
      <c r="AZ443" s="1"/>
    </row>
    <row r="444" ht="31.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2"/>
      <c r="AF444" s="1"/>
      <c r="AG444" s="1"/>
      <c r="AH444" s="2"/>
      <c r="AI444" s="2"/>
      <c r="AJ444" s="136"/>
      <c r="AK444" s="137"/>
      <c r="AL444" s="137"/>
      <c r="AM444" s="137"/>
      <c r="AN444" s="137"/>
      <c r="AO444" s="137"/>
      <c r="AP444" s="137"/>
      <c r="AQ444" s="137"/>
      <c r="AR444" s="137"/>
      <c r="AS444" s="137"/>
      <c r="AT444" s="137"/>
      <c r="AU444" s="137"/>
      <c r="AV444" s="137"/>
      <c r="AW444" s="137"/>
      <c r="AX444" s="1"/>
      <c r="AY444" s="1"/>
      <c r="AZ444" s="1"/>
    </row>
    <row r="445" ht="31.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2"/>
      <c r="AF445" s="1"/>
      <c r="AG445" s="1"/>
      <c r="AH445" s="2"/>
      <c r="AI445" s="2"/>
      <c r="AJ445" s="136"/>
      <c r="AK445" s="137"/>
      <c r="AL445" s="137"/>
      <c r="AM445" s="137"/>
      <c r="AN445" s="137"/>
      <c r="AO445" s="137"/>
      <c r="AP445" s="137"/>
      <c r="AQ445" s="137"/>
      <c r="AR445" s="137"/>
      <c r="AS445" s="137"/>
      <c r="AT445" s="137"/>
      <c r="AU445" s="137"/>
      <c r="AV445" s="137"/>
      <c r="AW445" s="137"/>
      <c r="AX445" s="1"/>
      <c r="AY445" s="1"/>
      <c r="AZ445" s="1"/>
    </row>
    <row r="446" ht="31.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2"/>
      <c r="AF446" s="1"/>
      <c r="AG446" s="1"/>
      <c r="AH446" s="2"/>
      <c r="AI446" s="2"/>
      <c r="AJ446" s="136"/>
      <c r="AK446" s="137"/>
      <c r="AL446" s="137"/>
      <c r="AM446" s="137"/>
      <c r="AN446" s="137"/>
      <c r="AO446" s="137"/>
      <c r="AP446" s="137"/>
      <c r="AQ446" s="137"/>
      <c r="AR446" s="137"/>
      <c r="AS446" s="137"/>
      <c r="AT446" s="137"/>
      <c r="AU446" s="137"/>
      <c r="AV446" s="137"/>
      <c r="AW446" s="137"/>
      <c r="AX446" s="1"/>
      <c r="AY446" s="1"/>
      <c r="AZ446" s="1"/>
    </row>
    <row r="447" ht="31.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2"/>
      <c r="AF447" s="1"/>
      <c r="AG447" s="1"/>
      <c r="AH447" s="2"/>
      <c r="AI447" s="2"/>
      <c r="AJ447" s="136"/>
      <c r="AK447" s="137"/>
      <c r="AL447" s="137"/>
      <c r="AM447" s="137"/>
      <c r="AN447" s="137"/>
      <c r="AO447" s="137"/>
      <c r="AP447" s="137"/>
      <c r="AQ447" s="137"/>
      <c r="AR447" s="137"/>
      <c r="AS447" s="137"/>
      <c r="AT447" s="137"/>
      <c r="AU447" s="137"/>
      <c r="AV447" s="137"/>
      <c r="AW447" s="137"/>
      <c r="AX447" s="1"/>
      <c r="AY447" s="1"/>
      <c r="AZ447" s="1"/>
    </row>
    <row r="448" ht="31.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2"/>
      <c r="AF448" s="1"/>
      <c r="AG448" s="1"/>
      <c r="AH448" s="2"/>
      <c r="AI448" s="2"/>
      <c r="AJ448" s="136"/>
      <c r="AK448" s="137"/>
      <c r="AL448" s="137"/>
      <c r="AM448" s="137"/>
      <c r="AN448" s="137"/>
      <c r="AO448" s="137"/>
      <c r="AP448" s="137"/>
      <c r="AQ448" s="137"/>
      <c r="AR448" s="137"/>
      <c r="AS448" s="137"/>
      <c r="AT448" s="137"/>
      <c r="AU448" s="137"/>
      <c r="AV448" s="137"/>
      <c r="AW448" s="137"/>
      <c r="AX448" s="1"/>
      <c r="AY448" s="1"/>
      <c r="AZ448" s="1"/>
    </row>
    <row r="449" ht="31.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2"/>
      <c r="AF449" s="1"/>
      <c r="AG449" s="1"/>
      <c r="AH449" s="2"/>
      <c r="AI449" s="2"/>
      <c r="AJ449" s="136"/>
      <c r="AK449" s="137"/>
      <c r="AL449" s="137"/>
      <c r="AM449" s="137"/>
      <c r="AN449" s="137"/>
      <c r="AO449" s="137"/>
      <c r="AP449" s="137"/>
      <c r="AQ449" s="137"/>
      <c r="AR449" s="137"/>
      <c r="AS449" s="137"/>
      <c r="AT449" s="137"/>
      <c r="AU449" s="137"/>
      <c r="AV449" s="137"/>
      <c r="AW449" s="137"/>
      <c r="AX449" s="1"/>
      <c r="AY449" s="1"/>
      <c r="AZ449" s="1"/>
    </row>
    <row r="450" ht="31.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2"/>
      <c r="AF450" s="1"/>
      <c r="AG450" s="1"/>
      <c r="AH450" s="2"/>
      <c r="AI450" s="2"/>
      <c r="AJ450" s="136"/>
      <c r="AK450" s="137"/>
      <c r="AL450" s="137"/>
      <c r="AM450" s="137"/>
      <c r="AN450" s="137"/>
      <c r="AO450" s="137"/>
      <c r="AP450" s="137"/>
      <c r="AQ450" s="137"/>
      <c r="AR450" s="137"/>
      <c r="AS450" s="137"/>
      <c r="AT450" s="137"/>
      <c r="AU450" s="137"/>
      <c r="AV450" s="137"/>
      <c r="AW450" s="137"/>
      <c r="AX450" s="1"/>
      <c r="AY450" s="1"/>
      <c r="AZ450" s="1"/>
    </row>
    <row r="451" ht="31.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2"/>
      <c r="AF451" s="1"/>
      <c r="AG451" s="1"/>
      <c r="AH451" s="2"/>
      <c r="AI451" s="2"/>
      <c r="AJ451" s="136"/>
      <c r="AK451" s="137"/>
      <c r="AL451" s="137"/>
      <c r="AM451" s="137"/>
      <c r="AN451" s="137"/>
      <c r="AO451" s="137"/>
      <c r="AP451" s="137"/>
      <c r="AQ451" s="137"/>
      <c r="AR451" s="137"/>
      <c r="AS451" s="137"/>
      <c r="AT451" s="137"/>
      <c r="AU451" s="137"/>
      <c r="AV451" s="137"/>
      <c r="AW451" s="137"/>
      <c r="AX451" s="1"/>
      <c r="AY451" s="1"/>
      <c r="AZ451" s="1"/>
    </row>
    <row r="452" ht="31.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2"/>
      <c r="AF452" s="1"/>
      <c r="AG452" s="1"/>
      <c r="AH452" s="2"/>
      <c r="AI452" s="2"/>
      <c r="AJ452" s="136"/>
      <c r="AK452" s="137"/>
      <c r="AL452" s="137"/>
      <c r="AM452" s="137"/>
      <c r="AN452" s="137"/>
      <c r="AO452" s="137"/>
      <c r="AP452" s="137"/>
      <c r="AQ452" s="137"/>
      <c r="AR452" s="137"/>
      <c r="AS452" s="137"/>
      <c r="AT452" s="137"/>
      <c r="AU452" s="137"/>
      <c r="AV452" s="137"/>
      <c r="AW452" s="137"/>
      <c r="AX452" s="1"/>
      <c r="AY452" s="1"/>
      <c r="AZ452" s="1"/>
    </row>
    <row r="453" ht="31.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2"/>
      <c r="AF453" s="1"/>
      <c r="AG453" s="1"/>
      <c r="AH453" s="2"/>
      <c r="AI453" s="2"/>
      <c r="AJ453" s="136"/>
      <c r="AK453" s="137"/>
      <c r="AL453" s="137"/>
      <c r="AM453" s="137"/>
      <c r="AN453" s="137"/>
      <c r="AO453" s="137"/>
      <c r="AP453" s="137"/>
      <c r="AQ453" s="137"/>
      <c r="AR453" s="137"/>
      <c r="AS453" s="137"/>
      <c r="AT453" s="137"/>
      <c r="AU453" s="137"/>
      <c r="AV453" s="137"/>
      <c r="AW453" s="137"/>
      <c r="AX453" s="1"/>
      <c r="AY453" s="1"/>
      <c r="AZ453" s="1"/>
    </row>
    <row r="454" ht="31.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2"/>
      <c r="AF454" s="1"/>
      <c r="AG454" s="1"/>
      <c r="AH454" s="2"/>
      <c r="AI454" s="2"/>
      <c r="AJ454" s="136"/>
      <c r="AK454" s="137"/>
      <c r="AL454" s="137"/>
      <c r="AM454" s="137"/>
      <c r="AN454" s="137"/>
      <c r="AO454" s="137"/>
      <c r="AP454" s="137"/>
      <c r="AQ454" s="137"/>
      <c r="AR454" s="137"/>
      <c r="AS454" s="137"/>
      <c r="AT454" s="137"/>
      <c r="AU454" s="137"/>
      <c r="AV454" s="137"/>
      <c r="AW454" s="137"/>
      <c r="AX454" s="1"/>
      <c r="AY454" s="1"/>
      <c r="AZ454" s="1"/>
    </row>
    <row r="455" ht="31.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2"/>
      <c r="AF455" s="1"/>
      <c r="AG455" s="1"/>
      <c r="AH455" s="2"/>
      <c r="AI455" s="2"/>
      <c r="AJ455" s="136"/>
      <c r="AK455" s="137"/>
      <c r="AL455" s="137"/>
      <c r="AM455" s="137"/>
      <c r="AN455" s="137"/>
      <c r="AO455" s="137"/>
      <c r="AP455" s="137"/>
      <c r="AQ455" s="137"/>
      <c r="AR455" s="137"/>
      <c r="AS455" s="137"/>
      <c r="AT455" s="137"/>
      <c r="AU455" s="137"/>
      <c r="AV455" s="137"/>
      <c r="AW455" s="137"/>
      <c r="AX455" s="1"/>
      <c r="AY455" s="1"/>
      <c r="AZ455" s="1"/>
    </row>
    <row r="456" ht="31.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2"/>
      <c r="AF456" s="1"/>
      <c r="AG456" s="1"/>
      <c r="AH456" s="2"/>
      <c r="AI456" s="2"/>
      <c r="AJ456" s="136"/>
      <c r="AK456" s="137"/>
      <c r="AL456" s="137"/>
      <c r="AM456" s="137"/>
      <c r="AN456" s="137"/>
      <c r="AO456" s="137"/>
      <c r="AP456" s="137"/>
      <c r="AQ456" s="137"/>
      <c r="AR456" s="137"/>
      <c r="AS456" s="137"/>
      <c r="AT456" s="137"/>
      <c r="AU456" s="137"/>
      <c r="AV456" s="137"/>
      <c r="AW456" s="137"/>
      <c r="AX456" s="1"/>
      <c r="AY456" s="1"/>
      <c r="AZ456" s="1"/>
    </row>
    <row r="457" ht="31.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2"/>
      <c r="AF457" s="1"/>
      <c r="AG457" s="1"/>
      <c r="AH457" s="2"/>
      <c r="AI457" s="2"/>
      <c r="AJ457" s="136"/>
      <c r="AK457" s="137"/>
      <c r="AL457" s="137"/>
      <c r="AM457" s="137"/>
      <c r="AN457" s="137"/>
      <c r="AO457" s="137"/>
      <c r="AP457" s="137"/>
      <c r="AQ457" s="137"/>
      <c r="AR457" s="137"/>
      <c r="AS457" s="137"/>
      <c r="AT457" s="137"/>
      <c r="AU457" s="137"/>
      <c r="AV457" s="137"/>
      <c r="AW457" s="137"/>
      <c r="AX457" s="1"/>
      <c r="AY457" s="1"/>
      <c r="AZ457" s="1"/>
    </row>
    <row r="458" ht="31.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2"/>
      <c r="AF458" s="1"/>
      <c r="AG458" s="1"/>
      <c r="AH458" s="2"/>
      <c r="AI458" s="2"/>
      <c r="AJ458" s="136"/>
      <c r="AK458" s="137"/>
      <c r="AL458" s="137"/>
      <c r="AM458" s="137"/>
      <c r="AN458" s="137"/>
      <c r="AO458" s="137"/>
      <c r="AP458" s="137"/>
      <c r="AQ458" s="137"/>
      <c r="AR458" s="137"/>
      <c r="AS458" s="137"/>
      <c r="AT458" s="137"/>
      <c r="AU458" s="137"/>
      <c r="AV458" s="137"/>
      <c r="AW458" s="137"/>
      <c r="AX458" s="1"/>
      <c r="AY458" s="1"/>
      <c r="AZ458" s="1"/>
    </row>
    <row r="459" ht="31.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2"/>
      <c r="AF459" s="1"/>
      <c r="AG459" s="1"/>
      <c r="AH459" s="2"/>
      <c r="AI459" s="2"/>
      <c r="AJ459" s="136"/>
      <c r="AK459" s="137"/>
      <c r="AL459" s="137"/>
      <c r="AM459" s="137"/>
      <c r="AN459" s="137"/>
      <c r="AO459" s="137"/>
      <c r="AP459" s="137"/>
      <c r="AQ459" s="137"/>
      <c r="AR459" s="137"/>
      <c r="AS459" s="137"/>
      <c r="AT459" s="137"/>
      <c r="AU459" s="137"/>
      <c r="AV459" s="137"/>
      <c r="AW459" s="137"/>
      <c r="AX459" s="1"/>
      <c r="AY459" s="1"/>
      <c r="AZ459" s="1"/>
    </row>
    <row r="460" ht="31.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2"/>
      <c r="AF460" s="1"/>
      <c r="AG460" s="1"/>
      <c r="AH460" s="2"/>
      <c r="AI460" s="2"/>
      <c r="AJ460" s="136"/>
      <c r="AK460" s="137"/>
      <c r="AL460" s="137"/>
      <c r="AM460" s="137"/>
      <c r="AN460" s="137"/>
      <c r="AO460" s="137"/>
      <c r="AP460" s="137"/>
      <c r="AQ460" s="137"/>
      <c r="AR460" s="137"/>
      <c r="AS460" s="137"/>
      <c r="AT460" s="137"/>
      <c r="AU460" s="137"/>
      <c r="AV460" s="137"/>
      <c r="AW460" s="137"/>
      <c r="AX460" s="1"/>
      <c r="AY460" s="1"/>
      <c r="AZ460" s="1"/>
    </row>
    <row r="461" ht="31.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2"/>
      <c r="AF461" s="1"/>
      <c r="AG461" s="1"/>
      <c r="AH461" s="2"/>
      <c r="AI461" s="2"/>
      <c r="AJ461" s="136"/>
      <c r="AK461" s="137"/>
      <c r="AL461" s="137"/>
      <c r="AM461" s="137"/>
      <c r="AN461" s="137"/>
      <c r="AO461" s="137"/>
      <c r="AP461" s="137"/>
      <c r="AQ461" s="137"/>
      <c r="AR461" s="137"/>
      <c r="AS461" s="137"/>
      <c r="AT461" s="137"/>
      <c r="AU461" s="137"/>
      <c r="AV461" s="137"/>
      <c r="AW461" s="137"/>
      <c r="AX461" s="1"/>
      <c r="AY461" s="1"/>
      <c r="AZ461" s="1"/>
    </row>
    <row r="462" ht="31.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2"/>
      <c r="AF462" s="1"/>
      <c r="AG462" s="1"/>
      <c r="AH462" s="2"/>
      <c r="AI462" s="2"/>
      <c r="AJ462" s="136"/>
      <c r="AK462" s="137"/>
      <c r="AL462" s="137"/>
      <c r="AM462" s="137"/>
      <c r="AN462" s="137"/>
      <c r="AO462" s="137"/>
      <c r="AP462" s="137"/>
      <c r="AQ462" s="137"/>
      <c r="AR462" s="137"/>
      <c r="AS462" s="137"/>
      <c r="AT462" s="137"/>
      <c r="AU462" s="137"/>
      <c r="AV462" s="137"/>
      <c r="AW462" s="137"/>
      <c r="AX462" s="1"/>
      <c r="AY462" s="1"/>
      <c r="AZ462" s="1"/>
    </row>
    <row r="463" ht="31.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2"/>
      <c r="AF463" s="1"/>
      <c r="AG463" s="1"/>
      <c r="AH463" s="2"/>
      <c r="AI463" s="2"/>
      <c r="AJ463" s="136"/>
      <c r="AK463" s="137"/>
      <c r="AL463" s="137"/>
      <c r="AM463" s="137"/>
      <c r="AN463" s="137"/>
      <c r="AO463" s="137"/>
      <c r="AP463" s="137"/>
      <c r="AQ463" s="137"/>
      <c r="AR463" s="137"/>
      <c r="AS463" s="137"/>
      <c r="AT463" s="137"/>
      <c r="AU463" s="137"/>
      <c r="AV463" s="137"/>
      <c r="AW463" s="137"/>
      <c r="AX463" s="1"/>
      <c r="AY463" s="1"/>
      <c r="AZ463" s="1"/>
    </row>
    <row r="464" ht="31.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2"/>
      <c r="AF464" s="1"/>
      <c r="AG464" s="1"/>
      <c r="AH464" s="2"/>
      <c r="AI464" s="2"/>
      <c r="AJ464" s="136"/>
      <c r="AK464" s="137"/>
      <c r="AL464" s="137"/>
      <c r="AM464" s="137"/>
      <c r="AN464" s="137"/>
      <c r="AO464" s="137"/>
      <c r="AP464" s="137"/>
      <c r="AQ464" s="137"/>
      <c r="AR464" s="137"/>
      <c r="AS464" s="137"/>
      <c r="AT464" s="137"/>
      <c r="AU464" s="137"/>
      <c r="AV464" s="137"/>
      <c r="AW464" s="137"/>
      <c r="AX464" s="1"/>
      <c r="AY464" s="1"/>
      <c r="AZ464" s="1"/>
    </row>
    <row r="465" ht="31.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2"/>
      <c r="AF465" s="1"/>
      <c r="AG465" s="1"/>
      <c r="AH465" s="2"/>
      <c r="AI465" s="2"/>
      <c r="AJ465" s="136"/>
      <c r="AK465" s="137"/>
      <c r="AL465" s="137"/>
      <c r="AM465" s="137"/>
      <c r="AN465" s="137"/>
      <c r="AO465" s="137"/>
      <c r="AP465" s="137"/>
      <c r="AQ465" s="137"/>
      <c r="AR465" s="137"/>
      <c r="AS465" s="137"/>
      <c r="AT465" s="137"/>
      <c r="AU465" s="137"/>
      <c r="AV465" s="137"/>
      <c r="AW465" s="137"/>
      <c r="AX465" s="1"/>
      <c r="AY465" s="1"/>
      <c r="AZ465" s="1"/>
    </row>
    <row r="466" ht="31.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2"/>
      <c r="AF466" s="1"/>
      <c r="AG466" s="1"/>
      <c r="AH466" s="2"/>
      <c r="AI466" s="2"/>
      <c r="AJ466" s="136"/>
      <c r="AK466" s="137"/>
      <c r="AL466" s="137"/>
      <c r="AM466" s="137"/>
      <c r="AN466" s="137"/>
      <c r="AO466" s="137"/>
      <c r="AP466" s="137"/>
      <c r="AQ466" s="137"/>
      <c r="AR466" s="137"/>
      <c r="AS466" s="137"/>
      <c r="AT466" s="137"/>
      <c r="AU466" s="137"/>
      <c r="AV466" s="137"/>
      <c r="AW466" s="137"/>
      <c r="AX466" s="1"/>
      <c r="AY466" s="1"/>
      <c r="AZ466" s="1"/>
    </row>
    <row r="467" ht="31.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2"/>
      <c r="AF467" s="1"/>
      <c r="AG467" s="1"/>
      <c r="AH467" s="2"/>
      <c r="AI467" s="2"/>
      <c r="AJ467" s="136"/>
      <c r="AK467" s="137"/>
      <c r="AL467" s="137"/>
      <c r="AM467" s="137"/>
      <c r="AN467" s="137"/>
      <c r="AO467" s="137"/>
      <c r="AP467" s="137"/>
      <c r="AQ467" s="137"/>
      <c r="AR467" s="137"/>
      <c r="AS467" s="137"/>
      <c r="AT467" s="137"/>
      <c r="AU467" s="137"/>
      <c r="AV467" s="137"/>
      <c r="AW467" s="137"/>
      <c r="AX467" s="1"/>
      <c r="AY467" s="1"/>
      <c r="AZ467" s="1"/>
    </row>
    <row r="468" ht="31.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2"/>
      <c r="AF468" s="1"/>
      <c r="AG468" s="1"/>
      <c r="AH468" s="2"/>
      <c r="AI468" s="2"/>
      <c r="AJ468" s="136"/>
      <c r="AK468" s="137"/>
      <c r="AL468" s="137"/>
      <c r="AM468" s="137"/>
      <c r="AN468" s="137"/>
      <c r="AO468" s="137"/>
      <c r="AP468" s="137"/>
      <c r="AQ468" s="137"/>
      <c r="AR468" s="137"/>
      <c r="AS468" s="137"/>
      <c r="AT468" s="137"/>
      <c r="AU468" s="137"/>
      <c r="AV468" s="137"/>
      <c r="AW468" s="137"/>
      <c r="AX468" s="1"/>
      <c r="AY468" s="1"/>
      <c r="AZ468" s="1"/>
    </row>
    <row r="469" ht="31.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2"/>
      <c r="AF469" s="1"/>
      <c r="AG469" s="1"/>
      <c r="AH469" s="2"/>
      <c r="AI469" s="2"/>
      <c r="AJ469" s="136"/>
      <c r="AK469" s="137"/>
      <c r="AL469" s="137"/>
      <c r="AM469" s="137"/>
      <c r="AN469" s="137"/>
      <c r="AO469" s="137"/>
      <c r="AP469" s="137"/>
      <c r="AQ469" s="137"/>
      <c r="AR469" s="137"/>
      <c r="AS469" s="137"/>
      <c r="AT469" s="137"/>
      <c r="AU469" s="137"/>
      <c r="AV469" s="137"/>
      <c r="AW469" s="137"/>
      <c r="AX469" s="1"/>
      <c r="AY469" s="1"/>
      <c r="AZ469" s="1"/>
    </row>
    <row r="470" ht="31.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2"/>
      <c r="AF470" s="1"/>
      <c r="AG470" s="1"/>
      <c r="AH470" s="2"/>
      <c r="AI470" s="2"/>
      <c r="AJ470" s="136"/>
      <c r="AK470" s="137"/>
      <c r="AL470" s="137"/>
      <c r="AM470" s="137"/>
      <c r="AN470" s="137"/>
      <c r="AO470" s="137"/>
      <c r="AP470" s="137"/>
      <c r="AQ470" s="137"/>
      <c r="AR470" s="137"/>
      <c r="AS470" s="137"/>
      <c r="AT470" s="137"/>
      <c r="AU470" s="137"/>
      <c r="AV470" s="137"/>
      <c r="AW470" s="137"/>
      <c r="AX470" s="1"/>
      <c r="AY470" s="1"/>
      <c r="AZ470" s="1"/>
    </row>
    <row r="471" ht="31.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2"/>
      <c r="AF471" s="1"/>
      <c r="AG471" s="1"/>
      <c r="AH471" s="2"/>
      <c r="AI471" s="2"/>
      <c r="AJ471" s="136"/>
      <c r="AK471" s="137"/>
      <c r="AL471" s="137"/>
      <c r="AM471" s="137"/>
      <c r="AN471" s="137"/>
      <c r="AO471" s="137"/>
      <c r="AP471" s="137"/>
      <c r="AQ471" s="137"/>
      <c r="AR471" s="137"/>
      <c r="AS471" s="137"/>
      <c r="AT471" s="137"/>
      <c r="AU471" s="137"/>
      <c r="AV471" s="137"/>
      <c r="AW471" s="137"/>
      <c r="AX471" s="1"/>
      <c r="AY471" s="1"/>
      <c r="AZ471" s="1"/>
    </row>
    <row r="472" ht="31.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2"/>
      <c r="AF472" s="1"/>
      <c r="AG472" s="1"/>
      <c r="AH472" s="2"/>
      <c r="AI472" s="2"/>
      <c r="AJ472" s="136"/>
      <c r="AK472" s="137"/>
      <c r="AL472" s="137"/>
      <c r="AM472" s="137"/>
      <c r="AN472" s="137"/>
      <c r="AO472" s="137"/>
      <c r="AP472" s="137"/>
      <c r="AQ472" s="137"/>
      <c r="AR472" s="137"/>
      <c r="AS472" s="137"/>
      <c r="AT472" s="137"/>
      <c r="AU472" s="137"/>
      <c r="AV472" s="137"/>
      <c r="AW472" s="137"/>
      <c r="AX472" s="1"/>
      <c r="AY472" s="1"/>
      <c r="AZ472" s="1"/>
    </row>
    <row r="473" ht="31.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2"/>
      <c r="AF473" s="1"/>
      <c r="AG473" s="1"/>
      <c r="AH473" s="2"/>
      <c r="AI473" s="2"/>
      <c r="AJ473" s="136"/>
      <c r="AK473" s="137"/>
      <c r="AL473" s="137"/>
      <c r="AM473" s="137"/>
      <c r="AN473" s="137"/>
      <c r="AO473" s="137"/>
      <c r="AP473" s="137"/>
      <c r="AQ473" s="137"/>
      <c r="AR473" s="137"/>
      <c r="AS473" s="137"/>
      <c r="AT473" s="137"/>
      <c r="AU473" s="137"/>
      <c r="AV473" s="137"/>
      <c r="AW473" s="137"/>
      <c r="AX473" s="1"/>
      <c r="AY473" s="1"/>
      <c r="AZ473" s="1"/>
    </row>
    <row r="474" ht="31.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2"/>
      <c r="AF474" s="1"/>
      <c r="AG474" s="1"/>
      <c r="AH474" s="2"/>
      <c r="AI474" s="2"/>
      <c r="AJ474" s="136"/>
      <c r="AK474" s="137"/>
      <c r="AL474" s="137"/>
      <c r="AM474" s="137"/>
      <c r="AN474" s="137"/>
      <c r="AO474" s="137"/>
      <c r="AP474" s="137"/>
      <c r="AQ474" s="137"/>
      <c r="AR474" s="137"/>
      <c r="AS474" s="137"/>
      <c r="AT474" s="137"/>
      <c r="AU474" s="137"/>
      <c r="AV474" s="137"/>
      <c r="AW474" s="137"/>
      <c r="AX474" s="1"/>
      <c r="AY474" s="1"/>
      <c r="AZ474" s="1"/>
    </row>
    <row r="475" ht="31.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2"/>
      <c r="AF475" s="1"/>
      <c r="AG475" s="1"/>
      <c r="AH475" s="2"/>
      <c r="AI475" s="2"/>
      <c r="AJ475" s="136"/>
      <c r="AK475" s="137"/>
      <c r="AL475" s="137"/>
      <c r="AM475" s="137"/>
      <c r="AN475" s="137"/>
      <c r="AO475" s="137"/>
      <c r="AP475" s="137"/>
      <c r="AQ475" s="137"/>
      <c r="AR475" s="137"/>
      <c r="AS475" s="137"/>
      <c r="AT475" s="137"/>
      <c r="AU475" s="137"/>
      <c r="AV475" s="137"/>
      <c r="AW475" s="137"/>
      <c r="AX475" s="1"/>
      <c r="AY475" s="1"/>
      <c r="AZ475" s="1"/>
    </row>
    <row r="476" ht="31.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2"/>
      <c r="AF476" s="1"/>
      <c r="AG476" s="1"/>
      <c r="AH476" s="2"/>
      <c r="AI476" s="2"/>
      <c r="AJ476" s="136"/>
      <c r="AK476" s="137"/>
      <c r="AL476" s="137"/>
      <c r="AM476" s="137"/>
      <c r="AN476" s="137"/>
      <c r="AO476" s="137"/>
      <c r="AP476" s="137"/>
      <c r="AQ476" s="137"/>
      <c r="AR476" s="137"/>
      <c r="AS476" s="137"/>
      <c r="AT476" s="137"/>
      <c r="AU476" s="137"/>
      <c r="AV476" s="137"/>
      <c r="AW476" s="137"/>
      <c r="AX476" s="1"/>
      <c r="AY476" s="1"/>
      <c r="AZ476" s="1"/>
    </row>
    <row r="477" ht="31.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2"/>
      <c r="AF477" s="1"/>
      <c r="AG477" s="1"/>
      <c r="AH477" s="2"/>
      <c r="AI477" s="2"/>
      <c r="AJ477" s="136"/>
      <c r="AK477" s="137"/>
      <c r="AL477" s="137"/>
      <c r="AM477" s="137"/>
      <c r="AN477" s="137"/>
      <c r="AO477" s="137"/>
      <c r="AP477" s="137"/>
      <c r="AQ477" s="137"/>
      <c r="AR477" s="137"/>
      <c r="AS477" s="137"/>
      <c r="AT477" s="137"/>
      <c r="AU477" s="137"/>
      <c r="AV477" s="137"/>
      <c r="AW477" s="137"/>
      <c r="AX477" s="1"/>
      <c r="AY477" s="1"/>
      <c r="AZ477" s="1"/>
    </row>
    <row r="478" ht="31.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2"/>
      <c r="AF478" s="1"/>
      <c r="AG478" s="1"/>
      <c r="AH478" s="2"/>
      <c r="AI478" s="2"/>
      <c r="AJ478" s="136"/>
      <c r="AK478" s="137"/>
      <c r="AL478" s="137"/>
      <c r="AM478" s="137"/>
      <c r="AN478" s="137"/>
      <c r="AO478" s="137"/>
      <c r="AP478" s="137"/>
      <c r="AQ478" s="137"/>
      <c r="AR478" s="137"/>
      <c r="AS478" s="137"/>
      <c r="AT478" s="137"/>
      <c r="AU478" s="137"/>
      <c r="AV478" s="137"/>
      <c r="AW478" s="137"/>
      <c r="AX478" s="1"/>
      <c r="AY478" s="1"/>
      <c r="AZ478" s="1"/>
    </row>
    <row r="479" ht="31.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2"/>
      <c r="AF479" s="1"/>
      <c r="AG479" s="1"/>
      <c r="AH479" s="2"/>
      <c r="AI479" s="2"/>
      <c r="AJ479" s="136"/>
      <c r="AK479" s="137"/>
      <c r="AL479" s="137"/>
      <c r="AM479" s="137"/>
      <c r="AN479" s="137"/>
      <c r="AO479" s="137"/>
      <c r="AP479" s="137"/>
      <c r="AQ479" s="137"/>
      <c r="AR479" s="137"/>
      <c r="AS479" s="137"/>
      <c r="AT479" s="137"/>
      <c r="AU479" s="137"/>
      <c r="AV479" s="137"/>
      <c r="AW479" s="137"/>
      <c r="AX479" s="1"/>
      <c r="AY479" s="1"/>
      <c r="AZ479" s="1"/>
    </row>
    <row r="480" ht="31.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2"/>
      <c r="AF480" s="1"/>
      <c r="AG480" s="1"/>
      <c r="AH480" s="2"/>
      <c r="AI480" s="2"/>
      <c r="AJ480" s="136"/>
      <c r="AK480" s="137"/>
      <c r="AL480" s="137"/>
      <c r="AM480" s="137"/>
      <c r="AN480" s="137"/>
      <c r="AO480" s="137"/>
      <c r="AP480" s="137"/>
      <c r="AQ480" s="137"/>
      <c r="AR480" s="137"/>
      <c r="AS480" s="137"/>
      <c r="AT480" s="137"/>
      <c r="AU480" s="137"/>
      <c r="AV480" s="137"/>
      <c r="AW480" s="137"/>
      <c r="AX480" s="1"/>
      <c r="AY480" s="1"/>
      <c r="AZ480" s="1"/>
    </row>
    <row r="481" ht="31.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2"/>
      <c r="AF481" s="1"/>
      <c r="AG481" s="1"/>
      <c r="AH481" s="2"/>
      <c r="AI481" s="2"/>
      <c r="AJ481" s="136"/>
      <c r="AK481" s="137"/>
      <c r="AL481" s="137"/>
      <c r="AM481" s="137"/>
      <c r="AN481" s="137"/>
      <c r="AO481" s="137"/>
      <c r="AP481" s="137"/>
      <c r="AQ481" s="137"/>
      <c r="AR481" s="137"/>
      <c r="AS481" s="137"/>
      <c r="AT481" s="137"/>
      <c r="AU481" s="137"/>
      <c r="AV481" s="137"/>
      <c r="AW481" s="137"/>
      <c r="AX481" s="1"/>
      <c r="AY481" s="1"/>
      <c r="AZ481" s="1"/>
    </row>
    <row r="482" ht="31.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2"/>
      <c r="AF482" s="1"/>
      <c r="AG482" s="1"/>
      <c r="AH482" s="2"/>
      <c r="AI482" s="2"/>
      <c r="AJ482" s="136"/>
      <c r="AK482" s="137"/>
      <c r="AL482" s="137"/>
      <c r="AM482" s="137"/>
      <c r="AN482" s="137"/>
      <c r="AO482" s="137"/>
      <c r="AP482" s="137"/>
      <c r="AQ482" s="137"/>
      <c r="AR482" s="137"/>
      <c r="AS482" s="137"/>
      <c r="AT482" s="137"/>
      <c r="AU482" s="137"/>
      <c r="AV482" s="137"/>
      <c r="AW482" s="137"/>
      <c r="AX482" s="1"/>
      <c r="AY482" s="1"/>
      <c r="AZ482" s="1"/>
    </row>
    <row r="483" ht="31.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2"/>
      <c r="AF483" s="1"/>
      <c r="AG483" s="1"/>
      <c r="AH483" s="2"/>
      <c r="AI483" s="2"/>
      <c r="AJ483" s="136"/>
      <c r="AK483" s="137"/>
      <c r="AL483" s="137"/>
      <c r="AM483" s="137"/>
      <c r="AN483" s="137"/>
      <c r="AO483" s="137"/>
      <c r="AP483" s="137"/>
      <c r="AQ483" s="137"/>
      <c r="AR483" s="137"/>
      <c r="AS483" s="137"/>
      <c r="AT483" s="137"/>
      <c r="AU483" s="137"/>
      <c r="AV483" s="137"/>
      <c r="AW483" s="137"/>
      <c r="AX483" s="1"/>
      <c r="AY483" s="1"/>
      <c r="AZ483" s="1"/>
    </row>
    <row r="484" ht="31.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2"/>
      <c r="AF484" s="1"/>
      <c r="AG484" s="1"/>
      <c r="AH484" s="2"/>
      <c r="AI484" s="2"/>
      <c r="AJ484" s="136"/>
      <c r="AK484" s="137"/>
      <c r="AL484" s="137"/>
      <c r="AM484" s="137"/>
      <c r="AN484" s="137"/>
      <c r="AO484" s="137"/>
      <c r="AP484" s="137"/>
      <c r="AQ484" s="137"/>
      <c r="AR484" s="137"/>
      <c r="AS484" s="137"/>
      <c r="AT484" s="137"/>
      <c r="AU484" s="137"/>
      <c r="AV484" s="137"/>
      <c r="AW484" s="137"/>
      <c r="AX484" s="1"/>
      <c r="AY484" s="1"/>
      <c r="AZ484" s="1"/>
    </row>
    <row r="485" ht="31.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2"/>
      <c r="AF485" s="1"/>
      <c r="AG485" s="1"/>
      <c r="AH485" s="2"/>
      <c r="AI485" s="2"/>
      <c r="AJ485" s="136"/>
      <c r="AK485" s="137"/>
      <c r="AL485" s="137"/>
      <c r="AM485" s="137"/>
      <c r="AN485" s="137"/>
      <c r="AO485" s="137"/>
      <c r="AP485" s="137"/>
      <c r="AQ485" s="137"/>
      <c r="AR485" s="137"/>
      <c r="AS485" s="137"/>
      <c r="AT485" s="137"/>
      <c r="AU485" s="137"/>
      <c r="AV485" s="137"/>
      <c r="AW485" s="137"/>
      <c r="AX485" s="1"/>
      <c r="AY485" s="1"/>
      <c r="AZ485" s="1"/>
    </row>
    <row r="486" ht="31.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2"/>
      <c r="AF486" s="1"/>
      <c r="AG486" s="1"/>
      <c r="AH486" s="2"/>
      <c r="AI486" s="2"/>
      <c r="AJ486" s="136"/>
      <c r="AK486" s="137"/>
      <c r="AL486" s="137"/>
      <c r="AM486" s="137"/>
      <c r="AN486" s="137"/>
      <c r="AO486" s="137"/>
      <c r="AP486" s="137"/>
      <c r="AQ486" s="137"/>
      <c r="AR486" s="137"/>
      <c r="AS486" s="137"/>
      <c r="AT486" s="137"/>
      <c r="AU486" s="137"/>
      <c r="AV486" s="137"/>
      <c r="AW486" s="137"/>
      <c r="AX486" s="1"/>
      <c r="AY486" s="1"/>
      <c r="AZ486" s="1"/>
    </row>
    <row r="487" ht="31.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2"/>
      <c r="AF487" s="1"/>
      <c r="AG487" s="1"/>
      <c r="AH487" s="2"/>
      <c r="AI487" s="2"/>
      <c r="AJ487" s="136"/>
      <c r="AK487" s="137"/>
      <c r="AL487" s="137"/>
      <c r="AM487" s="137"/>
      <c r="AN487" s="137"/>
      <c r="AO487" s="137"/>
      <c r="AP487" s="137"/>
      <c r="AQ487" s="137"/>
      <c r="AR487" s="137"/>
      <c r="AS487" s="137"/>
      <c r="AT487" s="137"/>
      <c r="AU487" s="137"/>
      <c r="AV487" s="137"/>
      <c r="AW487" s="137"/>
      <c r="AX487" s="1"/>
      <c r="AY487" s="1"/>
      <c r="AZ487" s="1"/>
    </row>
    <row r="488" ht="31.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2"/>
      <c r="AF488" s="1"/>
      <c r="AG488" s="1"/>
      <c r="AH488" s="2"/>
      <c r="AI488" s="2"/>
      <c r="AJ488" s="136"/>
      <c r="AK488" s="137"/>
      <c r="AL488" s="137"/>
      <c r="AM488" s="137"/>
      <c r="AN488" s="137"/>
      <c r="AO488" s="137"/>
      <c r="AP488" s="137"/>
      <c r="AQ488" s="137"/>
      <c r="AR488" s="137"/>
      <c r="AS488" s="137"/>
      <c r="AT488" s="137"/>
      <c r="AU488" s="137"/>
      <c r="AV488" s="137"/>
      <c r="AW488" s="137"/>
      <c r="AX488" s="1"/>
      <c r="AY488" s="1"/>
      <c r="AZ488" s="1"/>
    </row>
    <row r="489" ht="31.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2"/>
      <c r="AF489" s="1"/>
      <c r="AG489" s="1"/>
      <c r="AH489" s="2"/>
      <c r="AI489" s="2"/>
      <c r="AJ489" s="136"/>
      <c r="AK489" s="137"/>
      <c r="AL489" s="137"/>
      <c r="AM489" s="137"/>
      <c r="AN489" s="137"/>
      <c r="AO489" s="137"/>
      <c r="AP489" s="137"/>
      <c r="AQ489" s="137"/>
      <c r="AR489" s="137"/>
      <c r="AS489" s="137"/>
      <c r="AT489" s="137"/>
      <c r="AU489" s="137"/>
      <c r="AV489" s="137"/>
      <c r="AW489" s="137"/>
      <c r="AX489" s="1"/>
      <c r="AY489" s="1"/>
      <c r="AZ489" s="1"/>
    </row>
    <row r="490" ht="31.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2"/>
      <c r="AF490" s="1"/>
      <c r="AG490" s="1"/>
      <c r="AH490" s="2"/>
      <c r="AI490" s="2"/>
      <c r="AJ490" s="136"/>
      <c r="AK490" s="137"/>
      <c r="AL490" s="137"/>
      <c r="AM490" s="137"/>
      <c r="AN490" s="137"/>
      <c r="AO490" s="137"/>
      <c r="AP490" s="137"/>
      <c r="AQ490" s="137"/>
      <c r="AR490" s="137"/>
      <c r="AS490" s="137"/>
      <c r="AT490" s="137"/>
      <c r="AU490" s="137"/>
      <c r="AV490" s="137"/>
      <c r="AW490" s="137"/>
      <c r="AX490" s="1"/>
      <c r="AY490" s="1"/>
      <c r="AZ490" s="1"/>
    </row>
    <row r="491" ht="31.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2"/>
      <c r="AF491" s="1"/>
      <c r="AG491" s="1"/>
      <c r="AH491" s="2"/>
      <c r="AI491" s="2"/>
      <c r="AJ491" s="136"/>
      <c r="AK491" s="137"/>
      <c r="AL491" s="137"/>
      <c r="AM491" s="137"/>
      <c r="AN491" s="137"/>
      <c r="AO491" s="137"/>
      <c r="AP491" s="137"/>
      <c r="AQ491" s="137"/>
      <c r="AR491" s="137"/>
      <c r="AS491" s="137"/>
      <c r="AT491" s="137"/>
      <c r="AU491" s="137"/>
      <c r="AV491" s="137"/>
      <c r="AW491" s="137"/>
      <c r="AX491" s="1"/>
      <c r="AY491" s="1"/>
      <c r="AZ491" s="1"/>
    </row>
    <row r="492" ht="31.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2"/>
      <c r="AF492" s="1"/>
      <c r="AG492" s="1"/>
      <c r="AH492" s="2"/>
      <c r="AI492" s="2"/>
      <c r="AJ492" s="136"/>
      <c r="AK492" s="137"/>
      <c r="AL492" s="137"/>
      <c r="AM492" s="137"/>
      <c r="AN492" s="137"/>
      <c r="AO492" s="137"/>
      <c r="AP492" s="137"/>
      <c r="AQ492" s="137"/>
      <c r="AR492" s="137"/>
      <c r="AS492" s="137"/>
      <c r="AT492" s="137"/>
      <c r="AU492" s="137"/>
      <c r="AV492" s="137"/>
      <c r="AW492" s="137"/>
      <c r="AX492" s="1"/>
      <c r="AY492" s="1"/>
      <c r="AZ492" s="1"/>
    </row>
    <row r="493" ht="31.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2"/>
      <c r="AF493" s="1"/>
      <c r="AG493" s="1"/>
      <c r="AH493" s="2"/>
      <c r="AI493" s="2"/>
      <c r="AJ493" s="136"/>
      <c r="AK493" s="137"/>
      <c r="AL493" s="137"/>
      <c r="AM493" s="137"/>
      <c r="AN493" s="137"/>
      <c r="AO493" s="137"/>
      <c r="AP493" s="137"/>
      <c r="AQ493" s="137"/>
      <c r="AR493" s="137"/>
      <c r="AS493" s="137"/>
      <c r="AT493" s="137"/>
      <c r="AU493" s="137"/>
      <c r="AV493" s="137"/>
      <c r="AW493" s="137"/>
      <c r="AX493" s="1"/>
      <c r="AY493" s="1"/>
      <c r="AZ493" s="1"/>
    </row>
    <row r="494" ht="31.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2"/>
      <c r="AF494" s="1"/>
      <c r="AG494" s="1"/>
      <c r="AH494" s="2"/>
      <c r="AI494" s="2"/>
      <c r="AJ494" s="136"/>
      <c r="AK494" s="137"/>
      <c r="AL494" s="137"/>
      <c r="AM494" s="137"/>
      <c r="AN494" s="137"/>
      <c r="AO494" s="137"/>
      <c r="AP494" s="137"/>
      <c r="AQ494" s="137"/>
      <c r="AR494" s="137"/>
      <c r="AS494" s="137"/>
      <c r="AT494" s="137"/>
      <c r="AU494" s="137"/>
      <c r="AV494" s="137"/>
      <c r="AW494" s="137"/>
      <c r="AX494" s="1"/>
      <c r="AY494" s="1"/>
      <c r="AZ494" s="1"/>
    </row>
    <row r="495" ht="31.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2"/>
      <c r="AF495" s="1"/>
      <c r="AG495" s="1"/>
      <c r="AH495" s="2"/>
      <c r="AI495" s="2"/>
      <c r="AJ495" s="136"/>
      <c r="AK495" s="137"/>
      <c r="AL495" s="137"/>
      <c r="AM495" s="137"/>
      <c r="AN495" s="137"/>
      <c r="AO495" s="137"/>
      <c r="AP495" s="137"/>
      <c r="AQ495" s="137"/>
      <c r="AR495" s="137"/>
      <c r="AS495" s="137"/>
      <c r="AT495" s="137"/>
      <c r="AU495" s="137"/>
      <c r="AV495" s="137"/>
      <c r="AW495" s="137"/>
      <c r="AX495" s="1"/>
      <c r="AY495" s="1"/>
      <c r="AZ495" s="1"/>
    </row>
    <row r="496" ht="31.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2"/>
      <c r="AF496" s="1"/>
      <c r="AG496" s="1"/>
      <c r="AH496" s="2"/>
      <c r="AI496" s="2"/>
      <c r="AJ496" s="136"/>
      <c r="AK496" s="137"/>
      <c r="AL496" s="137"/>
      <c r="AM496" s="137"/>
      <c r="AN496" s="137"/>
      <c r="AO496" s="137"/>
      <c r="AP496" s="137"/>
      <c r="AQ496" s="137"/>
      <c r="AR496" s="137"/>
      <c r="AS496" s="137"/>
      <c r="AT496" s="137"/>
      <c r="AU496" s="137"/>
      <c r="AV496" s="137"/>
      <c r="AW496" s="137"/>
      <c r="AX496" s="1"/>
      <c r="AY496" s="1"/>
      <c r="AZ496" s="1"/>
    </row>
    <row r="497" ht="31.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2"/>
      <c r="AF497" s="1"/>
      <c r="AG497" s="1"/>
      <c r="AH497" s="2"/>
      <c r="AI497" s="2"/>
      <c r="AJ497" s="136"/>
      <c r="AK497" s="137"/>
      <c r="AL497" s="137"/>
      <c r="AM497" s="137"/>
      <c r="AN497" s="137"/>
      <c r="AO497" s="137"/>
      <c r="AP497" s="137"/>
      <c r="AQ497" s="137"/>
      <c r="AR497" s="137"/>
      <c r="AS497" s="137"/>
      <c r="AT497" s="137"/>
      <c r="AU497" s="137"/>
      <c r="AV497" s="137"/>
      <c r="AW497" s="137"/>
      <c r="AX497" s="1"/>
      <c r="AY497" s="1"/>
      <c r="AZ497" s="1"/>
    </row>
    <row r="498" ht="31.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2"/>
      <c r="AF498" s="1"/>
      <c r="AG498" s="1"/>
      <c r="AH498" s="2"/>
      <c r="AI498" s="2"/>
      <c r="AJ498" s="136"/>
      <c r="AK498" s="137"/>
      <c r="AL498" s="137"/>
      <c r="AM498" s="137"/>
      <c r="AN498" s="137"/>
      <c r="AO498" s="137"/>
      <c r="AP498" s="137"/>
      <c r="AQ498" s="137"/>
      <c r="AR498" s="137"/>
      <c r="AS498" s="137"/>
      <c r="AT498" s="137"/>
      <c r="AU498" s="137"/>
      <c r="AV498" s="137"/>
      <c r="AW498" s="137"/>
      <c r="AX498" s="1"/>
      <c r="AY498" s="1"/>
      <c r="AZ498" s="1"/>
    </row>
    <row r="499" ht="31.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2"/>
      <c r="AF499" s="1"/>
      <c r="AG499" s="1"/>
      <c r="AH499" s="2"/>
      <c r="AI499" s="2"/>
      <c r="AJ499" s="136"/>
      <c r="AK499" s="137"/>
      <c r="AL499" s="137"/>
      <c r="AM499" s="137"/>
      <c r="AN499" s="137"/>
      <c r="AO499" s="137"/>
      <c r="AP499" s="137"/>
      <c r="AQ499" s="137"/>
      <c r="AR499" s="137"/>
      <c r="AS499" s="137"/>
      <c r="AT499" s="137"/>
      <c r="AU499" s="137"/>
      <c r="AV499" s="137"/>
      <c r="AW499" s="137"/>
      <c r="AX499" s="1"/>
      <c r="AY499" s="1"/>
      <c r="AZ499" s="1"/>
    </row>
    <row r="500" ht="31.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2"/>
      <c r="AF500" s="1"/>
      <c r="AG500" s="1"/>
      <c r="AH500" s="2"/>
      <c r="AI500" s="2"/>
      <c r="AJ500" s="136"/>
      <c r="AK500" s="137"/>
      <c r="AL500" s="137"/>
      <c r="AM500" s="137"/>
      <c r="AN500" s="137"/>
      <c r="AO500" s="137"/>
      <c r="AP500" s="137"/>
      <c r="AQ500" s="137"/>
      <c r="AR500" s="137"/>
      <c r="AS500" s="137"/>
      <c r="AT500" s="137"/>
      <c r="AU500" s="137"/>
      <c r="AV500" s="137"/>
      <c r="AW500" s="137"/>
      <c r="AX500" s="1"/>
      <c r="AY500" s="1"/>
      <c r="AZ500" s="1"/>
    </row>
    <row r="501" ht="31.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2"/>
      <c r="AF501" s="1"/>
      <c r="AG501" s="1"/>
      <c r="AH501" s="2"/>
      <c r="AI501" s="2"/>
      <c r="AJ501" s="136"/>
      <c r="AK501" s="137"/>
      <c r="AL501" s="137"/>
      <c r="AM501" s="137"/>
      <c r="AN501" s="137"/>
      <c r="AO501" s="137"/>
      <c r="AP501" s="137"/>
      <c r="AQ501" s="137"/>
      <c r="AR501" s="137"/>
      <c r="AS501" s="137"/>
      <c r="AT501" s="137"/>
      <c r="AU501" s="137"/>
      <c r="AV501" s="137"/>
      <c r="AW501" s="137"/>
      <c r="AX501" s="1"/>
      <c r="AY501" s="1"/>
      <c r="AZ501" s="1"/>
    </row>
    <row r="502" ht="31.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2"/>
      <c r="AF502" s="1"/>
      <c r="AG502" s="1"/>
      <c r="AH502" s="2"/>
      <c r="AI502" s="2"/>
      <c r="AJ502" s="136"/>
      <c r="AK502" s="137"/>
      <c r="AL502" s="137"/>
      <c r="AM502" s="137"/>
      <c r="AN502" s="137"/>
      <c r="AO502" s="137"/>
      <c r="AP502" s="137"/>
      <c r="AQ502" s="137"/>
      <c r="AR502" s="137"/>
      <c r="AS502" s="137"/>
      <c r="AT502" s="137"/>
      <c r="AU502" s="137"/>
      <c r="AV502" s="137"/>
      <c r="AW502" s="137"/>
      <c r="AX502" s="1"/>
      <c r="AY502" s="1"/>
      <c r="AZ502" s="1"/>
    </row>
    <row r="503" ht="31.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2"/>
      <c r="AF503" s="1"/>
      <c r="AG503" s="1"/>
      <c r="AH503" s="2"/>
      <c r="AI503" s="2"/>
      <c r="AJ503" s="136"/>
      <c r="AK503" s="137"/>
      <c r="AL503" s="137"/>
      <c r="AM503" s="137"/>
      <c r="AN503" s="137"/>
      <c r="AO503" s="137"/>
      <c r="AP503" s="137"/>
      <c r="AQ503" s="137"/>
      <c r="AR503" s="137"/>
      <c r="AS503" s="137"/>
      <c r="AT503" s="137"/>
      <c r="AU503" s="137"/>
      <c r="AV503" s="137"/>
      <c r="AW503" s="137"/>
      <c r="AX503" s="1"/>
      <c r="AY503" s="1"/>
      <c r="AZ503" s="1"/>
    </row>
    <row r="504" ht="31.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2"/>
      <c r="AF504" s="1"/>
      <c r="AG504" s="1"/>
      <c r="AH504" s="2"/>
      <c r="AI504" s="2"/>
      <c r="AJ504" s="136"/>
      <c r="AK504" s="137"/>
      <c r="AL504" s="137"/>
      <c r="AM504" s="137"/>
      <c r="AN504" s="137"/>
      <c r="AO504" s="137"/>
      <c r="AP504" s="137"/>
      <c r="AQ504" s="137"/>
      <c r="AR504" s="137"/>
      <c r="AS504" s="137"/>
      <c r="AT504" s="137"/>
      <c r="AU504" s="137"/>
      <c r="AV504" s="137"/>
      <c r="AW504" s="137"/>
      <c r="AX504" s="1"/>
      <c r="AY504" s="1"/>
      <c r="AZ504" s="1"/>
    </row>
    <row r="505" ht="31.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2"/>
      <c r="AF505" s="1"/>
      <c r="AG505" s="1"/>
      <c r="AH505" s="2"/>
      <c r="AI505" s="2"/>
      <c r="AJ505" s="136"/>
      <c r="AK505" s="137"/>
      <c r="AL505" s="137"/>
      <c r="AM505" s="137"/>
      <c r="AN505" s="137"/>
      <c r="AO505" s="137"/>
      <c r="AP505" s="137"/>
      <c r="AQ505" s="137"/>
      <c r="AR505" s="137"/>
      <c r="AS505" s="137"/>
      <c r="AT505" s="137"/>
      <c r="AU505" s="137"/>
      <c r="AV505" s="137"/>
      <c r="AW505" s="137"/>
      <c r="AX505" s="1"/>
      <c r="AY505" s="1"/>
      <c r="AZ505" s="1"/>
    </row>
    <row r="506" ht="31.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2"/>
      <c r="AF506" s="1"/>
      <c r="AG506" s="1"/>
      <c r="AH506" s="2"/>
      <c r="AI506" s="2"/>
      <c r="AJ506" s="136"/>
      <c r="AK506" s="137"/>
      <c r="AL506" s="137"/>
      <c r="AM506" s="137"/>
      <c r="AN506" s="137"/>
      <c r="AO506" s="137"/>
      <c r="AP506" s="137"/>
      <c r="AQ506" s="137"/>
      <c r="AR506" s="137"/>
      <c r="AS506" s="137"/>
      <c r="AT506" s="137"/>
      <c r="AU506" s="137"/>
      <c r="AV506" s="137"/>
      <c r="AW506" s="137"/>
      <c r="AX506" s="1"/>
      <c r="AY506" s="1"/>
      <c r="AZ506" s="1"/>
    </row>
    <row r="507" ht="31.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2"/>
      <c r="AF507" s="1"/>
      <c r="AG507" s="1"/>
      <c r="AH507" s="2"/>
      <c r="AI507" s="2"/>
      <c r="AJ507" s="136"/>
      <c r="AK507" s="137"/>
      <c r="AL507" s="137"/>
      <c r="AM507" s="137"/>
      <c r="AN507" s="137"/>
      <c r="AO507" s="137"/>
      <c r="AP507" s="137"/>
      <c r="AQ507" s="137"/>
      <c r="AR507" s="137"/>
      <c r="AS507" s="137"/>
      <c r="AT507" s="137"/>
      <c r="AU507" s="137"/>
      <c r="AV507" s="137"/>
      <c r="AW507" s="137"/>
      <c r="AX507" s="1"/>
      <c r="AY507" s="1"/>
      <c r="AZ507" s="1"/>
    </row>
    <row r="508" ht="31.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2"/>
      <c r="AF508" s="1"/>
      <c r="AG508" s="1"/>
      <c r="AH508" s="2"/>
      <c r="AI508" s="2"/>
      <c r="AJ508" s="136"/>
      <c r="AK508" s="137"/>
      <c r="AL508" s="137"/>
      <c r="AM508" s="137"/>
      <c r="AN508" s="137"/>
      <c r="AO508" s="137"/>
      <c r="AP508" s="137"/>
      <c r="AQ508" s="137"/>
      <c r="AR508" s="137"/>
      <c r="AS508" s="137"/>
      <c r="AT508" s="137"/>
      <c r="AU508" s="137"/>
      <c r="AV508" s="137"/>
      <c r="AW508" s="137"/>
      <c r="AX508" s="1"/>
      <c r="AY508" s="1"/>
      <c r="AZ508" s="1"/>
    </row>
    <row r="509" ht="31.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2"/>
      <c r="AF509" s="1"/>
      <c r="AG509" s="1"/>
      <c r="AH509" s="2"/>
      <c r="AI509" s="2"/>
      <c r="AJ509" s="136"/>
      <c r="AK509" s="137"/>
      <c r="AL509" s="137"/>
      <c r="AM509" s="137"/>
      <c r="AN509" s="137"/>
      <c r="AO509" s="137"/>
      <c r="AP509" s="137"/>
      <c r="AQ509" s="137"/>
      <c r="AR509" s="137"/>
      <c r="AS509" s="137"/>
      <c r="AT509" s="137"/>
      <c r="AU509" s="137"/>
      <c r="AV509" s="137"/>
      <c r="AW509" s="137"/>
      <c r="AX509" s="1"/>
      <c r="AY509" s="1"/>
      <c r="AZ509" s="1"/>
    </row>
    <row r="510" ht="31.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2"/>
      <c r="AF510" s="1"/>
      <c r="AG510" s="1"/>
      <c r="AH510" s="2"/>
      <c r="AI510" s="2"/>
      <c r="AJ510" s="136"/>
      <c r="AK510" s="137"/>
      <c r="AL510" s="137"/>
      <c r="AM510" s="137"/>
      <c r="AN510" s="137"/>
      <c r="AO510" s="137"/>
      <c r="AP510" s="137"/>
      <c r="AQ510" s="137"/>
      <c r="AR510" s="137"/>
      <c r="AS510" s="137"/>
      <c r="AT510" s="137"/>
      <c r="AU510" s="137"/>
      <c r="AV510" s="137"/>
      <c r="AW510" s="137"/>
      <c r="AX510" s="1"/>
      <c r="AY510" s="1"/>
      <c r="AZ510" s="1"/>
    </row>
    <row r="511" ht="31.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2"/>
      <c r="AF511" s="1"/>
      <c r="AG511" s="1"/>
      <c r="AH511" s="2"/>
      <c r="AI511" s="2"/>
      <c r="AJ511" s="136"/>
      <c r="AK511" s="137"/>
      <c r="AL511" s="137"/>
      <c r="AM511" s="137"/>
      <c r="AN511" s="137"/>
      <c r="AO511" s="137"/>
      <c r="AP511" s="137"/>
      <c r="AQ511" s="137"/>
      <c r="AR511" s="137"/>
      <c r="AS511" s="137"/>
      <c r="AT511" s="137"/>
      <c r="AU511" s="137"/>
      <c r="AV511" s="137"/>
      <c r="AW511" s="137"/>
      <c r="AX511" s="1"/>
      <c r="AY511" s="1"/>
      <c r="AZ511" s="1"/>
    </row>
    <row r="512" ht="31.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2"/>
      <c r="AF512" s="1"/>
      <c r="AG512" s="1"/>
      <c r="AH512" s="2"/>
      <c r="AI512" s="2"/>
      <c r="AJ512" s="136"/>
      <c r="AK512" s="137"/>
      <c r="AL512" s="137"/>
      <c r="AM512" s="137"/>
      <c r="AN512" s="137"/>
      <c r="AO512" s="137"/>
      <c r="AP512" s="137"/>
      <c r="AQ512" s="137"/>
      <c r="AR512" s="137"/>
      <c r="AS512" s="137"/>
      <c r="AT512" s="137"/>
      <c r="AU512" s="137"/>
      <c r="AV512" s="137"/>
      <c r="AW512" s="137"/>
      <c r="AX512" s="1"/>
      <c r="AY512" s="1"/>
      <c r="AZ512" s="1"/>
    </row>
    <row r="513" ht="31.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2"/>
      <c r="AF513" s="1"/>
      <c r="AG513" s="1"/>
      <c r="AH513" s="2"/>
      <c r="AI513" s="2"/>
      <c r="AJ513" s="136"/>
      <c r="AK513" s="137"/>
      <c r="AL513" s="137"/>
      <c r="AM513" s="137"/>
      <c r="AN513" s="137"/>
      <c r="AO513" s="137"/>
      <c r="AP513" s="137"/>
      <c r="AQ513" s="137"/>
      <c r="AR513" s="137"/>
      <c r="AS513" s="137"/>
      <c r="AT513" s="137"/>
      <c r="AU513" s="137"/>
      <c r="AV513" s="137"/>
      <c r="AW513" s="137"/>
      <c r="AX513" s="1"/>
      <c r="AY513" s="1"/>
      <c r="AZ513" s="1"/>
    </row>
    <row r="514" ht="31.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2"/>
      <c r="AF514" s="1"/>
      <c r="AG514" s="1"/>
      <c r="AH514" s="2"/>
      <c r="AI514" s="2"/>
      <c r="AJ514" s="136"/>
      <c r="AK514" s="137"/>
      <c r="AL514" s="137"/>
      <c r="AM514" s="137"/>
      <c r="AN514" s="137"/>
      <c r="AO514" s="137"/>
      <c r="AP514" s="137"/>
      <c r="AQ514" s="137"/>
      <c r="AR514" s="137"/>
      <c r="AS514" s="137"/>
      <c r="AT514" s="137"/>
      <c r="AU514" s="137"/>
      <c r="AV514" s="137"/>
      <c r="AW514" s="137"/>
      <c r="AX514" s="1"/>
      <c r="AY514" s="1"/>
      <c r="AZ514" s="1"/>
    </row>
    <row r="515" ht="31.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2"/>
      <c r="AF515" s="1"/>
      <c r="AG515" s="1"/>
      <c r="AH515" s="2"/>
      <c r="AI515" s="2"/>
      <c r="AJ515" s="136"/>
      <c r="AK515" s="137"/>
      <c r="AL515" s="137"/>
      <c r="AM515" s="137"/>
      <c r="AN515" s="137"/>
      <c r="AO515" s="137"/>
      <c r="AP515" s="137"/>
      <c r="AQ515" s="137"/>
      <c r="AR515" s="137"/>
      <c r="AS515" s="137"/>
      <c r="AT515" s="137"/>
      <c r="AU515" s="137"/>
      <c r="AV515" s="137"/>
      <c r="AW515" s="137"/>
      <c r="AX515" s="1"/>
      <c r="AY515" s="1"/>
      <c r="AZ515" s="1"/>
    </row>
    <row r="516" ht="31.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2"/>
      <c r="AF516" s="1"/>
      <c r="AG516" s="1"/>
      <c r="AH516" s="2"/>
      <c r="AI516" s="2"/>
      <c r="AJ516" s="136"/>
      <c r="AK516" s="137"/>
      <c r="AL516" s="137"/>
      <c r="AM516" s="137"/>
      <c r="AN516" s="137"/>
      <c r="AO516" s="137"/>
      <c r="AP516" s="137"/>
      <c r="AQ516" s="137"/>
      <c r="AR516" s="137"/>
      <c r="AS516" s="137"/>
      <c r="AT516" s="137"/>
      <c r="AU516" s="137"/>
      <c r="AV516" s="137"/>
      <c r="AW516" s="137"/>
      <c r="AX516" s="1"/>
      <c r="AY516" s="1"/>
      <c r="AZ516" s="1"/>
    </row>
    <row r="517" ht="31.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2"/>
      <c r="AF517" s="1"/>
      <c r="AG517" s="1"/>
      <c r="AH517" s="2"/>
      <c r="AI517" s="2"/>
      <c r="AJ517" s="136"/>
      <c r="AK517" s="137"/>
      <c r="AL517" s="137"/>
      <c r="AM517" s="137"/>
      <c r="AN517" s="137"/>
      <c r="AO517" s="137"/>
      <c r="AP517" s="137"/>
      <c r="AQ517" s="137"/>
      <c r="AR517" s="137"/>
      <c r="AS517" s="137"/>
      <c r="AT517" s="137"/>
      <c r="AU517" s="137"/>
      <c r="AV517" s="137"/>
      <c r="AW517" s="137"/>
      <c r="AX517" s="1"/>
      <c r="AY517" s="1"/>
      <c r="AZ517" s="1"/>
    </row>
    <row r="518" ht="31.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2"/>
      <c r="AF518" s="1"/>
      <c r="AG518" s="1"/>
      <c r="AH518" s="2"/>
      <c r="AI518" s="2"/>
      <c r="AJ518" s="136"/>
      <c r="AK518" s="137"/>
      <c r="AL518" s="137"/>
      <c r="AM518" s="137"/>
      <c r="AN518" s="137"/>
      <c r="AO518" s="137"/>
      <c r="AP518" s="137"/>
      <c r="AQ518" s="137"/>
      <c r="AR518" s="137"/>
      <c r="AS518" s="137"/>
      <c r="AT518" s="137"/>
      <c r="AU518" s="137"/>
      <c r="AV518" s="137"/>
      <c r="AW518" s="137"/>
      <c r="AX518" s="1"/>
      <c r="AY518" s="1"/>
      <c r="AZ518" s="1"/>
    </row>
    <row r="519" ht="31.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2"/>
      <c r="AF519" s="1"/>
      <c r="AG519" s="1"/>
      <c r="AH519" s="2"/>
      <c r="AI519" s="2"/>
      <c r="AJ519" s="136"/>
      <c r="AK519" s="137"/>
      <c r="AL519" s="137"/>
      <c r="AM519" s="137"/>
      <c r="AN519" s="137"/>
      <c r="AO519" s="137"/>
      <c r="AP519" s="137"/>
      <c r="AQ519" s="137"/>
      <c r="AR519" s="137"/>
      <c r="AS519" s="137"/>
      <c r="AT519" s="137"/>
      <c r="AU519" s="137"/>
      <c r="AV519" s="137"/>
      <c r="AW519" s="137"/>
      <c r="AX519" s="1"/>
      <c r="AY519" s="1"/>
      <c r="AZ519" s="1"/>
    </row>
    <row r="520" ht="31.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2"/>
      <c r="AF520" s="1"/>
      <c r="AG520" s="1"/>
      <c r="AH520" s="2"/>
      <c r="AI520" s="2"/>
      <c r="AJ520" s="136"/>
      <c r="AK520" s="137"/>
      <c r="AL520" s="137"/>
      <c r="AM520" s="137"/>
      <c r="AN520" s="137"/>
      <c r="AO520" s="137"/>
      <c r="AP520" s="137"/>
      <c r="AQ520" s="137"/>
      <c r="AR520" s="137"/>
      <c r="AS520" s="137"/>
      <c r="AT520" s="137"/>
      <c r="AU520" s="137"/>
      <c r="AV520" s="137"/>
      <c r="AW520" s="137"/>
      <c r="AX520" s="1"/>
      <c r="AY520" s="1"/>
      <c r="AZ520" s="1"/>
    </row>
    <row r="521" ht="31.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2"/>
      <c r="AF521" s="1"/>
      <c r="AG521" s="1"/>
      <c r="AH521" s="2"/>
      <c r="AI521" s="2"/>
      <c r="AJ521" s="136"/>
      <c r="AK521" s="137"/>
      <c r="AL521" s="137"/>
      <c r="AM521" s="137"/>
      <c r="AN521" s="137"/>
      <c r="AO521" s="137"/>
      <c r="AP521" s="137"/>
      <c r="AQ521" s="137"/>
      <c r="AR521" s="137"/>
      <c r="AS521" s="137"/>
      <c r="AT521" s="137"/>
      <c r="AU521" s="137"/>
      <c r="AV521" s="137"/>
      <c r="AW521" s="137"/>
      <c r="AX521" s="1"/>
      <c r="AY521" s="1"/>
      <c r="AZ521" s="1"/>
    </row>
    <row r="522" ht="31.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2"/>
      <c r="AF522" s="1"/>
      <c r="AG522" s="1"/>
      <c r="AH522" s="2"/>
      <c r="AI522" s="2"/>
      <c r="AJ522" s="136"/>
      <c r="AK522" s="137"/>
      <c r="AL522" s="137"/>
      <c r="AM522" s="137"/>
      <c r="AN522" s="137"/>
      <c r="AO522" s="137"/>
      <c r="AP522" s="137"/>
      <c r="AQ522" s="137"/>
      <c r="AR522" s="137"/>
      <c r="AS522" s="137"/>
      <c r="AT522" s="137"/>
      <c r="AU522" s="137"/>
      <c r="AV522" s="137"/>
      <c r="AW522" s="137"/>
      <c r="AX522" s="1"/>
      <c r="AY522" s="1"/>
      <c r="AZ522" s="1"/>
    </row>
    <row r="523" ht="31.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2"/>
      <c r="AF523" s="1"/>
      <c r="AG523" s="1"/>
      <c r="AH523" s="2"/>
      <c r="AI523" s="2"/>
      <c r="AJ523" s="136"/>
      <c r="AK523" s="137"/>
      <c r="AL523" s="137"/>
      <c r="AM523" s="137"/>
      <c r="AN523" s="137"/>
      <c r="AO523" s="137"/>
      <c r="AP523" s="137"/>
      <c r="AQ523" s="137"/>
      <c r="AR523" s="137"/>
      <c r="AS523" s="137"/>
      <c r="AT523" s="137"/>
      <c r="AU523" s="137"/>
      <c r="AV523" s="137"/>
      <c r="AW523" s="137"/>
      <c r="AX523" s="1"/>
      <c r="AY523" s="1"/>
      <c r="AZ523" s="1"/>
    </row>
    <row r="524" ht="31.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2"/>
      <c r="AF524" s="1"/>
      <c r="AG524" s="1"/>
      <c r="AH524" s="2"/>
      <c r="AI524" s="2"/>
      <c r="AJ524" s="136"/>
      <c r="AK524" s="137"/>
      <c r="AL524" s="137"/>
      <c r="AM524" s="137"/>
      <c r="AN524" s="137"/>
      <c r="AO524" s="137"/>
      <c r="AP524" s="137"/>
      <c r="AQ524" s="137"/>
      <c r="AR524" s="137"/>
      <c r="AS524" s="137"/>
      <c r="AT524" s="137"/>
      <c r="AU524" s="137"/>
      <c r="AV524" s="137"/>
      <c r="AW524" s="137"/>
      <c r="AX524" s="1"/>
      <c r="AY524" s="1"/>
      <c r="AZ524" s="1"/>
    </row>
    <row r="525" ht="31.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2"/>
      <c r="AF525" s="1"/>
      <c r="AG525" s="1"/>
      <c r="AH525" s="2"/>
      <c r="AI525" s="2"/>
      <c r="AJ525" s="136"/>
      <c r="AK525" s="137"/>
      <c r="AL525" s="137"/>
      <c r="AM525" s="137"/>
      <c r="AN525" s="137"/>
      <c r="AO525" s="137"/>
      <c r="AP525" s="137"/>
      <c r="AQ525" s="137"/>
      <c r="AR525" s="137"/>
      <c r="AS525" s="137"/>
      <c r="AT525" s="137"/>
      <c r="AU525" s="137"/>
      <c r="AV525" s="137"/>
      <c r="AW525" s="137"/>
      <c r="AX525" s="1"/>
      <c r="AY525" s="1"/>
      <c r="AZ525" s="1"/>
    </row>
    <row r="526" ht="31.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2"/>
      <c r="AF526" s="1"/>
      <c r="AG526" s="1"/>
      <c r="AH526" s="2"/>
      <c r="AI526" s="2"/>
      <c r="AJ526" s="136"/>
      <c r="AK526" s="137"/>
      <c r="AL526" s="137"/>
      <c r="AM526" s="137"/>
      <c r="AN526" s="137"/>
      <c r="AO526" s="137"/>
      <c r="AP526" s="137"/>
      <c r="AQ526" s="137"/>
      <c r="AR526" s="137"/>
      <c r="AS526" s="137"/>
      <c r="AT526" s="137"/>
      <c r="AU526" s="137"/>
      <c r="AV526" s="137"/>
      <c r="AW526" s="137"/>
      <c r="AX526" s="1"/>
      <c r="AY526" s="1"/>
      <c r="AZ526" s="1"/>
    </row>
    <row r="527" ht="31.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2"/>
      <c r="AF527" s="1"/>
      <c r="AG527" s="1"/>
      <c r="AH527" s="2"/>
      <c r="AI527" s="2"/>
      <c r="AJ527" s="136"/>
      <c r="AK527" s="137"/>
      <c r="AL527" s="137"/>
      <c r="AM527" s="137"/>
      <c r="AN527" s="137"/>
      <c r="AO527" s="137"/>
      <c r="AP527" s="137"/>
      <c r="AQ527" s="137"/>
      <c r="AR527" s="137"/>
      <c r="AS527" s="137"/>
      <c r="AT527" s="137"/>
      <c r="AU527" s="137"/>
      <c r="AV527" s="137"/>
      <c r="AW527" s="137"/>
      <c r="AX527" s="1"/>
      <c r="AY527" s="1"/>
      <c r="AZ527" s="1"/>
    </row>
    <row r="528" ht="31.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2"/>
      <c r="AF528" s="1"/>
      <c r="AG528" s="1"/>
      <c r="AH528" s="2"/>
      <c r="AI528" s="2"/>
      <c r="AJ528" s="136"/>
      <c r="AK528" s="137"/>
      <c r="AL528" s="137"/>
      <c r="AM528" s="137"/>
      <c r="AN528" s="137"/>
      <c r="AO528" s="137"/>
      <c r="AP528" s="137"/>
      <c r="AQ528" s="137"/>
      <c r="AR528" s="137"/>
      <c r="AS528" s="137"/>
      <c r="AT528" s="137"/>
      <c r="AU528" s="137"/>
      <c r="AV528" s="137"/>
      <c r="AW528" s="137"/>
      <c r="AX528" s="1"/>
      <c r="AY528" s="1"/>
      <c r="AZ528" s="1"/>
    </row>
    <row r="529" ht="31.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2"/>
      <c r="AF529" s="1"/>
      <c r="AG529" s="1"/>
      <c r="AH529" s="2"/>
      <c r="AI529" s="2"/>
      <c r="AJ529" s="136"/>
      <c r="AK529" s="137"/>
      <c r="AL529" s="137"/>
      <c r="AM529" s="137"/>
      <c r="AN529" s="137"/>
      <c r="AO529" s="137"/>
      <c r="AP529" s="137"/>
      <c r="AQ529" s="137"/>
      <c r="AR529" s="137"/>
      <c r="AS529" s="137"/>
      <c r="AT529" s="137"/>
      <c r="AU529" s="137"/>
      <c r="AV529" s="137"/>
      <c r="AW529" s="137"/>
      <c r="AX529" s="1"/>
      <c r="AY529" s="1"/>
      <c r="AZ529" s="1"/>
    </row>
    <row r="530" ht="31.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2"/>
      <c r="AF530" s="1"/>
      <c r="AG530" s="1"/>
      <c r="AH530" s="2"/>
      <c r="AI530" s="2"/>
      <c r="AJ530" s="136"/>
      <c r="AK530" s="137"/>
      <c r="AL530" s="137"/>
      <c r="AM530" s="137"/>
      <c r="AN530" s="137"/>
      <c r="AO530" s="137"/>
      <c r="AP530" s="137"/>
      <c r="AQ530" s="137"/>
      <c r="AR530" s="137"/>
      <c r="AS530" s="137"/>
      <c r="AT530" s="137"/>
      <c r="AU530" s="137"/>
      <c r="AV530" s="137"/>
      <c r="AW530" s="137"/>
      <c r="AX530" s="1"/>
      <c r="AY530" s="1"/>
      <c r="AZ530" s="1"/>
    </row>
    <row r="531" ht="31.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2"/>
      <c r="AF531" s="1"/>
      <c r="AG531" s="1"/>
      <c r="AH531" s="2"/>
      <c r="AI531" s="2"/>
      <c r="AJ531" s="136"/>
      <c r="AK531" s="137"/>
      <c r="AL531" s="137"/>
      <c r="AM531" s="137"/>
      <c r="AN531" s="137"/>
      <c r="AO531" s="137"/>
      <c r="AP531" s="137"/>
      <c r="AQ531" s="137"/>
      <c r="AR531" s="137"/>
      <c r="AS531" s="137"/>
      <c r="AT531" s="137"/>
      <c r="AU531" s="137"/>
      <c r="AV531" s="137"/>
      <c r="AW531" s="137"/>
      <c r="AX531" s="1"/>
      <c r="AY531" s="1"/>
      <c r="AZ531" s="1"/>
    </row>
    <row r="532" ht="31.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2"/>
      <c r="AF532" s="1"/>
      <c r="AG532" s="1"/>
      <c r="AH532" s="2"/>
      <c r="AI532" s="2"/>
      <c r="AJ532" s="136"/>
      <c r="AK532" s="137"/>
      <c r="AL532" s="137"/>
      <c r="AM532" s="137"/>
      <c r="AN532" s="137"/>
      <c r="AO532" s="137"/>
      <c r="AP532" s="137"/>
      <c r="AQ532" s="137"/>
      <c r="AR532" s="137"/>
      <c r="AS532" s="137"/>
      <c r="AT532" s="137"/>
      <c r="AU532" s="137"/>
      <c r="AV532" s="137"/>
      <c r="AW532" s="137"/>
      <c r="AX532" s="1"/>
      <c r="AY532" s="1"/>
      <c r="AZ532" s="1"/>
    </row>
    <row r="533" ht="31.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2"/>
      <c r="AF533" s="1"/>
      <c r="AG533" s="1"/>
      <c r="AH533" s="2"/>
      <c r="AI533" s="2"/>
      <c r="AJ533" s="136"/>
      <c r="AK533" s="137"/>
      <c r="AL533" s="137"/>
      <c r="AM533" s="137"/>
      <c r="AN533" s="137"/>
      <c r="AO533" s="137"/>
      <c r="AP533" s="137"/>
      <c r="AQ533" s="137"/>
      <c r="AR533" s="137"/>
      <c r="AS533" s="137"/>
      <c r="AT533" s="137"/>
      <c r="AU533" s="137"/>
      <c r="AV533" s="137"/>
      <c r="AW533" s="137"/>
      <c r="AX533" s="1"/>
      <c r="AY533" s="1"/>
      <c r="AZ533" s="1"/>
    </row>
    <row r="534" ht="31.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2"/>
      <c r="AF534" s="1"/>
      <c r="AG534" s="1"/>
      <c r="AH534" s="2"/>
      <c r="AI534" s="2"/>
      <c r="AJ534" s="136"/>
      <c r="AK534" s="137"/>
      <c r="AL534" s="137"/>
      <c r="AM534" s="137"/>
      <c r="AN534" s="137"/>
      <c r="AO534" s="137"/>
      <c r="AP534" s="137"/>
      <c r="AQ534" s="137"/>
      <c r="AR534" s="137"/>
      <c r="AS534" s="137"/>
      <c r="AT534" s="137"/>
      <c r="AU534" s="137"/>
      <c r="AV534" s="137"/>
      <c r="AW534" s="137"/>
      <c r="AX534" s="1"/>
      <c r="AY534" s="1"/>
      <c r="AZ534" s="1"/>
    </row>
    <row r="535" ht="31.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2"/>
      <c r="AF535" s="1"/>
      <c r="AG535" s="1"/>
      <c r="AH535" s="2"/>
      <c r="AI535" s="2"/>
      <c r="AJ535" s="136"/>
      <c r="AK535" s="137"/>
      <c r="AL535" s="137"/>
      <c r="AM535" s="137"/>
      <c r="AN535" s="137"/>
      <c r="AO535" s="137"/>
      <c r="AP535" s="137"/>
      <c r="AQ535" s="137"/>
      <c r="AR535" s="137"/>
      <c r="AS535" s="137"/>
      <c r="AT535" s="137"/>
      <c r="AU535" s="137"/>
      <c r="AV535" s="137"/>
      <c r="AW535" s="137"/>
      <c r="AX535" s="1"/>
      <c r="AY535" s="1"/>
      <c r="AZ535" s="1"/>
    </row>
    <row r="536" ht="31.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2"/>
      <c r="AF536" s="1"/>
      <c r="AG536" s="1"/>
      <c r="AH536" s="2"/>
      <c r="AI536" s="2"/>
      <c r="AJ536" s="136"/>
      <c r="AK536" s="137"/>
      <c r="AL536" s="137"/>
      <c r="AM536" s="137"/>
      <c r="AN536" s="137"/>
      <c r="AO536" s="137"/>
      <c r="AP536" s="137"/>
      <c r="AQ536" s="137"/>
      <c r="AR536" s="137"/>
      <c r="AS536" s="137"/>
      <c r="AT536" s="137"/>
      <c r="AU536" s="137"/>
      <c r="AV536" s="137"/>
      <c r="AW536" s="137"/>
      <c r="AX536" s="1"/>
      <c r="AY536" s="1"/>
      <c r="AZ536" s="1"/>
    </row>
    <row r="537" ht="31.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2"/>
      <c r="AF537" s="1"/>
      <c r="AG537" s="1"/>
      <c r="AH537" s="2"/>
      <c r="AI537" s="2"/>
      <c r="AJ537" s="136"/>
      <c r="AK537" s="137"/>
      <c r="AL537" s="137"/>
      <c r="AM537" s="137"/>
      <c r="AN537" s="137"/>
      <c r="AO537" s="137"/>
      <c r="AP537" s="137"/>
      <c r="AQ537" s="137"/>
      <c r="AR537" s="137"/>
      <c r="AS537" s="137"/>
      <c r="AT537" s="137"/>
      <c r="AU537" s="137"/>
      <c r="AV537" s="137"/>
      <c r="AW537" s="137"/>
      <c r="AX537" s="1"/>
      <c r="AY537" s="1"/>
      <c r="AZ537" s="1"/>
    </row>
    <row r="538" ht="31.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2"/>
      <c r="AF538" s="1"/>
      <c r="AG538" s="1"/>
      <c r="AH538" s="2"/>
      <c r="AI538" s="2"/>
      <c r="AJ538" s="136"/>
      <c r="AK538" s="137"/>
      <c r="AL538" s="137"/>
      <c r="AM538" s="137"/>
      <c r="AN538" s="137"/>
      <c r="AO538" s="137"/>
      <c r="AP538" s="137"/>
      <c r="AQ538" s="137"/>
      <c r="AR538" s="137"/>
      <c r="AS538" s="137"/>
      <c r="AT538" s="137"/>
      <c r="AU538" s="137"/>
      <c r="AV538" s="137"/>
      <c r="AW538" s="137"/>
      <c r="AX538" s="1"/>
      <c r="AY538" s="1"/>
      <c r="AZ538" s="1"/>
    </row>
    <row r="539" ht="31.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2"/>
      <c r="AF539" s="1"/>
      <c r="AG539" s="1"/>
      <c r="AH539" s="2"/>
      <c r="AI539" s="2"/>
      <c r="AJ539" s="136"/>
      <c r="AK539" s="137"/>
      <c r="AL539" s="137"/>
      <c r="AM539" s="137"/>
      <c r="AN539" s="137"/>
      <c r="AO539" s="137"/>
      <c r="AP539" s="137"/>
      <c r="AQ539" s="137"/>
      <c r="AR539" s="137"/>
      <c r="AS539" s="137"/>
      <c r="AT539" s="137"/>
      <c r="AU539" s="137"/>
      <c r="AV539" s="137"/>
      <c r="AW539" s="137"/>
      <c r="AX539" s="1"/>
      <c r="AY539" s="1"/>
      <c r="AZ539" s="1"/>
    </row>
    <row r="540" ht="31.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2"/>
      <c r="AF540" s="1"/>
      <c r="AG540" s="1"/>
      <c r="AH540" s="2"/>
      <c r="AI540" s="2"/>
      <c r="AJ540" s="136"/>
      <c r="AK540" s="137"/>
      <c r="AL540" s="137"/>
      <c r="AM540" s="137"/>
      <c r="AN540" s="137"/>
      <c r="AO540" s="137"/>
      <c r="AP540" s="137"/>
      <c r="AQ540" s="137"/>
      <c r="AR540" s="137"/>
      <c r="AS540" s="137"/>
      <c r="AT540" s="137"/>
      <c r="AU540" s="137"/>
      <c r="AV540" s="137"/>
      <c r="AW540" s="137"/>
      <c r="AX540" s="1"/>
      <c r="AY540" s="1"/>
      <c r="AZ540" s="1"/>
    </row>
    <row r="541" ht="31.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2"/>
      <c r="AF541" s="1"/>
      <c r="AG541" s="1"/>
      <c r="AH541" s="2"/>
      <c r="AI541" s="2"/>
      <c r="AJ541" s="136"/>
      <c r="AK541" s="137"/>
      <c r="AL541" s="137"/>
      <c r="AM541" s="137"/>
      <c r="AN541" s="137"/>
      <c r="AO541" s="137"/>
      <c r="AP541" s="137"/>
      <c r="AQ541" s="137"/>
      <c r="AR541" s="137"/>
      <c r="AS541" s="137"/>
      <c r="AT541" s="137"/>
      <c r="AU541" s="137"/>
      <c r="AV541" s="137"/>
      <c r="AW541" s="137"/>
      <c r="AX541" s="1"/>
      <c r="AY541" s="1"/>
      <c r="AZ541" s="1"/>
    </row>
    <row r="542" ht="31.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2"/>
      <c r="AF542" s="1"/>
      <c r="AG542" s="1"/>
      <c r="AH542" s="2"/>
      <c r="AI542" s="2"/>
      <c r="AJ542" s="136"/>
      <c r="AK542" s="137"/>
      <c r="AL542" s="137"/>
      <c r="AM542" s="137"/>
      <c r="AN542" s="137"/>
      <c r="AO542" s="137"/>
      <c r="AP542" s="137"/>
      <c r="AQ542" s="137"/>
      <c r="AR542" s="137"/>
      <c r="AS542" s="137"/>
      <c r="AT542" s="137"/>
      <c r="AU542" s="137"/>
      <c r="AV542" s="137"/>
      <c r="AW542" s="137"/>
      <c r="AX542" s="1"/>
      <c r="AY542" s="1"/>
      <c r="AZ542" s="1"/>
    </row>
    <row r="543" ht="31.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2"/>
      <c r="AF543" s="1"/>
      <c r="AG543" s="1"/>
      <c r="AH543" s="2"/>
      <c r="AI543" s="2"/>
      <c r="AJ543" s="136"/>
      <c r="AK543" s="137"/>
      <c r="AL543" s="137"/>
      <c r="AM543" s="137"/>
      <c r="AN543" s="137"/>
      <c r="AO543" s="137"/>
      <c r="AP543" s="137"/>
      <c r="AQ543" s="137"/>
      <c r="AR543" s="137"/>
      <c r="AS543" s="137"/>
      <c r="AT543" s="137"/>
      <c r="AU543" s="137"/>
      <c r="AV543" s="137"/>
      <c r="AW543" s="137"/>
      <c r="AX543" s="1"/>
      <c r="AY543" s="1"/>
      <c r="AZ543" s="1"/>
    </row>
    <row r="544" ht="31.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2"/>
      <c r="AF544" s="1"/>
      <c r="AG544" s="1"/>
      <c r="AH544" s="2"/>
      <c r="AI544" s="2"/>
      <c r="AJ544" s="136"/>
      <c r="AK544" s="137"/>
      <c r="AL544" s="137"/>
      <c r="AM544" s="137"/>
      <c r="AN544" s="137"/>
      <c r="AO544" s="137"/>
      <c r="AP544" s="137"/>
      <c r="AQ544" s="137"/>
      <c r="AR544" s="137"/>
      <c r="AS544" s="137"/>
      <c r="AT544" s="137"/>
      <c r="AU544" s="137"/>
      <c r="AV544" s="137"/>
      <c r="AW544" s="137"/>
      <c r="AX544" s="1"/>
      <c r="AY544" s="1"/>
      <c r="AZ544" s="1"/>
    </row>
    <row r="545" ht="31.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2"/>
      <c r="AF545" s="1"/>
      <c r="AG545" s="1"/>
      <c r="AH545" s="2"/>
      <c r="AI545" s="2"/>
      <c r="AJ545" s="136"/>
      <c r="AK545" s="137"/>
      <c r="AL545" s="137"/>
      <c r="AM545" s="137"/>
      <c r="AN545" s="137"/>
      <c r="AO545" s="137"/>
      <c r="AP545" s="137"/>
      <c r="AQ545" s="137"/>
      <c r="AR545" s="137"/>
      <c r="AS545" s="137"/>
      <c r="AT545" s="137"/>
      <c r="AU545" s="137"/>
      <c r="AV545" s="137"/>
      <c r="AW545" s="137"/>
      <c r="AX545" s="1"/>
      <c r="AY545" s="1"/>
      <c r="AZ545" s="1"/>
    </row>
    <row r="546" ht="31.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2"/>
      <c r="AF546" s="1"/>
      <c r="AG546" s="1"/>
      <c r="AH546" s="2"/>
      <c r="AI546" s="2"/>
      <c r="AJ546" s="136"/>
      <c r="AK546" s="137"/>
      <c r="AL546" s="137"/>
      <c r="AM546" s="137"/>
      <c r="AN546" s="137"/>
      <c r="AO546" s="137"/>
      <c r="AP546" s="137"/>
      <c r="AQ546" s="137"/>
      <c r="AR546" s="137"/>
      <c r="AS546" s="137"/>
      <c r="AT546" s="137"/>
      <c r="AU546" s="137"/>
      <c r="AV546" s="137"/>
      <c r="AW546" s="137"/>
      <c r="AX546" s="1"/>
      <c r="AY546" s="1"/>
      <c r="AZ546" s="1"/>
    </row>
    <row r="547" ht="31.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2"/>
      <c r="AF547" s="1"/>
      <c r="AG547" s="1"/>
      <c r="AH547" s="2"/>
      <c r="AI547" s="2"/>
      <c r="AJ547" s="136"/>
      <c r="AK547" s="137"/>
      <c r="AL547" s="137"/>
      <c r="AM547" s="137"/>
      <c r="AN547" s="137"/>
      <c r="AO547" s="137"/>
      <c r="AP547" s="137"/>
      <c r="AQ547" s="137"/>
      <c r="AR547" s="137"/>
      <c r="AS547" s="137"/>
      <c r="AT547" s="137"/>
      <c r="AU547" s="137"/>
      <c r="AV547" s="137"/>
      <c r="AW547" s="137"/>
      <c r="AX547" s="1"/>
      <c r="AY547" s="1"/>
      <c r="AZ547" s="1"/>
    </row>
    <row r="548" ht="31.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2"/>
      <c r="AF548" s="1"/>
      <c r="AG548" s="1"/>
      <c r="AH548" s="2"/>
      <c r="AI548" s="2"/>
      <c r="AJ548" s="136"/>
      <c r="AK548" s="137"/>
      <c r="AL548" s="137"/>
      <c r="AM548" s="137"/>
      <c r="AN548" s="137"/>
      <c r="AO548" s="137"/>
      <c r="AP548" s="137"/>
      <c r="AQ548" s="137"/>
      <c r="AR548" s="137"/>
      <c r="AS548" s="137"/>
      <c r="AT548" s="137"/>
      <c r="AU548" s="137"/>
      <c r="AV548" s="137"/>
      <c r="AW548" s="137"/>
      <c r="AX548" s="1"/>
      <c r="AY548" s="1"/>
      <c r="AZ548" s="1"/>
    </row>
    <row r="549" ht="31.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2"/>
      <c r="AF549" s="1"/>
      <c r="AG549" s="1"/>
      <c r="AH549" s="2"/>
      <c r="AI549" s="2"/>
      <c r="AJ549" s="136"/>
      <c r="AK549" s="137"/>
      <c r="AL549" s="137"/>
      <c r="AM549" s="137"/>
      <c r="AN549" s="137"/>
      <c r="AO549" s="137"/>
      <c r="AP549" s="137"/>
      <c r="AQ549" s="137"/>
      <c r="AR549" s="137"/>
      <c r="AS549" s="137"/>
      <c r="AT549" s="137"/>
      <c r="AU549" s="137"/>
      <c r="AV549" s="137"/>
      <c r="AW549" s="137"/>
      <c r="AX549" s="1"/>
      <c r="AY549" s="1"/>
      <c r="AZ549" s="1"/>
    </row>
    <row r="550" ht="31.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2"/>
      <c r="AF550" s="1"/>
      <c r="AG550" s="1"/>
      <c r="AH550" s="2"/>
      <c r="AI550" s="2"/>
      <c r="AJ550" s="136"/>
      <c r="AK550" s="137"/>
      <c r="AL550" s="137"/>
      <c r="AM550" s="137"/>
      <c r="AN550" s="137"/>
      <c r="AO550" s="137"/>
      <c r="AP550" s="137"/>
      <c r="AQ550" s="137"/>
      <c r="AR550" s="137"/>
      <c r="AS550" s="137"/>
      <c r="AT550" s="137"/>
      <c r="AU550" s="137"/>
      <c r="AV550" s="137"/>
      <c r="AW550" s="137"/>
      <c r="AX550" s="1"/>
      <c r="AY550" s="1"/>
      <c r="AZ550" s="1"/>
    </row>
    <row r="551" ht="31.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2"/>
      <c r="AF551" s="1"/>
      <c r="AG551" s="1"/>
      <c r="AH551" s="2"/>
      <c r="AI551" s="2"/>
      <c r="AJ551" s="136"/>
      <c r="AK551" s="137"/>
      <c r="AL551" s="137"/>
      <c r="AM551" s="137"/>
      <c r="AN551" s="137"/>
      <c r="AO551" s="137"/>
      <c r="AP551" s="137"/>
      <c r="AQ551" s="137"/>
      <c r="AR551" s="137"/>
      <c r="AS551" s="137"/>
      <c r="AT551" s="137"/>
      <c r="AU551" s="137"/>
      <c r="AV551" s="137"/>
      <c r="AW551" s="137"/>
      <c r="AX551" s="1"/>
      <c r="AY551" s="1"/>
      <c r="AZ551" s="1"/>
    </row>
    <row r="552" ht="31.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2"/>
      <c r="AF552" s="1"/>
      <c r="AG552" s="1"/>
      <c r="AH552" s="2"/>
      <c r="AI552" s="2"/>
      <c r="AJ552" s="136"/>
      <c r="AK552" s="137"/>
      <c r="AL552" s="137"/>
      <c r="AM552" s="137"/>
      <c r="AN552" s="137"/>
      <c r="AO552" s="137"/>
      <c r="AP552" s="137"/>
      <c r="AQ552" s="137"/>
      <c r="AR552" s="137"/>
      <c r="AS552" s="137"/>
      <c r="AT552" s="137"/>
      <c r="AU552" s="137"/>
      <c r="AV552" s="137"/>
      <c r="AW552" s="137"/>
      <c r="AX552" s="1"/>
      <c r="AY552" s="1"/>
      <c r="AZ552" s="1"/>
    </row>
    <row r="553" ht="31.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2"/>
      <c r="AF553" s="1"/>
      <c r="AG553" s="1"/>
      <c r="AH553" s="2"/>
      <c r="AI553" s="2"/>
      <c r="AJ553" s="136"/>
      <c r="AK553" s="137"/>
      <c r="AL553" s="137"/>
      <c r="AM553" s="137"/>
      <c r="AN553" s="137"/>
      <c r="AO553" s="137"/>
      <c r="AP553" s="137"/>
      <c r="AQ553" s="137"/>
      <c r="AR553" s="137"/>
      <c r="AS553" s="137"/>
      <c r="AT553" s="137"/>
      <c r="AU553" s="137"/>
      <c r="AV553" s="137"/>
      <c r="AW553" s="137"/>
      <c r="AX553" s="1"/>
      <c r="AY553" s="1"/>
      <c r="AZ553" s="1"/>
    </row>
    <row r="554" ht="31.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2"/>
      <c r="AF554" s="1"/>
      <c r="AG554" s="1"/>
      <c r="AH554" s="2"/>
      <c r="AI554" s="2"/>
      <c r="AJ554" s="136"/>
      <c r="AK554" s="137"/>
      <c r="AL554" s="137"/>
      <c r="AM554" s="137"/>
      <c r="AN554" s="137"/>
      <c r="AO554" s="137"/>
      <c r="AP554" s="137"/>
      <c r="AQ554" s="137"/>
      <c r="AR554" s="137"/>
      <c r="AS554" s="137"/>
      <c r="AT554" s="137"/>
      <c r="AU554" s="137"/>
      <c r="AV554" s="137"/>
      <c r="AW554" s="137"/>
      <c r="AX554" s="1"/>
      <c r="AY554" s="1"/>
      <c r="AZ554" s="1"/>
    </row>
    <row r="555" ht="31.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2"/>
      <c r="AF555" s="1"/>
      <c r="AG555" s="1"/>
      <c r="AH555" s="2"/>
      <c r="AI555" s="2"/>
      <c r="AJ555" s="136"/>
      <c r="AK555" s="137"/>
      <c r="AL555" s="137"/>
      <c r="AM555" s="137"/>
      <c r="AN555" s="137"/>
      <c r="AO555" s="137"/>
      <c r="AP555" s="137"/>
      <c r="AQ555" s="137"/>
      <c r="AR555" s="137"/>
      <c r="AS555" s="137"/>
      <c r="AT555" s="137"/>
      <c r="AU555" s="137"/>
      <c r="AV555" s="137"/>
      <c r="AW555" s="137"/>
      <c r="AX555" s="1"/>
      <c r="AY555" s="1"/>
      <c r="AZ555" s="1"/>
    </row>
    <row r="556" ht="31.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2"/>
      <c r="AF556" s="1"/>
      <c r="AG556" s="1"/>
      <c r="AH556" s="2"/>
      <c r="AI556" s="2"/>
      <c r="AJ556" s="136"/>
      <c r="AK556" s="137"/>
      <c r="AL556" s="137"/>
      <c r="AM556" s="137"/>
      <c r="AN556" s="137"/>
      <c r="AO556" s="137"/>
      <c r="AP556" s="137"/>
      <c r="AQ556" s="137"/>
      <c r="AR556" s="137"/>
      <c r="AS556" s="137"/>
      <c r="AT556" s="137"/>
      <c r="AU556" s="137"/>
      <c r="AV556" s="137"/>
      <c r="AW556" s="137"/>
      <c r="AX556" s="1"/>
      <c r="AY556" s="1"/>
      <c r="AZ556" s="1"/>
    </row>
    <row r="557" ht="31.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2"/>
      <c r="AF557" s="1"/>
      <c r="AG557" s="1"/>
      <c r="AH557" s="2"/>
      <c r="AI557" s="2"/>
      <c r="AJ557" s="136"/>
      <c r="AK557" s="137"/>
      <c r="AL557" s="137"/>
      <c r="AM557" s="137"/>
      <c r="AN557" s="137"/>
      <c r="AO557" s="137"/>
      <c r="AP557" s="137"/>
      <c r="AQ557" s="137"/>
      <c r="AR557" s="137"/>
      <c r="AS557" s="137"/>
      <c r="AT557" s="137"/>
      <c r="AU557" s="137"/>
      <c r="AV557" s="137"/>
      <c r="AW557" s="137"/>
      <c r="AX557" s="1"/>
      <c r="AY557" s="1"/>
      <c r="AZ557" s="1"/>
    </row>
    <row r="558" ht="31.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2"/>
      <c r="AF558" s="1"/>
      <c r="AG558" s="1"/>
      <c r="AH558" s="2"/>
      <c r="AI558" s="2"/>
      <c r="AJ558" s="136"/>
      <c r="AK558" s="137"/>
      <c r="AL558" s="137"/>
      <c r="AM558" s="137"/>
      <c r="AN558" s="137"/>
      <c r="AO558" s="137"/>
      <c r="AP558" s="137"/>
      <c r="AQ558" s="137"/>
      <c r="AR558" s="137"/>
      <c r="AS558" s="137"/>
      <c r="AT558" s="137"/>
      <c r="AU558" s="137"/>
      <c r="AV558" s="137"/>
      <c r="AW558" s="137"/>
      <c r="AX558" s="1"/>
      <c r="AY558" s="1"/>
      <c r="AZ558" s="1"/>
    </row>
    <row r="559" ht="31.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2"/>
      <c r="AF559" s="1"/>
      <c r="AG559" s="1"/>
      <c r="AH559" s="2"/>
      <c r="AI559" s="2"/>
      <c r="AJ559" s="136"/>
      <c r="AK559" s="137"/>
      <c r="AL559" s="137"/>
      <c r="AM559" s="137"/>
      <c r="AN559" s="137"/>
      <c r="AO559" s="137"/>
      <c r="AP559" s="137"/>
      <c r="AQ559" s="137"/>
      <c r="AR559" s="137"/>
      <c r="AS559" s="137"/>
      <c r="AT559" s="137"/>
      <c r="AU559" s="137"/>
      <c r="AV559" s="137"/>
      <c r="AW559" s="137"/>
      <c r="AX559" s="1"/>
      <c r="AY559" s="1"/>
      <c r="AZ559" s="1"/>
    </row>
    <row r="560" ht="31.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2"/>
      <c r="AF560" s="1"/>
      <c r="AG560" s="1"/>
      <c r="AH560" s="2"/>
      <c r="AI560" s="2"/>
      <c r="AJ560" s="136"/>
      <c r="AK560" s="137"/>
      <c r="AL560" s="137"/>
      <c r="AM560" s="137"/>
      <c r="AN560" s="137"/>
      <c r="AO560" s="137"/>
      <c r="AP560" s="137"/>
      <c r="AQ560" s="137"/>
      <c r="AR560" s="137"/>
      <c r="AS560" s="137"/>
      <c r="AT560" s="137"/>
      <c r="AU560" s="137"/>
      <c r="AV560" s="137"/>
      <c r="AW560" s="137"/>
      <c r="AX560" s="1"/>
      <c r="AY560" s="1"/>
      <c r="AZ560" s="1"/>
    </row>
    <row r="561" ht="31.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2"/>
      <c r="AF561" s="1"/>
      <c r="AG561" s="1"/>
      <c r="AH561" s="2"/>
      <c r="AI561" s="2"/>
      <c r="AJ561" s="136"/>
      <c r="AK561" s="137"/>
      <c r="AL561" s="137"/>
      <c r="AM561" s="137"/>
      <c r="AN561" s="137"/>
      <c r="AO561" s="137"/>
      <c r="AP561" s="137"/>
      <c r="AQ561" s="137"/>
      <c r="AR561" s="137"/>
      <c r="AS561" s="137"/>
      <c r="AT561" s="137"/>
      <c r="AU561" s="137"/>
      <c r="AV561" s="137"/>
      <c r="AW561" s="137"/>
      <c r="AX561" s="1"/>
      <c r="AY561" s="1"/>
      <c r="AZ561" s="1"/>
    </row>
    <row r="562" ht="31.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2"/>
      <c r="AF562" s="1"/>
      <c r="AG562" s="1"/>
      <c r="AH562" s="2"/>
      <c r="AI562" s="2"/>
      <c r="AJ562" s="136"/>
      <c r="AK562" s="137"/>
      <c r="AL562" s="137"/>
      <c r="AM562" s="137"/>
      <c r="AN562" s="137"/>
      <c r="AO562" s="137"/>
      <c r="AP562" s="137"/>
      <c r="AQ562" s="137"/>
      <c r="AR562" s="137"/>
      <c r="AS562" s="137"/>
      <c r="AT562" s="137"/>
      <c r="AU562" s="137"/>
      <c r="AV562" s="137"/>
      <c r="AW562" s="137"/>
      <c r="AX562" s="1"/>
      <c r="AY562" s="1"/>
      <c r="AZ562" s="1"/>
    </row>
    <row r="563" ht="31.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2"/>
      <c r="AF563" s="1"/>
      <c r="AG563" s="1"/>
      <c r="AH563" s="2"/>
      <c r="AI563" s="2"/>
      <c r="AJ563" s="136"/>
      <c r="AK563" s="137"/>
      <c r="AL563" s="137"/>
      <c r="AM563" s="137"/>
      <c r="AN563" s="137"/>
      <c r="AO563" s="137"/>
      <c r="AP563" s="137"/>
      <c r="AQ563" s="137"/>
      <c r="AR563" s="137"/>
      <c r="AS563" s="137"/>
      <c r="AT563" s="137"/>
      <c r="AU563" s="137"/>
      <c r="AV563" s="137"/>
      <c r="AW563" s="137"/>
      <c r="AX563" s="1"/>
      <c r="AY563" s="1"/>
      <c r="AZ563" s="1"/>
    </row>
    <row r="564" ht="31.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2"/>
      <c r="AF564" s="1"/>
      <c r="AG564" s="1"/>
      <c r="AH564" s="2"/>
      <c r="AI564" s="2"/>
      <c r="AJ564" s="136"/>
      <c r="AK564" s="137"/>
      <c r="AL564" s="137"/>
      <c r="AM564" s="137"/>
      <c r="AN564" s="137"/>
      <c r="AO564" s="137"/>
      <c r="AP564" s="137"/>
      <c r="AQ564" s="137"/>
      <c r="AR564" s="137"/>
      <c r="AS564" s="137"/>
      <c r="AT564" s="137"/>
      <c r="AU564" s="137"/>
      <c r="AV564" s="137"/>
      <c r="AW564" s="137"/>
      <c r="AX564" s="1"/>
      <c r="AY564" s="1"/>
      <c r="AZ564" s="1"/>
    </row>
    <row r="565" ht="31.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2"/>
      <c r="AF565" s="1"/>
      <c r="AG565" s="1"/>
      <c r="AH565" s="2"/>
      <c r="AI565" s="2"/>
      <c r="AJ565" s="136"/>
      <c r="AK565" s="137"/>
      <c r="AL565" s="137"/>
      <c r="AM565" s="137"/>
      <c r="AN565" s="137"/>
      <c r="AO565" s="137"/>
      <c r="AP565" s="137"/>
      <c r="AQ565" s="137"/>
      <c r="AR565" s="137"/>
      <c r="AS565" s="137"/>
      <c r="AT565" s="137"/>
      <c r="AU565" s="137"/>
      <c r="AV565" s="137"/>
      <c r="AW565" s="137"/>
      <c r="AX565" s="1"/>
      <c r="AY565" s="1"/>
      <c r="AZ565" s="1"/>
    </row>
    <row r="566" ht="31.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2"/>
      <c r="AF566" s="1"/>
      <c r="AG566" s="1"/>
      <c r="AH566" s="2"/>
      <c r="AI566" s="2"/>
      <c r="AJ566" s="136"/>
      <c r="AK566" s="137"/>
      <c r="AL566" s="137"/>
      <c r="AM566" s="137"/>
      <c r="AN566" s="137"/>
      <c r="AO566" s="137"/>
      <c r="AP566" s="137"/>
      <c r="AQ566" s="137"/>
      <c r="AR566" s="137"/>
      <c r="AS566" s="137"/>
      <c r="AT566" s="137"/>
      <c r="AU566" s="137"/>
      <c r="AV566" s="137"/>
      <c r="AW566" s="137"/>
      <c r="AX566" s="1"/>
      <c r="AY566" s="1"/>
      <c r="AZ566" s="1"/>
    </row>
    <row r="567" ht="31.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2"/>
      <c r="AF567" s="1"/>
      <c r="AG567" s="1"/>
      <c r="AH567" s="2"/>
      <c r="AI567" s="2"/>
      <c r="AJ567" s="136"/>
      <c r="AK567" s="137"/>
      <c r="AL567" s="137"/>
      <c r="AM567" s="137"/>
      <c r="AN567" s="137"/>
      <c r="AO567" s="137"/>
      <c r="AP567" s="137"/>
      <c r="AQ567" s="137"/>
      <c r="AR567" s="137"/>
      <c r="AS567" s="137"/>
      <c r="AT567" s="137"/>
      <c r="AU567" s="137"/>
      <c r="AV567" s="137"/>
      <c r="AW567" s="137"/>
      <c r="AX567" s="1"/>
      <c r="AY567" s="1"/>
      <c r="AZ567" s="1"/>
    </row>
    <row r="568" ht="31.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2"/>
      <c r="AF568" s="1"/>
      <c r="AG568" s="1"/>
      <c r="AH568" s="2"/>
      <c r="AI568" s="2"/>
      <c r="AJ568" s="136"/>
      <c r="AK568" s="137"/>
      <c r="AL568" s="137"/>
      <c r="AM568" s="137"/>
      <c r="AN568" s="137"/>
      <c r="AO568" s="137"/>
      <c r="AP568" s="137"/>
      <c r="AQ568" s="137"/>
      <c r="AR568" s="137"/>
      <c r="AS568" s="137"/>
      <c r="AT568" s="137"/>
      <c r="AU568" s="137"/>
      <c r="AV568" s="137"/>
      <c r="AW568" s="137"/>
      <c r="AX568" s="1"/>
      <c r="AY568" s="1"/>
      <c r="AZ568" s="1"/>
    </row>
    <row r="569" ht="31.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2"/>
      <c r="AF569" s="1"/>
      <c r="AG569" s="1"/>
      <c r="AH569" s="2"/>
      <c r="AI569" s="2"/>
      <c r="AJ569" s="136"/>
      <c r="AK569" s="137"/>
      <c r="AL569" s="137"/>
      <c r="AM569" s="137"/>
      <c r="AN569" s="137"/>
      <c r="AO569" s="137"/>
      <c r="AP569" s="137"/>
      <c r="AQ569" s="137"/>
      <c r="AR569" s="137"/>
      <c r="AS569" s="137"/>
      <c r="AT569" s="137"/>
      <c r="AU569" s="137"/>
      <c r="AV569" s="137"/>
      <c r="AW569" s="137"/>
      <c r="AX569" s="1"/>
      <c r="AY569" s="1"/>
      <c r="AZ569" s="1"/>
    </row>
    <row r="570" ht="31.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2"/>
      <c r="AF570" s="1"/>
      <c r="AG570" s="1"/>
      <c r="AH570" s="2"/>
      <c r="AI570" s="2"/>
      <c r="AJ570" s="136"/>
      <c r="AK570" s="137"/>
      <c r="AL570" s="137"/>
      <c r="AM570" s="137"/>
      <c r="AN570" s="137"/>
      <c r="AO570" s="137"/>
      <c r="AP570" s="137"/>
      <c r="AQ570" s="137"/>
      <c r="AR570" s="137"/>
      <c r="AS570" s="137"/>
      <c r="AT570" s="137"/>
      <c r="AU570" s="137"/>
      <c r="AV570" s="137"/>
      <c r="AW570" s="137"/>
      <c r="AX570" s="1"/>
      <c r="AY570" s="1"/>
      <c r="AZ570" s="1"/>
    </row>
    <row r="571" ht="31.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2"/>
      <c r="AF571" s="1"/>
      <c r="AG571" s="1"/>
      <c r="AH571" s="2"/>
      <c r="AI571" s="2"/>
      <c r="AJ571" s="136"/>
      <c r="AK571" s="137"/>
      <c r="AL571" s="137"/>
      <c r="AM571" s="137"/>
      <c r="AN571" s="137"/>
      <c r="AO571" s="137"/>
      <c r="AP571" s="137"/>
      <c r="AQ571" s="137"/>
      <c r="AR571" s="137"/>
      <c r="AS571" s="137"/>
      <c r="AT571" s="137"/>
      <c r="AU571" s="137"/>
      <c r="AV571" s="137"/>
      <c r="AW571" s="137"/>
      <c r="AX571" s="1"/>
      <c r="AY571" s="1"/>
      <c r="AZ571" s="1"/>
    </row>
    <row r="572" ht="31.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2"/>
      <c r="AF572" s="1"/>
      <c r="AG572" s="1"/>
      <c r="AH572" s="2"/>
      <c r="AI572" s="2"/>
      <c r="AJ572" s="136"/>
      <c r="AK572" s="137"/>
      <c r="AL572" s="137"/>
      <c r="AM572" s="137"/>
      <c r="AN572" s="137"/>
      <c r="AO572" s="137"/>
      <c r="AP572" s="137"/>
      <c r="AQ572" s="137"/>
      <c r="AR572" s="137"/>
      <c r="AS572" s="137"/>
      <c r="AT572" s="137"/>
      <c r="AU572" s="137"/>
      <c r="AV572" s="137"/>
      <c r="AW572" s="137"/>
      <c r="AX572" s="1"/>
      <c r="AY572" s="1"/>
      <c r="AZ572" s="1"/>
    </row>
    <row r="573" ht="31.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2"/>
      <c r="AF573" s="1"/>
      <c r="AG573" s="1"/>
      <c r="AH573" s="2"/>
      <c r="AI573" s="2"/>
      <c r="AJ573" s="136"/>
      <c r="AK573" s="137"/>
      <c r="AL573" s="137"/>
      <c r="AM573" s="137"/>
      <c r="AN573" s="137"/>
      <c r="AO573" s="137"/>
      <c r="AP573" s="137"/>
      <c r="AQ573" s="137"/>
      <c r="AR573" s="137"/>
      <c r="AS573" s="137"/>
      <c r="AT573" s="137"/>
      <c r="AU573" s="137"/>
      <c r="AV573" s="137"/>
      <c r="AW573" s="137"/>
      <c r="AX573" s="1"/>
      <c r="AY573" s="1"/>
      <c r="AZ573" s="1"/>
    </row>
    <row r="574" ht="31.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2"/>
      <c r="AF574" s="1"/>
      <c r="AG574" s="1"/>
      <c r="AH574" s="2"/>
      <c r="AI574" s="2"/>
      <c r="AJ574" s="136"/>
      <c r="AK574" s="137"/>
      <c r="AL574" s="137"/>
      <c r="AM574" s="137"/>
      <c r="AN574" s="137"/>
      <c r="AO574" s="137"/>
      <c r="AP574" s="137"/>
      <c r="AQ574" s="137"/>
      <c r="AR574" s="137"/>
      <c r="AS574" s="137"/>
      <c r="AT574" s="137"/>
      <c r="AU574" s="137"/>
      <c r="AV574" s="137"/>
      <c r="AW574" s="137"/>
      <c r="AX574" s="1"/>
      <c r="AY574" s="1"/>
      <c r="AZ574" s="1"/>
    </row>
    <row r="575" ht="31.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2"/>
      <c r="AF575" s="1"/>
      <c r="AG575" s="1"/>
      <c r="AH575" s="2"/>
      <c r="AI575" s="2"/>
      <c r="AJ575" s="136"/>
      <c r="AK575" s="137"/>
      <c r="AL575" s="137"/>
      <c r="AM575" s="137"/>
      <c r="AN575" s="137"/>
      <c r="AO575" s="137"/>
      <c r="AP575" s="137"/>
      <c r="AQ575" s="137"/>
      <c r="AR575" s="137"/>
      <c r="AS575" s="137"/>
      <c r="AT575" s="137"/>
      <c r="AU575" s="137"/>
      <c r="AV575" s="137"/>
      <c r="AW575" s="137"/>
      <c r="AX575" s="1"/>
      <c r="AY575" s="1"/>
      <c r="AZ575" s="1"/>
    </row>
    <row r="576" ht="31.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2"/>
      <c r="AF576" s="1"/>
      <c r="AG576" s="1"/>
      <c r="AH576" s="2"/>
      <c r="AI576" s="2"/>
      <c r="AJ576" s="136"/>
      <c r="AK576" s="137"/>
      <c r="AL576" s="137"/>
      <c r="AM576" s="137"/>
      <c r="AN576" s="137"/>
      <c r="AO576" s="137"/>
      <c r="AP576" s="137"/>
      <c r="AQ576" s="137"/>
      <c r="AR576" s="137"/>
      <c r="AS576" s="137"/>
      <c r="AT576" s="137"/>
      <c r="AU576" s="137"/>
      <c r="AV576" s="137"/>
      <c r="AW576" s="137"/>
      <c r="AX576" s="1"/>
      <c r="AY576" s="1"/>
      <c r="AZ576" s="1"/>
    </row>
    <row r="577" ht="31.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2"/>
      <c r="AF577" s="1"/>
      <c r="AG577" s="1"/>
      <c r="AH577" s="2"/>
      <c r="AI577" s="2"/>
      <c r="AJ577" s="136"/>
      <c r="AK577" s="137"/>
      <c r="AL577" s="137"/>
      <c r="AM577" s="137"/>
      <c r="AN577" s="137"/>
      <c r="AO577" s="137"/>
      <c r="AP577" s="137"/>
      <c r="AQ577" s="137"/>
      <c r="AR577" s="137"/>
      <c r="AS577" s="137"/>
      <c r="AT577" s="137"/>
      <c r="AU577" s="137"/>
      <c r="AV577" s="137"/>
      <c r="AW577" s="137"/>
      <c r="AX577" s="1"/>
      <c r="AY577" s="1"/>
      <c r="AZ577" s="1"/>
    </row>
    <row r="578" ht="31.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2"/>
      <c r="AF578" s="1"/>
      <c r="AG578" s="1"/>
      <c r="AH578" s="2"/>
      <c r="AI578" s="2"/>
      <c r="AJ578" s="136"/>
      <c r="AK578" s="137"/>
      <c r="AL578" s="137"/>
      <c r="AM578" s="137"/>
      <c r="AN578" s="137"/>
      <c r="AO578" s="137"/>
      <c r="AP578" s="137"/>
      <c r="AQ578" s="137"/>
      <c r="AR578" s="137"/>
      <c r="AS578" s="137"/>
      <c r="AT578" s="137"/>
      <c r="AU578" s="137"/>
      <c r="AV578" s="137"/>
      <c r="AW578" s="137"/>
      <c r="AX578" s="1"/>
      <c r="AY578" s="1"/>
      <c r="AZ578" s="1"/>
    </row>
    <row r="579" ht="31.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2"/>
      <c r="AF579" s="1"/>
      <c r="AG579" s="1"/>
      <c r="AH579" s="2"/>
      <c r="AI579" s="2"/>
      <c r="AJ579" s="136"/>
      <c r="AK579" s="137"/>
      <c r="AL579" s="137"/>
      <c r="AM579" s="137"/>
      <c r="AN579" s="137"/>
      <c r="AO579" s="137"/>
      <c r="AP579" s="137"/>
      <c r="AQ579" s="137"/>
      <c r="AR579" s="137"/>
      <c r="AS579" s="137"/>
      <c r="AT579" s="137"/>
      <c r="AU579" s="137"/>
      <c r="AV579" s="137"/>
      <c r="AW579" s="137"/>
      <c r="AX579" s="1"/>
      <c r="AY579" s="1"/>
      <c r="AZ579" s="1"/>
    </row>
    <row r="580" ht="31.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2"/>
      <c r="AF580" s="1"/>
      <c r="AG580" s="1"/>
      <c r="AH580" s="2"/>
      <c r="AI580" s="2"/>
      <c r="AJ580" s="136"/>
      <c r="AK580" s="137"/>
      <c r="AL580" s="137"/>
      <c r="AM580" s="137"/>
      <c r="AN580" s="137"/>
      <c r="AO580" s="137"/>
      <c r="AP580" s="137"/>
      <c r="AQ580" s="137"/>
      <c r="AR580" s="137"/>
      <c r="AS580" s="137"/>
      <c r="AT580" s="137"/>
      <c r="AU580" s="137"/>
      <c r="AV580" s="137"/>
      <c r="AW580" s="137"/>
      <c r="AX580" s="1"/>
      <c r="AY580" s="1"/>
      <c r="AZ580" s="1"/>
    </row>
    <row r="581" ht="31.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2"/>
      <c r="AF581" s="1"/>
      <c r="AG581" s="1"/>
      <c r="AH581" s="2"/>
      <c r="AI581" s="2"/>
      <c r="AJ581" s="136"/>
      <c r="AK581" s="137"/>
      <c r="AL581" s="137"/>
      <c r="AM581" s="137"/>
      <c r="AN581" s="137"/>
      <c r="AO581" s="137"/>
      <c r="AP581" s="137"/>
      <c r="AQ581" s="137"/>
      <c r="AR581" s="137"/>
      <c r="AS581" s="137"/>
      <c r="AT581" s="137"/>
      <c r="AU581" s="137"/>
      <c r="AV581" s="137"/>
      <c r="AW581" s="137"/>
      <c r="AX581" s="1"/>
      <c r="AY581" s="1"/>
      <c r="AZ581" s="1"/>
    </row>
    <row r="582" ht="31.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2"/>
      <c r="AF582" s="1"/>
      <c r="AG582" s="1"/>
      <c r="AH582" s="2"/>
      <c r="AI582" s="2"/>
      <c r="AJ582" s="136"/>
      <c r="AK582" s="137"/>
      <c r="AL582" s="137"/>
      <c r="AM582" s="137"/>
      <c r="AN582" s="137"/>
      <c r="AO582" s="137"/>
      <c r="AP582" s="137"/>
      <c r="AQ582" s="137"/>
      <c r="AR582" s="137"/>
      <c r="AS582" s="137"/>
      <c r="AT582" s="137"/>
      <c r="AU582" s="137"/>
      <c r="AV582" s="137"/>
      <c r="AW582" s="137"/>
      <c r="AX582" s="1"/>
      <c r="AY582" s="1"/>
      <c r="AZ582" s="1"/>
    </row>
    <row r="583" ht="31.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2"/>
      <c r="AF583" s="1"/>
      <c r="AG583" s="1"/>
      <c r="AH583" s="2"/>
      <c r="AI583" s="2"/>
      <c r="AJ583" s="136"/>
      <c r="AK583" s="137"/>
      <c r="AL583" s="137"/>
      <c r="AM583" s="137"/>
      <c r="AN583" s="137"/>
      <c r="AO583" s="137"/>
      <c r="AP583" s="137"/>
      <c r="AQ583" s="137"/>
      <c r="AR583" s="137"/>
      <c r="AS583" s="137"/>
      <c r="AT583" s="137"/>
      <c r="AU583" s="137"/>
      <c r="AV583" s="137"/>
      <c r="AW583" s="137"/>
      <c r="AX583" s="1"/>
      <c r="AY583" s="1"/>
      <c r="AZ583" s="1"/>
    </row>
    <row r="584" ht="31.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2"/>
      <c r="AF584" s="1"/>
      <c r="AG584" s="1"/>
      <c r="AH584" s="2"/>
      <c r="AI584" s="2"/>
      <c r="AJ584" s="136"/>
      <c r="AK584" s="137"/>
      <c r="AL584" s="137"/>
      <c r="AM584" s="137"/>
      <c r="AN584" s="137"/>
      <c r="AO584" s="137"/>
      <c r="AP584" s="137"/>
      <c r="AQ584" s="137"/>
      <c r="AR584" s="137"/>
      <c r="AS584" s="137"/>
      <c r="AT584" s="137"/>
      <c r="AU584" s="137"/>
      <c r="AV584" s="137"/>
      <c r="AW584" s="137"/>
      <c r="AX584" s="1"/>
      <c r="AY584" s="1"/>
      <c r="AZ584" s="1"/>
    </row>
    <row r="585" ht="31.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2"/>
      <c r="AF585" s="1"/>
      <c r="AG585" s="1"/>
      <c r="AH585" s="2"/>
      <c r="AI585" s="2"/>
      <c r="AJ585" s="136"/>
      <c r="AK585" s="137"/>
      <c r="AL585" s="137"/>
      <c r="AM585" s="137"/>
      <c r="AN585" s="137"/>
      <c r="AO585" s="137"/>
      <c r="AP585" s="137"/>
      <c r="AQ585" s="137"/>
      <c r="AR585" s="137"/>
      <c r="AS585" s="137"/>
      <c r="AT585" s="137"/>
      <c r="AU585" s="137"/>
      <c r="AV585" s="137"/>
      <c r="AW585" s="137"/>
      <c r="AX585" s="1"/>
      <c r="AY585" s="1"/>
      <c r="AZ585" s="1"/>
    </row>
    <row r="586" ht="31.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2"/>
      <c r="AF586" s="1"/>
      <c r="AG586" s="1"/>
      <c r="AH586" s="2"/>
      <c r="AI586" s="2"/>
      <c r="AJ586" s="136"/>
      <c r="AK586" s="137"/>
      <c r="AL586" s="137"/>
      <c r="AM586" s="137"/>
      <c r="AN586" s="137"/>
      <c r="AO586" s="137"/>
      <c r="AP586" s="137"/>
      <c r="AQ586" s="137"/>
      <c r="AR586" s="137"/>
      <c r="AS586" s="137"/>
      <c r="AT586" s="137"/>
      <c r="AU586" s="137"/>
      <c r="AV586" s="137"/>
      <c r="AW586" s="137"/>
      <c r="AX586" s="1"/>
      <c r="AY586" s="1"/>
      <c r="AZ586" s="1"/>
    </row>
    <row r="587" ht="31.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2"/>
      <c r="AF587" s="1"/>
      <c r="AG587" s="1"/>
      <c r="AH587" s="2"/>
      <c r="AI587" s="2"/>
      <c r="AJ587" s="136"/>
      <c r="AK587" s="137"/>
      <c r="AL587" s="137"/>
      <c r="AM587" s="137"/>
      <c r="AN587" s="137"/>
      <c r="AO587" s="137"/>
      <c r="AP587" s="137"/>
      <c r="AQ587" s="137"/>
      <c r="AR587" s="137"/>
      <c r="AS587" s="137"/>
      <c r="AT587" s="137"/>
      <c r="AU587" s="137"/>
      <c r="AV587" s="137"/>
      <c r="AW587" s="137"/>
      <c r="AX587" s="1"/>
      <c r="AY587" s="1"/>
      <c r="AZ587" s="1"/>
    </row>
    <row r="588" ht="31.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2"/>
      <c r="AF588" s="1"/>
      <c r="AG588" s="1"/>
      <c r="AH588" s="2"/>
      <c r="AI588" s="2"/>
      <c r="AJ588" s="136"/>
      <c r="AK588" s="137"/>
      <c r="AL588" s="137"/>
      <c r="AM588" s="137"/>
      <c r="AN588" s="137"/>
      <c r="AO588" s="137"/>
      <c r="AP588" s="137"/>
      <c r="AQ588" s="137"/>
      <c r="AR588" s="137"/>
      <c r="AS588" s="137"/>
      <c r="AT588" s="137"/>
      <c r="AU588" s="137"/>
      <c r="AV588" s="137"/>
      <c r="AW588" s="137"/>
      <c r="AX588" s="1"/>
      <c r="AY588" s="1"/>
      <c r="AZ588" s="1"/>
    </row>
    <row r="589" ht="31.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2"/>
      <c r="AF589" s="1"/>
      <c r="AG589" s="1"/>
      <c r="AH589" s="2"/>
      <c r="AI589" s="2"/>
      <c r="AJ589" s="136"/>
      <c r="AK589" s="137"/>
      <c r="AL589" s="137"/>
      <c r="AM589" s="137"/>
      <c r="AN589" s="137"/>
      <c r="AO589" s="137"/>
      <c r="AP589" s="137"/>
      <c r="AQ589" s="137"/>
      <c r="AR589" s="137"/>
      <c r="AS589" s="137"/>
      <c r="AT589" s="137"/>
      <c r="AU589" s="137"/>
      <c r="AV589" s="137"/>
      <c r="AW589" s="137"/>
      <c r="AX589" s="1"/>
      <c r="AY589" s="1"/>
      <c r="AZ589" s="1"/>
    </row>
    <row r="590" ht="31.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2"/>
      <c r="AF590" s="1"/>
      <c r="AG590" s="1"/>
      <c r="AH590" s="2"/>
      <c r="AI590" s="2"/>
      <c r="AJ590" s="136"/>
      <c r="AK590" s="137"/>
      <c r="AL590" s="137"/>
      <c r="AM590" s="137"/>
      <c r="AN590" s="137"/>
      <c r="AO590" s="137"/>
      <c r="AP590" s="137"/>
      <c r="AQ590" s="137"/>
      <c r="AR590" s="137"/>
      <c r="AS590" s="137"/>
      <c r="AT590" s="137"/>
      <c r="AU590" s="137"/>
      <c r="AV590" s="137"/>
      <c r="AW590" s="137"/>
      <c r="AX590" s="1"/>
      <c r="AY590" s="1"/>
      <c r="AZ590" s="1"/>
    </row>
    <row r="591" ht="31.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2"/>
      <c r="AF591" s="1"/>
      <c r="AG591" s="1"/>
      <c r="AH591" s="2"/>
      <c r="AI591" s="2"/>
      <c r="AJ591" s="136"/>
      <c r="AK591" s="137"/>
      <c r="AL591" s="137"/>
      <c r="AM591" s="137"/>
      <c r="AN591" s="137"/>
      <c r="AO591" s="137"/>
      <c r="AP591" s="137"/>
      <c r="AQ591" s="137"/>
      <c r="AR591" s="137"/>
      <c r="AS591" s="137"/>
      <c r="AT591" s="137"/>
      <c r="AU591" s="137"/>
      <c r="AV591" s="137"/>
      <c r="AW591" s="137"/>
      <c r="AX591" s="1"/>
      <c r="AY591" s="1"/>
      <c r="AZ591" s="1"/>
    </row>
    <row r="592" ht="31.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2"/>
      <c r="AF592" s="1"/>
      <c r="AG592" s="1"/>
      <c r="AH592" s="2"/>
      <c r="AI592" s="2"/>
      <c r="AJ592" s="136"/>
      <c r="AK592" s="137"/>
      <c r="AL592" s="137"/>
      <c r="AM592" s="137"/>
      <c r="AN592" s="137"/>
      <c r="AO592" s="137"/>
      <c r="AP592" s="137"/>
      <c r="AQ592" s="137"/>
      <c r="AR592" s="137"/>
      <c r="AS592" s="137"/>
      <c r="AT592" s="137"/>
      <c r="AU592" s="137"/>
      <c r="AV592" s="137"/>
      <c r="AW592" s="137"/>
      <c r="AX592" s="1"/>
      <c r="AY592" s="1"/>
      <c r="AZ592" s="1"/>
    </row>
    <row r="593" ht="31.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2"/>
      <c r="AF593" s="1"/>
      <c r="AG593" s="1"/>
      <c r="AH593" s="2"/>
      <c r="AI593" s="2"/>
      <c r="AJ593" s="136"/>
      <c r="AK593" s="137"/>
      <c r="AL593" s="137"/>
      <c r="AM593" s="137"/>
      <c r="AN593" s="137"/>
      <c r="AO593" s="137"/>
      <c r="AP593" s="137"/>
      <c r="AQ593" s="137"/>
      <c r="AR593" s="137"/>
      <c r="AS593" s="137"/>
      <c r="AT593" s="137"/>
      <c r="AU593" s="137"/>
      <c r="AV593" s="137"/>
      <c r="AW593" s="137"/>
      <c r="AX593" s="1"/>
      <c r="AY593" s="1"/>
      <c r="AZ593" s="1"/>
    </row>
    <row r="594" ht="31.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2"/>
      <c r="AF594" s="1"/>
      <c r="AG594" s="1"/>
      <c r="AH594" s="2"/>
      <c r="AI594" s="2"/>
      <c r="AJ594" s="136"/>
      <c r="AK594" s="137"/>
      <c r="AL594" s="137"/>
      <c r="AM594" s="137"/>
      <c r="AN594" s="137"/>
      <c r="AO594" s="137"/>
      <c r="AP594" s="137"/>
      <c r="AQ594" s="137"/>
      <c r="AR594" s="137"/>
      <c r="AS594" s="137"/>
      <c r="AT594" s="137"/>
      <c r="AU594" s="137"/>
      <c r="AV594" s="137"/>
      <c r="AW594" s="137"/>
      <c r="AX594" s="1"/>
      <c r="AY594" s="1"/>
      <c r="AZ594" s="1"/>
    </row>
    <row r="595" ht="31.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2"/>
      <c r="AF595" s="1"/>
      <c r="AG595" s="1"/>
      <c r="AH595" s="2"/>
      <c r="AI595" s="2"/>
      <c r="AJ595" s="136"/>
      <c r="AK595" s="137"/>
      <c r="AL595" s="137"/>
      <c r="AM595" s="137"/>
      <c r="AN595" s="137"/>
      <c r="AO595" s="137"/>
      <c r="AP595" s="137"/>
      <c r="AQ595" s="137"/>
      <c r="AR595" s="137"/>
      <c r="AS595" s="137"/>
      <c r="AT595" s="137"/>
      <c r="AU595" s="137"/>
      <c r="AV595" s="137"/>
      <c r="AW595" s="137"/>
      <c r="AX595" s="1"/>
      <c r="AY595" s="1"/>
      <c r="AZ595" s="1"/>
    </row>
    <row r="596" ht="31.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2"/>
      <c r="AF596" s="1"/>
      <c r="AG596" s="1"/>
      <c r="AH596" s="2"/>
      <c r="AI596" s="2"/>
      <c r="AJ596" s="136"/>
      <c r="AK596" s="137"/>
      <c r="AL596" s="137"/>
      <c r="AM596" s="137"/>
      <c r="AN596" s="137"/>
      <c r="AO596" s="137"/>
      <c r="AP596" s="137"/>
      <c r="AQ596" s="137"/>
      <c r="AR596" s="137"/>
      <c r="AS596" s="137"/>
      <c r="AT596" s="137"/>
      <c r="AU596" s="137"/>
      <c r="AV596" s="137"/>
      <c r="AW596" s="137"/>
      <c r="AX596" s="1"/>
      <c r="AY596" s="1"/>
      <c r="AZ596" s="1"/>
    </row>
    <row r="597" ht="31.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2"/>
      <c r="AF597" s="1"/>
      <c r="AG597" s="1"/>
      <c r="AH597" s="2"/>
      <c r="AI597" s="2"/>
      <c r="AJ597" s="136"/>
      <c r="AK597" s="137"/>
      <c r="AL597" s="137"/>
      <c r="AM597" s="137"/>
      <c r="AN597" s="137"/>
      <c r="AO597" s="137"/>
      <c r="AP597" s="137"/>
      <c r="AQ597" s="137"/>
      <c r="AR597" s="137"/>
      <c r="AS597" s="137"/>
      <c r="AT597" s="137"/>
      <c r="AU597" s="137"/>
      <c r="AV597" s="137"/>
      <c r="AW597" s="137"/>
      <c r="AX597" s="1"/>
      <c r="AY597" s="1"/>
      <c r="AZ597" s="1"/>
    </row>
    <row r="598" ht="31.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2"/>
      <c r="AF598" s="1"/>
      <c r="AG598" s="1"/>
      <c r="AH598" s="2"/>
      <c r="AI598" s="2"/>
      <c r="AJ598" s="136"/>
      <c r="AK598" s="137"/>
      <c r="AL598" s="137"/>
      <c r="AM598" s="137"/>
      <c r="AN598" s="137"/>
      <c r="AO598" s="137"/>
      <c r="AP598" s="137"/>
      <c r="AQ598" s="137"/>
      <c r="AR598" s="137"/>
      <c r="AS598" s="137"/>
      <c r="AT598" s="137"/>
      <c r="AU598" s="137"/>
      <c r="AV598" s="137"/>
      <c r="AW598" s="137"/>
      <c r="AX598" s="1"/>
      <c r="AY598" s="1"/>
      <c r="AZ598" s="1"/>
    </row>
    <row r="599" ht="31.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2"/>
      <c r="AF599" s="1"/>
      <c r="AG599" s="1"/>
      <c r="AH599" s="2"/>
      <c r="AI599" s="2"/>
      <c r="AJ599" s="136"/>
      <c r="AK599" s="137"/>
      <c r="AL599" s="137"/>
      <c r="AM599" s="137"/>
      <c r="AN599" s="137"/>
      <c r="AO599" s="137"/>
      <c r="AP599" s="137"/>
      <c r="AQ599" s="137"/>
      <c r="AR599" s="137"/>
      <c r="AS599" s="137"/>
      <c r="AT599" s="137"/>
      <c r="AU599" s="137"/>
      <c r="AV599" s="137"/>
      <c r="AW599" s="137"/>
      <c r="AX599" s="1"/>
      <c r="AY599" s="1"/>
      <c r="AZ599" s="1"/>
    </row>
    <row r="600" ht="31.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2"/>
      <c r="AF600" s="1"/>
      <c r="AG600" s="1"/>
      <c r="AH600" s="2"/>
      <c r="AI600" s="2"/>
      <c r="AJ600" s="136"/>
      <c r="AK600" s="137"/>
      <c r="AL600" s="137"/>
      <c r="AM600" s="137"/>
      <c r="AN600" s="137"/>
      <c r="AO600" s="137"/>
      <c r="AP600" s="137"/>
      <c r="AQ600" s="137"/>
      <c r="AR600" s="137"/>
      <c r="AS600" s="137"/>
      <c r="AT600" s="137"/>
      <c r="AU600" s="137"/>
      <c r="AV600" s="137"/>
      <c r="AW600" s="137"/>
      <c r="AX600" s="1"/>
      <c r="AY600" s="1"/>
      <c r="AZ600" s="1"/>
    </row>
    <row r="601" ht="31.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2"/>
      <c r="AF601" s="1"/>
      <c r="AG601" s="1"/>
      <c r="AH601" s="2"/>
      <c r="AI601" s="2"/>
      <c r="AJ601" s="136"/>
      <c r="AK601" s="137"/>
      <c r="AL601" s="137"/>
      <c r="AM601" s="137"/>
      <c r="AN601" s="137"/>
      <c r="AO601" s="137"/>
      <c r="AP601" s="137"/>
      <c r="AQ601" s="137"/>
      <c r="AR601" s="137"/>
      <c r="AS601" s="137"/>
      <c r="AT601" s="137"/>
      <c r="AU601" s="137"/>
      <c r="AV601" s="137"/>
      <c r="AW601" s="137"/>
      <c r="AX601" s="1"/>
      <c r="AY601" s="1"/>
      <c r="AZ601" s="1"/>
    </row>
    <row r="602" ht="31.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2"/>
      <c r="AF602" s="1"/>
      <c r="AG602" s="1"/>
      <c r="AH602" s="2"/>
      <c r="AI602" s="2"/>
      <c r="AJ602" s="136"/>
      <c r="AK602" s="137"/>
      <c r="AL602" s="137"/>
      <c r="AM602" s="137"/>
      <c r="AN602" s="137"/>
      <c r="AO602" s="137"/>
      <c r="AP602" s="137"/>
      <c r="AQ602" s="137"/>
      <c r="AR602" s="137"/>
      <c r="AS602" s="137"/>
      <c r="AT602" s="137"/>
      <c r="AU602" s="137"/>
      <c r="AV602" s="137"/>
      <c r="AW602" s="137"/>
      <c r="AX602" s="1"/>
      <c r="AY602" s="1"/>
      <c r="AZ602" s="1"/>
    </row>
    <row r="603" ht="31.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2"/>
      <c r="AF603" s="1"/>
      <c r="AG603" s="1"/>
      <c r="AH603" s="2"/>
      <c r="AI603" s="2"/>
      <c r="AJ603" s="136"/>
      <c r="AK603" s="137"/>
      <c r="AL603" s="137"/>
      <c r="AM603" s="137"/>
      <c r="AN603" s="137"/>
      <c r="AO603" s="137"/>
      <c r="AP603" s="137"/>
      <c r="AQ603" s="137"/>
      <c r="AR603" s="137"/>
      <c r="AS603" s="137"/>
      <c r="AT603" s="137"/>
      <c r="AU603" s="137"/>
      <c r="AV603" s="137"/>
      <c r="AW603" s="137"/>
      <c r="AX603" s="1"/>
      <c r="AY603" s="1"/>
      <c r="AZ603" s="1"/>
    </row>
    <row r="604" ht="31.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2"/>
      <c r="AF604" s="1"/>
      <c r="AG604" s="1"/>
      <c r="AH604" s="2"/>
      <c r="AI604" s="2"/>
      <c r="AJ604" s="136"/>
      <c r="AK604" s="137"/>
      <c r="AL604" s="137"/>
      <c r="AM604" s="137"/>
      <c r="AN604" s="137"/>
      <c r="AO604" s="137"/>
      <c r="AP604" s="137"/>
      <c r="AQ604" s="137"/>
      <c r="AR604" s="137"/>
      <c r="AS604" s="137"/>
      <c r="AT604" s="137"/>
      <c r="AU604" s="137"/>
      <c r="AV604" s="137"/>
      <c r="AW604" s="137"/>
      <c r="AX604" s="1"/>
      <c r="AY604" s="1"/>
      <c r="AZ604" s="1"/>
    </row>
    <row r="605" ht="31.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2"/>
      <c r="AF605" s="1"/>
      <c r="AG605" s="1"/>
      <c r="AH605" s="2"/>
      <c r="AI605" s="2"/>
      <c r="AJ605" s="136"/>
      <c r="AK605" s="137"/>
      <c r="AL605" s="137"/>
      <c r="AM605" s="137"/>
      <c r="AN605" s="137"/>
      <c r="AO605" s="137"/>
      <c r="AP605" s="137"/>
      <c r="AQ605" s="137"/>
      <c r="AR605" s="137"/>
      <c r="AS605" s="137"/>
      <c r="AT605" s="137"/>
      <c r="AU605" s="137"/>
      <c r="AV605" s="137"/>
      <c r="AW605" s="137"/>
      <c r="AX605" s="1"/>
      <c r="AY605" s="1"/>
      <c r="AZ605" s="1"/>
    </row>
    <row r="606" ht="31.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2"/>
      <c r="AF606" s="1"/>
      <c r="AG606" s="1"/>
      <c r="AH606" s="2"/>
      <c r="AI606" s="2"/>
      <c r="AJ606" s="136"/>
      <c r="AK606" s="137"/>
      <c r="AL606" s="137"/>
      <c r="AM606" s="137"/>
      <c r="AN606" s="137"/>
      <c r="AO606" s="137"/>
      <c r="AP606" s="137"/>
      <c r="AQ606" s="137"/>
      <c r="AR606" s="137"/>
      <c r="AS606" s="137"/>
      <c r="AT606" s="137"/>
      <c r="AU606" s="137"/>
      <c r="AV606" s="137"/>
      <c r="AW606" s="137"/>
      <c r="AX606" s="1"/>
      <c r="AY606" s="1"/>
      <c r="AZ606" s="1"/>
    </row>
    <row r="607" ht="31.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2"/>
      <c r="AF607" s="1"/>
      <c r="AG607" s="1"/>
      <c r="AH607" s="2"/>
      <c r="AI607" s="2"/>
      <c r="AJ607" s="136"/>
      <c r="AK607" s="137"/>
      <c r="AL607" s="137"/>
      <c r="AM607" s="137"/>
      <c r="AN607" s="137"/>
      <c r="AO607" s="137"/>
      <c r="AP607" s="137"/>
      <c r="AQ607" s="137"/>
      <c r="AR607" s="137"/>
      <c r="AS607" s="137"/>
      <c r="AT607" s="137"/>
      <c r="AU607" s="137"/>
      <c r="AV607" s="137"/>
      <c r="AW607" s="137"/>
      <c r="AX607" s="1"/>
      <c r="AY607" s="1"/>
      <c r="AZ607" s="1"/>
    </row>
    <row r="608" ht="31.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2"/>
      <c r="AF608" s="1"/>
      <c r="AG608" s="1"/>
      <c r="AH608" s="2"/>
      <c r="AI608" s="2"/>
      <c r="AJ608" s="136"/>
      <c r="AK608" s="137"/>
      <c r="AL608" s="137"/>
      <c r="AM608" s="137"/>
      <c r="AN608" s="137"/>
      <c r="AO608" s="137"/>
      <c r="AP608" s="137"/>
      <c r="AQ608" s="137"/>
      <c r="AR608" s="137"/>
      <c r="AS608" s="137"/>
      <c r="AT608" s="137"/>
      <c r="AU608" s="137"/>
      <c r="AV608" s="137"/>
      <c r="AW608" s="137"/>
      <c r="AX608" s="1"/>
      <c r="AY608" s="1"/>
      <c r="AZ608" s="1"/>
    </row>
    <row r="609" ht="31.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2"/>
      <c r="AF609" s="1"/>
      <c r="AG609" s="1"/>
      <c r="AH609" s="2"/>
      <c r="AI609" s="2"/>
      <c r="AJ609" s="136"/>
      <c r="AK609" s="137"/>
      <c r="AL609" s="137"/>
      <c r="AM609" s="137"/>
      <c r="AN609" s="137"/>
      <c r="AO609" s="137"/>
      <c r="AP609" s="137"/>
      <c r="AQ609" s="137"/>
      <c r="AR609" s="137"/>
      <c r="AS609" s="137"/>
      <c r="AT609" s="137"/>
      <c r="AU609" s="137"/>
      <c r="AV609" s="137"/>
      <c r="AW609" s="137"/>
      <c r="AX609" s="1"/>
      <c r="AY609" s="1"/>
      <c r="AZ609" s="1"/>
    </row>
    <row r="610" ht="31.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2"/>
      <c r="AF610" s="1"/>
      <c r="AG610" s="1"/>
      <c r="AH610" s="2"/>
      <c r="AI610" s="2"/>
      <c r="AJ610" s="136"/>
      <c r="AK610" s="137"/>
      <c r="AL610" s="137"/>
      <c r="AM610" s="137"/>
      <c r="AN610" s="137"/>
      <c r="AO610" s="137"/>
      <c r="AP610" s="137"/>
      <c r="AQ610" s="137"/>
      <c r="AR610" s="137"/>
      <c r="AS610" s="137"/>
      <c r="AT610" s="137"/>
      <c r="AU610" s="137"/>
      <c r="AV610" s="137"/>
      <c r="AW610" s="137"/>
      <c r="AX610" s="1"/>
      <c r="AY610" s="1"/>
      <c r="AZ610" s="1"/>
    </row>
    <row r="611" ht="31.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2"/>
      <c r="AF611" s="1"/>
      <c r="AG611" s="1"/>
      <c r="AH611" s="2"/>
      <c r="AI611" s="2"/>
      <c r="AJ611" s="136"/>
      <c r="AK611" s="137"/>
      <c r="AL611" s="137"/>
      <c r="AM611" s="137"/>
      <c r="AN611" s="137"/>
      <c r="AO611" s="137"/>
      <c r="AP611" s="137"/>
      <c r="AQ611" s="137"/>
      <c r="AR611" s="137"/>
      <c r="AS611" s="137"/>
      <c r="AT611" s="137"/>
      <c r="AU611" s="137"/>
      <c r="AV611" s="137"/>
      <c r="AW611" s="137"/>
      <c r="AX611" s="1"/>
      <c r="AY611" s="1"/>
      <c r="AZ611" s="1"/>
    </row>
    <row r="612" ht="31.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2"/>
      <c r="AF612" s="1"/>
      <c r="AG612" s="1"/>
      <c r="AH612" s="2"/>
      <c r="AI612" s="2"/>
      <c r="AJ612" s="136"/>
      <c r="AK612" s="137"/>
      <c r="AL612" s="137"/>
      <c r="AM612" s="137"/>
      <c r="AN612" s="137"/>
      <c r="AO612" s="137"/>
      <c r="AP612" s="137"/>
      <c r="AQ612" s="137"/>
      <c r="AR612" s="137"/>
      <c r="AS612" s="137"/>
      <c r="AT612" s="137"/>
      <c r="AU612" s="137"/>
      <c r="AV612" s="137"/>
      <c r="AW612" s="137"/>
      <c r="AX612" s="1"/>
      <c r="AY612" s="1"/>
      <c r="AZ612" s="1"/>
    </row>
    <row r="613" ht="31.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2"/>
      <c r="AF613" s="1"/>
      <c r="AG613" s="1"/>
      <c r="AH613" s="2"/>
      <c r="AI613" s="2"/>
      <c r="AJ613" s="136"/>
      <c r="AK613" s="137"/>
      <c r="AL613" s="137"/>
      <c r="AM613" s="137"/>
      <c r="AN613" s="137"/>
      <c r="AO613" s="137"/>
      <c r="AP613" s="137"/>
      <c r="AQ613" s="137"/>
      <c r="AR613" s="137"/>
      <c r="AS613" s="137"/>
      <c r="AT613" s="137"/>
      <c r="AU613" s="137"/>
      <c r="AV613" s="137"/>
      <c r="AW613" s="137"/>
      <c r="AX613" s="1"/>
      <c r="AY613" s="1"/>
      <c r="AZ613" s="1"/>
    </row>
    <row r="614" ht="31.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2"/>
      <c r="AF614" s="1"/>
      <c r="AG614" s="1"/>
      <c r="AH614" s="2"/>
      <c r="AI614" s="2"/>
      <c r="AJ614" s="136"/>
      <c r="AK614" s="137"/>
      <c r="AL614" s="137"/>
      <c r="AM614" s="137"/>
      <c r="AN614" s="137"/>
      <c r="AO614" s="137"/>
      <c r="AP614" s="137"/>
      <c r="AQ614" s="137"/>
      <c r="AR614" s="137"/>
      <c r="AS614" s="137"/>
      <c r="AT614" s="137"/>
      <c r="AU614" s="137"/>
      <c r="AV614" s="137"/>
      <c r="AW614" s="137"/>
      <c r="AX614" s="1"/>
      <c r="AY614" s="1"/>
      <c r="AZ614" s="1"/>
    </row>
    <row r="615" ht="31.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2"/>
      <c r="AF615" s="1"/>
      <c r="AG615" s="1"/>
      <c r="AH615" s="2"/>
      <c r="AI615" s="2"/>
      <c r="AJ615" s="136"/>
      <c r="AK615" s="137"/>
      <c r="AL615" s="137"/>
      <c r="AM615" s="137"/>
      <c r="AN615" s="137"/>
      <c r="AO615" s="137"/>
      <c r="AP615" s="137"/>
      <c r="AQ615" s="137"/>
      <c r="AR615" s="137"/>
      <c r="AS615" s="137"/>
      <c r="AT615" s="137"/>
      <c r="AU615" s="137"/>
      <c r="AV615" s="137"/>
      <c r="AW615" s="137"/>
      <c r="AX615" s="1"/>
      <c r="AY615" s="1"/>
      <c r="AZ615" s="1"/>
    </row>
    <row r="616" ht="31.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2"/>
      <c r="AF616" s="1"/>
      <c r="AG616" s="1"/>
      <c r="AH616" s="2"/>
      <c r="AI616" s="2"/>
      <c r="AJ616" s="136"/>
      <c r="AK616" s="137"/>
      <c r="AL616" s="137"/>
      <c r="AM616" s="137"/>
      <c r="AN616" s="137"/>
      <c r="AO616" s="137"/>
      <c r="AP616" s="137"/>
      <c r="AQ616" s="137"/>
      <c r="AR616" s="137"/>
      <c r="AS616" s="137"/>
      <c r="AT616" s="137"/>
      <c r="AU616" s="137"/>
      <c r="AV616" s="137"/>
      <c r="AW616" s="137"/>
      <c r="AX616" s="1"/>
      <c r="AY616" s="1"/>
      <c r="AZ616" s="1"/>
    </row>
    <row r="617" ht="31.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2"/>
      <c r="AF617" s="1"/>
      <c r="AG617" s="1"/>
      <c r="AH617" s="2"/>
      <c r="AI617" s="2"/>
      <c r="AJ617" s="136"/>
      <c r="AK617" s="137"/>
      <c r="AL617" s="137"/>
      <c r="AM617" s="137"/>
      <c r="AN617" s="137"/>
      <c r="AO617" s="137"/>
      <c r="AP617" s="137"/>
      <c r="AQ617" s="137"/>
      <c r="AR617" s="137"/>
      <c r="AS617" s="137"/>
      <c r="AT617" s="137"/>
      <c r="AU617" s="137"/>
      <c r="AV617" s="137"/>
      <c r="AW617" s="137"/>
      <c r="AX617" s="1"/>
      <c r="AY617" s="1"/>
      <c r="AZ617" s="1"/>
    </row>
    <row r="618" ht="31.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2"/>
      <c r="AF618" s="1"/>
      <c r="AG618" s="1"/>
      <c r="AH618" s="2"/>
      <c r="AI618" s="2"/>
      <c r="AJ618" s="136"/>
      <c r="AK618" s="137"/>
      <c r="AL618" s="137"/>
      <c r="AM618" s="137"/>
      <c r="AN618" s="137"/>
      <c r="AO618" s="137"/>
      <c r="AP618" s="137"/>
      <c r="AQ618" s="137"/>
      <c r="AR618" s="137"/>
      <c r="AS618" s="137"/>
      <c r="AT618" s="137"/>
      <c r="AU618" s="137"/>
      <c r="AV618" s="137"/>
      <c r="AW618" s="137"/>
      <c r="AX618" s="1"/>
      <c r="AY618" s="1"/>
      <c r="AZ618" s="1"/>
    </row>
    <row r="619" ht="31.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2"/>
      <c r="AF619" s="1"/>
      <c r="AG619" s="1"/>
      <c r="AH619" s="2"/>
      <c r="AI619" s="2"/>
      <c r="AJ619" s="136"/>
      <c r="AK619" s="137"/>
      <c r="AL619" s="137"/>
      <c r="AM619" s="137"/>
      <c r="AN619" s="137"/>
      <c r="AO619" s="137"/>
      <c r="AP619" s="137"/>
      <c r="AQ619" s="137"/>
      <c r="AR619" s="137"/>
      <c r="AS619" s="137"/>
      <c r="AT619" s="137"/>
      <c r="AU619" s="137"/>
      <c r="AV619" s="137"/>
      <c r="AW619" s="137"/>
      <c r="AX619" s="1"/>
      <c r="AY619" s="1"/>
      <c r="AZ619" s="1"/>
    </row>
    <row r="620" ht="31.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2"/>
      <c r="AF620" s="1"/>
      <c r="AG620" s="1"/>
      <c r="AH620" s="2"/>
      <c r="AI620" s="2"/>
      <c r="AJ620" s="136"/>
      <c r="AK620" s="137"/>
      <c r="AL620" s="137"/>
      <c r="AM620" s="137"/>
      <c r="AN620" s="137"/>
      <c r="AO620" s="137"/>
      <c r="AP620" s="137"/>
      <c r="AQ620" s="137"/>
      <c r="AR620" s="137"/>
      <c r="AS620" s="137"/>
      <c r="AT620" s="137"/>
      <c r="AU620" s="137"/>
      <c r="AV620" s="137"/>
      <c r="AW620" s="137"/>
      <c r="AX620" s="1"/>
      <c r="AY620" s="1"/>
      <c r="AZ620" s="1"/>
    </row>
    <row r="621" ht="31.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2"/>
      <c r="AF621" s="1"/>
      <c r="AG621" s="1"/>
      <c r="AH621" s="2"/>
      <c r="AI621" s="2"/>
      <c r="AJ621" s="136"/>
      <c r="AK621" s="137"/>
      <c r="AL621" s="137"/>
      <c r="AM621" s="137"/>
      <c r="AN621" s="137"/>
      <c r="AO621" s="137"/>
      <c r="AP621" s="137"/>
      <c r="AQ621" s="137"/>
      <c r="AR621" s="137"/>
      <c r="AS621" s="137"/>
      <c r="AT621" s="137"/>
      <c r="AU621" s="137"/>
      <c r="AV621" s="137"/>
      <c r="AW621" s="137"/>
      <c r="AX621" s="1"/>
      <c r="AY621" s="1"/>
      <c r="AZ621" s="1"/>
    </row>
    <row r="622" ht="31.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2"/>
      <c r="AF622" s="1"/>
      <c r="AG622" s="1"/>
      <c r="AH622" s="2"/>
      <c r="AI622" s="2"/>
      <c r="AJ622" s="136"/>
      <c r="AK622" s="137"/>
      <c r="AL622" s="137"/>
      <c r="AM622" s="137"/>
      <c r="AN622" s="137"/>
      <c r="AO622" s="137"/>
      <c r="AP622" s="137"/>
      <c r="AQ622" s="137"/>
      <c r="AR622" s="137"/>
      <c r="AS622" s="137"/>
      <c r="AT622" s="137"/>
      <c r="AU622" s="137"/>
      <c r="AV622" s="137"/>
      <c r="AW622" s="137"/>
      <c r="AX622" s="1"/>
      <c r="AY622" s="1"/>
      <c r="AZ622" s="1"/>
    </row>
    <row r="623" ht="31.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2"/>
      <c r="AF623" s="1"/>
      <c r="AG623" s="1"/>
      <c r="AH623" s="2"/>
      <c r="AI623" s="2"/>
      <c r="AJ623" s="136"/>
      <c r="AK623" s="137"/>
      <c r="AL623" s="137"/>
      <c r="AM623" s="137"/>
      <c r="AN623" s="137"/>
      <c r="AO623" s="137"/>
      <c r="AP623" s="137"/>
      <c r="AQ623" s="137"/>
      <c r="AR623" s="137"/>
      <c r="AS623" s="137"/>
      <c r="AT623" s="137"/>
      <c r="AU623" s="137"/>
      <c r="AV623" s="137"/>
      <c r="AW623" s="137"/>
      <c r="AX623" s="1"/>
      <c r="AY623" s="1"/>
      <c r="AZ623" s="1"/>
    </row>
    <row r="624" ht="31.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2"/>
      <c r="AF624" s="1"/>
      <c r="AG624" s="1"/>
      <c r="AH624" s="2"/>
      <c r="AI624" s="2"/>
      <c r="AJ624" s="136"/>
      <c r="AK624" s="137"/>
      <c r="AL624" s="137"/>
      <c r="AM624" s="137"/>
      <c r="AN624" s="137"/>
      <c r="AO624" s="137"/>
      <c r="AP624" s="137"/>
      <c r="AQ624" s="137"/>
      <c r="AR624" s="137"/>
      <c r="AS624" s="137"/>
      <c r="AT624" s="137"/>
      <c r="AU624" s="137"/>
      <c r="AV624" s="137"/>
      <c r="AW624" s="137"/>
      <c r="AX624" s="1"/>
      <c r="AY624" s="1"/>
      <c r="AZ624" s="1"/>
    </row>
    <row r="625" ht="31.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2"/>
      <c r="AF625" s="1"/>
      <c r="AG625" s="1"/>
      <c r="AH625" s="2"/>
      <c r="AI625" s="2"/>
      <c r="AJ625" s="136"/>
      <c r="AK625" s="137"/>
      <c r="AL625" s="137"/>
      <c r="AM625" s="137"/>
      <c r="AN625" s="137"/>
      <c r="AO625" s="137"/>
      <c r="AP625" s="137"/>
      <c r="AQ625" s="137"/>
      <c r="AR625" s="137"/>
      <c r="AS625" s="137"/>
      <c r="AT625" s="137"/>
      <c r="AU625" s="137"/>
      <c r="AV625" s="137"/>
      <c r="AW625" s="137"/>
      <c r="AX625" s="1"/>
      <c r="AY625" s="1"/>
      <c r="AZ625" s="1"/>
    </row>
    <row r="626" ht="31.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2"/>
      <c r="AF626" s="1"/>
      <c r="AG626" s="1"/>
      <c r="AH626" s="2"/>
      <c r="AI626" s="2"/>
      <c r="AJ626" s="136"/>
      <c r="AK626" s="137"/>
      <c r="AL626" s="137"/>
      <c r="AM626" s="137"/>
      <c r="AN626" s="137"/>
      <c r="AO626" s="137"/>
      <c r="AP626" s="137"/>
      <c r="AQ626" s="137"/>
      <c r="AR626" s="137"/>
      <c r="AS626" s="137"/>
      <c r="AT626" s="137"/>
      <c r="AU626" s="137"/>
      <c r="AV626" s="137"/>
      <c r="AW626" s="137"/>
      <c r="AX626" s="1"/>
      <c r="AY626" s="1"/>
      <c r="AZ626" s="1"/>
    </row>
    <row r="627" ht="31.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2"/>
      <c r="AF627" s="1"/>
      <c r="AG627" s="1"/>
      <c r="AH627" s="2"/>
      <c r="AI627" s="2"/>
      <c r="AJ627" s="136"/>
      <c r="AK627" s="137"/>
      <c r="AL627" s="137"/>
      <c r="AM627" s="137"/>
      <c r="AN627" s="137"/>
      <c r="AO627" s="137"/>
      <c r="AP627" s="137"/>
      <c r="AQ627" s="137"/>
      <c r="AR627" s="137"/>
      <c r="AS627" s="137"/>
      <c r="AT627" s="137"/>
      <c r="AU627" s="137"/>
      <c r="AV627" s="137"/>
      <c r="AW627" s="137"/>
      <c r="AX627" s="1"/>
      <c r="AY627" s="1"/>
      <c r="AZ627" s="1"/>
    </row>
    <row r="628" ht="31.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2"/>
      <c r="AF628" s="1"/>
      <c r="AG628" s="1"/>
      <c r="AH628" s="2"/>
      <c r="AI628" s="2"/>
      <c r="AJ628" s="136"/>
      <c r="AK628" s="137"/>
      <c r="AL628" s="137"/>
      <c r="AM628" s="137"/>
      <c r="AN628" s="137"/>
      <c r="AO628" s="137"/>
      <c r="AP628" s="137"/>
      <c r="AQ628" s="137"/>
      <c r="AR628" s="137"/>
      <c r="AS628" s="137"/>
      <c r="AT628" s="137"/>
      <c r="AU628" s="137"/>
      <c r="AV628" s="137"/>
      <c r="AW628" s="137"/>
      <c r="AX628" s="1"/>
      <c r="AY628" s="1"/>
      <c r="AZ628" s="1"/>
    </row>
    <row r="629" ht="31.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2"/>
      <c r="AF629" s="1"/>
      <c r="AG629" s="1"/>
      <c r="AH629" s="2"/>
      <c r="AI629" s="2"/>
      <c r="AJ629" s="136"/>
      <c r="AK629" s="137"/>
      <c r="AL629" s="137"/>
      <c r="AM629" s="137"/>
      <c r="AN629" s="137"/>
      <c r="AO629" s="137"/>
      <c r="AP629" s="137"/>
      <c r="AQ629" s="137"/>
      <c r="AR629" s="137"/>
      <c r="AS629" s="137"/>
      <c r="AT629" s="137"/>
      <c r="AU629" s="137"/>
      <c r="AV629" s="137"/>
      <c r="AW629" s="137"/>
      <c r="AX629" s="1"/>
      <c r="AY629" s="1"/>
      <c r="AZ629" s="1"/>
    </row>
    <row r="630" ht="31.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2"/>
      <c r="AF630" s="1"/>
      <c r="AG630" s="1"/>
      <c r="AH630" s="2"/>
      <c r="AI630" s="2"/>
      <c r="AJ630" s="136"/>
      <c r="AK630" s="137"/>
      <c r="AL630" s="137"/>
      <c r="AM630" s="137"/>
      <c r="AN630" s="137"/>
      <c r="AO630" s="137"/>
      <c r="AP630" s="137"/>
      <c r="AQ630" s="137"/>
      <c r="AR630" s="137"/>
      <c r="AS630" s="137"/>
      <c r="AT630" s="137"/>
      <c r="AU630" s="137"/>
      <c r="AV630" s="137"/>
      <c r="AW630" s="137"/>
      <c r="AX630" s="1"/>
      <c r="AY630" s="1"/>
      <c r="AZ630" s="1"/>
    </row>
    <row r="631" ht="31.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2"/>
      <c r="AF631" s="1"/>
      <c r="AG631" s="1"/>
      <c r="AH631" s="2"/>
      <c r="AI631" s="2"/>
      <c r="AJ631" s="136"/>
      <c r="AK631" s="137"/>
      <c r="AL631" s="137"/>
      <c r="AM631" s="137"/>
      <c r="AN631" s="137"/>
      <c r="AO631" s="137"/>
      <c r="AP631" s="137"/>
      <c r="AQ631" s="137"/>
      <c r="AR631" s="137"/>
      <c r="AS631" s="137"/>
      <c r="AT631" s="137"/>
      <c r="AU631" s="137"/>
      <c r="AV631" s="137"/>
      <c r="AW631" s="137"/>
      <c r="AX631" s="1"/>
      <c r="AY631" s="1"/>
      <c r="AZ631" s="1"/>
    </row>
    <row r="632" ht="31.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2"/>
      <c r="AF632" s="1"/>
      <c r="AG632" s="1"/>
      <c r="AH632" s="2"/>
      <c r="AI632" s="2"/>
      <c r="AJ632" s="136"/>
      <c r="AK632" s="137"/>
      <c r="AL632" s="137"/>
      <c r="AM632" s="137"/>
      <c r="AN632" s="137"/>
      <c r="AO632" s="137"/>
      <c r="AP632" s="137"/>
      <c r="AQ632" s="137"/>
      <c r="AR632" s="137"/>
      <c r="AS632" s="137"/>
      <c r="AT632" s="137"/>
      <c r="AU632" s="137"/>
      <c r="AV632" s="137"/>
      <c r="AW632" s="137"/>
      <c r="AX632" s="1"/>
      <c r="AY632" s="1"/>
      <c r="AZ632" s="1"/>
    </row>
    <row r="633" ht="31.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2"/>
      <c r="AF633" s="1"/>
      <c r="AG633" s="1"/>
      <c r="AH633" s="2"/>
      <c r="AI633" s="2"/>
      <c r="AJ633" s="136"/>
      <c r="AK633" s="137"/>
      <c r="AL633" s="137"/>
      <c r="AM633" s="137"/>
      <c r="AN633" s="137"/>
      <c r="AO633" s="137"/>
      <c r="AP633" s="137"/>
      <c r="AQ633" s="137"/>
      <c r="AR633" s="137"/>
      <c r="AS633" s="137"/>
      <c r="AT633" s="137"/>
      <c r="AU633" s="137"/>
      <c r="AV633" s="137"/>
      <c r="AW633" s="137"/>
      <c r="AX633" s="1"/>
      <c r="AY633" s="1"/>
      <c r="AZ633" s="1"/>
    </row>
    <row r="634" ht="31.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2"/>
      <c r="AF634" s="1"/>
      <c r="AG634" s="1"/>
      <c r="AH634" s="2"/>
      <c r="AI634" s="2"/>
      <c r="AJ634" s="136"/>
      <c r="AK634" s="137"/>
      <c r="AL634" s="137"/>
      <c r="AM634" s="137"/>
      <c r="AN634" s="137"/>
      <c r="AO634" s="137"/>
      <c r="AP634" s="137"/>
      <c r="AQ634" s="137"/>
      <c r="AR634" s="137"/>
      <c r="AS634" s="137"/>
      <c r="AT634" s="137"/>
      <c r="AU634" s="137"/>
      <c r="AV634" s="137"/>
      <c r="AW634" s="137"/>
      <c r="AX634" s="1"/>
      <c r="AY634" s="1"/>
      <c r="AZ634" s="1"/>
    </row>
    <row r="635" ht="31.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2"/>
      <c r="AF635" s="1"/>
      <c r="AG635" s="1"/>
      <c r="AH635" s="2"/>
      <c r="AI635" s="2"/>
      <c r="AJ635" s="136"/>
      <c r="AK635" s="137"/>
      <c r="AL635" s="137"/>
      <c r="AM635" s="137"/>
      <c r="AN635" s="137"/>
      <c r="AO635" s="137"/>
      <c r="AP635" s="137"/>
      <c r="AQ635" s="137"/>
      <c r="AR635" s="137"/>
      <c r="AS635" s="137"/>
      <c r="AT635" s="137"/>
      <c r="AU635" s="137"/>
      <c r="AV635" s="137"/>
      <c r="AW635" s="137"/>
      <c r="AX635" s="1"/>
      <c r="AY635" s="1"/>
      <c r="AZ635" s="1"/>
    </row>
    <row r="636" ht="31.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2"/>
      <c r="AF636" s="1"/>
      <c r="AG636" s="1"/>
      <c r="AH636" s="2"/>
      <c r="AI636" s="2"/>
      <c r="AJ636" s="136"/>
      <c r="AK636" s="137"/>
      <c r="AL636" s="137"/>
      <c r="AM636" s="137"/>
      <c r="AN636" s="137"/>
      <c r="AO636" s="137"/>
      <c r="AP636" s="137"/>
      <c r="AQ636" s="137"/>
      <c r="AR636" s="137"/>
      <c r="AS636" s="137"/>
      <c r="AT636" s="137"/>
      <c r="AU636" s="137"/>
      <c r="AV636" s="137"/>
      <c r="AW636" s="137"/>
      <c r="AX636" s="1"/>
      <c r="AY636" s="1"/>
      <c r="AZ636" s="1"/>
    </row>
    <row r="637" ht="31.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2"/>
      <c r="AF637" s="1"/>
      <c r="AG637" s="1"/>
      <c r="AH637" s="2"/>
      <c r="AI637" s="2"/>
      <c r="AJ637" s="136"/>
      <c r="AK637" s="137"/>
      <c r="AL637" s="137"/>
      <c r="AM637" s="137"/>
      <c r="AN637" s="137"/>
      <c r="AO637" s="137"/>
      <c r="AP637" s="137"/>
      <c r="AQ637" s="137"/>
      <c r="AR637" s="137"/>
      <c r="AS637" s="137"/>
      <c r="AT637" s="137"/>
      <c r="AU637" s="137"/>
      <c r="AV637" s="137"/>
      <c r="AW637" s="137"/>
      <c r="AX637" s="1"/>
      <c r="AY637" s="1"/>
      <c r="AZ637" s="1"/>
    </row>
    <row r="638" ht="31.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2"/>
      <c r="AF638" s="1"/>
      <c r="AG638" s="1"/>
      <c r="AH638" s="2"/>
      <c r="AI638" s="2"/>
      <c r="AJ638" s="136"/>
      <c r="AK638" s="137"/>
      <c r="AL638" s="137"/>
      <c r="AM638" s="137"/>
      <c r="AN638" s="137"/>
      <c r="AO638" s="137"/>
      <c r="AP638" s="137"/>
      <c r="AQ638" s="137"/>
      <c r="AR638" s="137"/>
      <c r="AS638" s="137"/>
      <c r="AT638" s="137"/>
      <c r="AU638" s="137"/>
      <c r="AV638" s="137"/>
      <c r="AW638" s="137"/>
      <c r="AX638" s="1"/>
      <c r="AY638" s="1"/>
      <c r="AZ638" s="1"/>
    </row>
    <row r="639" ht="31.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2"/>
      <c r="AF639" s="1"/>
      <c r="AG639" s="1"/>
      <c r="AH639" s="2"/>
      <c r="AI639" s="2"/>
      <c r="AJ639" s="136"/>
      <c r="AK639" s="137"/>
      <c r="AL639" s="137"/>
      <c r="AM639" s="137"/>
      <c r="AN639" s="137"/>
      <c r="AO639" s="137"/>
      <c r="AP639" s="137"/>
      <c r="AQ639" s="137"/>
      <c r="AR639" s="137"/>
      <c r="AS639" s="137"/>
      <c r="AT639" s="137"/>
      <c r="AU639" s="137"/>
      <c r="AV639" s="137"/>
      <c r="AW639" s="137"/>
      <c r="AX639" s="1"/>
      <c r="AY639" s="1"/>
      <c r="AZ639" s="1"/>
    </row>
    <row r="640" ht="31.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2"/>
      <c r="AF640" s="1"/>
      <c r="AG640" s="1"/>
      <c r="AH640" s="2"/>
      <c r="AI640" s="2"/>
      <c r="AJ640" s="136"/>
      <c r="AK640" s="137"/>
      <c r="AL640" s="137"/>
      <c r="AM640" s="137"/>
      <c r="AN640" s="137"/>
      <c r="AO640" s="137"/>
      <c r="AP640" s="137"/>
      <c r="AQ640" s="137"/>
      <c r="AR640" s="137"/>
      <c r="AS640" s="137"/>
      <c r="AT640" s="137"/>
      <c r="AU640" s="137"/>
      <c r="AV640" s="137"/>
      <c r="AW640" s="137"/>
      <c r="AX640" s="1"/>
      <c r="AY640" s="1"/>
      <c r="AZ640" s="1"/>
    </row>
    <row r="641" ht="31.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2"/>
      <c r="AF641" s="1"/>
      <c r="AG641" s="1"/>
      <c r="AH641" s="2"/>
      <c r="AI641" s="2"/>
      <c r="AJ641" s="136"/>
      <c r="AK641" s="137"/>
      <c r="AL641" s="137"/>
      <c r="AM641" s="137"/>
      <c r="AN641" s="137"/>
      <c r="AO641" s="137"/>
      <c r="AP641" s="137"/>
      <c r="AQ641" s="137"/>
      <c r="AR641" s="137"/>
      <c r="AS641" s="137"/>
      <c r="AT641" s="137"/>
      <c r="AU641" s="137"/>
      <c r="AV641" s="137"/>
      <c r="AW641" s="137"/>
      <c r="AX641" s="1"/>
      <c r="AY641" s="1"/>
      <c r="AZ641" s="1"/>
    </row>
    <row r="642" ht="31.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2"/>
      <c r="AF642" s="1"/>
      <c r="AG642" s="1"/>
      <c r="AH642" s="2"/>
      <c r="AI642" s="2"/>
      <c r="AJ642" s="136"/>
      <c r="AK642" s="137"/>
      <c r="AL642" s="137"/>
      <c r="AM642" s="137"/>
      <c r="AN642" s="137"/>
      <c r="AO642" s="137"/>
      <c r="AP642" s="137"/>
      <c r="AQ642" s="137"/>
      <c r="AR642" s="137"/>
      <c r="AS642" s="137"/>
      <c r="AT642" s="137"/>
      <c r="AU642" s="137"/>
      <c r="AV642" s="137"/>
      <c r="AW642" s="137"/>
      <c r="AX642" s="1"/>
      <c r="AY642" s="1"/>
      <c r="AZ642" s="1"/>
    </row>
    <row r="643" ht="31.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2"/>
      <c r="AF643" s="1"/>
      <c r="AG643" s="1"/>
      <c r="AH643" s="2"/>
      <c r="AI643" s="2"/>
      <c r="AJ643" s="136"/>
      <c r="AK643" s="137"/>
      <c r="AL643" s="137"/>
      <c r="AM643" s="137"/>
      <c r="AN643" s="137"/>
      <c r="AO643" s="137"/>
      <c r="AP643" s="137"/>
      <c r="AQ643" s="137"/>
      <c r="AR643" s="137"/>
      <c r="AS643" s="137"/>
      <c r="AT643" s="137"/>
      <c r="AU643" s="137"/>
      <c r="AV643" s="137"/>
      <c r="AW643" s="137"/>
      <c r="AX643" s="1"/>
      <c r="AY643" s="1"/>
      <c r="AZ643" s="1"/>
    </row>
    <row r="644" ht="31.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2"/>
      <c r="AF644" s="1"/>
      <c r="AG644" s="1"/>
      <c r="AH644" s="2"/>
      <c r="AI644" s="2"/>
      <c r="AJ644" s="136"/>
      <c r="AK644" s="137"/>
      <c r="AL644" s="137"/>
      <c r="AM644" s="137"/>
      <c r="AN644" s="137"/>
      <c r="AO644" s="137"/>
      <c r="AP644" s="137"/>
      <c r="AQ644" s="137"/>
      <c r="AR644" s="137"/>
      <c r="AS644" s="137"/>
      <c r="AT644" s="137"/>
      <c r="AU644" s="137"/>
      <c r="AV644" s="137"/>
      <c r="AW644" s="137"/>
      <c r="AX644" s="1"/>
      <c r="AY644" s="1"/>
      <c r="AZ644" s="1"/>
    </row>
    <row r="645" ht="31.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2"/>
      <c r="AF645" s="1"/>
      <c r="AG645" s="1"/>
      <c r="AH645" s="2"/>
      <c r="AI645" s="2"/>
      <c r="AJ645" s="136"/>
      <c r="AK645" s="137"/>
      <c r="AL645" s="137"/>
      <c r="AM645" s="137"/>
      <c r="AN645" s="137"/>
      <c r="AO645" s="137"/>
      <c r="AP645" s="137"/>
      <c r="AQ645" s="137"/>
      <c r="AR645" s="137"/>
      <c r="AS645" s="137"/>
      <c r="AT645" s="137"/>
      <c r="AU645" s="137"/>
      <c r="AV645" s="137"/>
      <c r="AW645" s="137"/>
      <c r="AX645" s="1"/>
      <c r="AY645" s="1"/>
      <c r="AZ645" s="1"/>
    </row>
    <row r="646" ht="31.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2"/>
      <c r="AF646" s="1"/>
      <c r="AG646" s="1"/>
      <c r="AH646" s="2"/>
      <c r="AI646" s="2"/>
      <c r="AJ646" s="136"/>
      <c r="AK646" s="137"/>
      <c r="AL646" s="137"/>
      <c r="AM646" s="137"/>
      <c r="AN646" s="137"/>
      <c r="AO646" s="137"/>
      <c r="AP646" s="137"/>
      <c r="AQ646" s="137"/>
      <c r="AR646" s="137"/>
      <c r="AS646" s="137"/>
      <c r="AT646" s="137"/>
      <c r="AU646" s="137"/>
      <c r="AV646" s="137"/>
      <c r="AW646" s="137"/>
      <c r="AX646" s="1"/>
      <c r="AY646" s="1"/>
      <c r="AZ646" s="1"/>
    </row>
    <row r="647" ht="31.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2"/>
      <c r="AF647" s="1"/>
      <c r="AG647" s="1"/>
      <c r="AH647" s="2"/>
      <c r="AI647" s="2"/>
      <c r="AJ647" s="136"/>
      <c r="AK647" s="137"/>
      <c r="AL647" s="137"/>
      <c r="AM647" s="137"/>
      <c r="AN647" s="137"/>
      <c r="AO647" s="137"/>
      <c r="AP647" s="137"/>
      <c r="AQ647" s="137"/>
      <c r="AR647" s="137"/>
      <c r="AS647" s="137"/>
      <c r="AT647" s="137"/>
      <c r="AU647" s="137"/>
      <c r="AV647" s="137"/>
      <c r="AW647" s="137"/>
      <c r="AX647" s="1"/>
      <c r="AY647" s="1"/>
      <c r="AZ647" s="1"/>
    </row>
    <row r="648" ht="31.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2"/>
      <c r="AF648" s="1"/>
      <c r="AG648" s="1"/>
      <c r="AH648" s="2"/>
      <c r="AI648" s="2"/>
      <c r="AJ648" s="136"/>
      <c r="AK648" s="137"/>
      <c r="AL648" s="137"/>
      <c r="AM648" s="137"/>
      <c r="AN648" s="137"/>
      <c r="AO648" s="137"/>
      <c r="AP648" s="137"/>
      <c r="AQ648" s="137"/>
      <c r="AR648" s="137"/>
      <c r="AS648" s="137"/>
      <c r="AT648" s="137"/>
      <c r="AU648" s="137"/>
      <c r="AV648" s="137"/>
      <c r="AW648" s="137"/>
      <c r="AX648" s="1"/>
      <c r="AY648" s="1"/>
      <c r="AZ648" s="1"/>
    </row>
    <row r="649" ht="31.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2"/>
      <c r="AF649" s="1"/>
      <c r="AG649" s="1"/>
      <c r="AH649" s="2"/>
      <c r="AI649" s="2"/>
      <c r="AJ649" s="136"/>
      <c r="AK649" s="137"/>
      <c r="AL649" s="137"/>
      <c r="AM649" s="137"/>
      <c r="AN649" s="137"/>
      <c r="AO649" s="137"/>
      <c r="AP649" s="137"/>
      <c r="AQ649" s="137"/>
      <c r="AR649" s="137"/>
      <c r="AS649" s="137"/>
      <c r="AT649" s="137"/>
      <c r="AU649" s="137"/>
      <c r="AV649" s="137"/>
      <c r="AW649" s="137"/>
      <c r="AX649" s="1"/>
      <c r="AY649" s="1"/>
      <c r="AZ649" s="1"/>
    </row>
    <row r="650" ht="31.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2"/>
      <c r="AF650" s="1"/>
      <c r="AG650" s="1"/>
      <c r="AH650" s="2"/>
      <c r="AI650" s="2"/>
      <c r="AJ650" s="136"/>
      <c r="AK650" s="137"/>
      <c r="AL650" s="137"/>
      <c r="AM650" s="137"/>
      <c r="AN650" s="137"/>
      <c r="AO650" s="137"/>
      <c r="AP650" s="137"/>
      <c r="AQ650" s="137"/>
      <c r="AR650" s="137"/>
      <c r="AS650" s="137"/>
      <c r="AT650" s="137"/>
      <c r="AU650" s="137"/>
      <c r="AV650" s="137"/>
      <c r="AW650" s="137"/>
      <c r="AX650" s="1"/>
      <c r="AY650" s="1"/>
      <c r="AZ650" s="1"/>
    </row>
    <row r="651" ht="31.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2"/>
      <c r="AF651" s="1"/>
      <c r="AG651" s="1"/>
      <c r="AH651" s="2"/>
      <c r="AI651" s="2"/>
      <c r="AJ651" s="136"/>
      <c r="AK651" s="137"/>
      <c r="AL651" s="137"/>
      <c r="AM651" s="137"/>
      <c r="AN651" s="137"/>
      <c r="AO651" s="137"/>
      <c r="AP651" s="137"/>
      <c r="AQ651" s="137"/>
      <c r="AR651" s="137"/>
      <c r="AS651" s="137"/>
      <c r="AT651" s="137"/>
      <c r="AU651" s="137"/>
      <c r="AV651" s="137"/>
      <c r="AW651" s="137"/>
      <c r="AX651" s="1"/>
      <c r="AY651" s="1"/>
      <c r="AZ651" s="1"/>
    </row>
    <row r="652" ht="31.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2"/>
      <c r="AF652" s="1"/>
      <c r="AG652" s="1"/>
      <c r="AH652" s="2"/>
      <c r="AI652" s="2"/>
      <c r="AJ652" s="136"/>
      <c r="AK652" s="137"/>
      <c r="AL652" s="137"/>
      <c r="AM652" s="137"/>
      <c r="AN652" s="137"/>
      <c r="AO652" s="137"/>
      <c r="AP652" s="137"/>
      <c r="AQ652" s="137"/>
      <c r="AR652" s="137"/>
      <c r="AS652" s="137"/>
      <c r="AT652" s="137"/>
      <c r="AU652" s="137"/>
      <c r="AV652" s="137"/>
      <c r="AW652" s="137"/>
      <c r="AX652" s="1"/>
      <c r="AY652" s="1"/>
      <c r="AZ652" s="1"/>
    </row>
    <row r="653" ht="31.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2"/>
      <c r="AF653" s="1"/>
      <c r="AG653" s="1"/>
      <c r="AH653" s="2"/>
      <c r="AI653" s="2"/>
      <c r="AJ653" s="136"/>
      <c r="AK653" s="137"/>
      <c r="AL653" s="137"/>
      <c r="AM653" s="137"/>
      <c r="AN653" s="137"/>
      <c r="AO653" s="137"/>
      <c r="AP653" s="137"/>
      <c r="AQ653" s="137"/>
      <c r="AR653" s="137"/>
      <c r="AS653" s="137"/>
      <c r="AT653" s="137"/>
      <c r="AU653" s="137"/>
      <c r="AV653" s="137"/>
      <c r="AW653" s="137"/>
      <c r="AX653" s="1"/>
      <c r="AY653" s="1"/>
      <c r="AZ653" s="1"/>
    </row>
    <row r="654" ht="31.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2"/>
      <c r="AF654" s="1"/>
      <c r="AG654" s="1"/>
      <c r="AH654" s="2"/>
      <c r="AI654" s="2"/>
      <c r="AJ654" s="136"/>
      <c r="AK654" s="137"/>
      <c r="AL654" s="137"/>
      <c r="AM654" s="137"/>
      <c r="AN654" s="137"/>
      <c r="AO654" s="137"/>
      <c r="AP654" s="137"/>
      <c r="AQ654" s="137"/>
      <c r="AR654" s="137"/>
      <c r="AS654" s="137"/>
      <c r="AT654" s="137"/>
      <c r="AU654" s="137"/>
      <c r="AV654" s="137"/>
      <c r="AW654" s="137"/>
      <c r="AX654" s="1"/>
      <c r="AY654" s="1"/>
      <c r="AZ654" s="1"/>
    </row>
    <row r="655" ht="31.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2"/>
      <c r="AF655" s="1"/>
      <c r="AG655" s="1"/>
      <c r="AH655" s="2"/>
      <c r="AI655" s="2"/>
      <c r="AJ655" s="136"/>
      <c r="AK655" s="137"/>
      <c r="AL655" s="137"/>
      <c r="AM655" s="137"/>
      <c r="AN655" s="137"/>
      <c r="AO655" s="137"/>
      <c r="AP655" s="137"/>
      <c r="AQ655" s="137"/>
      <c r="AR655" s="137"/>
      <c r="AS655" s="137"/>
      <c r="AT655" s="137"/>
      <c r="AU655" s="137"/>
      <c r="AV655" s="137"/>
      <c r="AW655" s="137"/>
      <c r="AX655" s="1"/>
      <c r="AY655" s="1"/>
      <c r="AZ655" s="1"/>
    </row>
    <row r="656" ht="31.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2"/>
      <c r="AF656" s="1"/>
      <c r="AG656" s="1"/>
      <c r="AH656" s="2"/>
      <c r="AI656" s="2"/>
      <c r="AJ656" s="136"/>
      <c r="AK656" s="137"/>
      <c r="AL656" s="137"/>
      <c r="AM656" s="137"/>
      <c r="AN656" s="137"/>
      <c r="AO656" s="137"/>
      <c r="AP656" s="137"/>
      <c r="AQ656" s="137"/>
      <c r="AR656" s="137"/>
      <c r="AS656" s="137"/>
      <c r="AT656" s="137"/>
      <c r="AU656" s="137"/>
      <c r="AV656" s="137"/>
      <c r="AW656" s="137"/>
      <c r="AX656" s="1"/>
      <c r="AY656" s="1"/>
      <c r="AZ656" s="1"/>
    </row>
    <row r="657" ht="31.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2"/>
      <c r="AF657" s="1"/>
      <c r="AG657" s="1"/>
      <c r="AH657" s="2"/>
      <c r="AI657" s="2"/>
      <c r="AJ657" s="136"/>
      <c r="AK657" s="137"/>
      <c r="AL657" s="137"/>
      <c r="AM657" s="137"/>
      <c r="AN657" s="137"/>
      <c r="AO657" s="137"/>
      <c r="AP657" s="137"/>
      <c r="AQ657" s="137"/>
      <c r="AR657" s="137"/>
      <c r="AS657" s="137"/>
      <c r="AT657" s="137"/>
      <c r="AU657" s="137"/>
      <c r="AV657" s="137"/>
      <c r="AW657" s="137"/>
      <c r="AX657" s="1"/>
      <c r="AY657" s="1"/>
      <c r="AZ657" s="1"/>
    </row>
    <row r="658" ht="31.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2"/>
      <c r="AF658" s="1"/>
      <c r="AG658" s="1"/>
      <c r="AH658" s="2"/>
      <c r="AI658" s="2"/>
      <c r="AJ658" s="136"/>
      <c r="AK658" s="137"/>
      <c r="AL658" s="137"/>
      <c r="AM658" s="137"/>
      <c r="AN658" s="137"/>
      <c r="AO658" s="137"/>
      <c r="AP658" s="137"/>
      <c r="AQ658" s="137"/>
      <c r="AR658" s="137"/>
      <c r="AS658" s="137"/>
      <c r="AT658" s="137"/>
      <c r="AU658" s="137"/>
      <c r="AV658" s="137"/>
      <c r="AW658" s="137"/>
      <c r="AX658" s="1"/>
      <c r="AY658" s="1"/>
      <c r="AZ658" s="1"/>
    </row>
    <row r="659" ht="31.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2"/>
      <c r="AF659" s="1"/>
      <c r="AG659" s="1"/>
      <c r="AH659" s="2"/>
      <c r="AI659" s="2"/>
      <c r="AJ659" s="136"/>
      <c r="AK659" s="137"/>
      <c r="AL659" s="137"/>
      <c r="AM659" s="137"/>
      <c r="AN659" s="137"/>
      <c r="AO659" s="137"/>
      <c r="AP659" s="137"/>
      <c r="AQ659" s="137"/>
      <c r="AR659" s="137"/>
      <c r="AS659" s="137"/>
      <c r="AT659" s="137"/>
      <c r="AU659" s="137"/>
      <c r="AV659" s="137"/>
      <c r="AW659" s="137"/>
      <c r="AX659" s="1"/>
      <c r="AY659" s="1"/>
      <c r="AZ659" s="1"/>
    </row>
    <row r="660" ht="31.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2"/>
      <c r="AF660" s="1"/>
      <c r="AG660" s="1"/>
      <c r="AH660" s="2"/>
      <c r="AI660" s="2"/>
      <c r="AJ660" s="136"/>
      <c r="AK660" s="137"/>
      <c r="AL660" s="137"/>
      <c r="AM660" s="137"/>
      <c r="AN660" s="137"/>
      <c r="AO660" s="137"/>
      <c r="AP660" s="137"/>
      <c r="AQ660" s="137"/>
      <c r="AR660" s="137"/>
      <c r="AS660" s="137"/>
      <c r="AT660" s="137"/>
      <c r="AU660" s="137"/>
      <c r="AV660" s="137"/>
      <c r="AW660" s="137"/>
      <c r="AX660" s="1"/>
      <c r="AY660" s="1"/>
      <c r="AZ660" s="1"/>
    </row>
    <row r="661" ht="31.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2"/>
      <c r="AF661" s="1"/>
      <c r="AG661" s="1"/>
      <c r="AH661" s="2"/>
      <c r="AI661" s="2"/>
      <c r="AJ661" s="136"/>
      <c r="AK661" s="137"/>
      <c r="AL661" s="137"/>
      <c r="AM661" s="137"/>
      <c r="AN661" s="137"/>
      <c r="AO661" s="137"/>
      <c r="AP661" s="137"/>
      <c r="AQ661" s="137"/>
      <c r="AR661" s="137"/>
      <c r="AS661" s="137"/>
      <c r="AT661" s="137"/>
      <c r="AU661" s="137"/>
      <c r="AV661" s="137"/>
      <c r="AW661" s="137"/>
      <c r="AX661" s="1"/>
      <c r="AY661" s="1"/>
      <c r="AZ661" s="1"/>
    </row>
    <row r="662" ht="31.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2"/>
      <c r="AF662" s="1"/>
      <c r="AG662" s="1"/>
      <c r="AH662" s="2"/>
      <c r="AI662" s="2"/>
      <c r="AJ662" s="136"/>
      <c r="AK662" s="137"/>
      <c r="AL662" s="137"/>
      <c r="AM662" s="137"/>
      <c r="AN662" s="137"/>
      <c r="AO662" s="137"/>
      <c r="AP662" s="137"/>
      <c r="AQ662" s="137"/>
      <c r="AR662" s="137"/>
      <c r="AS662" s="137"/>
      <c r="AT662" s="137"/>
      <c r="AU662" s="137"/>
      <c r="AV662" s="137"/>
      <c r="AW662" s="137"/>
      <c r="AX662" s="1"/>
      <c r="AY662" s="1"/>
      <c r="AZ662" s="1"/>
    </row>
    <row r="663" ht="31.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2"/>
      <c r="AF663" s="1"/>
      <c r="AG663" s="1"/>
      <c r="AH663" s="2"/>
      <c r="AI663" s="2"/>
      <c r="AJ663" s="136"/>
      <c r="AK663" s="137"/>
      <c r="AL663" s="137"/>
      <c r="AM663" s="137"/>
      <c r="AN663" s="137"/>
      <c r="AO663" s="137"/>
      <c r="AP663" s="137"/>
      <c r="AQ663" s="137"/>
      <c r="AR663" s="137"/>
      <c r="AS663" s="137"/>
      <c r="AT663" s="137"/>
      <c r="AU663" s="137"/>
      <c r="AV663" s="137"/>
      <c r="AW663" s="137"/>
      <c r="AX663" s="1"/>
      <c r="AY663" s="1"/>
      <c r="AZ663" s="1"/>
    </row>
    <row r="664" ht="31.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2"/>
      <c r="AF664" s="1"/>
      <c r="AG664" s="1"/>
      <c r="AH664" s="2"/>
      <c r="AI664" s="2"/>
      <c r="AJ664" s="136"/>
      <c r="AK664" s="137"/>
      <c r="AL664" s="137"/>
      <c r="AM664" s="137"/>
      <c r="AN664" s="137"/>
      <c r="AO664" s="137"/>
      <c r="AP664" s="137"/>
      <c r="AQ664" s="137"/>
      <c r="AR664" s="137"/>
      <c r="AS664" s="137"/>
      <c r="AT664" s="137"/>
      <c r="AU664" s="137"/>
      <c r="AV664" s="137"/>
      <c r="AW664" s="137"/>
      <c r="AX664" s="1"/>
      <c r="AY664" s="1"/>
      <c r="AZ664" s="1"/>
    </row>
    <row r="665" ht="31.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2"/>
      <c r="AF665" s="1"/>
      <c r="AG665" s="1"/>
      <c r="AH665" s="2"/>
      <c r="AI665" s="2"/>
      <c r="AJ665" s="136"/>
      <c r="AK665" s="137"/>
      <c r="AL665" s="137"/>
      <c r="AM665" s="137"/>
      <c r="AN665" s="137"/>
      <c r="AO665" s="137"/>
      <c r="AP665" s="137"/>
      <c r="AQ665" s="137"/>
      <c r="AR665" s="137"/>
      <c r="AS665" s="137"/>
      <c r="AT665" s="137"/>
      <c r="AU665" s="137"/>
      <c r="AV665" s="137"/>
      <c r="AW665" s="137"/>
      <c r="AX665" s="1"/>
      <c r="AY665" s="1"/>
      <c r="AZ665" s="1"/>
    </row>
    <row r="666" ht="31.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2"/>
      <c r="AF666" s="1"/>
      <c r="AG666" s="1"/>
      <c r="AH666" s="2"/>
      <c r="AI666" s="2"/>
      <c r="AJ666" s="136"/>
      <c r="AK666" s="137"/>
      <c r="AL666" s="137"/>
      <c r="AM666" s="137"/>
      <c r="AN666" s="137"/>
      <c r="AO666" s="137"/>
      <c r="AP666" s="137"/>
      <c r="AQ666" s="137"/>
      <c r="AR666" s="137"/>
      <c r="AS666" s="137"/>
      <c r="AT666" s="137"/>
      <c r="AU666" s="137"/>
      <c r="AV666" s="137"/>
      <c r="AW666" s="137"/>
      <c r="AX666" s="1"/>
      <c r="AY666" s="1"/>
      <c r="AZ666" s="1"/>
    </row>
    <row r="667" ht="31.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2"/>
      <c r="AF667" s="1"/>
      <c r="AG667" s="1"/>
      <c r="AH667" s="2"/>
      <c r="AI667" s="2"/>
      <c r="AJ667" s="136"/>
      <c r="AK667" s="137"/>
      <c r="AL667" s="137"/>
      <c r="AM667" s="137"/>
      <c r="AN667" s="137"/>
      <c r="AO667" s="137"/>
      <c r="AP667" s="137"/>
      <c r="AQ667" s="137"/>
      <c r="AR667" s="137"/>
      <c r="AS667" s="137"/>
      <c r="AT667" s="137"/>
      <c r="AU667" s="137"/>
      <c r="AV667" s="137"/>
      <c r="AW667" s="137"/>
      <c r="AX667" s="1"/>
      <c r="AY667" s="1"/>
      <c r="AZ667" s="1"/>
    </row>
    <row r="668" ht="31.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2"/>
      <c r="AF668" s="1"/>
      <c r="AG668" s="1"/>
      <c r="AH668" s="2"/>
      <c r="AI668" s="2"/>
      <c r="AJ668" s="136"/>
      <c r="AK668" s="137"/>
      <c r="AL668" s="137"/>
      <c r="AM668" s="137"/>
      <c r="AN668" s="137"/>
      <c r="AO668" s="137"/>
      <c r="AP668" s="137"/>
      <c r="AQ668" s="137"/>
      <c r="AR668" s="137"/>
      <c r="AS668" s="137"/>
      <c r="AT668" s="137"/>
      <c r="AU668" s="137"/>
      <c r="AV668" s="137"/>
      <c r="AW668" s="137"/>
      <c r="AX668" s="1"/>
      <c r="AY668" s="1"/>
      <c r="AZ668" s="1"/>
    </row>
    <row r="669" ht="31.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2"/>
      <c r="AF669" s="1"/>
      <c r="AG669" s="1"/>
      <c r="AH669" s="2"/>
      <c r="AI669" s="2"/>
      <c r="AJ669" s="136"/>
      <c r="AK669" s="137"/>
      <c r="AL669" s="137"/>
      <c r="AM669" s="137"/>
      <c r="AN669" s="137"/>
      <c r="AO669" s="137"/>
      <c r="AP669" s="137"/>
      <c r="AQ669" s="137"/>
      <c r="AR669" s="137"/>
      <c r="AS669" s="137"/>
      <c r="AT669" s="137"/>
      <c r="AU669" s="137"/>
      <c r="AV669" s="137"/>
      <c r="AW669" s="137"/>
      <c r="AX669" s="1"/>
      <c r="AY669" s="1"/>
      <c r="AZ669" s="1"/>
    </row>
    <row r="670" ht="31.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2"/>
      <c r="AF670" s="1"/>
      <c r="AG670" s="1"/>
      <c r="AH670" s="2"/>
      <c r="AI670" s="2"/>
      <c r="AJ670" s="136"/>
      <c r="AK670" s="137"/>
      <c r="AL670" s="137"/>
      <c r="AM670" s="137"/>
      <c r="AN670" s="137"/>
      <c r="AO670" s="137"/>
      <c r="AP670" s="137"/>
      <c r="AQ670" s="137"/>
      <c r="AR670" s="137"/>
      <c r="AS670" s="137"/>
      <c r="AT670" s="137"/>
      <c r="AU670" s="137"/>
      <c r="AV670" s="137"/>
      <c r="AW670" s="137"/>
      <c r="AX670" s="1"/>
      <c r="AY670" s="1"/>
      <c r="AZ670" s="1"/>
    </row>
    <row r="671" ht="31.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2"/>
      <c r="AF671" s="1"/>
      <c r="AG671" s="1"/>
      <c r="AH671" s="2"/>
      <c r="AI671" s="2"/>
      <c r="AJ671" s="136"/>
      <c r="AK671" s="137"/>
      <c r="AL671" s="137"/>
      <c r="AM671" s="137"/>
      <c r="AN671" s="137"/>
      <c r="AO671" s="137"/>
      <c r="AP671" s="137"/>
      <c r="AQ671" s="137"/>
      <c r="AR671" s="137"/>
      <c r="AS671" s="137"/>
      <c r="AT671" s="137"/>
      <c r="AU671" s="137"/>
      <c r="AV671" s="137"/>
      <c r="AW671" s="137"/>
      <c r="AX671" s="1"/>
      <c r="AY671" s="1"/>
      <c r="AZ671" s="1"/>
    </row>
    <row r="672" ht="31.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2"/>
      <c r="AF672" s="1"/>
      <c r="AG672" s="1"/>
      <c r="AH672" s="2"/>
      <c r="AI672" s="2"/>
      <c r="AJ672" s="136"/>
      <c r="AK672" s="137"/>
      <c r="AL672" s="137"/>
      <c r="AM672" s="137"/>
      <c r="AN672" s="137"/>
      <c r="AO672" s="137"/>
      <c r="AP672" s="137"/>
      <c r="AQ672" s="137"/>
      <c r="AR672" s="137"/>
      <c r="AS672" s="137"/>
      <c r="AT672" s="137"/>
      <c r="AU672" s="137"/>
      <c r="AV672" s="137"/>
      <c r="AW672" s="137"/>
      <c r="AX672" s="1"/>
      <c r="AY672" s="1"/>
      <c r="AZ672" s="1"/>
    </row>
    <row r="673" ht="31.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2"/>
      <c r="AF673" s="1"/>
      <c r="AG673" s="1"/>
      <c r="AH673" s="2"/>
      <c r="AI673" s="2"/>
      <c r="AJ673" s="136"/>
      <c r="AK673" s="137"/>
      <c r="AL673" s="137"/>
      <c r="AM673" s="137"/>
      <c r="AN673" s="137"/>
      <c r="AO673" s="137"/>
      <c r="AP673" s="137"/>
      <c r="AQ673" s="137"/>
      <c r="AR673" s="137"/>
      <c r="AS673" s="137"/>
      <c r="AT673" s="137"/>
      <c r="AU673" s="137"/>
      <c r="AV673" s="137"/>
      <c r="AW673" s="137"/>
      <c r="AX673" s="1"/>
      <c r="AY673" s="1"/>
      <c r="AZ673" s="1"/>
    </row>
    <row r="674" ht="31.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2"/>
      <c r="AF674" s="1"/>
      <c r="AG674" s="1"/>
      <c r="AH674" s="2"/>
      <c r="AI674" s="2"/>
      <c r="AJ674" s="136"/>
      <c r="AK674" s="137"/>
      <c r="AL674" s="137"/>
      <c r="AM674" s="137"/>
      <c r="AN674" s="137"/>
      <c r="AO674" s="137"/>
      <c r="AP674" s="137"/>
      <c r="AQ674" s="137"/>
      <c r="AR674" s="137"/>
      <c r="AS674" s="137"/>
      <c r="AT674" s="137"/>
      <c r="AU674" s="137"/>
      <c r="AV674" s="137"/>
      <c r="AW674" s="137"/>
      <c r="AX674" s="1"/>
      <c r="AY674" s="1"/>
      <c r="AZ674" s="1"/>
    </row>
    <row r="675" ht="31.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2"/>
      <c r="AF675" s="1"/>
      <c r="AG675" s="1"/>
      <c r="AH675" s="2"/>
      <c r="AI675" s="2"/>
      <c r="AJ675" s="136"/>
      <c r="AK675" s="137"/>
      <c r="AL675" s="137"/>
      <c r="AM675" s="137"/>
      <c r="AN675" s="137"/>
      <c r="AO675" s="137"/>
      <c r="AP675" s="137"/>
      <c r="AQ675" s="137"/>
      <c r="AR675" s="137"/>
      <c r="AS675" s="137"/>
      <c r="AT675" s="137"/>
      <c r="AU675" s="137"/>
      <c r="AV675" s="137"/>
      <c r="AW675" s="137"/>
      <c r="AX675" s="1"/>
      <c r="AY675" s="1"/>
      <c r="AZ675" s="1"/>
    </row>
    <row r="676" ht="31.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2"/>
      <c r="AF676" s="1"/>
      <c r="AG676" s="1"/>
      <c r="AH676" s="2"/>
      <c r="AI676" s="2"/>
      <c r="AJ676" s="136"/>
      <c r="AK676" s="137"/>
      <c r="AL676" s="137"/>
      <c r="AM676" s="137"/>
      <c r="AN676" s="137"/>
      <c r="AO676" s="137"/>
      <c r="AP676" s="137"/>
      <c r="AQ676" s="137"/>
      <c r="AR676" s="137"/>
      <c r="AS676" s="137"/>
      <c r="AT676" s="137"/>
      <c r="AU676" s="137"/>
      <c r="AV676" s="137"/>
      <c r="AW676" s="137"/>
      <c r="AX676" s="1"/>
      <c r="AY676" s="1"/>
      <c r="AZ676" s="1"/>
    </row>
    <row r="677" ht="31.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2"/>
      <c r="AF677" s="1"/>
      <c r="AG677" s="1"/>
      <c r="AH677" s="2"/>
      <c r="AI677" s="2"/>
      <c r="AJ677" s="136"/>
      <c r="AK677" s="137"/>
      <c r="AL677" s="137"/>
      <c r="AM677" s="137"/>
      <c r="AN677" s="137"/>
      <c r="AO677" s="137"/>
      <c r="AP677" s="137"/>
      <c r="AQ677" s="137"/>
      <c r="AR677" s="137"/>
      <c r="AS677" s="137"/>
      <c r="AT677" s="137"/>
      <c r="AU677" s="137"/>
      <c r="AV677" s="137"/>
      <c r="AW677" s="137"/>
      <c r="AX677" s="1"/>
      <c r="AY677" s="1"/>
      <c r="AZ677" s="1"/>
    </row>
    <row r="678" ht="31.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2"/>
      <c r="AF678" s="1"/>
      <c r="AG678" s="1"/>
      <c r="AH678" s="2"/>
      <c r="AI678" s="2"/>
      <c r="AJ678" s="136"/>
      <c r="AK678" s="137"/>
      <c r="AL678" s="137"/>
      <c r="AM678" s="137"/>
      <c r="AN678" s="137"/>
      <c r="AO678" s="137"/>
      <c r="AP678" s="137"/>
      <c r="AQ678" s="137"/>
      <c r="AR678" s="137"/>
      <c r="AS678" s="137"/>
      <c r="AT678" s="137"/>
      <c r="AU678" s="137"/>
      <c r="AV678" s="137"/>
      <c r="AW678" s="137"/>
      <c r="AX678" s="1"/>
      <c r="AY678" s="1"/>
      <c r="AZ678" s="1"/>
    </row>
    <row r="679" ht="31.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2"/>
      <c r="AF679" s="1"/>
      <c r="AG679" s="1"/>
      <c r="AH679" s="2"/>
      <c r="AI679" s="2"/>
      <c r="AJ679" s="136"/>
      <c r="AK679" s="137"/>
      <c r="AL679" s="137"/>
      <c r="AM679" s="137"/>
      <c r="AN679" s="137"/>
      <c r="AO679" s="137"/>
      <c r="AP679" s="137"/>
      <c r="AQ679" s="137"/>
      <c r="AR679" s="137"/>
      <c r="AS679" s="137"/>
      <c r="AT679" s="137"/>
      <c r="AU679" s="137"/>
      <c r="AV679" s="137"/>
      <c r="AW679" s="137"/>
      <c r="AX679" s="1"/>
      <c r="AY679" s="1"/>
      <c r="AZ679" s="1"/>
    </row>
    <row r="680" ht="31.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2"/>
      <c r="AF680" s="1"/>
      <c r="AG680" s="1"/>
      <c r="AH680" s="2"/>
      <c r="AI680" s="2"/>
      <c r="AJ680" s="136"/>
      <c r="AK680" s="137"/>
      <c r="AL680" s="137"/>
      <c r="AM680" s="137"/>
      <c r="AN680" s="137"/>
      <c r="AO680" s="137"/>
      <c r="AP680" s="137"/>
      <c r="AQ680" s="137"/>
      <c r="AR680" s="137"/>
      <c r="AS680" s="137"/>
      <c r="AT680" s="137"/>
      <c r="AU680" s="137"/>
      <c r="AV680" s="137"/>
      <c r="AW680" s="137"/>
      <c r="AX680" s="1"/>
      <c r="AY680" s="1"/>
      <c r="AZ680" s="1"/>
    </row>
    <row r="681" ht="31.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2"/>
      <c r="AF681" s="1"/>
      <c r="AG681" s="1"/>
      <c r="AH681" s="2"/>
      <c r="AI681" s="2"/>
      <c r="AJ681" s="136"/>
      <c r="AK681" s="137"/>
      <c r="AL681" s="137"/>
      <c r="AM681" s="137"/>
      <c r="AN681" s="137"/>
      <c r="AO681" s="137"/>
      <c r="AP681" s="137"/>
      <c r="AQ681" s="137"/>
      <c r="AR681" s="137"/>
      <c r="AS681" s="137"/>
      <c r="AT681" s="137"/>
      <c r="AU681" s="137"/>
      <c r="AV681" s="137"/>
      <c r="AW681" s="137"/>
      <c r="AX681" s="1"/>
      <c r="AY681" s="1"/>
      <c r="AZ681" s="1"/>
    </row>
    <row r="682" ht="31.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2"/>
      <c r="AF682" s="1"/>
      <c r="AG682" s="1"/>
      <c r="AH682" s="2"/>
      <c r="AI682" s="2"/>
      <c r="AJ682" s="136"/>
      <c r="AK682" s="137"/>
      <c r="AL682" s="137"/>
      <c r="AM682" s="137"/>
      <c r="AN682" s="137"/>
      <c r="AO682" s="137"/>
      <c r="AP682" s="137"/>
      <c r="AQ682" s="137"/>
      <c r="AR682" s="137"/>
      <c r="AS682" s="137"/>
      <c r="AT682" s="137"/>
      <c r="AU682" s="137"/>
      <c r="AV682" s="137"/>
      <c r="AW682" s="137"/>
      <c r="AX682" s="1"/>
      <c r="AY682" s="1"/>
      <c r="AZ682" s="1"/>
    </row>
    <row r="683" ht="31.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2"/>
      <c r="AF683" s="1"/>
      <c r="AG683" s="1"/>
      <c r="AH683" s="2"/>
      <c r="AI683" s="2"/>
      <c r="AJ683" s="136"/>
      <c r="AK683" s="137"/>
      <c r="AL683" s="137"/>
      <c r="AM683" s="137"/>
      <c r="AN683" s="137"/>
      <c r="AO683" s="137"/>
      <c r="AP683" s="137"/>
      <c r="AQ683" s="137"/>
      <c r="AR683" s="137"/>
      <c r="AS683" s="137"/>
      <c r="AT683" s="137"/>
      <c r="AU683" s="137"/>
      <c r="AV683" s="137"/>
      <c r="AW683" s="137"/>
      <c r="AX683" s="1"/>
      <c r="AY683" s="1"/>
      <c r="AZ683" s="1"/>
    </row>
    <row r="684" ht="31.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2"/>
      <c r="AF684" s="1"/>
      <c r="AG684" s="1"/>
      <c r="AH684" s="2"/>
      <c r="AI684" s="2"/>
      <c r="AJ684" s="136"/>
      <c r="AK684" s="137"/>
      <c r="AL684" s="137"/>
      <c r="AM684" s="137"/>
      <c r="AN684" s="137"/>
      <c r="AO684" s="137"/>
      <c r="AP684" s="137"/>
      <c r="AQ684" s="137"/>
      <c r="AR684" s="137"/>
      <c r="AS684" s="137"/>
      <c r="AT684" s="137"/>
      <c r="AU684" s="137"/>
      <c r="AV684" s="137"/>
      <c r="AW684" s="137"/>
      <c r="AX684" s="1"/>
      <c r="AY684" s="1"/>
      <c r="AZ684" s="1"/>
    </row>
    <row r="685" ht="31.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2"/>
      <c r="AF685" s="1"/>
      <c r="AG685" s="1"/>
      <c r="AH685" s="2"/>
      <c r="AI685" s="2"/>
      <c r="AJ685" s="136"/>
      <c r="AK685" s="137"/>
      <c r="AL685" s="137"/>
      <c r="AM685" s="137"/>
      <c r="AN685" s="137"/>
      <c r="AO685" s="137"/>
      <c r="AP685" s="137"/>
      <c r="AQ685" s="137"/>
      <c r="AR685" s="137"/>
      <c r="AS685" s="137"/>
      <c r="AT685" s="137"/>
      <c r="AU685" s="137"/>
      <c r="AV685" s="137"/>
      <c r="AW685" s="137"/>
      <c r="AX685" s="1"/>
      <c r="AY685" s="1"/>
      <c r="AZ685" s="1"/>
    </row>
    <row r="686" ht="31.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2"/>
      <c r="AF686" s="1"/>
      <c r="AG686" s="1"/>
      <c r="AH686" s="2"/>
      <c r="AI686" s="2"/>
      <c r="AJ686" s="136"/>
      <c r="AK686" s="137"/>
      <c r="AL686" s="137"/>
      <c r="AM686" s="137"/>
      <c r="AN686" s="137"/>
      <c r="AO686" s="137"/>
      <c r="AP686" s="137"/>
      <c r="AQ686" s="137"/>
      <c r="AR686" s="137"/>
      <c r="AS686" s="137"/>
      <c r="AT686" s="137"/>
      <c r="AU686" s="137"/>
      <c r="AV686" s="137"/>
      <c r="AW686" s="137"/>
      <c r="AX686" s="1"/>
      <c r="AY686" s="1"/>
      <c r="AZ686" s="1"/>
    </row>
    <row r="687" ht="31.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2"/>
      <c r="AF687" s="1"/>
      <c r="AG687" s="1"/>
      <c r="AH687" s="2"/>
      <c r="AI687" s="2"/>
      <c r="AJ687" s="136"/>
      <c r="AK687" s="137"/>
      <c r="AL687" s="137"/>
      <c r="AM687" s="137"/>
      <c r="AN687" s="137"/>
      <c r="AO687" s="137"/>
      <c r="AP687" s="137"/>
      <c r="AQ687" s="137"/>
      <c r="AR687" s="137"/>
      <c r="AS687" s="137"/>
      <c r="AT687" s="137"/>
      <c r="AU687" s="137"/>
      <c r="AV687" s="137"/>
      <c r="AW687" s="137"/>
      <c r="AX687" s="1"/>
      <c r="AY687" s="1"/>
      <c r="AZ687" s="1"/>
    </row>
    <row r="688" ht="31.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2"/>
      <c r="AF688" s="1"/>
      <c r="AG688" s="1"/>
      <c r="AH688" s="2"/>
      <c r="AI688" s="2"/>
      <c r="AJ688" s="136"/>
      <c r="AK688" s="137"/>
      <c r="AL688" s="137"/>
      <c r="AM688" s="137"/>
      <c r="AN688" s="137"/>
      <c r="AO688" s="137"/>
      <c r="AP688" s="137"/>
      <c r="AQ688" s="137"/>
      <c r="AR688" s="137"/>
      <c r="AS688" s="137"/>
      <c r="AT688" s="137"/>
      <c r="AU688" s="137"/>
      <c r="AV688" s="137"/>
      <c r="AW688" s="137"/>
      <c r="AX688" s="1"/>
      <c r="AY688" s="1"/>
      <c r="AZ688" s="1"/>
    </row>
    <row r="689" ht="31.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2"/>
      <c r="AF689" s="1"/>
      <c r="AG689" s="1"/>
      <c r="AH689" s="2"/>
      <c r="AI689" s="2"/>
      <c r="AJ689" s="136"/>
      <c r="AK689" s="137"/>
      <c r="AL689" s="137"/>
      <c r="AM689" s="137"/>
      <c r="AN689" s="137"/>
      <c r="AO689" s="137"/>
      <c r="AP689" s="137"/>
      <c r="AQ689" s="137"/>
      <c r="AR689" s="137"/>
      <c r="AS689" s="137"/>
      <c r="AT689" s="137"/>
      <c r="AU689" s="137"/>
      <c r="AV689" s="137"/>
      <c r="AW689" s="137"/>
      <c r="AX689" s="1"/>
      <c r="AY689" s="1"/>
      <c r="AZ689" s="1"/>
    </row>
    <row r="690" ht="31.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2"/>
      <c r="AF690" s="1"/>
      <c r="AG690" s="1"/>
      <c r="AH690" s="2"/>
      <c r="AI690" s="2"/>
      <c r="AJ690" s="136"/>
      <c r="AK690" s="137"/>
      <c r="AL690" s="137"/>
      <c r="AM690" s="137"/>
      <c r="AN690" s="137"/>
      <c r="AO690" s="137"/>
      <c r="AP690" s="137"/>
      <c r="AQ690" s="137"/>
      <c r="AR690" s="137"/>
      <c r="AS690" s="137"/>
      <c r="AT690" s="137"/>
      <c r="AU690" s="137"/>
      <c r="AV690" s="137"/>
      <c r="AW690" s="137"/>
      <c r="AX690" s="1"/>
      <c r="AY690" s="1"/>
      <c r="AZ690" s="1"/>
    </row>
    <row r="691" ht="31.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2"/>
      <c r="AF691" s="1"/>
      <c r="AG691" s="1"/>
      <c r="AH691" s="2"/>
      <c r="AI691" s="2"/>
      <c r="AJ691" s="136"/>
      <c r="AK691" s="137"/>
      <c r="AL691" s="137"/>
      <c r="AM691" s="137"/>
      <c r="AN691" s="137"/>
      <c r="AO691" s="137"/>
      <c r="AP691" s="137"/>
      <c r="AQ691" s="137"/>
      <c r="AR691" s="137"/>
      <c r="AS691" s="137"/>
      <c r="AT691" s="137"/>
      <c r="AU691" s="137"/>
      <c r="AV691" s="137"/>
      <c r="AW691" s="137"/>
      <c r="AX691" s="1"/>
      <c r="AY691" s="1"/>
      <c r="AZ691" s="1"/>
    </row>
    <row r="692" ht="31.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2"/>
      <c r="AF692" s="1"/>
      <c r="AG692" s="1"/>
      <c r="AH692" s="2"/>
      <c r="AI692" s="2"/>
      <c r="AJ692" s="136"/>
      <c r="AK692" s="137"/>
      <c r="AL692" s="137"/>
      <c r="AM692" s="137"/>
      <c r="AN692" s="137"/>
      <c r="AO692" s="137"/>
      <c r="AP692" s="137"/>
      <c r="AQ692" s="137"/>
      <c r="AR692" s="137"/>
      <c r="AS692" s="137"/>
      <c r="AT692" s="137"/>
      <c r="AU692" s="137"/>
      <c r="AV692" s="137"/>
      <c r="AW692" s="137"/>
      <c r="AX692" s="1"/>
      <c r="AY692" s="1"/>
      <c r="AZ692" s="1"/>
    </row>
    <row r="693" ht="31.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2"/>
      <c r="AF693" s="1"/>
      <c r="AG693" s="1"/>
      <c r="AH693" s="2"/>
      <c r="AI693" s="2"/>
      <c r="AJ693" s="136"/>
      <c r="AK693" s="137"/>
      <c r="AL693" s="137"/>
      <c r="AM693" s="137"/>
      <c r="AN693" s="137"/>
      <c r="AO693" s="137"/>
      <c r="AP693" s="137"/>
      <c r="AQ693" s="137"/>
      <c r="AR693" s="137"/>
      <c r="AS693" s="137"/>
      <c r="AT693" s="137"/>
      <c r="AU693" s="137"/>
      <c r="AV693" s="137"/>
      <c r="AW693" s="137"/>
      <c r="AX693" s="1"/>
      <c r="AY693" s="1"/>
      <c r="AZ693" s="1"/>
    </row>
    <row r="694" ht="31.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2"/>
      <c r="AF694" s="1"/>
      <c r="AG694" s="1"/>
      <c r="AH694" s="2"/>
      <c r="AI694" s="2"/>
      <c r="AJ694" s="136"/>
      <c r="AK694" s="137"/>
      <c r="AL694" s="137"/>
      <c r="AM694" s="137"/>
      <c r="AN694" s="137"/>
      <c r="AO694" s="137"/>
      <c r="AP694" s="137"/>
      <c r="AQ694" s="137"/>
      <c r="AR694" s="137"/>
      <c r="AS694" s="137"/>
      <c r="AT694" s="137"/>
      <c r="AU694" s="137"/>
      <c r="AV694" s="137"/>
      <c r="AW694" s="137"/>
      <c r="AX694" s="1"/>
      <c r="AY694" s="1"/>
      <c r="AZ694" s="1"/>
    </row>
    <row r="695" ht="31.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2"/>
      <c r="AF695" s="1"/>
      <c r="AG695" s="1"/>
      <c r="AH695" s="2"/>
      <c r="AI695" s="2"/>
      <c r="AJ695" s="136"/>
      <c r="AK695" s="137"/>
      <c r="AL695" s="137"/>
      <c r="AM695" s="137"/>
      <c r="AN695" s="137"/>
      <c r="AO695" s="137"/>
      <c r="AP695" s="137"/>
      <c r="AQ695" s="137"/>
      <c r="AR695" s="137"/>
      <c r="AS695" s="137"/>
      <c r="AT695" s="137"/>
      <c r="AU695" s="137"/>
      <c r="AV695" s="137"/>
      <c r="AW695" s="137"/>
      <c r="AX695" s="1"/>
      <c r="AY695" s="1"/>
      <c r="AZ695" s="1"/>
    </row>
    <row r="696" ht="31.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2"/>
      <c r="AF696" s="1"/>
      <c r="AG696" s="1"/>
      <c r="AH696" s="2"/>
      <c r="AI696" s="2"/>
      <c r="AJ696" s="136"/>
      <c r="AK696" s="137"/>
      <c r="AL696" s="137"/>
      <c r="AM696" s="137"/>
      <c r="AN696" s="137"/>
      <c r="AO696" s="137"/>
      <c r="AP696" s="137"/>
      <c r="AQ696" s="137"/>
      <c r="AR696" s="137"/>
      <c r="AS696" s="137"/>
      <c r="AT696" s="137"/>
      <c r="AU696" s="137"/>
      <c r="AV696" s="137"/>
      <c r="AW696" s="137"/>
      <c r="AX696" s="1"/>
      <c r="AY696" s="1"/>
      <c r="AZ696" s="1"/>
    </row>
    <row r="697" ht="31.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2"/>
      <c r="AF697" s="1"/>
      <c r="AG697" s="1"/>
      <c r="AH697" s="2"/>
      <c r="AI697" s="2"/>
      <c r="AJ697" s="136"/>
      <c r="AK697" s="137"/>
      <c r="AL697" s="137"/>
      <c r="AM697" s="137"/>
      <c r="AN697" s="137"/>
      <c r="AO697" s="137"/>
      <c r="AP697" s="137"/>
      <c r="AQ697" s="137"/>
      <c r="AR697" s="137"/>
      <c r="AS697" s="137"/>
      <c r="AT697" s="137"/>
      <c r="AU697" s="137"/>
      <c r="AV697" s="137"/>
      <c r="AW697" s="137"/>
      <c r="AX697" s="1"/>
      <c r="AY697" s="1"/>
      <c r="AZ697" s="1"/>
    </row>
    <row r="698" ht="31.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2"/>
      <c r="AF698" s="1"/>
      <c r="AG698" s="1"/>
      <c r="AH698" s="2"/>
      <c r="AI698" s="2"/>
      <c r="AJ698" s="136"/>
      <c r="AK698" s="137"/>
      <c r="AL698" s="137"/>
      <c r="AM698" s="137"/>
      <c r="AN698" s="137"/>
      <c r="AO698" s="137"/>
      <c r="AP698" s="137"/>
      <c r="AQ698" s="137"/>
      <c r="AR698" s="137"/>
      <c r="AS698" s="137"/>
      <c r="AT698" s="137"/>
      <c r="AU698" s="137"/>
      <c r="AV698" s="137"/>
      <c r="AW698" s="137"/>
      <c r="AX698" s="1"/>
      <c r="AY698" s="1"/>
      <c r="AZ698" s="1"/>
    </row>
    <row r="699" ht="31.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2"/>
      <c r="AF699" s="1"/>
      <c r="AG699" s="1"/>
      <c r="AH699" s="2"/>
      <c r="AI699" s="2"/>
      <c r="AJ699" s="136"/>
      <c r="AK699" s="137"/>
      <c r="AL699" s="137"/>
      <c r="AM699" s="137"/>
      <c r="AN699" s="137"/>
      <c r="AO699" s="137"/>
      <c r="AP699" s="137"/>
      <c r="AQ699" s="137"/>
      <c r="AR699" s="137"/>
      <c r="AS699" s="137"/>
      <c r="AT699" s="137"/>
      <c r="AU699" s="137"/>
      <c r="AV699" s="137"/>
      <c r="AW699" s="137"/>
      <c r="AX699" s="1"/>
      <c r="AY699" s="1"/>
      <c r="AZ699" s="1"/>
    </row>
    <row r="700" ht="31.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2"/>
      <c r="AF700" s="1"/>
      <c r="AG700" s="1"/>
      <c r="AH700" s="2"/>
      <c r="AI700" s="2"/>
      <c r="AJ700" s="136"/>
      <c r="AK700" s="137"/>
      <c r="AL700" s="137"/>
      <c r="AM700" s="137"/>
      <c r="AN700" s="137"/>
      <c r="AO700" s="137"/>
      <c r="AP700" s="137"/>
      <c r="AQ700" s="137"/>
      <c r="AR700" s="137"/>
      <c r="AS700" s="137"/>
      <c r="AT700" s="137"/>
      <c r="AU700" s="137"/>
      <c r="AV700" s="137"/>
      <c r="AW700" s="137"/>
      <c r="AX700" s="1"/>
      <c r="AY700" s="1"/>
      <c r="AZ700" s="1"/>
    </row>
    <row r="701" ht="31.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2"/>
      <c r="AF701" s="1"/>
      <c r="AG701" s="1"/>
      <c r="AH701" s="2"/>
      <c r="AI701" s="2"/>
      <c r="AJ701" s="136"/>
      <c r="AK701" s="137"/>
      <c r="AL701" s="137"/>
      <c r="AM701" s="137"/>
      <c r="AN701" s="137"/>
      <c r="AO701" s="137"/>
      <c r="AP701" s="137"/>
      <c r="AQ701" s="137"/>
      <c r="AR701" s="137"/>
      <c r="AS701" s="137"/>
      <c r="AT701" s="137"/>
      <c r="AU701" s="137"/>
      <c r="AV701" s="137"/>
      <c r="AW701" s="137"/>
      <c r="AX701" s="1"/>
      <c r="AY701" s="1"/>
      <c r="AZ701" s="1"/>
    </row>
    <row r="702" ht="31.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2"/>
      <c r="AF702" s="1"/>
      <c r="AG702" s="1"/>
      <c r="AH702" s="2"/>
      <c r="AI702" s="2"/>
      <c r="AJ702" s="136"/>
      <c r="AK702" s="137"/>
      <c r="AL702" s="137"/>
      <c r="AM702" s="137"/>
      <c r="AN702" s="137"/>
      <c r="AO702" s="137"/>
      <c r="AP702" s="137"/>
      <c r="AQ702" s="137"/>
      <c r="AR702" s="137"/>
      <c r="AS702" s="137"/>
      <c r="AT702" s="137"/>
      <c r="AU702" s="137"/>
      <c r="AV702" s="137"/>
      <c r="AW702" s="137"/>
      <c r="AX702" s="1"/>
      <c r="AY702" s="1"/>
      <c r="AZ702" s="1"/>
    </row>
    <row r="703" ht="31.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2"/>
      <c r="AF703" s="1"/>
      <c r="AG703" s="1"/>
      <c r="AH703" s="2"/>
      <c r="AI703" s="2"/>
      <c r="AJ703" s="136"/>
      <c r="AK703" s="137"/>
      <c r="AL703" s="137"/>
      <c r="AM703" s="137"/>
      <c r="AN703" s="137"/>
      <c r="AO703" s="137"/>
      <c r="AP703" s="137"/>
      <c r="AQ703" s="137"/>
      <c r="AR703" s="137"/>
      <c r="AS703" s="137"/>
      <c r="AT703" s="137"/>
      <c r="AU703" s="137"/>
      <c r="AV703" s="137"/>
      <c r="AW703" s="137"/>
      <c r="AX703" s="1"/>
      <c r="AY703" s="1"/>
      <c r="AZ703" s="1"/>
    </row>
    <row r="704" ht="31.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2"/>
      <c r="AF704" s="1"/>
      <c r="AG704" s="1"/>
      <c r="AH704" s="2"/>
      <c r="AI704" s="2"/>
      <c r="AJ704" s="136"/>
      <c r="AK704" s="137"/>
      <c r="AL704" s="137"/>
      <c r="AM704" s="137"/>
      <c r="AN704" s="137"/>
      <c r="AO704" s="137"/>
      <c r="AP704" s="137"/>
      <c r="AQ704" s="137"/>
      <c r="AR704" s="137"/>
      <c r="AS704" s="137"/>
      <c r="AT704" s="137"/>
      <c r="AU704" s="137"/>
      <c r="AV704" s="137"/>
      <c r="AW704" s="137"/>
      <c r="AX704" s="1"/>
      <c r="AY704" s="1"/>
      <c r="AZ704" s="1"/>
    </row>
    <row r="705" ht="31.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2"/>
      <c r="AF705" s="1"/>
      <c r="AG705" s="1"/>
      <c r="AH705" s="2"/>
      <c r="AI705" s="2"/>
      <c r="AJ705" s="136"/>
      <c r="AK705" s="137"/>
      <c r="AL705" s="137"/>
      <c r="AM705" s="137"/>
      <c r="AN705" s="137"/>
      <c r="AO705" s="137"/>
      <c r="AP705" s="137"/>
      <c r="AQ705" s="137"/>
      <c r="AR705" s="137"/>
      <c r="AS705" s="137"/>
      <c r="AT705" s="137"/>
      <c r="AU705" s="137"/>
      <c r="AV705" s="137"/>
      <c r="AW705" s="137"/>
      <c r="AX705" s="1"/>
      <c r="AY705" s="1"/>
      <c r="AZ705" s="1"/>
    </row>
    <row r="706" ht="31.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2"/>
      <c r="AF706" s="1"/>
      <c r="AG706" s="1"/>
      <c r="AH706" s="2"/>
      <c r="AI706" s="2"/>
      <c r="AJ706" s="136"/>
      <c r="AK706" s="137"/>
      <c r="AL706" s="137"/>
      <c r="AM706" s="137"/>
      <c r="AN706" s="137"/>
      <c r="AO706" s="137"/>
      <c r="AP706" s="137"/>
      <c r="AQ706" s="137"/>
      <c r="AR706" s="137"/>
      <c r="AS706" s="137"/>
      <c r="AT706" s="137"/>
      <c r="AU706" s="137"/>
      <c r="AV706" s="137"/>
      <c r="AW706" s="137"/>
      <c r="AX706" s="1"/>
      <c r="AY706" s="1"/>
      <c r="AZ706" s="1"/>
    </row>
    <row r="707" ht="31.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2"/>
      <c r="AF707" s="1"/>
      <c r="AG707" s="1"/>
      <c r="AH707" s="2"/>
      <c r="AI707" s="2"/>
      <c r="AJ707" s="136"/>
      <c r="AK707" s="137"/>
      <c r="AL707" s="137"/>
      <c r="AM707" s="137"/>
      <c r="AN707" s="137"/>
      <c r="AO707" s="137"/>
      <c r="AP707" s="137"/>
      <c r="AQ707" s="137"/>
      <c r="AR707" s="137"/>
      <c r="AS707" s="137"/>
      <c r="AT707" s="137"/>
      <c r="AU707" s="137"/>
      <c r="AV707" s="137"/>
      <c r="AW707" s="137"/>
      <c r="AX707" s="1"/>
      <c r="AY707" s="1"/>
      <c r="AZ707" s="1"/>
    </row>
    <row r="708" ht="31.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2"/>
      <c r="AF708" s="1"/>
      <c r="AG708" s="1"/>
      <c r="AH708" s="2"/>
      <c r="AI708" s="2"/>
      <c r="AJ708" s="136"/>
      <c r="AK708" s="137"/>
      <c r="AL708" s="137"/>
      <c r="AM708" s="137"/>
      <c r="AN708" s="137"/>
      <c r="AO708" s="137"/>
      <c r="AP708" s="137"/>
      <c r="AQ708" s="137"/>
      <c r="AR708" s="137"/>
      <c r="AS708" s="137"/>
      <c r="AT708" s="137"/>
      <c r="AU708" s="137"/>
      <c r="AV708" s="137"/>
      <c r="AW708" s="137"/>
      <c r="AX708" s="1"/>
      <c r="AY708" s="1"/>
      <c r="AZ708" s="1"/>
    </row>
    <row r="709" ht="31.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2"/>
      <c r="AF709" s="1"/>
      <c r="AG709" s="1"/>
      <c r="AH709" s="2"/>
      <c r="AI709" s="2"/>
      <c r="AJ709" s="136"/>
      <c r="AK709" s="137"/>
      <c r="AL709" s="137"/>
      <c r="AM709" s="137"/>
      <c r="AN709" s="137"/>
      <c r="AO709" s="137"/>
      <c r="AP709" s="137"/>
      <c r="AQ709" s="137"/>
      <c r="AR709" s="137"/>
      <c r="AS709" s="137"/>
      <c r="AT709" s="137"/>
      <c r="AU709" s="137"/>
      <c r="AV709" s="137"/>
      <c r="AW709" s="137"/>
      <c r="AX709" s="1"/>
      <c r="AY709" s="1"/>
      <c r="AZ709" s="1"/>
    </row>
    <row r="710" ht="31.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2"/>
      <c r="AF710" s="1"/>
      <c r="AG710" s="1"/>
      <c r="AH710" s="2"/>
      <c r="AI710" s="2"/>
      <c r="AJ710" s="136"/>
      <c r="AK710" s="137"/>
      <c r="AL710" s="137"/>
      <c r="AM710" s="137"/>
      <c r="AN710" s="137"/>
      <c r="AO710" s="137"/>
      <c r="AP710" s="137"/>
      <c r="AQ710" s="137"/>
      <c r="AR710" s="137"/>
      <c r="AS710" s="137"/>
      <c r="AT710" s="137"/>
      <c r="AU710" s="137"/>
      <c r="AV710" s="137"/>
      <c r="AW710" s="137"/>
      <c r="AX710" s="1"/>
      <c r="AY710" s="1"/>
      <c r="AZ710" s="1"/>
    </row>
    <row r="711" ht="31.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2"/>
      <c r="AF711" s="1"/>
      <c r="AG711" s="1"/>
      <c r="AH711" s="2"/>
      <c r="AI711" s="2"/>
      <c r="AJ711" s="136"/>
      <c r="AK711" s="137"/>
      <c r="AL711" s="137"/>
      <c r="AM711" s="137"/>
      <c r="AN711" s="137"/>
      <c r="AO711" s="137"/>
      <c r="AP711" s="137"/>
      <c r="AQ711" s="137"/>
      <c r="AR711" s="137"/>
      <c r="AS711" s="137"/>
      <c r="AT711" s="137"/>
      <c r="AU711" s="137"/>
      <c r="AV711" s="137"/>
      <c r="AW711" s="137"/>
      <c r="AX711" s="1"/>
      <c r="AY711" s="1"/>
      <c r="AZ711" s="1"/>
    </row>
    <row r="712" ht="31.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2"/>
      <c r="AF712" s="1"/>
      <c r="AG712" s="1"/>
      <c r="AH712" s="2"/>
      <c r="AI712" s="2"/>
      <c r="AJ712" s="136"/>
      <c r="AK712" s="137"/>
      <c r="AL712" s="137"/>
      <c r="AM712" s="137"/>
      <c r="AN712" s="137"/>
      <c r="AO712" s="137"/>
      <c r="AP712" s="137"/>
      <c r="AQ712" s="137"/>
      <c r="AR712" s="137"/>
      <c r="AS712" s="137"/>
      <c r="AT712" s="137"/>
      <c r="AU712" s="137"/>
      <c r="AV712" s="137"/>
      <c r="AW712" s="137"/>
      <c r="AX712" s="1"/>
      <c r="AY712" s="1"/>
      <c r="AZ712" s="1"/>
    </row>
    <row r="713" ht="31.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2"/>
      <c r="AF713" s="1"/>
      <c r="AG713" s="1"/>
      <c r="AH713" s="2"/>
      <c r="AI713" s="2"/>
      <c r="AJ713" s="136"/>
      <c r="AK713" s="137"/>
      <c r="AL713" s="137"/>
      <c r="AM713" s="137"/>
      <c r="AN713" s="137"/>
      <c r="AO713" s="137"/>
      <c r="AP713" s="137"/>
      <c r="AQ713" s="137"/>
      <c r="AR713" s="137"/>
      <c r="AS713" s="137"/>
      <c r="AT713" s="137"/>
      <c r="AU713" s="137"/>
      <c r="AV713" s="137"/>
      <c r="AW713" s="137"/>
      <c r="AX713" s="1"/>
      <c r="AY713" s="1"/>
      <c r="AZ713" s="1"/>
    </row>
    <row r="714" ht="31.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2"/>
      <c r="AF714" s="1"/>
      <c r="AG714" s="1"/>
      <c r="AH714" s="2"/>
      <c r="AI714" s="2"/>
      <c r="AJ714" s="136"/>
      <c r="AK714" s="137"/>
      <c r="AL714" s="137"/>
      <c r="AM714" s="137"/>
      <c r="AN714" s="137"/>
      <c r="AO714" s="137"/>
      <c r="AP714" s="137"/>
      <c r="AQ714" s="137"/>
      <c r="AR714" s="137"/>
      <c r="AS714" s="137"/>
      <c r="AT714" s="137"/>
      <c r="AU714" s="137"/>
      <c r="AV714" s="137"/>
      <c r="AW714" s="137"/>
      <c r="AX714" s="1"/>
      <c r="AY714" s="1"/>
      <c r="AZ714" s="1"/>
    </row>
    <row r="715" ht="31.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2"/>
      <c r="AF715" s="1"/>
      <c r="AG715" s="1"/>
      <c r="AH715" s="2"/>
      <c r="AI715" s="2"/>
      <c r="AJ715" s="136"/>
      <c r="AK715" s="137"/>
      <c r="AL715" s="137"/>
      <c r="AM715" s="137"/>
      <c r="AN715" s="137"/>
      <c r="AO715" s="137"/>
      <c r="AP715" s="137"/>
      <c r="AQ715" s="137"/>
      <c r="AR715" s="137"/>
      <c r="AS715" s="137"/>
      <c r="AT715" s="137"/>
      <c r="AU715" s="137"/>
      <c r="AV715" s="137"/>
      <c r="AW715" s="137"/>
      <c r="AX715" s="1"/>
      <c r="AY715" s="1"/>
      <c r="AZ715" s="1"/>
    </row>
    <row r="716" ht="31.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2"/>
      <c r="AF716" s="1"/>
      <c r="AG716" s="1"/>
      <c r="AH716" s="2"/>
      <c r="AI716" s="2"/>
      <c r="AJ716" s="136"/>
      <c r="AK716" s="137"/>
      <c r="AL716" s="137"/>
      <c r="AM716" s="137"/>
      <c r="AN716" s="137"/>
      <c r="AO716" s="137"/>
      <c r="AP716" s="137"/>
      <c r="AQ716" s="137"/>
      <c r="AR716" s="137"/>
      <c r="AS716" s="137"/>
      <c r="AT716" s="137"/>
      <c r="AU716" s="137"/>
      <c r="AV716" s="137"/>
      <c r="AW716" s="137"/>
      <c r="AX716" s="1"/>
      <c r="AY716" s="1"/>
      <c r="AZ716" s="1"/>
    </row>
    <row r="717" ht="31.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2"/>
      <c r="AF717" s="1"/>
      <c r="AG717" s="1"/>
      <c r="AH717" s="2"/>
      <c r="AI717" s="2"/>
      <c r="AJ717" s="136"/>
      <c r="AK717" s="137"/>
      <c r="AL717" s="137"/>
      <c r="AM717" s="137"/>
      <c r="AN717" s="137"/>
      <c r="AO717" s="137"/>
      <c r="AP717" s="137"/>
      <c r="AQ717" s="137"/>
      <c r="AR717" s="137"/>
      <c r="AS717" s="137"/>
      <c r="AT717" s="137"/>
      <c r="AU717" s="137"/>
      <c r="AV717" s="137"/>
      <c r="AW717" s="137"/>
      <c r="AX717" s="1"/>
      <c r="AY717" s="1"/>
      <c r="AZ717" s="1"/>
    </row>
    <row r="718" ht="31.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2"/>
      <c r="AF718" s="1"/>
      <c r="AG718" s="1"/>
      <c r="AH718" s="2"/>
      <c r="AI718" s="2"/>
      <c r="AJ718" s="136"/>
      <c r="AK718" s="137"/>
      <c r="AL718" s="137"/>
      <c r="AM718" s="137"/>
      <c r="AN718" s="137"/>
      <c r="AO718" s="137"/>
      <c r="AP718" s="137"/>
      <c r="AQ718" s="137"/>
      <c r="AR718" s="137"/>
      <c r="AS718" s="137"/>
      <c r="AT718" s="137"/>
      <c r="AU718" s="137"/>
      <c r="AV718" s="137"/>
      <c r="AW718" s="137"/>
      <c r="AX718" s="1"/>
      <c r="AY718" s="1"/>
      <c r="AZ718" s="1"/>
    </row>
    <row r="719" ht="31.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2"/>
      <c r="AF719" s="1"/>
      <c r="AG719" s="1"/>
      <c r="AH719" s="2"/>
      <c r="AI719" s="2"/>
      <c r="AJ719" s="136"/>
      <c r="AK719" s="137"/>
      <c r="AL719" s="137"/>
      <c r="AM719" s="137"/>
      <c r="AN719" s="137"/>
      <c r="AO719" s="137"/>
      <c r="AP719" s="137"/>
      <c r="AQ719" s="137"/>
      <c r="AR719" s="137"/>
      <c r="AS719" s="137"/>
      <c r="AT719" s="137"/>
      <c r="AU719" s="137"/>
      <c r="AV719" s="137"/>
      <c r="AW719" s="137"/>
      <c r="AX719" s="1"/>
      <c r="AY719" s="1"/>
      <c r="AZ719" s="1"/>
    </row>
    <row r="720" ht="31.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2"/>
      <c r="AF720" s="1"/>
      <c r="AG720" s="1"/>
      <c r="AH720" s="2"/>
      <c r="AI720" s="2"/>
      <c r="AJ720" s="136"/>
      <c r="AK720" s="137"/>
      <c r="AL720" s="137"/>
      <c r="AM720" s="137"/>
      <c r="AN720" s="137"/>
      <c r="AO720" s="137"/>
      <c r="AP720" s="137"/>
      <c r="AQ720" s="137"/>
      <c r="AR720" s="137"/>
      <c r="AS720" s="137"/>
      <c r="AT720" s="137"/>
      <c r="AU720" s="137"/>
      <c r="AV720" s="137"/>
      <c r="AW720" s="137"/>
      <c r="AX720" s="1"/>
      <c r="AY720" s="1"/>
      <c r="AZ720" s="1"/>
    </row>
    <row r="721" ht="31.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2"/>
      <c r="AF721" s="1"/>
      <c r="AG721" s="1"/>
      <c r="AH721" s="2"/>
      <c r="AI721" s="2"/>
      <c r="AJ721" s="136"/>
      <c r="AK721" s="137"/>
      <c r="AL721" s="137"/>
      <c r="AM721" s="137"/>
      <c r="AN721" s="137"/>
      <c r="AO721" s="137"/>
      <c r="AP721" s="137"/>
      <c r="AQ721" s="137"/>
      <c r="AR721" s="137"/>
      <c r="AS721" s="137"/>
      <c r="AT721" s="137"/>
      <c r="AU721" s="137"/>
      <c r="AV721" s="137"/>
      <c r="AW721" s="137"/>
      <c r="AX721" s="1"/>
      <c r="AY721" s="1"/>
      <c r="AZ721" s="1"/>
    </row>
    <row r="722" ht="31.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2"/>
      <c r="AF722" s="1"/>
      <c r="AG722" s="1"/>
      <c r="AH722" s="2"/>
      <c r="AI722" s="2"/>
      <c r="AJ722" s="136"/>
      <c r="AK722" s="137"/>
      <c r="AL722" s="137"/>
      <c r="AM722" s="137"/>
      <c r="AN722" s="137"/>
      <c r="AO722" s="137"/>
      <c r="AP722" s="137"/>
      <c r="AQ722" s="137"/>
      <c r="AR722" s="137"/>
      <c r="AS722" s="137"/>
      <c r="AT722" s="137"/>
      <c r="AU722" s="137"/>
      <c r="AV722" s="137"/>
      <c r="AW722" s="137"/>
      <c r="AX722" s="1"/>
      <c r="AY722" s="1"/>
      <c r="AZ722" s="1"/>
    </row>
    <row r="723" ht="31.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2"/>
      <c r="AF723" s="1"/>
      <c r="AG723" s="1"/>
      <c r="AH723" s="2"/>
      <c r="AI723" s="2"/>
      <c r="AJ723" s="136"/>
      <c r="AK723" s="137"/>
      <c r="AL723" s="137"/>
      <c r="AM723" s="137"/>
      <c r="AN723" s="137"/>
      <c r="AO723" s="137"/>
      <c r="AP723" s="137"/>
      <c r="AQ723" s="137"/>
      <c r="AR723" s="137"/>
      <c r="AS723" s="137"/>
      <c r="AT723" s="137"/>
      <c r="AU723" s="137"/>
      <c r="AV723" s="137"/>
      <c r="AW723" s="137"/>
      <c r="AX723" s="1"/>
      <c r="AY723" s="1"/>
      <c r="AZ723" s="1"/>
    </row>
    <row r="724" ht="31.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2"/>
      <c r="AF724" s="1"/>
      <c r="AG724" s="1"/>
      <c r="AH724" s="2"/>
      <c r="AI724" s="2"/>
      <c r="AJ724" s="136"/>
      <c r="AK724" s="137"/>
      <c r="AL724" s="137"/>
      <c r="AM724" s="137"/>
      <c r="AN724" s="137"/>
      <c r="AO724" s="137"/>
      <c r="AP724" s="137"/>
      <c r="AQ724" s="137"/>
      <c r="AR724" s="137"/>
      <c r="AS724" s="137"/>
      <c r="AT724" s="137"/>
      <c r="AU724" s="137"/>
      <c r="AV724" s="137"/>
      <c r="AW724" s="137"/>
      <c r="AX724" s="1"/>
      <c r="AY724" s="1"/>
      <c r="AZ724" s="1"/>
    </row>
    <row r="725" ht="31.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2"/>
      <c r="AF725" s="1"/>
      <c r="AG725" s="1"/>
      <c r="AH725" s="2"/>
      <c r="AI725" s="2"/>
      <c r="AJ725" s="136"/>
      <c r="AK725" s="137"/>
      <c r="AL725" s="137"/>
      <c r="AM725" s="137"/>
      <c r="AN725" s="137"/>
      <c r="AO725" s="137"/>
      <c r="AP725" s="137"/>
      <c r="AQ725" s="137"/>
      <c r="AR725" s="137"/>
      <c r="AS725" s="137"/>
      <c r="AT725" s="137"/>
      <c r="AU725" s="137"/>
      <c r="AV725" s="137"/>
      <c r="AW725" s="137"/>
      <c r="AX725" s="1"/>
      <c r="AY725" s="1"/>
      <c r="AZ725" s="1"/>
    </row>
    <row r="726" ht="31.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2"/>
      <c r="AF726" s="1"/>
      <c r="AG726" s="1"/>
      <c r="AH726" s="2"/>
      <c r="AI726" s="2"/>
      <c r="AJ726" s="136"/>
      <c r="AK726" s="137"/>
      <c r="AL726" s="137"/>
      <c r="AM726" s="137"/>
      <c r="AN726" s="137"/>
      <c r="AO726" s="137"/>
      <c r="AP726" s="137"/>
      <c r="AQ726" s="137"/>
      <c r="AR726" s="137"/>
      <c r="AS726" s="137"/>
      <c r="AT726" s="137"/>
      <c r="AU726" s="137"/>
      <c r="AV726" s="137"/>
      <c r="AW726" s="137"/>
      <c r="AX726" s="1"/>
      <c r="AY726" s="1"/>
      <c r="AZ726" s="1"/>
    </row>
    <row r="727" ht="31.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2"/>
      <c r="AF727" s="1"/>
      <c r="AG727" s="1"/>
      <c r="AH727" s="2"/>
      <c r="AI727" s="2"/>
      <c r="AJ727" s="136"/>
      <c r="AK727" s="137"/>
      <c r="AL727" s="137"/>
      <c r="AM727" s="137"/>
      <c r="AN727" s="137"/>
      <c r="AO727" s="137"/>
      <c r="AP727" s="137"/>
      <c r="AQ727" s="137"/>
      <c r="AR727" s="137"/>
      <c r="AS727" s="137"/>
      <c r="AT727" s="137"/>
      <c r="AU727" s="137"/>
      <c r="AV727" s="137"/>
      <c r="AW727" s="137"/>
      <c r="AX727" s="1"/>
      <c r="AY727" s="1"/>
      <c r="AZ727" s="1"/>
    </row>
    <row r="728" ht="31.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2"/>
      <c r="AF728" s="1"/>
      <c r="AG728" s="1"/>
      <c r="AH728" s="2"/>
      <c r="AI728" s="2"/>
      <c r="AJ728" s="136"/>
      <c r="AK728" s="137"/>
      <c r="AL728" s="137"/>
      <c r="AM728" s="137"/>
      <c r="AN728" s="137"/>
      <c r="AO728" s="137"/>
      <c r="AP728" s="137"/>
      <c r="AQ728" s="137"/>
      <c r="AR728" s="137"/>
      <c r="AS728" s="137"/>
      <c r="AT728" s="137"/>
      <c r="AU728" s="137"/>
      <c r="AV728" s="137"/>
      <c r="AW728" s="137"/>
      <c r="AX728" s="1"/>
      <c r="AY728" s="1"/>
      <c r="AZ728" s="1"/>
    </row>
    <row r="729" ht="31.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2"/>
      <c r="AF729" s="1"/>
      <c r="AG729" s="1"/>
      <c r="AH729" s="2"/>
      <c r="AI729" s="2"/>
      <c r="AJ729" s="136"/>
      <c r="AK729" s="137"/>
      <c r="AL729" s="137"/>
      <c r="AM729" s="137"/>
      <c r="AN729" s="137"/>
      <c r="AO729" s="137"/>
      <c r="AP729" s="137"/>
      <c r="AQ729" s="137"/>
      <c r="AR729" s="137"/>
      <c r="AS729" s="137"/>
      <c r="AT729" s="137"/>
      <c r="AU729" s="137"/>
      <c r="AV729" s="137"/>
      <c r="AW729" s="137"/>
      <c r="AX729" s="1"/>
      <c r="AY729" s="1"/>
      <c r="AZ729" s="1"/>
    </row>
    <row r="730" ht="31.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2"/>
      <c r="AF730" s="1"/>
      <c r="AG730" s="1"/>
      <c r="AH730" s="2"/>
      <c r="AI730" s="2"/>
      <c r="AJ730" s="136"/>
      <c r="AK730" s="137"/>
      <c r="AL730" s="137"/>
      <c r="AM730" s="137"/>
      <c r="AN730" s="137"/>
      <c r="AO730" s="137"/>
      <c r="AP730" s="137"/>
      <c r="AQ730" s="137"/>
      <c r="AR730" s="137"/>
      <c r="AS730" s="137"/>
      <c r="AT730" s="137"/>
      <c r="AU730" s="137"/>
      <c r="AV730" s="137"/>
      <c r="AW730" s="137"/>
      <c r="AX730" s="1"/>
      <c r="AY730" s="1"/>
      <c r="AZ730" s="1"/>
    </row>
    <row r="731" ht="31.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2"/>
      <c r="AF731" s="1"/>
      <c r="AG731" s="1"/>
      <c r="AH731" s="2"/>
      <c r="AI731" s="2"/>
      <c r="AJ731" s="136"/>
      <c r="AK731" s="137"/>
      <c r="AL731" s="137"/>
      <c r="AM731" s="137"/>
      <c r="AN731" s="137"/>
      <c r="AO731" s="137"/>
      <c r="AP731" s="137"/>
      <c r="AQ731" s="137"/>
      <c r="AR731" s="137"/>
      <c r="AS731" s="137"/>
      <c r="AT731" s="137"/>
      <c r="AU731" s="137"/>
      <c r="AV731" s="137"/>
      <c r="AW731" s="137"/>
      <c r="AX731" s="1"/>
      <c r="AY731" s="1"/>
      <c r="AZ731" s="1"/>
    </row>
    <row r="732" ht="31.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2"/>
      <c r="AF732" s="1"/>
      <c r="AG732" s="1"/>
      <c r="AH732" s="2"/>
      <c r="AI732" s="2"/>
      <c r="AJ732" s="136"/>
      <c r="AK732" s="137"/>
      <c r="AL732" s="137"/>
      <c r="AM732" s="137"/>
      <c r="AN732" s="137"/>
      <c r="AO732" s="137"/>
      <c r="AP732" s="137"/>
      <c r="AQ732" s="137"/>
      <c r="AR732" s="137"/>
      <c r="AS732" s="137"/>
      <c r="AT732" s="137"/>
      <c r="AU732" s="137"/>
      <c r="AV732" s="137"/>
      <c r="AW732" s="137"/>
      <c r="AX732" s="1"/>
      <c r="AY732" s="1"/>
      <c r="AZ732" s="1"/>
    </row>
    <row r="733" ht="31.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2"/>
      <c r="AF733" s="1"/>
      <c r="AG733" s="1"/>
      <c r="AH733" s="2"/>
      <c r="AI733" s="2"/>
      <c r="AJ733" s="136"/>
      <c r="AK733" s="137"/>
      <c r="AL733" s="137"/>
      <c r="AM733" s="137"/>
      <c r="AN733" s="137"/>
      <c r="AO733" s="137"/>
      <c r="AP733" s="137"/>
      <c r="AQ733" s="137"/>
      <c r="AR733" s="137"/>
      <c r="AS733" s="137"/>
      <c r="AT733" s="137"/>
      <c r="AU733" s="137"/>
      <c r="AV733" s="137"/>
      <c r="AW733" s="137"/>
      <c r="AX733" s="1"/>
      <c r="AY733" s="1"/>
      <c r="AZ733" s="1"/>
    </row>
    <row r="734" ht="31.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2"/>
      <c r="AF734" s="1"/>
      <c r="AG734" s="1"/>
      <c r="AH734" s="2"/>
      <c r="AI734" s="2"/>
      <c r="AJ734" s="136"/>
      <c r="AK734" s="137"/>
      <c r="AL734" s="137"/>
      <c r="AM734" s="137"/>
      <c r="AN734" s="137"/>
      <c r="AO734" s="137"/>
      <c r="AP734" s="137"/>
      <c r="AQ734" s="137"/>
      <c r="AR734" s="137"/>
      <c r="AS734" s="137"/>
      <c r="AT734" s="137"/>
      <c r="AU734" s="137"/>
      <c r="AV734" s="137"/>
      <c r="AW734" s="137"/>
      <c r="AX734" s="1"/>
      <c r="AY734" s="1"/>
      <c r="AZ734" s="1"/>
    </row>
    <row r="735" ht="31.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2"/>
      <c r="AF735" s="1"/>
      <c r="AG735" s="1"/>
      <c r="AH735" s="2"/>
      <c r="AI735" s="2"/>
      <c r="AJ735" s="136"/>
      <c r="AK735" s="137"/>
      <c r="AL735" s="137"/>
      <c r="AM735" s="137"/>
      <c r="AN735" s="137"/>
      <c r="AO735" s="137"/>
      <c r="AP735" s="137"/>
      <c r="AQ735" s="137"/>
      <c r="AR735" s="137"/>
      <c r="AS735" s="137"/>
      <c r="AT735" s="137"/>
      <c r="AU735" s="137"/>
      <c r="AV735" s="137"/>
      <c r="AW735" s="137"/>
      <c r="AX735" s="1"/>
      <c r="AY735" s="1"/>
      <c r="AZ735" s="1"/>
    </row>
    <row r="736" ht="31.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2"/>
      <c r="AF736" s="1"/>
      <c r="AG736" s="1"/>
      <c r="AH736" s="2"/>
      <c r="AI736" s="2"/>
      <c r="AJ736" s="136"/>
      <c r="AK736" s="137"/>
      <c r="AL736" s="137"/>
      <c r="AM736" s="137"/>
      <c r="AN736" s="137"/>
      <c r="AO736" s="137"/>
      <c r="AP736" s="137"/>
      <c r="AQ736" s="137"/>
      <c r="AR736" s="137"/>
      <c r="AS736" s="137"/>
      <c r="AT736" s="137"/>
      <c r="AU736" s="137"/>
      <c r="AV736" s="137"/>
      <c r="AW736" s="137"/>
      <c r="AX736" s="1"/>
      <c r="AY736" s="1"/>
      <c r="AZ736" s="1"/>
    </row>
    <row r="737" ht="31.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2"/>
      <c r="AF737" s="1"/>
      <c r="AG737" s="1"/>
      <c r="AH737" s="2"/>
      <c r="AI737" s="2"/>
      <c r="AJ737" s="136"/>
      <c r="AK737" s="137"/>
      <c r="AL737" s="137"/>
      <c r="AM737" s="137"/>
      <c r="AN737" s="137"/>
      <c r="AO737" s="137"/>
      <c r="AP737" s="137"/>
      <c r="AQ737" s="137"/>
      <c r="AR737" s="137"/>
      <c r="AS737" s="137"/>
      <c r="AT737" s="137"/>
      <c r="AU737" s="137"/>
      <c r="AV737" s="137"/>
      <c r="AW737" s="137"/>
      <c r="AX737" s="1"/>
      <c r="AY737" s="1"/>
      <c r="AZ737" s="1"/>
    </row>
    <row r="738" ht="31.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2"/>
      <c r="AF738" s="1"/>
      <c r="AG738" s="1"/>
      <c r="AH738" s="2"/>
      <c r="AI738" s="2"/>
      <c r="AJ738" s="136"/>
      <c r="AK738" s="137"/>
      <c r="AL738" s="137"/>
      <c r="AM738" s="137"/>
      <c r="AN738" s="137"/>
      <c r="AO738" s="137"/>
      <c r="AP738" s="137"/>
      <c r="AQ738" s="137"/>
      <c r="AR738" s="137"/>
      <c r="AS738" s="137"/>
      <c r="AT738" s="137"/>
      <c r="AU738" s="137"/>
      <c r="AV738" s="137"/>
      <c r="AW738" s="137"/>
      <c r="AX738" s="1"/>
      <c r="AY738" s="1"/>
      <c r="AZ738" s="1"/>
    </row>
    <row r="739" ht="31.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2"/>
      <c r="AF739" s="1"/>
      <c r="AG739" s="1"/>
      <c r="AH739" s="2"/>
      <c r="AI739" s="2"/>
      <c r="AJ739" s="136"/>
      <c r="AK739" s="137"/>
      <c r="AL739" s="137"/>
      <c r="AM739" s="137"/>
      <c r="AN739" s="137"/>
      <c r="AO739" s="137"/>
      <c r="AP739" s="137"/>
      <c r="AQ739" s="137"/>
      <c r="AR739" s="137"/>
      <c r="AS739" s="137"/>
      <c r="AT739" s="137"/>
      <c r="AU739" s="137"/>
      <c r="AV739" s="137"/>
      <c r="AW739" s="137"/>
      <c r="AX739" s="1"/>
      <c r="AY739" s="1"/>
      <c r="AZ739" s="1"/>
    </row>
    <row r="740" ht="31.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2"/>
      <c r="AF740" s="1"/>
      <c r="AG740" s="1"/>
      <c r="AH740" s="2"/>
      <c r="AI740" s="2"/>
      <c r="AJ740" s="136"/>
      <c r="AK740" s="137"/>
      <c r="AL740" s="137"/>
      <c r="AM740" s="137"/>
      <c r="AN740" s="137"/>
      <c r="AO740" s="137"/>
      <c r="AP740" s="137"/>
      <c r="AQ740" s="137"/>
      <c r="AR740" s="137"/>
      <c r="AS740" s="137"/>
      <c r="AT740" s="137"/>
      <c r="AU740" s="137"/>
      <c r="AV740" s="137"/>
      <c r="AW740" s="137"/>
      <c r="AX740" s="1"/>
      <c r="AY740" s="1"/>
      <c r="AZ740" s="1"/>
    </row>
    <row r="741" ht="31.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2"/>
      <c r="AF741" s="1"/>
      <c r="AG741" s="1"/>
      <c r="AH741" s="2"/>
      <c r="AI741" s="2"/>
      <c r="AJ741" s="136"/>
      <c r="AK741" s="137"/>
      <c r="AL741" s="137"/>
      <c r="AM741" s="137"/>
      <c r="AN741" s="137"/>
      <c r="AO741" s="137"/>
      <c r="AP741" s="137"/>
      <c r="AQ741" s="137"/>
      <c r="AR741" s="137"/>
      <c r="AS741" s="137"/>
      <c r="AT741" s="137"/>
      <c r="AU741" s="137"/>
      <c r="AV741" s="137"/>
      <c r="AW741" s="137"/>
      <c r="AX741" s="1"/>
      <c r="AY741" s="1"/>
      <c r="AZ741" s="1"/>
    </row>
    <row r="742" ht="31.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2"/>
      <c r="AF742" s="1"/>
      <c r="AG742" s="1"/>
      <c r="AH742" s="2"/>
      <c r="AI742" s="2"/>
      <c r="AJ742" s="136"/>
      <c r="AK742" s="137"/>
      <c r="AL742" s="137"/>
      <c r="AM742" s="137"/>
      <c r="AN742" s="137"/>
      <c r="AO742" s="137"/>
      <c r="AP742" s="137"/>
      <c r="AQ742" s="137"/>
      <c r="AR742" s="137"/>
      <c r="AS742" s="137"/>
      <c r="AT742" s="137"/>
      <c r="AU742" s="137"/>
      <c r="AV742" s="137"/>
      <c r="AW742" s="137"/>
      <c r="AX742" s="1"/>
      <c r="AY742" s="1"/>
      <c r="AZ742" s="1"/>
    </row>
    <row r="743" ht="31.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2"/>
      <c r="AF743" s="1"/>
      <c r="AG743" s="1"/>
      <c r="AH743" s="2"/>
      <c r="AI743" s="2"/>
      <c r="AJ743" s="136"/>
      <c r="AK743" s="137"/>
      <c r="AL743" s="137"/>
      <c r="AM743" s="137"/>
      <c r="AN743" s="137"/>
      <c r="AO743" s="137"/>
      <c r="AP743" s="137"/>
      <c r="AQ743" s="137"/>
      <c r="AR743" s="137"/>
      <c r="AS743" s="137"/>
      <c r="AT743" s="137"/>
      <c r="AU743" s="137"/>
      <c r="AV743" s="137"/>
      <c r="AW743" s="137"/>
      <c r="AX743" s="1"/>
      <c r="AY743" s="1"/>
      <c r="AZ743" s="1"/>
    </row>
    <row r="744" ht="31.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2"/>
      <c r="AF744" s="1"/>
      <c r="AG744" s="1"/>
      <c r="AH744" s="2"/>
      <c r="AI744" s="2"/>
      <c r="AJ744" s="136"/>
      <c r="AK744" s="137"/>
      <c r="AL744" s="137"/>
      <c r="AM744" s="137"/>
      <c r="AN744" s="137"/>
      <c r="AO744" s="137"/>
      <c r="AP744" s="137"/>
      <c r="AQ744" s="137"/>
      <c r="AR744" s="137"/>
      <c r="AS744" s="137"/>
      <c r="AT744" s="137"/>
      <c r="AU744" s="137"/>
      <c r="AV744" s="137"/>
      <c r="AW744" s="137"/>
      <c r="AX744" s="1"/>
      <c r="AY744" s="1"/>
      <c r="AZ744" s="1"/>
    </row>
    <row r="745" ht="31.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2"/>
      <c r="AF745" s="1"/>
      <c r="AG745" s="1"/>
      <c r="AH745" s="2"/>
      <c r="AI745" s="2"/>
      <c r="AJ745" s="136"/>
      <c r="AK745" s="137"/>
      <c r="AL745" s="137"/>
      <c r="AM745" s="137"/>
      <c r="AN745" s="137"/>
      <c r="AO745" s="137"/>
      <c r="AP745" s="137"/>
      <c r="AQ745" s="137"/>
      <c r="AR745" s="137"/>
      <c r="AS745" s="137"/>
      <c r="AT745" s="137"/>
      <c r="AU745" s="137"/>
      <c r="AV745" s="137"/>
      <c r="AW745" s="137"/>
      <c r="AX745" s="1"/>
      <c r="AY745" s="1"/>
      <c r="AZ745" s="1"/>
    </row>
    <row r="746" ht="31.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2"/>
      <c r="AF746" s="1"/>
      <c r="AG746" s="1"/>
      <c r="AH746" s="2"/>
      <c r="AI746" s="2"/>
      <c r="AJ746" s="136"/>
      <c r="AK746" s="137"/>
      <c r="AL746" s="137"/>
      <c r="AM746" s="137"/>
      <c r="AN746" s="137"/>
      <c r="AO746" s="137"/>
      <c r="AP746" s="137"/>
      <c r="AQ746" s="137"/>
      <c r="AR746" s="137"/>
      <c r="AS746" s="137"/>
      <c r="AT746" s="137"/>
      <c r="AU746" s="137"/>
      <c r="AV746" s="137"/>
      <c r="AW746" s="137"/>
      <c r="AX746" s="1"/>
      <c r="AY746" s="1"/>
      <c r="AZ746" s="1"/>
    </row>
    <row r="747" ht="31.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2"/>
      <c r="AF747" s="1"/>
      <c r="AG747" s="1"/>
      <c r="AH747" s="2"/>
      <c r="AI747" s="2"/>
      <c r="AJ747" s="136"/>
      <c r="AK747" s="137"/>
      <c r="AL747" s="137"/>
      <c r="AM747" s="137"/>
      <c r="AN747" s="137"/>
      <c r="AO747" s="137"/>
      <c r="AP747" s="137"/>
      <c r="AQ747" s="137"/>
      <c r="AR747" s="137"/>
      <c r="AS747" s="137"/>
      <c r="AT747" s="137"/>
      <c r="AU747" s="137"/>
      <c r="AV747" s="137"/>
      <c r="AW747" s="137"/>
      <c r="AX747" s="1"/>
      <c r="AY747" s="1"/>
      <c r="AZ747" s="1"/>
    </row>
    <row r="748" ht="31.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2"/>
      <c r="AF748" s="1"/>
      <c r="AG748" s="1"/>
      <c r="AH748" s="2"/>
      <c r="AI748" s="2"/>
      <c r="AJ748" s="136"/>
      <c r="AK748" s="137"/>
      <c r="AL748" s="137"/>
      <c r="AM748" s="137"/>
      <c r="AN748" s="137"/>
      <c r="AO748" s="137"/>
      <c r="AP748" s="137"/>
      <c r="AQ748" s="137"/>
      <c r="AR748" s="137"/>
      <c r="AS748" s="137"/>
      <c r="AT748" s="137"/>
      <c r="AU748" s="137"/>
      <c r="AV748" s="137"/>
      <c r="AW748" s="137"/>
      <c r="AX748" s="1"/>
      <c r="AY748" s="1"/>
      <c r="AZ748" s="1"/>
    </row>
    <row r="749" ht="31.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2"/>
      <c r="AF749" s="1"/>
      <c r="AG749" s="1"/>
      <c r="AH749" s="2"/>
      <c r="AI749" s="2"/>
      <c r="AJ749" s="136"/>
      <c r="AK749" s="137"/>
      <c r="AL749" s="137"/>
      <c r="AM749" s="137"/>
      <c r="AN749" s="137"/>
      <c r="AO749" s="137"/>
      <c r="AP749" s="137"/>
      <c r="AQ749" s="137"/>
      <c r="AR749" s="137"/>
      <c r="AS749" s="137"/>
      <c r="AT749" s="137"/>
      <c r="AU749" s="137"/>
      <c r="AV749" s="137"/>
      <c r="AW749" s="137"/>
      <c r="AX749" s="1"/>
      <c r="AY749" s="1"/>
      <c r="AZ749" s="1"/>
    </row>
    <row r="750" ht="31.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2"/>
      <c r="AF750" s="1"/>
      <c r="AG750" s="1"/>
      <c r="AH750" s="2"/>
      <c r="AI750" s="2"/>
      <c r="AJ750" s="136"/>
      <c r="AK750" s="137"/>
      <c r="AL750" s="137"/>
      <c r="AM750" s="137"/>
      <c r="AN750" s="137"/>
      <c r="AO750" s="137"/>
      <c r="AP750" s="137"/>
      <c r="AQ750" s="137"/>
      <c r="AR750" s="137"/>
      <c r="AS750" s="137"/>
      <c r="AT750" s="137"/>
      <c r="AU750" s="137"/>
      <c r="AV750" s="137"/>
      <c r="AW750" s="137"/>
      <c r="AX750" s="1"/>
      <c r="AY750" s="1"/>
      <c r="AZ750" s="1"/>
    </row>
    <row r="751" ht="31.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2"/>
      <c r="AF751" s="1"/>
      <c r="AG751" s="1"/>
      <c r="AH751" s="2"/>
      <c r="AI751" s="2"/>
      <c r="AJ751" s="136"/>
      <c r="AK751" s="137"/>
      <c r="AL751" s="137"/>
      <c r="AM751" s="137"/>
      <c r="AN751" s="137"/>
      <c r="AO751" s="137"/>
      <c r="AP751" s="137"/>
      <c r="AQ751" s="137"/>
      <c r="AR751" s="137"/>
      <c r="AS751" s="137"/>
      <c r="AT751" s="137"/>
      <c r="AU751" s="137"/>
      <c r="AV751" s="137"/>
      <c r="AW751" s="137"/>
      <c r="AX751" s="1"/>
      <c r="AY751" s="1"/>
      <c r="AZ751" s="1"/>
    </row>
    <row r="752" ht="31.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2"/>
      <c r="AF752" s="1"/>
      <c r="AG752" s="1"/>
      <c r="AH752" s="2"/>
      <c r="AI752" s="2"/>
      <c r="AJ752" s="136"/>
      <c r="AK752" s="137"/>
      <c r="AL752" s="137"/>
      <c r="AM752" s="137"/>
      <c r="AN752" s="137"/>
      <c r="AO752" s="137"/>
      <c r="AP752" s="137"/>
      <c r="AQ752" s="137"/>
      <c r="AR752" s="137"/>
      <c r="AS752" s="137"/>
      <c r="AT752" s="137"/>
      <c r="AU752" s="137"/>
      <c r="AV752" s="137"/>
      <c r="AW752" s="137"/>
      <c r="AX752" s="1"/>
      <c r="AY752" s="1"/>
      <c r="AZ752" s="1"/>
    </row>
    <row r="753" ht="31.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2"/>
      <c r="AF753" s="1"/>
      <c r="AG753" s="1"/>
      <c r="AH753" s="2"/>
      <c r="AI753" s="2"/>
      <c r="AJ753" s="136"/>
      <c r="AK753" s="137"/>
      <c r="AL753" s="137"/>
      <c r="AM753" s="137"/>
      <c r="AN753" s="137"/>
      <c r="AO753" s="137"/>
      <c r="AP753" s="137"/>
      <c r="AQ753" s="137"/>
      <c r="AR753" s="137"/>
      <c r="AS753" s="137"/>
      <c r="AT753" s="137"/>
      <c r="AU753" s="137"/>
      <c r="AV753" s="137"/>
      <c r="AW753" s="137"/>
      <c r="AX753" s="1"/>
      <c r="AY753" s="1"/>
      <c r="AZ753" s="1"/>
    </row>
    <row r="754" ht="31.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2"/>
      <c r="AF754" s="1"/>
      <c r="AG754" s="1"/>
      <c r="AH754" s="2"/>
      <c r="AI754" s="2"/>
      <c r="AJ754" s="136"/>
      <c r="AK754" s="137"/>
      <c r="AL754" s="137"/>
      <c r="AM754" s="137"/>
      <c r="AN754" s="137"/>
      <c r="AO754" s="137"/>
      <c r="AP754" s="137"/>
      <c r="AQ754" s="137"/>
      <c r="AR754" s="137"/>
      <c r="AS754" s="137"/>
      <c r="AT754" s="137"/>
      <c r="AU754" s="137"/>
      <c r="AV754" s="137"/>
      <c r="AW754" s="137"/>
      <c r="AX754" s="1"/>
      <c r="AY754" s="1"/>
      <c r="AZ754" s="1"/>
    </row>
    <row r="755" ht="31.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2"/>
      <c r="AF755" s="1"/>
      <c r="AG755" s="1"/>
      <c r="AH755" s="2"/>
      <c r="AI755" s="2"/>
      <c r="AJ755" s="136"/>
      <c r="AK755" s="137"/>
      <c r="AL755" s="137"/>
      <c r="AM755" s="137"/>
      <c r="AN755" s="137"/>
      <c r="AO755" s="137"/>
      <c r="AP755" s="137"/>
      <c r="AQ755" s="137"/>
      <c r="AR755" s="137"/>
      <c r="AS755" s="137"/>
      <c r="AT755" s="137"/>
      <c r="AU755" s="137"/>
      <c r="AV755" s="137"/>
      <c r="AW755" s="137"/>
      <c r="AX755" s="1"/>
      <c r="AY755" s="1"/>
      <c r="AZ755" s="1"/>
    </row>
    <row r="756" ht="31.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2"/>
      <c r="AF756" s="1"/>
      <c r="AG756" s="1"/>
      <c r="AH756" s="2"/>
      <c r="AI756" s="2"/>
      <c r="AJ756" s="136"/>
      <c r="AK756" s="137"/>
      <c r="AL756" s="137"/>
      <c r="AM756" s="137"/>
      <c r="AN756" s="137"/>
      <c r="AO756" s="137"/>
      <c r="AP756" s="137"/>
      <c r="AQ756" s="137"/>
      <c r="AR756" s="137"/>
      <c r="AS756" s="137"/>
      <c r="AT756" s="137"/>
      <c r="AU756" s="137"/>
      <c r="AV756" s="137"/>
      <c r="AW756" s="137"/>
      <c r="AX756" s="1"/>
      <c r="AY756" s="1"/>
      <c r="AZ756" s="1"/>
    </row>
    <row r="757" ht="31.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2"/>
      <c r="AF757" s="1"/>
      <c r="AG757" s="1"/>
      <c r="AH757" s="2"/>
      <c r="AI757" s="2"/>
      <c r="AJ757" s="136"/>
      <c r="AK757" s="137"/>
      <c r="AL757" s="137"/>
      <c r="AM757" s="137"/>
      <c r="AN757" s="137"/>
      <c r="AO757" s="137"/>
      <c r="AP757" s="137"/>
      <c r="AQ757" s="137"/>
      <c r="AR757" s="137"/>
      <c r="AS757" s="137"/>
      <c r="AT757" s="137"/>
      <c r="AU757" s="137"/>
      <c r="AV757" s="137"/>
      <c r="AW757" s="137"/>
      <c r="AX757" s="1"/>
      <c r="AY757" s="1"/>
      <c r="AZ757" s="1"/>
    </row>
    <row r="758" ht="31.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2"/>
      <c r="AF758" s="1"/>
      <c r="AG758" s="1"/>
      <c r="AH758" s="2"/>
      <c r="AI758" s="2"/>
      <c r="AJ758" s="136"/>
      <c r="AK758" s="137"/>
      <c r="AL758" s="137"/>
      <c r="AM758" s="137"/>
      <c r="AN758" s="137"/>
      <c r="AO758" s="137"/>
      <c r="AP758" s="137"/>
      <c r="AQ758" s="137"/>
      <c r="AR758" s="137"/>
      <c r="AS758" s="137"/>
      <c r="AT758" s="137"/>
      <c r="AU758" s="137"/>
      <c r="AV758" s="137"/>
      <c r="AW758" s="137"/>
      <c r="AX758" s="1"/>
      <c r="AY758" s="1"/>
      <c r="AZ758" s="1"/>
    </row>
    <row r="759" ht="31.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2"/>
      <c r="AF759" s="1"/>
      <c r="AG759" s="1"/>
      <c r="AH759" s="2"/>
      <c r="AI759" s="2"/>
      <c r="AJ759" s="136"/>
      <c r="AK759" s="137"/>
      <c r="AL759" s="137"/>
      <c r="AM759" s="137"/>
      <c r="AN759" s="137"/>
      <c r="AO759" s="137"/>
      <c r="AP759" s="137"/>
      <c r="AQ759" s="137"/>
      <c r="AR759" s="137"/>
      <c r="AS759" s="137"/>
      <c r="AT759" s="137"/>
      <c r="AU759" s="137"/>
      <c r="AV759" s="137"/>
      <c r="AW759" s="137"/>
      <c r="AX759" s="1"/>
      <c r="AY759" s="1"/>
      <c r="AZ759" s="1"/>
    </row>
    <row r="760" ht="31.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2"/>
      <c r="AF760" s="1"/>
      <c r="AG760" s="1"/>
      <c r="AH760" s="2"/>
      <c r="AI760" s="2"/>
      <c r="AJ760" s="136"/>
      <c r="AK760" s="137"/>
      <c r="AL760" s="137"/>
      <c r="AM760" s="137"/>
      <c r="AN760" s="137"/>
      <c r="AO760" s="137"/>
      <c r="AP760" s="137"/>
      <c r="AQ760" s="137"/>
      <c r="AR760" s="137"/>
      <c r="AS760" s="137"/>
      <c r="AT760" s="137"/>
      <c r="AU760" s="137"/>
      <c r="AV760" s="137"/>
      <c r="AW760" s="137"/>
      <c r="AX760" s="1"/>
      <c r="AY760" s="1"/>
      <c r="AZ760" s="1"/>
    </row>
    <row r="761" ht="31.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2"/>
      <c r="AF761" s="1"/>
      <c r="AG761" s="1"/>
      <c r="AH761" s="2"/>
      <c r="AI761" s="2"/>
      <c r="AJ761" s="136"/>
      <c r="AK761" s="137"/>
      <c r="AL761" s="137"/>
      <c r="AM761" s="137"/>
      <c r="AN761" s="137"/>
      <c r="AO761" s="137"/>
      <c r="AP761" s="137"/>
      <c r="AQ761" s="137"/>
      <c r="AR761" s="137"/>
      <c r="AS761" s="137"/>
      <c r="AT761" s="137"/>
      <c r="AU761" s="137"/>
      <c r="AV761" s="137"/>
      <c r="AW761" s="137"/>
      <c r="AX761" s="1"/>
      <c r="AY761" s="1"/>
      <c r="AZ761" s="1"/>
    </row>
    <row r="762" ht="31.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2"/>
      <c r="AF762" s="1"/>
      <c r="AG762" s="1"/>
      <c r="AH762" s="2"/>
      <c r="AI762" s="2"/>
      <c r="AJ762" s="136"/>
      <c r="AK762" s="137"/>
      <c r="AL762" s="137"/>
      <c r="AM762" s="137"/>
      <c r="AN762" s="137"/>
      <c r="AO762" s="137"/>
      <c r="AP762" s="137"/>
      <c r="AQ762" s="137"/>
      <c r="AR762" s="137"/>
      <c r="AS762" s="137"/>
      <c r="AT762" s="137"/>
      <c r="AU762" s="137"/>
      <c r="AV762" s="137"/>
      <c r="AW762" s="137"/>
      <c r="AX762" s="1"/>
      <c r="AY762" s="1"/>
      <c r="AZ762" s="1"/>
    </row>
    <row r="763" ht="31.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2"/>
      <c r="AF763" s="1"/>
      <c r="AG763" s="1"/>
      <c r="AH763" s="2"/>
      <c r="AI763" s="2"/>
      <c r="AJ763" s="136"/>
      <c r="AK763" s="137"/>
      <c r="AL763" s="137"/>
      <c r="AM763" s="137"/>
      <c r="AN763" s="137"/>
      <c r="AO763" s="137"/>
      <c r="AP763" s="137"/>
      <c r="AQ763" s="137"/>
      <c r="AR763" s="137"/>
      <c r="AS763" s="137"/>
      <c r="AT763" s="137"/>
      <c r="AU763" s="137"/>
      <c r="AV763" s="137"/>
      <c r="AW763" s="137"/>
      <c r="AX763" s="1"/>
      <c r="AY763" s="1"/>
      <c r="AZ763" s="1"/>
    </row>
    <row r="764" ht="31.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2"/>
      <c r="AF764" s="1"/>
      <c r="AG764" s="1"/>
      <c r="AH764" s="2"/>
      <c r="AI764" s="2"/>
      <c r="AJ764" s="136"/>
      <c r="AK764" s="137"/>
      <c r="AL764" s="137"/>
      <c r="AM764" s="137"/>
      <c r="AN764" s="137"/>
      <c r="AO764" s="137"/>
      <c r="AP764" s="137"/>
      <c r="AQ764" s="137"/>
      <c r="AR764" s="137"/>
      <c r="AS764" s="137"/>
      <c r="AT764" s="137"/>
      <c r="AU764" s="137"/>
      <c r="AV764" s="137"/>
      <c r="AW764" s="137"/>
      <c r="AX764" s="1"/>
      <c r="AY764" s="1"/>
      <c r="AZ764" s="1"/>
    </row>
    <row r="765" ht="31.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2"/>
      <c r="AF765" s="1"/>
      <c r="AG765" s="1"/>
      <c r="AH765" s="2"/>
      <c r="AI765" s="2"/>
      <c r="AJ765" s="136"/>
      <c r="AK765" s="137"/>
      <c r="AL765" s="137"/>
      <c r="AM765" s="137"/>
      <c r="AN765" s="137"/>
      <c r="AO765" s="137"/>
      <c r="AP765" s="137"/>
      <c r="AQ765" s="137"/>
      <c r="AR765" s="137"/>
      <c r="AS765" s="137"/>
      <c r="AT765" s="137"/>
      <c r="AU765" s="137"/>
      <c r="AV765" s="137"/>
      <c r="AW765" s="137"/>
      <c r="AX765" s="1"/>
      <c r="AY765" s="1"/>
      <c r="AZ765" s="1"/>
    </row>
    <row r="766" ht="31.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2"/>
      <c r="AF766" s="1"/>
      <c r="AG766" s="1"/>
      <c r="AH766" s="2"/>
      <c r="AI766" s="2"/>
      <c r="AJ766" s="136"/>
      <c r="AK766" s="137"/>
      <c r="AL766" s="137"/>
      <c r="AM766" s="137"/>
      <c r="AN766" s="137"/>
      <c r="AO766" s="137"/>
      <c r="AP766" s="137"/>
      <c r="AQ766" s="137"/>
      <c r="AR766" s="137"/>
      <c r="AS766" s="137"/>
      <c r="AT766" s="137"/>
      <c r="AU766" s="137"/>
      <c r="AV766" s="137"/>
      <c r="AW766" s="137"/>
      <c r="AX766" s="1"/>
      <c r="AY766" s="1"/>
      <c r="AZ766" s="1"/>
    </row>
    <row r="767" ht="31.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2"/>
      <c r="AF767" s="1"/>
      <c r="AG767" s="1"/>
      <c r="AH767" s="2"/>
      <c r="AI767" s="2"/>
      <c r="AJ767" s="136"/>
      <c r="AK767" s="137"/>
      <c r="AL767" s="137"/>
      <c r="AM767" s="137"/>
      <c r="AN767" s="137"/>
      <c r="AO767" s="137"/>
      <c r="AP767" s="137"/>
      <c r="AQ767" s="137"/>
      <c r="AR767" s="137"/>
      <c r="AS767" s="137"/>
      <c r="AT767" s="137"/>
      <c r="AU767" s="137"/>
      <c r="AV767" s="137"/>
      <c r="AW767" s="137"/>
      <c r="AX767" s="1"/>
      <c r="AY767" s="1"/>
      <c r="AZ767" s="1"/>
    </row>
    <row r="768" ht="31.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2"/>
      <c r="AF768" s="1"/>
      <c r="AG768" s="1"/>
      <c r="AH768" s="2"/>
      <c r="AI768" s="2"/>
      <c r="AJ768" s="136"/>
      <c r="AK768" s="137"/>
      <c r="AL768" s="137"/>
      <c r="AM768" s="137"/>
      <c r="AN768" s="137"/>
      <c r="AO768" s="137"/>
      <c r="AP768" s="137"/>
      <c r="AQ768" s="137"/>
      <c r="AR768" s="137"/>
      <c r="AS768" s="137"/>
      <c r="AT768" s="137"/>
      <c r="AU768" s="137"/>
      <c r="AV768" s="137"/>
      <c r="AW768" s="137"/>
      <c r="AX768" s="1"/>
      <c r="AY768" s="1"/>
      <c r="AZ768" s="1"/>
    </row>
    <row r="769" ht="31.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2"/>
      <c r="AF769" s="1"/>
      <c r="AG769" s="1"/>
      <c r="AH769" s="2"/>
      <c r="AI769" s="2"/>
      <c r="AJ769" s="136"/>
      <c r="AK769" s="137"/>
      <c r="AL769" s="137"/>
      <c r="AM769" s="137"/>
      <c r="AN769" s="137"/>
      <c r="AO769" s="137"/>
      <c r="AP769" s="137"/>
      <c r="AQ769" s="137"/>
      <c r="AR769" s="137"/>
      <c r="AS769" s="137"/>
      <c r="AT769" s="137"/>
      <c r="AU769" s="137"/>
      <c r="AV769" s="137"/>
      <c r="AW769" s="137"/>
      <c r="AX769" s="1"/>
      <c r="AY769" s="1"/>
      <c r="AZ769" s="1"/>
    </row>
    <row r="770" ht="31.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2"/>
      <c r="AF770" s="1"/>
      <c r="AG770" s="1"/>
      <c r="AH770" s="2"/>
      <c r="AI770" s="2"/>
      <c r="AJ770" s="136"/>
      <c r="AK770" s="137"/>
      <c r="AL770" s="137"/>
      <c r="AM770" s="137"/>
      <c r="AN770" s="137"/>
      <c r="AO770" s="137"/>
      <c r="AP770" s="137"/>
      <c r="AQ770" s="137"/>
      <c r="AR770" s="137"/>
      <c r="AS770" s="137"/>
      <c r="AT770" s="137"/>
      <c r="AU770" s="137"/>
      <c r="AV770" s="137"/>
      <c r="AW770" s="137"/>
      <c r="AX770" s="1"/>
      <c r="AY770" s="1"/>
      <c r="AZ770" s="1"/>
    </row>
    <row r="771" ht="31.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2"/>
      <c r="AF771" s="1"/>
      <c r="AG771" s="1"/>
      <c r="AH771" s="2"/>
      <c r="AI771" s="2"/>
      <c r="AJ771" s="136"/>
      <c r="AK771" s="137"/>
      <c r="AL771" s="137"/>
      <c r="AM771" s="137"/>
      <c r="AN771" s="137"/>
      <c r="AO771" s="137"/>
      <c r="AP771" s="137"/>
      <c r="AQ771" s="137"/>
      <c r="AR771" s="137"/>
      <c r="AS771" s="137"/>
      <c r="AT771" s="137"/>
      <c r="AU771" s="137"/>
      <c r="AV771" s="137"/>
      <c r="AW771" s="137"/>
      <c r="AX771" s="1"/>
      <c r="AY771" s="1"/>
      <c r="AZ771" s="1"/>
    </row>
    <row r="772" ht="31.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2"/>
      <c r="AF772" s="1"/>
      <c r="AG772" s="1"/>
      <c r="AH772" s="2"/>
      <c r="AI772" s="2"/>
      <c r="AJ772" s="136"/>
      <c r="AK772" s="137"/>
      <c r="AL772" s="137"/>
      <c r="AM772" s="137"/>
      <c r="AN772" s="137"/>
      <c r="AO772" s="137"/>
      <c r="AP772" s="137"/>
      <c r="AQ772" s="137"/>
      <c r="AR772" s="137"/>
      <c r="AS772" s="137"/>
      <c r="AT772" s="137"/>
      <c r="AU772" s="137"/>
      <c r="AV772" s="137"/>
      <c r="AW772" s="137"/>
      <c r="AX772" s="1"/>
      <c r="AY772" s="1"/>
      <c r="AZ772" s="1"/>
    </row>
    <row r="773" ht="31.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2"/>
      <c r="AF773" s="1"/>
      <c r="AG773" s="1"/>
      <c r="AH773" s="2"/>
      <c r="AI773" s="2"/>
      <c r="AJ773" s="136"/>
      <c r="AK773" s="137"/>
      <c r="AL773" s="137"/>
      <c r="AM773" s="137"/>
      <c r="AN773" s="137"/>
      <c r="AO773" s="137"/>
      <c r="AP773" s="137"/>
      <c r="AQ773" s="137"/>
      <c r="AR773" s="137"/>
      <c r="AS773" s="137"/>
      <c r="AT773" s="137"/>
      <c r="AU773" s="137"/>
      <c r="AV773" s="137"/>
      <c r="AW773" s="137"/>
      <c r="AX773" s="1"/>
      <c r="AY773" s="1"/>
      <c r="AZ773" s="1"/>
    </row>
    <row r="774" ht="31.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2"/>
      <c r="AF774" s="1"/>
      <c r="AG774" s="1"/>
      <c r="AH774" s="2"/>
      <c r="AI774" s="2"/>
      <c r="AJ774" s="136"/>
      <c r="AK774" s="137"/>
      <c r="AL774" s="137"/>
      <c r="AM774" s="137"/>
      <c r="AN774" s="137"/>
      <c r="AO774" s="137"/>
      <c r="AP774" s="137"/>
      <c r="AQ774" s="137"/>
      <c r="AR774" s="137"/>
      <c r="AS774" s="137"/>
      <c r="AT774" s="137"/>
      <c r="AU774" s="137"/>
      <c r="AV774" s="137"/>
      <c r="AW774" s="137"/>
      <c r="AX774" s="1"/>
      <c r="AY774" s="1"/>
      <c r="AZ774" s="1"/>
    </row>
    <row r="775" ht="31.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2"/>
      <c r="AF775" s="1"/>
      <c r="AG775" s="1"/>
      <c r="AH775" s="2"/>
      <c r="AI775" s="2"/>
      <c r="AJ775" s="136"/>
      <c r="AK775" s="137"/>
      <c r="AL775" s="137"/>
      <c r="AM775" s="137"/>
      <c r="AN775" s="137"/>
      <c r="AO775" s="137"/>
      <c r="AP775" s="137"/>
      <c r="AQ775" s="137"/>
      <c r="AR775" s="137"/>
      <c r="AS775" s="137"/>
      <c r="AT775" s="137"/>
      <c r="AU775" s="137"/>
      <c r="AV775" s="137"/>
      <c r="AW775" s="137"/>
      <c r="AX775" s="1"/>
      <c r="AY775" s="1"/>
      <c r="AZ775" s="1"/>
    </row>
    <row r="776" ht="31.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2"/>
      <c r="AF776" s="1"/>
      <c r="AG776" s="1"/>
      <c r="AH776" s="2"/>
      <c r="AI776" s="2"/>
      <c r="AJ776" s="136"/>
      <c r="AK776" s="137"/>
      <c r="AL776" s="137"/>
      <c r="AM776" s="137"/>
      <c r="AN776" s="137"/>
      <c r="AO776" s="137"/>
      <c r="AP776" s="137"/>
      <c r="AQ776" s="137"/>
      <c r="AR776" s="137"/>
      <c r="AS776" s="137"/>
      <c r="AT776" s="137"/>
      <c r="AU776" s="137"/>
      <c r="AV776" s="137"/>
      <c r="AW776" s="137"/>
      <c r="AX776" s="1"/>
      <c r="AY776" s="1"/>
      <c r="AZ776" s="1"/>
    </row>
    <row r="777" ht="31.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2"/>
      <c r="AF777" s="1"/>
      <c r="AG777" s="1"/>
      <c r="AH777" s="2"/>
      <c r="AI777" s="2"/>
      <c r="AJ777" s="136"/>
      <c r="AK777" s="137"/>
      <c r="AL777" s="137"/>
      <c r="AM777" s="137"/>
      <c r="AN777" s="137"/>
      <c r="AO777" s="137"/>
      <c r="AP777" s="137"/>
      <c r="AQ777" s="137"/>
      <c r="AR777" s="137"/>
      <c r="AS777" s="137"/>
      <c r="AT777" s="137"/>
      <c r="AU777" s="137"/>
      <c r="AV777" s="137"/>
      <c r="AW777" s="137"/>
      <c r="AX777" s="1"/>
      <c r="AY777" s="1"/>
      <c r="AZ777" s="1"/>
    </row>
    <row r="778" ht="31.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2"/>
      <c r="AF778" s="1"/>
      <c r="AG778" s="1"/>
      <c r="AH778" s="2"/>
      <c r="AI778" s="2"/>
      <c r="AJ778" s="136"/>
      <c r="AK778" s="137"/>
      <c r="AL778" s="137"/>
      <c r="AM778" s="137"/>
      <c r="AN778" s="137"/>
      <c r="AO778" s="137"/>
      <c r="AP778" s="137"/>
      <c r="AQ778" s="137"/>
      <c r="AR778" s="137"/>
      <c r="AS778" s="137"/>
      <c r="AT778" s="137"/>
      <c r="AU778" s="137"/>
      <c r="AV778" s="137"/>
      <c r="AW778" s="137"/>
      <c r="AX778" s="1"/>
      <c r="AY778" s="1"/>
      <c r="AZ778" s="1"/>
    </row>
    <row r="779" ht="31.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2"/>
      <c r="AF779" s="1"/>
      <c r="AG779" s="1"/>
      <c r="AH779" s="2"/>
      <c r="AI779" s="2"/>
      <c r="AJ779" s="136"/>
      <c r="AK779" s="137"/>
      <c r="AL779" s="137"/>
      <c r="AM779" s="137"/>
      <c r="AN779" s="137"/>
      <c r="AO779" s="137"/>
      <c r="AP779" s="137"/>
      <c r="AQ779" s="137"/>
      <c r="AR779" s="137"/>
      <c r="AS779" s="137"/>
      <c r="AT779" s="137"/>
      <c r="AU779" s="137"/>
      <c r="AV779" s="137"/>
      <c r="AW779" s="137"/>
      <c r="AX779" s="1"/>
      <c r="AY779" s="1"/>
      <c r="AZ779" s="1"/>
    </row>
    <row r="780" ht="31.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2"/>
      <c r="AF780" s="1"/>
      <c r="AG780" s="1"/>
      <c r="AH780" s="2"/>
      <c r="AI780" s="2"/>
      <c r="AJ780" s="136"/>
      <c r="AK780" s="137"/>
      <c r="AL780" s="137"/>
      <c r="AM780" s="137"/>
      <c r="AN780" s="137"/>
      <c r="AO780" s="137"/>
      <c r="AP780" s="137"/>
      <c r="AQ780" s="137"/>
      <c r="AR780" s="137"/>
      <c r="AS780" s="137"/>
      <c r="AT780" s="137"/>
      <c r="AU780" s="137"/>
      <c r="AV780" s="137"/>
      <c r="AW780" s="137"/>
      <c r="AX780" s="1"/>
      <c r="AY780" s="1"/>
      <c r="AZ780" s="1"/>
    </row>
    <row r="781" ht="31.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2"/>
      <c r="AF781" s="1"/>
      <c r="AG781" s="1"/>
      <c r="AH781" s="2"/>
      <c r="AI781" s="2"/>
      <c r="AJ781" s="136"/>
      <c r="AK781" s="137"/>
      <c r="AL781" s="137"/>
      <c r="AM781" s="137"/>
      <c r="AN781" s="137"/>
      <c r="AO781" s="137"/>
      <c r="AP781" s="137"/>
      <c r="AQ781" s="137"/>
      <c r="AR781" s="137"/>
      <c r="AS781" s="137"/>
      <c r="AT781" s="137"/>
      <c r="AU781" s="137"/>
      <c r="AV781" s="137"/>
      <c r="AW781" s="137"/>
      <c r="AX781" s="1"/>
      <c r="AY781" s="1"/>
      <c r="AZ781" s="1"/>
    </row>
    <row r="782" ht="31.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2"/>
      <c r="AF782" s="1"/>
      <c r="AG782" s="1"/>
      <c r="AH782" s="2"/>
      <c r="AI782" s="2"/>
      <c r="AJ782" s="136"/>
      <c r="AK782" s="137"/>
      <c r="AL782" s="137"/>
      <c r="AM782" s="137"/>
      <c r="AN782" s="137"/>
      <c r="AO782" s="137"/>
      <c r="AP782" s="137"/>
      <c r="AQ782" s="137"/>
      <c r="AR782" s="137"/>
      <c r="AS782" s="137"/>
      <c r="AT782" s="137"/>
      <c r="AU782" s="137"/>
      <c r="AV782" s="137"/>
      <c r="AW782" s="137"/>
      <c r="AX782" s="1"/>
      <c r="AY782" s="1"/>
      <c r="AZ782" s="1"/>
    </row>
    <row r="783" ht="31.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2"/>
      <c r="AF783" s="1"/>
      <c r="AG783" s="1"/>
      <c r="AH783" s="2"/>
      <c r="AI783" s="2"/>
      <c r="AJ783" s="136"/>
      <c r="AK783" s="137"/>
      <c r="AL783" s="137"/>
      <c r="AM783" s="137"/>
      <c r="AN783" s="137"/>
      <c r="AO783" s="137"/>
      <c r="AP783" s="137"/>
      <c r="AQ783" s="137"/>
      <c r="AR783" s="137"/>
      <c r="AS783" s="137"/>
      <c r="AT783" s="137"/>
      <c r="AU783" s="137"/>
      <c r="AV783" s="137"/>
      <c r="AW783" s="137"/>
      <c r="AX783" s="1"/>
      <c r="AY783" s="1"/>
      <c r="AZ783" s="1"/>
    </row>
    <row r="784" ht="31.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2"/>
      <c r="AF784" s="1"/>
      <c r="AG784" s="1"/>
      <c r="AH784" s="2"/>
      <c r="AI784" s="2"/>
      <c r="AJ784" s="136"/>
      <c r="AK784" s="137"/>
      <c r="AL784" s="137"/>
      <c r="AM784" s="137"/>
      <c r="AN784" s="137"/>
      <c r="AO784" s="137"/>
      <c r="AP784" s="137"/>
      <c r="AQ784" s="137"/>
      <c r="AR784" s="137"/>
      <c r="AS784" s="137"/>
      <c r="AT784" s="137"/>
      <c r="AU784" s="137"/>
      <c r="AV784" s="137"/>
      <c r="AW784" s="137"/>
      <c r="AX784" s="1"/>
      <c r="AY784" s="1"/>
      <c r="AZ784" s="1"/>
    </row>
    <row r="785" ht="31.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2"/>
      <c r="AF785" s="1"/>
      <c r="AG785" s="1"/>
      <c r="AH785" s="2"/>
      <c r="AI785" s="2"/>
      <c r="AJ785" s="136"/>
      <c r="AK785" s="137"/>
      <c r="AL785" s="137"/>
      <c r="AM785" s="137"/>
      <c r="AN785" s="137"/>
      <c r="AO785" s="137"/>
      <c r="AP785" s="137"/>
      <c r="AQ785" s="137"/>
      <c r="AR785" s="137"/>
      <c r="AS785" s="137"/>
      <c r="AT785" s="137"/>
      <c r="AU785" s="137"/>
      <c r="AV785" s="137"/>
      <c r="AW785" s="137"/>
      <c r="AX785" s="1"/>
      <c r="AY785" s="1"/>
      <c r="AZ785" s="1"/>
    </row>
    <row r="786" ht="31.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2"/>
      <c r="AF786" s="1"/>
      <c r="AG786" s="1"/>
      <c r="AH786" s="2"/>
      <c r="AI786" s="2"/>
      <c r="AJ786" s="136"/>
      <c r="AK786" s="137"/>
      <c r="AL786" s="137"/>
      <c r="AM786" s="137"/>
      <c r="AN786" s="137"/>
      <c r="AO786" s="137"/>
      <c r="AP786" s="137"/>
      <c r="AQ786" s="137"/>
      <c r="AR786" s="137"/>
      <c r="AS786" s="137"/>
      <c r="AT786" s="137"/>
      <c r="AU786" s="137"/>
      <c r="AV786" s="137"/>
      <c r="AW786" s="137"/>
      <c r="AX786" s="1"/>
      <c r="AY786" s="1"/>
      <c r="AZ786" s="1"/>
    </row>
    <row r="787" ht="31.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2"/>
      <c r="AF787" s="1"/>
      <c r="AG787" s="1"/>
      <c r="AH787" s="2"/>
      <c r="AI787" s="2"/>
      <c r="AJ787" s="136"/>
      <c r="AK787" s="137"/>
      <c r="AL787" s="137"/>
      <c r="AM787" s="137"/>
      <c r="AN787" s="137"/>
      <c r="AO787" s="137"/>
      <c r="AP787" s="137"/>
      <c r="AQ787" s="137"/>
      <c r="AR787" s="137"/>
      <c r="AS787" s="137"/>
      <c r="AT787" s="137"/>
      <c r="AU787" s="137"/>
      <c r="AV787" s="137"/>
      <c r="AW787" s="137"/>
      <c r="AX787" s="1"/>
      <c r="AY787" s="1"/>
      <c r="AZ787" s="1"/>
    </row>
    <row r="788" ht="31.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2"/>
      <c r="AF788" s="1"/>
      <c r="AG788" s="1"/>
      <c r="AH788" s="2"/>
      <c r="AI788" s="2"/>
      <c r="AJ788" s="136"/>
      <c r="AK788" s="137"/>
      <c r="AL788" s="137"/>
      <c r="AM788" s="137"/>
      <c r="AN788" s="137"/>
      <c r="AO788" s="137"/>
      <c r="AP788" s="137"/>
      <c r="AQ788" s="137"/>
      <c r="AR788" s="137"/>
      <c r="AS788" s="137"/>
      <c r="AT788" s="137"/>
      <c r="AU788" s="137"/>
      <c r="AV788" s="137"/>
      <c r="AW788" s="137"/>
      <c r="AX788" s="1"/>
      <c r="AY788" s="1"/>
      <c r="AZ788" s="1"/>
    </row>
    <row r="789" ht="31.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2"/>
      <c r="AF789" s="1"/>
      <c r="AG789" s="1"/>
      <c r="AH789" s="2"/>
      <c r="AI789" s="2"/>
      <c r="AJ789" s="136"/>
      <c r="AK789" s="137"/>
      <c r="AL789" s="137"/>
      <c r="AM789" s="137"/>
      <c r="AN789" s="137"/>
      <c r="AO789" s="137"/>
      <c r="AP789" s="137"/>
      <c r="AQ789" s="137"/>
      <c r="AR789" s="137"/>
      <c r="AS789" s="137"/>
      <c r="AT789" s="137"/>
      <c r="AU789" s="137"/>
      <c r="AV789" s="137"/>
      <c r="AW789" s="137"/>
      <c r="AX789" s="1"/>
      <c r="AY789" s="1"/>
      <c r="AZ789" s="1"/>
    </row>
    <row r="790" ht="31.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2"/>
      <c r="AF790" s="1"/>
      <c r="AG790" s="1"/>
      <c r="AH790" s="2"/>
      <c r="AI790" s="2"/>
      <c r="AJ790" s="136"/>
      <c r="AK790" s="137"/>
      <c r="AL790" s="137"/>
      <c r="AM790" s="137"/>
      <c r="AN790" s="137"/>
      <c r="AO790" s="137"/>
      <c r="AP790" s="137"/>
      <c r="AQ790" s="137"/>
      <c r="AR790" s="137"/>
      <c r="AS790" s="137"/>
      <c r="AT790" s="137"/>
      <c r="AU790" s="137"/>
      <c r="AV790" s="137"/>
      <c r="AW790" s="137"/>
      <c r="AX790" s="1"/>
      <c r="AY790" s="1"/>
      <c r="AZ790" s="1"/>
    </row>
    <row r="791" ht="31.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2"/>
      <c r="AF791" s="1"/>
      <c r="AG791" s="1"/>
      <c r="AH791" s="2"/>
      <c r="AI791" s="2"/>
      <c r="AJ791" s="136"/>
      <c r="AK791" s="137"/>
      <c r="AL791" s="137"/>
      <c r="AM791" s="137"/>
      <c r="AN791" s="137"/>
      <c r="AO791" s="137"/>
      <c r="AP791" s="137"/>
      <c r="AQ791" s="137"/>
      <c r="AR791" s="137"/>
      <c r="AS791" s="137"/>
      <c r="AT791" s="137"/>
      <c r="AU791" s="137"/>
      <c r="AV791" s="137"/>
      <c r="AW791" s="137"/>
      <c r="AX791" s="1"/>
      <c r="AY791" s="1"/>
      <c r="AZ791" s="1"/>
    </row>
    <row r="792" ht="31.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2"/>
      <c r="AF792" s="1"/>
      <c r="AG792" s="1"/>
      <c r="AH792" s="2"/>
      <c r="AI792" s="2"/>
      <c r="AJ792" s="136"/>
      <c r="AK792" s="137"/>
      <c r="AL792" s="137"/>
      <c r="AM792" s="137"/>
      <c r="AN792" s="137"/>
      <c r="AO792" s="137"/>
      <c r="AP792" s="137"/>
      <c r="AQ792" s="137"/>
      <c r="AR792" s="137"/>
      <c r="AS792" s="137"/>
      <c r="AT792" s="137"/>
      <c r="AU792" s="137"/>
      <c r="AV792" s="137"/>
      <c r="AW792" s="137"/>
      <c r="AX792" s="1"/>
      <c r="AY792" s="1"/>
      <c r="AZ792" s="1"/>
    </row>
    <row r="793" ht="31.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2"/>
      <c r="AF793" s="1"/>
      <c r="AG793" s="1"/>
      <c r="AH793" s="2"/>
      <c r="AI793" s="2"/>
      <c r="AJ793" s="136"/>
      <c r="AK793" s="137"/>
      <c r="AL793" s="137"/>
      <c r="AM793" s="137"/>
      <c r="AN793" s="137"/>
      <c r="AO793" s="137"/>
      <c r="AP793" s="137"/>
      <c r="AQ793" s="137"/>
      <c r="AR793" s="137"/>
      <c r="AS793" s="137"/>
      <c r="AT793" s="137"/>
      <c r="AU793" s="137"/>
      <c r="AV793" s="137"/>
      <c r="AW793" s="137"/>
      <c r="AX793" s="1"/>
      <c r="AY793" s="1"/>
      <c r="AZ793" s="1"/>
    </row>
    <row r="794" ht="31.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2"/>
      <c r="AF794" s="1"/>
      <c r="AG794" s="1"/>
      <c r="AH794" s="2"/>
      <c r="AI794" s="2"/>
      <c r="AJ794" s="136"/>
      <c r="AK794" s="137"/>
      <c r="AL794" s="137"/>
      <c r="AM794" s="137"/>
      <c r="AN794" s="137"/>
      <c r="AO794" s="137"/>
      <c r="AP794" s="137"/>
      <c r="AQ794" s="137"/>
      <c r="AR794" s="137"/>
      <c r="AS794" s="137"/>
      <c r="AT794" s="137"/>
      <c r="AU794" s="137"/>
      <c r="AV794" s="137"/>
      <c r="AW794" s="137"/>
      <c r="AX794" s="1"/>
      <c r="AY794" s="1"/>
      <c r="AZ794" s="1"/>
    </row>
    <row r="795" ht="31.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2"/>
      <c r="AF795" s="1"/>
      <c r="AG795" s="1"/>
      <c r="AH795" s="2"/>
      <c r="AI795" s="2"/>
      <c r="AJ795" s="136"/>
      <c r="AK795" s="137"/>
      <c r="AL795" s="137"/>
      <c r="AM795" s="137"/>
      <c r="AN795" s="137"/>
      <c r="AO795" s="137"/>
      <c r="AP795" s="137"/>
      <c r="AQ795" s="137"/>
      <c r="AR795" s="137"/>
      <c r="AS795" s="137"/>
      <c r="AT795" s="137"/>
      <c r="AU795" s="137"/>
      <c r="AV795" s="137"/>
      <c r="AW795" s="137"/>
      <c r="AX795" s="1"/>
      <c r="AY795" s="1"/>
      <c r="AZ795" s="1"/>
    </row>
    <row r="796" ht="31.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2"/>
      <c r="AF796" s="1"/>
      <c r="AG796" s="1"/>
      <c r="AH796" s="2"/>
      <c r="AI796" s="2"/>
      <c r="AJ796" s="136"/>
      <c r="AK796" s="137"/>
      <c r="AL796" s="137"/>
      <c r="AM796" s="137"/>
      <c r="AN796" s="137"/>
      <c r="AO796" s="137"/>
      <c r="AP796" s="137"/>
      <c r="AQ796" s="137"/>
      <c r="AR796" s="137"/>
      <c r="AS796" s="137"/>
      <c r="AT796" s="137"/>
      <c r="AU796" s="137"/>
      <c r="AV796" s="137"/>
      <c r="AW796" s="137"/>
      <c r="AX796" s="1"/>
      <c r="AY796" s="1"/>
      <c r="AZ796" s="1"/>
    </row>
    <row r="797" ht="31.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2"/>
      <c r="AF797" s="1"/>
      <c r="AG797" s="1"/>
      <c r="AH797" s="2"/>
      <c r="AI797" s="2"/>
      <c r="AJ797" s="136"/>
      <c r="AK797" s="137"/>
      <c r="AL797" s="137"/>
      <c r="AM797" s="137"/>
      <c r="AN797" s="137"/>
      <c r="AO797" s="137"/>
      <c r="AP797" s="137"/>
      <c r="AQ797" s="137"/>
      <c r="AR797" s="137"/>
      <c r="AS797" s="137"/>
      <c r="AT797" s="137"/>
      <c r="AU797" s="137"/>
      <c r="AV797" s="137"/>
      <c r="AW797" s="137"/>
      <c r="AX797" s="1"/>
      <c r="AY797" s="1"/>
      <c r="AZ797" s="1"/>
    </row>
    <row r="798" ht="31.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2"/>
      <c r="AF798" s="1"/>
      <c r="AG798" s="1"/>
      <c r="AH798" s="2"/>
      <c r="AI798" s="2"/>
      <c r="AJ798" s="136"/>
      <c r="AK798" s="137"/>
      <c r="AL798" s="137"/>
      <c r="AM798" s="137"/>
      <c r="AN798" s="137"/>
      <c r="AO798" s="137"/>
      <c r="AP798" s="137"/>
      <c r="AQ798" s="137"/>
      <c r="AR798" s="137"/>
      <c r="AS798" s="137"/>
      <c r="AT798" s="137"/>
      <c r="AU798" s="137"/>
      <c r="AV798" s="137"/>
      <c r="AW798" s="137"/>
      <c r="AX798" s="1"/>
      <c r="AY798" s="1"/>
      <c r="AZ798" s="1"/>
    </row>
    <row r="799" ht="31.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2"/>
      <c r="AF799" s="1"/>
      <c r="AG799" s="1"/>
      <c r="AH799" s="2"/>
      <c r="AI799" s="2"/>
      <c r="AJ799" s="136"/>
      <c r="AK799" s="137"/>
      <c r="AL799" s="137"/>
      <c r="AM799" s="137"/>
      <c r="AN799" s="137"/>
      <c r="AO799" s="137"/>
      <c r="AP799" s="137"/>
      <c r="AQ799" s="137"/>
      <c r="AR799" s="137"/>
      <c r="AS799" s="137"/>
      <c r="AT799" s="137"/>
      <c r="AU799" s="137"/>
      <c r="AV799" s="137"/>
      <c r="AW799" s="137"/>
      <c r="AX799" s="1"/>
      <c r="AY799" s="1"/>
      <c r="AZ799" s="1"/>
    </row>
    <row r="800" ht="31.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2"/>
      <c r="AF800" s="1"/>
      <c r="AG800" s="1"/>
      <c r="AH800" s="2"/>
      <c r="AI800" s="2"/>
      <c r="AJ800" s="136"/>
      <c r="AK800" s="137"/>
      <c r="AL800" s="137"/>
      <c r="AM800" s="137"/>
      <c r="AN800" s="137"/>
      <c r="AO800" s="137"/>
      <c r="AP800" s="137"/>
      <c r="AQ800" s="137"/>
      <c r="AR800" s="137"/>
      <c r="AS800" s="137"/>
      <c r="AT800" s="137"/>
      <c r="AU800" s="137"/>
      <c r="AV800" s="137"/>
      <c r="AW800" s="137"/>
      <c r="AX800" s="1"/>
      <c r="AY800" s="1"/>
      <c r="AZ800" s="1"/>
    </row>
    <row r="801" ht="31.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2"/>
      <c r="AF801" s="1"/>
      <c r="AG801" s="1"/>
      <c r="AH801" s="2"/>
      <c r="AI801" s="2"/>
      <c r="AJ801" s="136"/>
      <c r="AK801" s="137"/>
      <c r="AL801" s="137"/>
      <c r="AM801" s="137"/>
      <c r="AN801" s="137"/>
      <c r="AO801" s="137"/>
      <c r="AP801" s="137"/>
      <c r="AQ801" s="137"/>
      <c r="AR801" s="137"/>
      <c r="AS801" s="137"/>
      <c r="AT801" s="137"/>
      <c r="AU801" s="137"/>
      <c r="AV801" s="137"/>
      <c r="AW801" s="137"/>
      <c r="AX801" s="1"/>
      <c r="AY801" s="1"/>
      <c r="AZ801" s="1"/>
    </row>
    <row r="802" ht="31.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2"/>
      <c r="AF802" s="1"/>
      <c r="AG802" s="1"/>
      <c r="AH802" s="2"/>
      <c r="AI802" s="2"/>
      <c r="AJ802" s="136"/>
      <c r="AK802" s="137"/>
      <c r="AL802" s="137"/>
      <c r="AM802" s="137"/>
      <c r="AN802" s="137"/>
      <c r="AO802" s="137"/>
      <c r="AP802" s="137"/>
      <c r="AQ802" s="137"/>
      <c r="AR802" s="137"/>
      <c r="AS802" s="137"/>
      <c r="AT802" s="137"/>
      <c r="AU802" s="137"/>
      <c r="AV802" s="137"/>
      <c r="AW802" s="137"/>
      <c r="AX802" s="1"/>
      <c r="AY802" s="1"/>
      <c r="AZ802" s="1"/>
    </row>
    <row r="803" ht="31.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2"/>
      <c r="AF803" s="1"/>
      <c r="AG803" s="1"/>
      <c r="AH803" s="2"/>
      <c r="AI803" s="2"/>
      <c r="AJ803" s="136"/>
      <c r="AK803" s="137"/>
      <c r="AL803" s="137"/>
      <c r="AM803" s="137"/>
      <c r="AN803" s="137"/>
      <c r="AO803" s="137"/>
      <c r="AP803" s="137"/>
      <c r="AQ803" s="137"/>
      <c r="AR803" s="137"/>
      <c r="AS803" s="137"/>
      <c r="AT803" s="137"/>
      <c r="AU803" s="137"/>
      <c r="AV803" s="137"/>
      <c r="AW803" s="137"/>
      <c r="AX803" s="1"/>
      <c r="AY803" s="1"/>
      <c r="AZ803" s="1"/>
    </row>
    <row r="804" ht="31.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2"/>
      <c r="AF804" s="1"/>
      <c r="AG804" s="1"/>
      <c r="AH804" s="2"/>
      <c r="AI804" s="2"/>
      <c r="AJ804" s="136"/>
      <c r="AK804" s="137"/>
      <c r="AL804" s="137"/>
      <c r="AM804" s="137"/>
      <c r="AN804" s="137"/>
      <c r="AO804" s="137"/>
      <c r="AP804" s="137"/>
      <c r="AQ804" s="137"/>
      <c r="AR804" s="137"/>
      <c r="AS804" s="137"/>
      <c r="AT804" s="137"/>
      <c r="AU804" s="137"/>
      <c r="AV804" s="137"/>
      <c r="AW804" s="137"/>
      <c r="AX804" s="1"/>
      <c r="AY804" s="1"/>
      <c r="AZ804" s="1"/>
    </row>
    <row r="805" ht="31.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2"/>
      <c r="AF805" s="1"/>
      <c r="AG805" s="1"/>
      <c r="AH805" s="2"/>
      <c r="AI805" s="2"/>
      <c r="AJ805" s="136"/>
      <c r="AK805" s="137"/>
      <c r="AL805" s="137"/>
      <c r="AM805" s="137"/>
      <c r="AN805" s="137"/>
      <c r="AO805" s="137"/>
      <c r="AP805" s="137"/>
      <c r="AQ805" s="137"/>
      <c r="AR805" s="137"/>
      <c r="AS805" s="137"/>
      <c r="AT805" s="137"/>
      <c r="AU805" s="137"/>
      <c r="AV805" s="137"/>
      <c r="AW805" s="137"/>
      <c r="AX805" s="1"/>
      <c r="AY805" s="1"/>
      <c r="AZ805" s="1"/>
    </row>
    <row r="806" ht="31.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2"/>
      <c r="AF806" s="1"/>
      <c r="AG806" s="1"/>
      <c r="AH806" s="2"/>
      <c r="AI806" s="2"/>
      <c r="AJ806" s="136"/>
      <c r="AK806" s="137"/>
      <c r="AL806" s="137"/>
      <c r="AM806" s="137"/>
      <c r="AN806" s="137"/>
      <c r="AO806" s="137"/>
      <c r="AP806" s="137"/>
      <c r="AQ806" s="137"/>
      <c r="AR806" s="137"/>
      <c r="AS806" s="137"/>
      <c r="AT806" s="137"/>
      <c r="AU806" s="137"/>
      <c r="AV806" s="137"/>
      <c r="AW806" s="137"/>
      <c r="AX806" s="1"/>
      <c r="AY806" s="1"/>
      <c r="AZ806" s="1"/>
    </row>
    <row r="807" ht="31.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2"/>
      <c r="AF807" s="1"/>
      <c r="AG807" s="1"/>
      <c r="AH807" s="2"/>
      <c r="AI807" s="2"/>
      <c r="AJ807" s="136"/>
      <c r="AK807" s="137"/>
      <c r="AL807" s="137"/>
      <c r="AM807" s="137"/>
      <c r="AN807" s="137"/>
      <c r="AO807" s="137"/>
      <c r="AP807" s="137"/>
      <c r="AQ807" s="137"/>
      <c r="AR807" s="137"/>
      <c r="AS807" s="137"/>
      <c r="AT807" s="137"/>
      <c r="AU807" s="137"/>
      <c r="AV807" s="137"/>
      <c r="AW807" s="137"/>
      <c r="AX807" s="1"/>
      <c r="AY807" s="1"/>
      <c r="AZ807" s="1"/>
    </row>
    <row r="808" ht="31.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2"/>
      <c r="AF808" s="1"/>
      <c r="AG808" s="1"/>
      <c r="AH808" s="2"/>
      <c r="AI808" s="2"/>
      <c r="AJ808" s="136"/>
      <c r="AK808" s="137"/>
      <c r="AL808" s="137"/>
      <c r="AM808" s="137"/>
      <c r="AN808" s="137"/>
      <c r="AO808" s="137"/>
      <c r="AP808" s="137"/>
      <c r="AQ808" s="137"/>
      <c r="AR808" s="137"/>
      <c r="AS808" s="137"/>
      <c r="AT808" s="137"/>
      <c r="AU808" s="137"/>
      <c r="AV808" s="137"/>
      <c r="AW808" s="137"/>
      <c r="AX808" s="1"/>
      <c r="AY808" s="1"/>
      <c r="AZ808" s="1"/>
    </row>
    <row r="809" ht="31.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2"/>
      <c r="AF809" s="1"/>
      <c r="AG809" s="1"/>
      <c r="AH809" s="2"/>
      <c r="AI809" s="2"/>
      <c r="AJ809" s="136"/>
      <c r="AK809" s="137"/>
      <c r="AL809" s="137"/>
      <c r="AM809" s="137"/>
      <c r="AN809" s="137"/>
      <c r="AO809" s="137"/>
      <c r="AP809" s="137"/>
      <c r="AQ809" s="137"/>
      <c r="AR809" s="137"/>
      <c r="AS809" s="137"/>
      <c r="AT809" s="137"/>
      <c r="AU809" s="137"/>
      <c r="AV809" s="137"/>
      <c r="AW809" s="137"/>
      <c r="AX809" s="1"/>
      <c r="AY809" s="1"/>
      <c r="AZ809" s="1"/>
    </row>
    <row r="810" ht="31.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2"/>
      <c r="AF810" s="1"/>
      <c r="AG810" s="1"/>
      <c r="AH810" s="2"/>
      <c r="AI810" s="2"/>
      <c r="AJ810" s="136"/>
      <c r="AK810" s="137"/>
      <c r="AL810" s="137"/>
      <c r="AM810" s="137"/>
      <c r="AN810" s="137"/>
      <c r="AO810" s="137"/>
      <c r="AP810" s="137"/>
      <c r="AQ810" s="137"/>
      <c r="AR810" s="137"/>
      <c r="AS810" s="137"/>
      <c r="AT810" s="137"/>
      <c r="AU810" s="137"/>
      <c r="AV810" s="137"/>
      <c r="AW810" s="137"/>
      <c r="AX810" s="1"/>
      <c r="AY810" s="1"/>
      <c r="AZ810" s="1"/>
    </row>
    <row r="811" ht="31.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2"/>
      <c r="AF811" s="1"/>
      <c r="AG811" s="1"/>
      <c r="AH811" s="2"/>
      <c r="AI811" s="2"/>
      <c r="AJ811" s="136"/>
      <c r="AK811" s="137"/>
      <c r="AL811" s="137"/>
      <c r="AM811" s="137"/>
      <c r="AN811" s="137"/>
      <c r="AO811" s="137"/>
      <c r="AP811" s="137"/>
      <c r="AQ811" s="137"/>
      <c r="AR811" s="137"/>
      <c r="AS811" s="137"/>
      <c r="AT811" s="137"/>
      <c r="AU811" s="137"/>
      <c r="AV811" s="137"/>
      <c r="AW811" s="137"/>
      <c r="AX811" s="1"/>
      <c r="AY811" s="1"/>
      <c r="AZ811" s="1"/>
    </row>
    <row r="812" ht="31.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2"/>
      <c r="AF812" s="1"/>
      <c r="AG812" s="1"/>
      <c r="AH812" s="2"/>
      <c r="AI812" s="2"/>
      <c r="AJ812" s="136"/>
      <c r="AK812" s="137"/>
      <c r="AL812" s="137"/>
      <c r="AM812" s="137"/>
      <c r="AN812" s="137"/>
      <c r="AO812" s="137"/>
      <c r="AP812" s="137"/>
      <c r="AQ812" s="137"/>
      <c r="AR812" s="137"/>
      <c r="AS812" s="137"/>
      <c r="AT812" s="137"/>
      <c r="AU812" s="137"/>
      <c r="AV812" s="137"/>
      <c r="AW812" s="137"/>
      <c r="AX812" s="1"/>
      <c r="AY812" s="1"/>
      <c r="AZ812" s="1"/>
    </row>
    <row r="813" ht="31.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2"/>
      <c r="AF813" s="1"/>
      <c r="AG813" s="1"/>
      <c r="AH813" s="2"/>
      <c r="AI813" s="2"/>
      <c r="AJ813" s="136"/>
      <c r="AK813" s="137"/>
      <c r="AL813" s="137"/>
      <c r="AM813" s="137"/>
      <c r="AN813" s="137"/>
      <c r="AO813" s="137"/>
      <c r="AP813" s="137"/>
      <c r="AQ813" s="137"/>
      <c r="AR813" s="137"/>
      <c r="AS813" s="137"/>
      <c r="AT813" s="137"/>
      <c r="AU813" s="137"/>
      <c r="AV813" s="137"/>
      <c r="AW813" s="137"/>
      <c r="AX813" s="1"/>
      <c r="AY813" s="1"/>
      <c r="AZ813" s="1"/>
    </row>
    <row r="814" ht="31.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2"/>
      <c r="AF814" s="1"/>
      <c r="AG814" s="1"/>
      <c r="AH814" s="2"/>
      <c r="AI814" s="2"/>
      <c r="AJ814" s="136"/>
      <c r="AK814" s="137"/>
      <c r="AL814" s="137"/>
      <c r="AM814" s="137"/>
      <c r="AN814" s="137"/>
      <c r="AO814" s="137"/>
      <c r="AP814" s="137"/>
      <c r="AQ814" s="137"/>
      <c r="AR814" s="137"/>
      <c r="AS814" s="137"/>
      <c r="AT814" s="137"/>
      <c r="AU814" s="137"/>
      <c r="AV814" s="137"/>
      <c r="AW814" s="137"/>
      <c r="AX814" s="1"/>
      <c r="AY814" s="1"/>
      <c r="AZ814" s="1"/>
    </row>
    <row r="815" ht="31.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2"/>
      <c r="AF815" s="1"/>
      <c r="AG815" s="1"/>
      <c r="AH815" s="2"/>
      <c r="AI815" s="2"/>
      <c r="AJ815" s="136"/>
      <c r="AK815" s="137"/>
      <c r="AL815" s="137"/>
      <c r="AM815" s="137"/>
      <c r="AN815" s="137"/>
      <c r="AO815" s="137"/>
      <c r="AP815" s="137"/>
      <c r="AQ815" s="137"/>
      <c r="AR815" s="137"/>
      <c r="AS815" s="137"/>
      <c r="AT815" s="137"/>
      <c r="AU815" s="137"/>
      <c r="AV815" s="137"/>
      <c r="AW815" s="137"/>
      <c r="AX815" s="1"/>
      <c r="AY815" s="1"/>
      <c r="AZ815" s="1"/>
    </row>
    <row r="816" ht="31.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2"/>
      <c r="AF816" s="1"/>
      <c r="AG816" s="1"/>
      <c r="AH816" s="2"/>
      <c r="AI816" s="2"/>
      <c r="AJ816" s="136"/>
      <c r="AK816" s="137"/>
      <c r="AL816" s="137"/>
      <c r="AM816" s="137"/>
      <c r="AN816" s="137"/>
      <c r="AO816" s="137"/>
      <c r="AP816" s="137"/>
      <c r="AQ816" s="137"/>
      <c r="AR816" s="137"/>
      <c r="AS816" s="137"/>
      <c r="AT816" s="137"/>
      <c r="AU816" s="137"/>
      <c r="AV816" s="137"/>
      <c r="AW816" s="137"/>
      <c r="AX816" s="1"/>
      <c r="AY816" s="1"/>
      <c r="AZ816" s="1"/>
    </row>
    <row r="817" ht="31.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2"/>
      <c r="AF817" s="1"/>
      <c r="AG817" s="1"/>
      <c r="AH817" s="2"/>
      <c r="AI817" s="2"/>
      <c r="AJ817" s="136"/>
      <c r="AK817" s="137"/>
      <c r="AL817" s="137"/>
      <c r="AM817" s="137"/>
      <c r="AN817" s="137"/>
      <c r="AO817" s="137"/>
      <c r="AP817" s="137"/>
      <c r="AQ817" s="137"/>
      <c r="AR817" s="137"/>
      <c r="AS817" s="137"/>
      <c r="AT817" s="137"/>
      <c r="AU817" s="137"/>
      <c r="AV817" s="137"/>
      <c r="AW817" s="137"/>
      <c r="AX817" s="1"/>
      <c r="AY817" s="1"/>
      <c r="AZ817" s="1"/>
    </row>
    <row r="818" ht="31.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2"/>
      <c r="AF818" s="1"/>
      <c r="AG818" s="1"/>
      <c r="AH818" s="2"/>
      <c r="AI818" s="2"/>
      <c r="AJ818" s="136"/>
      <c r="AK818" s="137"/>
      <c r="AL818" s="137"/>
      <c r="AM818" s="137"/>
      <c r="AN818" s="137"/>
      <c r="AO818" s="137"/>
      <c r="AP818" s="137"/>
      <c r="AQ818" s="137"/>
      <c r="AR818" s="137"/>
      <c r="AS818" s="137"/>
      <c r="AT818" s="137"/>
      <c r="AU818" s="137"/>
      <c r="AV818" s="137"/>
      <c r="AW818" s="137"/>
      <c r="AX818" s="1"/>
      <c r="AY818" s="1"/>
      <c r="AZ818" s="1"/>
    </row>
    <row r="819" ht="31.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2"/>
      <c r="AF819" s="1"/>
      <c r="AG819" s="1"/>
      <c r="AH819" s="2"/>
      <c r="AI819" s="2"/>
      <c r="AJ819" s="136"/>
      <c r="AK819" s="137"/>
      <c r="AL819" s="137"/>
      <c r="AM819" s="137"/>
      <c r="AN819" s="137"/>
      <c r="AO819" s="137"/>
      <c r="AP819" s="137"/>
      <c r="AQ819" s="137"/>
      <c r="AR819" s="137"/>
      <c r="AS819" s="137"/>
      <c r="AT819" s="137"/>
      <c r="AU819" s="137"/>
      <c r="AV819" s="137"/>
      <c r="AW819" s="137"/>
      <c r="AX819" s="1"/>
      <c r="AY819" s="1"/>
      <c r="AZ819" s="1"/>
    </row>
    <row r="820" ht="31.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2"/>
      <c r="AF820" s="1"/>
      <c r="AG820" s="1"/>
      <c r="AH820" s="2"/>
      <c r="AI820" s="2"/>
      <c r="AJ820" s="136"/>
      <c r="AK820" s="137"/>
      <c r="AL820" s="137"/>
      <c r="AM820" s="137"/>
      <c r="AN820" s="137"/>
      <c r="AO820" s="137"/>
      <c r="AP820" s="137"/>
      <c r="AQ820" s="137"/>
      <c r="AR820" s="137"/>
      <c r="AS820" s="137"/>
      <c r="AT820" s="137"/>
      <c r="AU820" s="137"/>
      <c r="AV820" s="137"/>
      <c r="AW820" s="137"/>
      <c r="AX820" s="1"/>
      <c r="AY820" s="1"/>
      <c r="AZ820" s="1"/>
    </row>
    <row r="821" ht="31.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2"/>
      <c r="AF821" s="1"/>
      <c r="AG821" s="1"/>
      <c r="AH821" s="2"/>
      <c r="AI821" s="2"/>
      <c r="AJ821" s="136"/>
      <c r="AK821" s="137"/>
      <c r="AL821" s="137"/>
      <c r="AM821" s="137"/>
      <c r="AN821" s="137"/>
      <c r="AO821" s="137"/>
      <c r="AP821" s="137"/>
      <c r="AQ821" s="137"/>
      <c r="AR821" s="137"/>
      <c r="AS821" s="137"/>
      <c r="AT821" s="137"/>
      <c r="AU821" s="137"/>
      <c r="AV821" s="137"/>
      <c r="AW821" s="137"/>
      <c r="AX821" s="1"/>
      <c r="AY821" s="1"/>
      <c r="AZ821" s="1"/>
    </row>
    <row r="822" ht="31.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2"/>
      <c r="AF822" s="1"/>
      <c r="AG822" s="1"/>
      <c r="AH822" s="2"/>
      <c r="AI822" s="2"/>
      <c r="AJ822" s="136"/>
      <c r="AK822" s="137"/>
      <c r="AL822" s="137"/>
      <c r="AM822" s="137"/>
      <c r="AN822" s="137"/>
      <c r="AO822" s="137"/>
      <c r="AP822" s="137"/>
      <c r="AQ822" s="137"/>
      <c r="AR822" s="137"/>
      <c r="AS822" s="137"/>
      <c r="AT822" s="137"/>
      <c r="AU822" s="137"/>
      <c r="AV822" s="137"/>
      <c r="AW822" s="137"/>
      <c r="AX822" s="1"/>
      <c r="AY822" s="1"/>
      <c r="AZ822" s="1"/>
    </row>
    <row r="823" ht="31.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2"/>
      <c r="AF823" s="1"/>
      <c r="AG823" s="1"/>
      <c r="AH823" s="2"/>
      <c r="AI823" s="2"/>
      <c r="AJ823" s="136"/>
      <c r="AK823" s="137"/>
      <c r="AL823" s="137"/>
      <c r="AM823" s="137"/>
      <c r="AN823" s="137"/>
      <c r="AO823" s="137"/>
      <c r="AP823" s="137"/>
      <c r="AQ823" s="137"/>
      <c r="AR823" s="137"/>
      <c r="AS823" s="137"/>
      <c r="AT823" s="137"/>
      <c r="AU823" s="137"/>
      <c r="AV823" s="137"/>
      <c r="AW823" s="137"/>
      <c r="AX823" s="1"/>
      <c r="AY823" s="1"/>
      <c r="AZ823" s="1"/>
    </row>
    <row r="824" ht="31.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2"/>
      <c r="AF824" s="1"/>
      <c r="AG824" s="1"/>
      <c r="AH824" s="2"/>
      <c r="AI824" s="2"/>
      <c r="AJ824" s="136"/>
      <c r="AK824" s="137"/>
      <c r="AL824" s="137"/>
      <c r="AM824" s="137"/>
      <c r="AN824" s="137"/>
      <c r="AO824" s="137"/>
      <c r="AP824" s="137"/>
      <c r="AQ824" s="137"/>
      <c r="AR824" s="137"/>
      <c r="AS824" s="137"/>
      <c r="AT824" s="137"/>
      <c r="AU824" s="137"/>
      <c r="AV824" s="137"/>
      <c r="AW824" s="137"/>
      <c r="AX824" s="1"/>
      <c r="AY824" s="1"/>
      <c r="AZ824" s="1"/>
    </row>
    <row r="825" ht="31.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2"/>
      <c r="AF825" s="1"/>
      <c r="AG825" s="1"/>
      <c r="AH825" s="2"/>
      <c r="AI825" s="2"/>
      <c r="AJ825" s="136"/>
      <c r="AK825" s="137"/>
      <c r="AL825" s="137"/>
      <c r="AM825" s="137"/>
      <c r="AN825" s="137"/>
      <c r="AO825" s="137"/>
      <c r="AP825" s="137"/>
      <c r="AQ825" s="137"/>
      <c r="AR825" s="137"/>
      <c r="AS825" s="137"/>
      <c r="AT825" s="137"/>
      <c r="AU825" s="137"/>
      <c r="AV825" s="137"/>
      <c r="AW825" s="137"/>
      <c r="AX825" s="1"/>
      <c r="AY825" s="1"/>
      <c r="AZ825" s="1"/>
    </row>
    <row r="826" ht="31.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2"/>
      <c r="AF826" s="1"/>
      <c r="AG826" s="1"/>
      <c r="AH826" s="2"/>
      <c r="AI826" s="2"/>
      <c r="AJ826" s="136"/>
      <c r="AK826" s="137"/>
      <c r="AL826" s="137"/>
      <c r="AM826" s="137"/>
      <c r="AN826" s="137"/>
      <c r="AO826" s="137"/>
      <c r="AP826" s="137"/>
      <c r="AQ826" s="137"/>
      <c r="AR826" s="137"/>
      <c r="AS826" s="137"/>
      <c r="AT826" s="137"/>
      <c r="AU826" s="137"/>
      <c r="AV826" s="137"/>
      <c r="AW826" s="137"/>
      <c r="AX826" s="1"/>
      <c r="AY826" s="1"/>
      <c r="AZ826" s="1"/>
    </row>
    <row r="827" ht="31.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2"/>
      <c r="AF827" s="1"/>
      <c r="AG827" s="1"/>
      <c r="AH827" s="2"/>
      <c r="AI827" s="2"/>
      <c r="AJ827" s="136"/>
      <c r="AK827" s="137"/>
      <c r="AL827" s="137"/>
      <c r="AM827" s="137"/>
      <c r="AN827" s="137"/>
      <c r="AO827" s="137"/>
      <c r="AP827" s="137"/>
      <c r="AQ827" s="137"/>
      <c r="AR827" s="137"/>
      <c r="AS827" s="137"/>
      <c r="AT827" s="137"/>
      <c r="AU827" s="137"/>
      <c r="AV827" s="137"/>
      <c r="AW827" s="137"/>
      <c r="AX827" s="1"/>
      <c r="AY827" s="1"/>
      <c r="AZ827" s="1"/>
    </row>
    <row r="828" ht="31.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2"/>
      <c r="AF828" s="1"/>
      <c r="AG828" s="1"/>
      <c r="AH828" s="2"/>
      <c r="AI828" s="2"/>
      <c r="AJ828" s="136"/>
      <c r="AK828" s="137"/>
      <c r="AL828" s="137"/>
      <c r="AM828" s="137"/>
      <c r="AN828" s="137"/>
      <c r="AO828" s="137"/>
      <c r="AP828" s="137"/>
      <c r="AQ828" s="137"/>
      <c r="AR828" s="137"/>
      <c r="AS828" s="137"/>
      <c r="AT828" s="137"/>
      <c r="AU828" s="137"/>
      <c r="AV828" s="137"/>
      <c r="AW828" s="137"/>
      <c r="AX828" s="1"/>
      <c r="AY828" s="1"/>
      <c r="AZ828" s="1"/>
    </row>
    <row r="829" ht="31.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2"/>
      <c r="AF829" s="1"/>
      <c r="AG829" s="1"/>
      <c r="AH829" s="2"/>
      <c r="AI829" s="2"/>
      <c r="AJ829" s="136"/>
      <c r="AK829" s="137"/>
      <c r="AL829" s="137"/>
      <c r="AM829" s="137"/>
      <c r="AN829" s="137"/>
      <c r="AO829" s="137"/>
      <c r="AP829" s="137"/>
      <c r="AQ829" s="137"/>
      <c r="AR829" s="137"/>
      <c r="AS829" s="137"/>
      <c r="AT829" s="137"/>
      <c r="AU829" s="137"/>
      <c r="AV829" s="137"/>
      <c r="AW829" s="137"/>
      <c r="AX829" s="1"/>
      <c r="AY829" s="1"/>
      <c r="AZ829" s="1"/>
    </row>
    <row r="830" ht="31.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2"/>
      <c r="AF830" s="1"/>
      <c r="AG830" s="1"/>
      <c r="AH830" s="2"/>
      <c r="AI830" s="2"/>
      <c r="AJ830" s="136"/>
      <c r="AK830" s="137"/>
      <c r="AL830" s="137"/>
      <c r="AM830" s="137"/>
      <c r="AN830" s="137"/>
      <c r="AO830" s="137"/>
      <c r="AP830" s="137"/>
      <c r="AQ830" s="137"/>
      <c r="AR830" s="137"/>
      <c r="AS830" s="137"/>
      <c r="AT830" s="137"/>
      <c r="AU830" s="137"/>
      <c r="AV830" s="137"/>
      <c r="AW830" s="137"/>
      <c r="AX830" s="1"/>
      <c r="AY830" s="1"/>
      <c r="AZ830" s="1"/>
    </row>
    <row r="831" ht="31.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2"/>
      <c r="AF831" s="1"/>
      <c r="AG831" s="1"/>
      <c r="AH831" s="2"/>
      <c r="AI831" s="2"/>
      <c r="AJ831" s="136"/>
      <c r="AK831" s="137"/>
      <c r="AL831" s="137"/>
      <c r="AM831" s="137"/>
      <c r="AN831" s="137"/>
      <c r="AO831" s="137"/>
      <c r="AP831" s="137"/>
      <c r="AQ831" s="137"/>
      <c r="AR831" s="137"/>
      <c r="AS831" s="137"/>
      <c r="AT831" s="137"/>
      <c r="AU831" s="137"/>
      <c r="AV831" s="137"/>
      <c r="AW831" s="137"/>
      <c r="AX831" s="1"/>
      <c r="AY831" s="1"/>
      <c r="AZ831" s="1"/>
    </row>
    <row r="832" ht="31.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2"/>
      <c r="AF832" s="1"/>
      <c r="AG832" s="1"/>
      <c r="AH832" s="2"/>
      <c r="AI832" s="2"/>
      <c r="AJ832" s="136"/>
      <c r="AK832" s="137"/>
      <c r="AL832" s="137"/>
      <c r="AM832" s="137"/>
      <c r="AN832" s="137"/>
      <c r="AO832" s="137"/>
      <c r="AP832" s="137"/>
      <c r="AQ832" s="137"/>
      <c r="AR832" s="137"/>
      <c r="AS832" s="137"/>
      <c r="AT832" s="137"/>
      <c r="AU832" s="137"/>
      <c r="AV832" s="137"/>
      <c r="AW832" s="137"/>
      <c r="AX832" s="1"/>
      <c r="AY832" s="1"/>
      <c r="AZ832" s="1"/>
    </row>
    <row r="833" ht="31.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2"/>
      <c r="AF833" s="1"/>
      <c r="AG833" s="1"/>
      <c r="AH833" s="2"/>
      <c r="AI833" s="2"/>
      <c r="AJ833" s="136"/>
      <c r="AK833" s="137"/>
      <c r="AL833" s="137"/>
      <c r="AM833" s="137"/>
      <c r="AN833" s="137"/>
      <c r="AO833" s="137"/>
      <c r="AP833" s="137"/>
      <c r="AQ833" s="137"/>
      <c r="AR833" s="137"/>
      <c r="AS833" s="137"/>
      <c r="AT833" s="137"/>
      <c r="AU833" s="137"/>
      <c r="AV833" s="137"/>
      <c r="AW833" s="137"/>
      <c r="AX833" s="1"/>
      <c r="AY833" s="1"/>
      <c r="AZ833" s="1"/>
    </row>
    <row r="834" ht="31.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2"/>
      <c r="AF834" s="1"/>
      <c r="AG834" s="1"/>
      <c r="AH834" s="2"/>
      <c r="AI834" s="2"/>
      <c r="AJ834" s="136"/>
      <c r="AK834" s="137"/>
      <c r="AL834" s="137"/>
      <c r="AM834" s="137"/>
      <c r="AN834" s="137"/>
      <c r="AO834" s="137"/>
      <c r="AP834" s="137"/>
      <c r="AQ834" s="137"/>
      <c r="AR834" s="137"/>
      <c r="AS834" s="137"/>
      <c r="AT834" s="137"/>
      <c r="AU834" s="137"/>
      <c r="AV834" s="137"/>
      <c r="AW834" s="137"/>
      <c r="AX834" s="1"/>
      <c r="AY834" s="1"/>
      <c r="AZ834" s="1"/>
    </row>
    <row r="835" ht="31.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2"/>
      <c r="AF835" s="1"/>
      <c r="AG835" s="1"/>
      <c r="AH835" s="2"/>
      <c r="AI835" s="2"/>
      <c r="AJ835" s="136"/>
      <c r="AK835" s="137"/>
      <c r="AL835" s="137"/>
      <c r="AM835" s="137"/>
      <c r="AN835" s="137"/>
      <c r="AO835" s="137"/>
      <c r="AP835" s="137"/>
      <c r="AQ835" s="137"/>
      <c r="AR835" s="137"/>
      <c r="AS835" s="137"/>
      <c r="AT835" s="137"/>
      <c r="AU835" s="137"/>
      <c r="AV835" s="137"/>
      <c r="AW835" s="137"/>
      <c r="AX835" s="1"/>
      <c r="AY835" s="1"/>
      <c r="AZ835" s="1"/>
    </row>
    <row r="836" ht="31.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2"/>
      <c r="AF836" s="1"/>
      <c r="AG836" s="1"/>
      <c r="AH836" s="2"/>
      <c r="AI836" s="2"/>
      <c r="AJ836" s="136"/>
      <c r="AK836" s="137"/>
      <c r="AL836" s="137"/>
      <c r="AM836" s="137"/>
      <c r="AN836" s="137"/>
      <c r="AO836" s="137"/>
      <c r="AP836" s="137"/>
      <c r="AQ836" s="137"/>
      <c r="AR836" s="137"/>
      <c r="AS836" s="137"/>
      <c r="AT836" s="137"/>
      <c r="AU836" s="137"/>
      <c r="AV836" s="137"/>
      <c r="AW836" s="137"/>
      <c r="AX836" s="1"/>
      <c r="AY836" s="1"/>
      <c r="AZ836" s="1"/>
    </row>
    <row r="837" ht="31.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2"/>
      <c r="AF837" s="1"/>
      <c r="AG837" s="1"/>
      <c r="AH837" s="2"/>
      <c r="AI837" s="2"/>
      <c r="AJ837" s="136"/>
      <c r="AK837" s="137"/>
      <c r="AL837" s="137"/>
      <c r="AM837" s="137"/>
      <c r="AN837" s="137"/>
      <c r="AO837" s="137"/>
      <c r="AP837" s="137"/>
      <c r="AQ837" s="137"/>
      <c r="AR837" s="137"/>
      <c r="AS837" s="137"/>
      <c r="AT837" s="137"/>
      <c r="AU837" s="137"/>
      <c r="AV837" s="137"/>
      <c r="AW837" s="137"/>
      <c r="AX837" s="1"/>
      <c r="AY837" s="1"/>
      <c r="AZ837" s="1"/>
    </row>
    <row r="838" ht="31.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2"/>
      <c r="AF838" s="1"/>
      <c r="AG838" s="1"/>
      <c r="AH838" s="2"/>
      <c r="AI838" s="2"/>
      <c r="AJ838" s="136"/>
      <c r="AK838" s="137"/>
      <c r="AL838" s="137"/>
      <c r="AM838" s="137"/>
      <c r="AN838" s="137"/>
      <c r="AO838" s="137"/>
      <c r="AP838" s="137"/>
      <c r="AQ838" s="137"/>
      <c r="AR838" s="137"/>
      <c r="AS838" s="137"/>
      <c r="AT838" s="137"/>
      <c r="AU838" s="137"/>
      <c r="AV838" s="137"/>
      <c r="AW838" s="137"/>
      <c r="AX838" s="1"/>
      <c r="AY838" s="1"/>
      <c r="AZ838" s="1"/>
    </row>
    <row r="839" ht="31.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2"/>
      <c r="AF839" s="1"/>
      <c r="AG839" s="1"/>
      <c r="AH839" s="2"/>
      <c r="AI839" s="2"/>
      <c r="AJ839" s="136"/>
      <c r="AK839" s="137"/>
      <c r="AL839" s="137"/>
      <c r="AM839" s="137"/>
      <c r="AN839" s="137"/>
      <c r="AO839" s="137"/>
      <c r="AP839" s="137"/>
      <c r="AQ839" s="137"/>
      <c r="AR839" s="137"/>
      <c r="AS839" s="137"/>
      <c r="AT839" s="137"/>
      <c r="AU839" s="137"/>
      <c r="AV839" s="137"/>
      <c r="AW839" s="137"/>
      <c r="AX839" s="1"/>
      <c r="AY839" s="1"/>
      <c r="AZ839" s="1"/>
    </row>
    <row r="840" ht="31.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2"/>
      <c r="AF840" s="1"/>
      <c r="AG840" s="1"/>
      <c r="AH840" s="2"/>
      <c r="AI840" s="2"/>
      <c r="AJ840" s="136"/>
      <c r="AK840" s="137"/>
      <c r="AL840" s="137"/>
      <c r="AM840" s="137"/>
      <c r="AN840" s="137"/>
      <c r="AO840" s="137"/>
      <c r="AP840" s="137"/>
      <c r="AQ840" s="137"/>
      <c r="AR840" s="137"/>
      <c r="AS840" s="137"/>
      <c r="AT840" s="137"/>
      <c r="AU840" s="137"/>
      <c r="AV840" s="137"/>
      <c r="AW840" s="137"/>
      <c r="AX840" s="1"/>
      <c r="AY840" s="1"/>
      <c r="AZ840" s="1"/>
    </row>
    <row r="841" ht="31.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2"/>
      <c r="AF841" s="1"/>
      <c r="AG841" s="1"/>
      <c r="AH841" s="2"/>
      <c r="AI841" s="2"/>
      <c r="AJ841" s="136"/>
      <c r="AK841" s="137"/>
      <c r="AL841" s="137"/>
      <c r="AM841" s="137"/>
      <c r="AN841" s="137"/>
      <c r="AO841" s="137"/>
      <c r="AP841" s="137"/>
      <c r="AQ841" s="137"/>
      <c r="AR841" s="137"/>
      <c r="AS841" s="137"/>
      <c r="AT841" s="137"/>
      <c r="AU841" s="137"/>
      <c r="AV841" s="137"/>
      <c r="AW841" s="137"/>
      <c r="AX841" s="1"/>
      <c r="AY841" s="1"/>
      <c r="AZ841" s="1"/>
    </row>
    <row r="842" ht="31.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2"/>
      <c r="AF842" s="1"/>
      <c r="AG842" s="1"/>
      <c r="AH842" s="2"/>
      <c r="AI842" s="2"/>
      <c r="AJ842" s="136"/>
      <c r="AK842" s="137"/>
      <c r="AL842" s="137"/>
      <c r="AM842" s="137"/>
      <c r="AN842" s="137"/>
      <c r="AO842" s="137"/>
      <c r="AP842" s="137"/>
      <c r="AQ842" s="137"/>
      <c r="AR842" s="137"/>
      <c r="AS842" s="137"/>
      <c r="AT842" s="137"/>
      <c r="AU842" s="137"/>
      <c r="AV842" s="137"/>
      <c r="AW842" s="137"/>
      <c r="AX842" s="1"/>
      <c r="AY842" s="1"/>
      <c r="AZ842" s="1"/>
    </row>
    <row r="843" ht="31.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2"/>
      <c r="AF843" s="1"/>
      <c r="AG843" s="1"/>
      <c r="AH843" s="2"/>
      <c r="AI843" s="2"/>
      <c r="AJ843" s="136"/>
      <c r="AK843" s="137"/>
      <c r="AL843" s="137"/>
      <c r="AM843" s="137"/>
      <c r="AN843" s="137"/>
      <c r="AO843" s="137"/>
      <c r="AP843" s="137"/>
      <c r="AQ843" s="137"/>
      <c r="AR843" s="137"/>
      <c r="AS843" s="137"/>
      <c r="AT843" s="137"/>
      <c r="AU843" s="137"/>
      <c r="AV843" s="137"/>
      <c r="AW843" s="137"/>
      <c r="AX843" s="1"/>
      <c r="AY843" s="1"/>
      <c r="AZ843" s="1"/>
    </row>
    <row r="844" ht="31.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2"/>
      <c r="AF844" s="1"/>
      <c r="AG844" s="1"/>
      <c r="AH844" s="2"/>
      <c r="AI844" s="2"/>
      <c r="AJ844" s="136"/>
      <c r="AK844" s="137"/>
      <c r="AL844" s="137"/>
      <c r="AM844" s="137"/>
      <c r="AN844" s="137"/>
      <c r="AO844" s="137"/>
      <c r="AP844" s="137"/>
      <c r="AQ844" s="137"/>
      <c r="AR844" s="137"/>
      <c r="AS844" s="137"/>
      <c r="AT844" s="137"/>
      <c r="AU844" s="137"/>
      <c r="AV844" s="137"/>
      <c r="AW844" s="137"/>
      <c r="AX844" s="1"/>
      <c r="AY844" s="1"/>
      <c r="AZ844" s="1"/>
    </row>
    <row r="845" ht="31.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2"/>
      <c r="AF845" s="1"/>
      <c r="AG845" s="1"/>
      <c r="AH845" s="2"/>
      <c r="AI845" s="2"/>
      <c r="AJ845" s="136"/>
      <c r="AK845" s="137"/>
      <c r="AL845" s="137"/>
      <c r="AM845" s="137"/>
      <c r="AN845" s="137"/>
      <c r="AO845" s="137"/>
      <c r="AP845" s="137"/>
      <c r="AQ845" s="137"/>
      <c r="AR845" s="137"/>
      <c r="AS845" s="137"/>
      <c r="AT845" s="137"/>
      <c r="AU845" s="137"/>
      <c r="AV845" s="137"/>
      <c r="AW845" s="137"/>
      <c r="AX845" s="1"/>
      <c r="AY845" s="1"/>
      <c r="AZ845" s="1"/>
    </row>
    <row r="846" ht="31.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2"/>
      <c r="AF846" s="1"/>
      <c r="AG846" s="1"/>
      <c r="AH846" s="2"/>
      <c r="AI846" s="2"/>
      <c r="AJ846" s="136"/>
      <c r="AK846" s="137"/>
      <c r="AL846" s="137"/>
      <c r="AM846" s="137"/>
      <c r="AN846" s="137"/>
      <c r="AO846" s="137"/>
      <c r="AP846" s="137"/>
      <c r="AQ846" s="137"/>
      <c r="AR846" s="137"/>
      <c r="AS846" s="137"/>
      <c r="AT846" s="137"/>
      <c r="AU846" s="137"/>
      <c r="AV846" s="137"/>
      <c r="AW846" s="137"/>
      <c r="AX846" s="1"/>
      <c r="AY846" s="1"/>
      <c r="AZ846" s="1"/>
    </row>
    <row r="847" ht="31.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2"/>
      <c r="AF847" s="1"/>
      <c r="AG847" s="1"/>
      <c r="AH847" s="2"/>
      <c r="AI847" s="2"/>
      <c r="AJ847" s="136"/>
      <c r="AK847" s="137"/>
      <c r="AL847" s="137"/>
      <c r="AM847" s="137"/>
      <c r="AN847" s="137"/>
      <c r="AO847" s="137"/>
      <c r="AP847" s="137"/>
      <c r="AQ847" s="137"/>
      <c r="AR847" s="137"/>
      <c r="AS847" s="137"/>
      <c r="AT847" s="137"/>
      <c r="AU847" s="137"/>
      <c r="AV847" s="137"/>
      <c r="AW847" s="137"/>
      <c r="AX847" s="1"/>
      <c r="AY847" s="1"/>
      <c r="AZ847" s="1"/>
    </row>
    <row r="848" ht="31.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2"/>
      <c r="AF848" s="1"/>
      <c r="AG848" s="1"/>
      <c r="AH848" s="2"/>
      <c r="AI848" s="2"/>
      <c r="AJ848" s="136"/>
      <c r="AK848" s="137"/>
      <c r="AL848" s="137"/>
      <c r="AM848" s="137"/>
      <c r="AN848" s="137"/>
      <c r="AO848" s="137"/>
      <c r="AP848" s="137"/>
      <c r="AQ848" s="137"/>
      <c r="AR848" s="137"/>
      <c r="AS848" s="137"/>
      <c r="AT848" s="137"/>
      <c r="AU848" s="137"/>
      <c r="AV848" s="137"/>
      <c r="AW848" s="137"/>
      <c r="AX848" s="1"/>
      <c r="AY848" s="1"/>
      <c r="AZ848" s="1"/>
    </row>
    <row r="849" ht="31.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2"/>
      <c r="AF849" s="1"/>
      <c r="AG849" s="1"/>
      <c r="AH849" s="2"/>
      <c r="AI849" s="2"/>
      <c r="AJ849" s="136"/>
      <c r="AK849" s="137"/>
      <c r="AL849" s="137"/>
      <c r="AM849" s="137"/>
      <c r="AN849" s="137"/>
      <c r="AO849" s="137"/>
      <c r="AP849" s="137"/>
      <c r="AQ849" s="137"/>
      <c r="AR849" s="137"/>
      <c r="AS849" s="137"/>
      <c r="AT849" s="137"/>
      <c r="AU849" s="137"/>
      <c r="AV849" s="137"/>
      <c r="AW849" s="137"/>
      <c r="AX849" s="1"/>
      <c r="AY849" s="1"/>
      <c r="AZ849" s="1"/>
    </row>
    <row r="850" ht="31.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2"/>
      <c r="AF850" s="1"/>
      <c r="AG850" s="1"/>
      <c r="AH850" s="2"/>
      <c r="AI850" s="2"/>
      <c r="AJ850" s="136"/>
      <c r="AK850" s="137"/>
      <c r="AL850" s="137"/>
      <c r="AM850" s="137"/>
      <c r="AN850" s="137"/>
      <c r="AO850" s="137"/>
      <c r="AP850" s="137"/>
      <c r="AQ850" s="137"/>
      <c r="AR850" s="137"/>
      <c r="AS850" s="137"/>
      <c r="AT850" s="137"/>
      <c r="AU850" s="137"/>
      <c r="AV850" s="137"/>
      <c r="AW850" s="137"/>
      <c r="AX850" s="1"/>
      <c r="AY850" s="1"/>
      <c r="AZ850" s="1"/>
    </row>
    <row r="851" ht="31.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2"/>
      <c r="AF851" s="1"/>
      <c r="AG851" s="1"/>
      <c r="AH851" s="2"/>
      <c r="AI851" s="2"/>
      <c r="AJ851" s="136"/>
      <c r="AK851" s="137"/>
      <c r="AL851" s="137"/>
      <c r="AM851" s="137"/>
      <c r="AN851" s="137"/>
      <c r="AO851" s="137"/>
      <c r="AP851" s="137"/>
      <c r="AQ851" s="137"/>
      <c r="AR851" s="137"/>
      <c r="AS851" s="137"/>
      <c r="AT851" s="137"/>
      <c r="AU851" s="137"/>
      <c r="AV851" s="137"/>
      <c r="AW851" s="137"/>
      <c r="AX851" s="1"/>
      <c r="AY851" s="1"/>
      <c r="AZ851" s="1"/>
    </row>
    <row r="852" ht="31.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2"/>
      <c r="AF852" s="1"/>
      <c r="AG852" s="1"/>
      <c r="AH852" s="2"/>
      <c r="AI852" s="2"/>
      <c r="AJ852" s="136"/>
      <c r="AK852" s="137"/>
      <c r="AL852" s="137"/>
      <c r="AM852" s="137"/>
      <c r="AN852" s="137"/>
      <c r="AO852" s="137"/>
      <c r="AP852" s="137"/>
      <c r="AQ852" s="137"/>
      <c r="AR852" s="137"/>
      <c r="AS852" s="137"/>
      <c r="AT852" s="137"/>
      <c r="AU852" s="137"/>
      <c r="AV852" s="137"/>
      <c r="AW852" s="137"/>
      <c r="AX852" s="1"/>
      <c r="AY852" s="1"/>
      <c r="AZ852" s="1"/>
    </row>
    <row r="853" ht="31.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2"/>
      <c r="AF853" s="1"/>
      <c r="AG853" s="1"/>
      <c r="AH853" s="2"/>
      <c r="AI853" s="2"/>
      <c r="AJ853" s="136"/>
      <c r="AK853" s="137"/>
      <c r="AL853" s="137"/>
      <c r="AM853" s="137"/>
      <c r="AN853" s="137"/>
      <c r="AO853" s="137"/>
      <c r="AP853" s="137"/>
      <c r="AQ853" s="137"/>
      <c r="AR853" s="137"/>
      <c r="AS853" s="137"/>
      <c r="AT853" s="137"/>
      <c r="AU853" s="137"/>
      <c r="AV853" s="137"/>
      <c r="AW853" s="137"/>
      <c r="AX853" s="1"/>
      <c r="AY853" s="1"/>
      <c r="AZ853" s="1"/>
    </row>
    <row r="854" ht="31.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2"/>
      <c r="AF854" s="1"/>
      <c r="AG854" s="1"/>
      <c r="AH854" s="2"/>
      <c r="AI854" s="2"/>
      <c r="AJ854" s="136"/>
      <c r="AK854" s="137"/>
      <c r="AL854" s="137"/>
      <c r="AM854" s="137"/>
      <c r="AN854" s="137"/>
      <c r="AO854" s="137"/>
      <c r="AP854" s="137"/>
      <c r="AQ854" s="137"/>
      <c r="AR854" s="137"/>
      <c r="AS854" s="137"/>
      <c r="AT854" s="137"/>
      <c r="AU854" s="137"/>
      <c r="AV854" s="137"/>
      <c r="AW854" s="137"/>
      <c r="AX854" s="1"/>
      <c r="AY854" s="1"/>
      <c r="AZ854" s="1"/>
    </row>
    <row r="855" ht="31.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2"/>
      <c r="AF855" s="1"/>
      <c r="AG855" s="1"/>
      <c r="AH855" s="2"/>
      <c r="AI855" s="2"/>
      <c r="AJ855" s="136"/>
      <c r="AK855" s="137"/>
      <c r="AL855" s="137"/>
      <c r="AM855" s="137"/>
      <c r="AN855" s="137"/>
      <c r="AO855" s="137"/>
      <c r="AP855" s="137"/>
      <c r="AQ855" s="137"/>
      <c r="AR855" s="137"/>
      <c r="AS855" s="137"/>
      <c r="AT855" s="137"/>
      <c r="AU855" s="137"/>
      <c r="AV855" s="137"/>
      <c r="AW855" s="137"/>
      <c r="AX855" s="1"/>
      <c r="AY855" s="1"/>
      <c r="AZ855" s="1"/>
    </row>
    <row r="856" ht="31.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2"/>
      <c r="AF856" s="1"/>
      <c r="AG856" s="1"/>
      <c r="AH856" s="2"/>
      <c r="AI856" s="2"/>
      <c r="AJ856" s="136"/>
      <c r="AK856" s="137"/>
      <c r="AL856" s="137"/>
      <c r="AM856" s="137"/>
      <c r="AN856" s="137"/>
      <c r="AO856" s="137"/>
      <c r="AP856" s="137"/>
      <c r="AQ856" s="137"/>
      <c r="AR856" s="137"/>
      <c r="AS856" s="137"/>
      <c r="AT856" s="137"/>
      <c r="AU856" s="137"/>
      <c r="AV856" s="137"/>
      <c r="AW856" s="137"/>
      <c r="AX856" s="1"/>
      <c r="AY856" s="1"/>
      <c r="AZ856" s="1"/>
    </row>
    <row r="857" ht="31.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2"/>
      <c r="AF857" s="1"/>
      <c r="AG857" s="1"/>
      <c r="AH857" s="2"/>
      <c r="AI857" s="2"/>
      <c r="AJ857" s="136"/>
      <c r="AK857" s="137"/>
      <c r="AL857" s="137"/>
      <c r="AM857" s="137"/>
      <c r="AN857" s="137"/>
      <c r="AO857" s="137"/>
      <c r="AP857" s="137"/>
      <c r="AQ857" s="137"/>
      <c r="AR857" s="137"/>
      <c r="AS857" s="137"/>
      <c r="AT857" s="137"/>
      <c r="AU857" s="137"/>
      <c r="AV857" s="137"/>
      <c r="AW857" s="137"/>
      <c r="AX857" s="1"/>
      <c r="AY857" s="1"/>
      <c r="AZ857" s="1"/>
    </row>
    <row r="858" ht="31.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2"/>
      <c r="AF858" s="1"/>
      <c r="AG858" s="1"/>
      <c r="AH858" s="2"/>
      <c r="AI858" s="2"/>
      <c r="AJ858" s="136"/>
      <c r="AK858" s="137"/>
      <c r="AL858" s="137"/>
      <c r="AM858" s="137"/>
      <c r="AN858" s="137"/>
      <c r="AO858" s="137"/>
      <c r="AP858" s="137"/>
      <c r="AQ858" s="137"/>
      <c r="AR858" s="137"/>
      <c r="AS858" s="137"/>
      <c r="AT858" s="137"/>
      <c r="AU858" s="137"/>
      <c r="AV858" s="137"/>
      <c r="AW858" s="137"/>
      <c r="AX858" s="1"/>
      <c r="AY858" s="1"/>
      <c r="AZ858" s="1"/>
    </row>
    <row r="859" ht="31.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2"/>
      <c r="AF859" s="1"/>
      <c r="AG859" s="1"/>
      <c r="AH859" s="2"/>
      <c r="AI859" s="2"/>
      <c r="AJ859" s="136"/>
      <c r="AK859" s="137"/>
      <c r="AL859" s="137"/>
      <c r="AM859" s="137"/>
      <c r="AN859" s="137"/>
      <c r="AO859" s="137"/>
      <c r="AP859" s="137"/>
      <c r="AQ859" s="137"/>
      <c r="AR859" s="137"/>
      <c r="AS859" s="137"/>
      <c r="AT859" s="137"/>
      <c r="AU859" s="137"/>
      <c r="AV859" s="137"/>
      <c r="AW859" s="137"/>
      <c r="AX859" s="1"/>
      <c r="AY859" s="1"/>
      <c r="AZ859" s="1"/>
    </row>
    <row r="860" ht="31.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2"/>
      <c r="AF860" s="1"/>
      <c r="AG860" s="1"/>
      <c r="AH860" s="2"/>
      <c r="AI860" s="2"/>
      <c r="AJ860" s="136"/>
      <c r="AK860" s="137"/>
      <c r="AL860" s="137"/>
      <c r="AM860" s="137"/>
      <c r="AN860" s="137"/>
      <c r="AO860" s="137"/>
      <c r="AP860" s="137"/>
      <c r="AQ860" s="137"/>
      <c r="AR860" s="137"/>
      <c r="AS860" s="137"/>
      <c r="AT860" s="137"/>
      <c r="AU860" s="137"/>
      <c r="AV860" s="137"/>
      <c r="AW860" s="137"/>
      <c r="AX860" s="1"/>
      <c r="AY860" s="1"/>
      <c r="AZ860" s="1"/>
    </row>
    <row r="861" ht="31.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2"/>
      <c r="AF861" s="1"/>
      <c r="AG861" s="1"/>
      <c r="AH861" s="2"/>
      <c r="AI861" s="2"/>
      <c r="AJ861" s="136"/>
      <c r="AK861" s="137"/>
      <c r="AL861" s="137"/>
      <c r="AM861" s="137"/>
      <c r="AN861" s="137"/>
      <c r="AO861" s="137"/>
      <c r="AP861" s="137"/>
      <c r="AQ861" s="137"/>
      <c r="AR861" s="137"/>
      <c r="AS861" s="137"/>
      <c r="AT861" s="137"/>
      <c r="AU861" s="137"/>
      <c r="AV861" s="137"/>
      <c r="AW861" s="137"/>
      <c r="AX861" s="1"/>
      <c r="AY861" s="1"/>
      <c r="AZ861" s="1"/>
    </row>
    <row r="862" ht="31.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2"/>
      <c r="AF862" s="1"/>
      <c r="AG862" s="1"/>
      <c r="AH862" s="2"/>
      <c r="AI862" s="2"/>
      <c r="AJ862" s="136"/>
      <c r="AK862" s="137"/>
      <c r="AL862" s="137"/>
      <c r="AM862" s="137"/>
      <c r="AN862" s="137"/>
      <c r="AO862" s="137"/>
      <c r="AP862" s="137"/>
      <c r="AQ862" s="137"/>
      <c r="AR862" s="137"/>
      <c r="AS862" s="137"/>
      <c r="AT862" s="137"/>
      <c r="AU862" s="137"/>
      <c r="AV862" s="137"/>
      <c r="AW862" s="137"/>
      <c r="AX862" s="1"/>
      <c r="AY862" s="1"/>
      <c r="AZ862" s="1"/>
    </row>
    <row r="863" ht="31.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2"/>
      <c r="AF863" s="1"/>
      <c r="AG863" s="1"/>
      <c r="AH863" s="2"/>
      <c r="AI863" s="2"/>
      <c r="AJ863" s="136"/>
      <c r="AK863" s="137"/>
      <c r="AL863" s="137"/>
      <c r="AM863" s="137"/>
      <c r="AN863" s="137"/>
      <c r="AO863" s="137"/>
      <c r="AP863" s="137"/>
      <c r="AQ863" s="137"/>
      <c r="AR863" s="137"/>
      <c r="AS863" s="137"/>
      <c r="AT863" s="137"/>
      <c r="AU863" s="137"/>
      <c r="AV863" s="137"/>
      <c r="AW863" s="137"/>
      <c r="AX863" s="1"/>
      <c r="AY863" s="1"/>
      <c r="AZ863" s="1"/>
    </row>
    <row r="864" ht="31.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2"/>
      <c r="AF864" s="1"/>
      <c r="AG864" s="1"/>
      <c r="AH864" s="2"/>
      <c r="AI864" s="2"/>
      <c r="AJ864" s="136"/>
      <c r="AK864" s="137"/>
      <c r="AL864" s="137"/>
      <c r="AM864" s="137"/>
      <c r="AN864" s="137"/>
      <c r="AO864" s="137"/>
      <c r="AP864" s="137"/>
      <c r="AQ864" s="137"/>
      <c r="AR864" s="137"/>
      <c r="AS864" s="137"/>
      <c r="AT864" s="137"/>
      <c r="AU864" s="137"/>
      <c r="AV864" s="137"/>
      <c r="AW864" s="137"/>
      <c r="AX864" s="1"/>
      <c r="AY864" s="1"/>
      <c r="AZ864" s="1"/>
    </row>
    <row r="865" ht="31.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2"/>
      <c r="AF865" s="1"/>
      <c r="AG865" s="1"/>
      <c r="AH865" s="2"/>
      <c r="AI865" s="2"/>
      <c r="AJ865" s="136"/>
      <c r="AK865" s="137"/>
      <c r="AL865" s="137"/>
      <c r="AM865" s="137"/>
      <c r="AN865" s="137"/>
      <c r="AO865" s="137"/>
      <c r="AP865" s="137"/>
      <c r="AQ865" s="137"/>
      <c r="AR865" s="137"/>
      <c r="AS865" s="137"/>
      <c r="AT865" s="137"/>
      <c r="AU865" s="137"/>
      <c r="AV865" s="137"/>
      <c r="AW865" s="137"/>
      <c r="AX865" s="1"/>
      <c r="AY865" s="1"/>
      <c r="AZ865" s="1"/>
    </row>
    <row r="866" ht="31.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2"/>
      <c r="AF866" s="1"/>
      <c r="AG866" s="1"/>
      <c r="AH866" s="2"/>
      <c r="AI866" s="2"/>
      <c r="AJ866" s="136"/>
      <c r="AK866" s="137"/>
      <c r="AL866" s="137"/>
      <c r="AM866" s="137"/>
      <c r="AN866" s="137"/>
      <c r="AO866" s="137"/>
      <c r="AP866" s="137"/>
      <c r="AQ866" s="137"/>
      <c r="AR866" s="137"/>
      <c r="AS866" s="137"/>
      <c r="AT866" s="137"/>
      <c r="AU866" s="137"/>
      <c r="AV866" s="137"/>
      <c r="AW866" s="137"/>
      <c r="AX866" s="1"/>
      <c r="AY866" s="1"/>
      <c r="AZ866" s="1"/>
    </row>
    <row r="867" ht="31.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2"/>
      <c r="AF867" s="1"/>
      <c r="AG867" s="1"/>
      <c r="AH867" s="2"/>
      <c r="AI867" s="2"/>
      <c r="AJ867" s="136"/>
      <c r="AK867" s="137"/>
      <c r="AL867" s="137"/>
      <c r="AM867" s="137"/>
      <c r="AN867" s="137"/>
      <c r="AO867" s="137"/>
      <c r="AP867" s="137"/>
      <c r="AQ867" s="137"/>
      <c r="AR867" s="137"/>
      <c r="AS867" s="137"/>
      <c r="AT867" s="137"/>
      <c r="AU867" s="137"/>
      <c r="AV867" s="137"/>
      <c r="AW867" s="137"/>
      <c r="AX867" s="1"/>
      <c r="AY867" s="1"/>
      <c r="AZ867" s="1"/>
    </row>
    <row r="868" ht="31.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2"/>
      <c r="AF868" s="1"/>
      <c r="AG868" s="1"/>
      <c r="AH868" s="2"/>
      <c r="AI868" s="2"/>
      <c r="AJ868" s="136"/>
      <c r="AK868" s="137"/>
      <c r="AL868" s="137"/>
      <c r="AM868" s="137"/>
      <c r="AN868" s="137"/>
      <c r="AO868" s="137"/>
      <c r="AP868" s="137"/>
      <c r="AQ868" s="137"/>
      <c r="AR868" s="137"/>
      <c r="AS868" s="137"/>
      <c r="AT868" s="137"/>
      <c r="AU868" s="137"/>
      <c r="AV868" s="137"/>
      <c r="AW868" s="137"/>
      <c r="AX868" s="1"/>
      <c r="AY868" s="1"/>
      <c r="AZ868" s="1"/>
    </row>
    <row r="869" ht="31.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2"/>
      <c r="AF869" s="1"/>
      <c r="AG869" s="1"/>
      <c r="AH869" s="2"/>
      <c r="AI869" s="2"/>
      <c r="AJ869" s="136"/>
      <c r="AK869" s="137"/>
      <c r="AL869" s="137"/>
      <c r="AM869" s="137"/>
      <c r="AN869" s="137"/>
      <c r="AO869" s="137"/>
      <c r="AP869" s="137"/>
      <c r="AQ869" s="137"/>
      <c r="AR869" s="137"/>
      <c r="AS869" s="137"/>
      <c r="AT869" s="137"/>
      <c r="AU869" s="137"/>
      <c r="AV869" s="137"/>
      <c r="AW869" s="137"/>
      <c r="AX869" s="1"/>
      <c r="AY869" s="1"/>
      <c r="AZ869" s="1"/>
    </row>
    <row r="870" ht="31.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2"/>
      <c r="AF870" s="1"/>
      <c r="AG870" s="1"/>
      <c r="AH870" s="2"/>
      <c r="AI870" s="2"/>
      <c r="AJ870" s="136"/>
      <c r="AK870" s="137"/>
      <c r="AL870" s="137"/>
      <c r="AM870" s="137"/>
      <c r="AN870" s="137"/>
      <c r="AO870" s="137"/>
      <c r="AP870" s="137"/>
      <c r="AQ870" s="137"/>
      <c r="AR870" s="137"/>
      <c r="AS870" s="137"/>
      <c r="AT870" s="137"/>
      <c r="AU870" s="137"/>
      <c r="AV870" s="137"/>
      <c r="AW870" s="137"/>
      <c r="AX870" s="1"/>
      <c r="AY870" s="1"/>
      <c r="AZ870" s="1"/>
    </row>
    <row r="871" ht="31.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2"/>
      <c r="AF871" s="1"/>
      <c r="AG871" s="1"/>
      <c r="AH871" s="2"/>
      <c r="AI871" s="2"/>
      <c r="AJ871" s="136"/>
      <c r="AK871" s="137"/>
      <c r="AL871" s="137"/>
      <c r="AM871" s="137"/>
      <c r="AN871" s="137"/>
      <c r="AO871" s="137"/>
      <c r="AP871" s="137"/>
      <c r="AQ871" s="137"/>
      <c r="AR871" s="137"/>
      <c r="AS871" s="137"/>
      <c r="AT871" s="137"/>
      <c r="AU871" s="137"/>
      <c r="AV871" s="137"/>
      <c r="AW871" s="137"/>
      <c r="AX871" s="1"/>
      <c r="AY871" s="1"/>
      <c r="AZ871" s="1"/>
    </row>
    <row r="872" ht="31.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2"/>
      <c r="AF872" s="1"/>
      <c r="AG872" s="1"/>
      <c r="AH872" s="2"/>
      <c r="AI872" s="2"/>
      <c r="AJ872" s="136"/>
      <c r="AK872" s="137"/>
      <c r="AL872" s="137"/>
      <c r="AM872" s="137"/>
      <c r="AN872" s="137"/>
      <c r="AO872" s="137"/>
      <c r="AP872" s="137"/>
      <c r="AQ872" s="137"/>
      <c r="AR872" s="137"/>
      <c r="AS872" s="137"/>
      <c r="AT872" s="137"/>
      <c r="AU872" s="137"/>
      <c r="AV872" s="137"/>
      <c r="AW872" s="137"/>
      <c r="AX872" s="1"/>
      <c r="AY872" s="1"/>
      <c r="AZ872" s="1"/>
    </row>
    <row r="873" ht="31.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2"/>
      <c r="AF873" s="1"/>
      <c r="AG873" s="1"/>
      <c r="AH873" s="2"/>
      <c r="AI873" s="2"/>
      <c r="AJ873" s="136"/>
      <c r="AK873" s="137"/>
      <c r="AL873" s="137"/>
      <c r="AM873" s="137"/>
      <c r="AN873" s="137"/>
      <c r="AO873" s="137"/>
      <c r="AP873" s="137"/>
      <c r="AQ873" s="137"/>
      <c r="AR873" s="137"/>
      <c r="AS873" s="137"/>
      <c r="AT873" s="137"/>
      <c r="AU873" s="137"/>
      <c r="AV873" s="137"/>
      <c r="AW873" s="137"/>
      <c r="AX873" s="1"/>
      <c r="AY873" s="1"/>
      <c r="AZ873" s="1"/>
    </row>
    <row r="874" ht="31.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2"/>
      <c r="AF874" s="1"/>
      <c r="AG874" s="1"/>
      <c r="AH874" s="2"/>
      <c r="AI874" s="2"/>
      <c r="AJ874" s="136"/>
      <c r="AK874" s="137"/>
      <c r="AL874" s="137"/>
      <c r="AM874" s="137"/>
      <c r="AN874" s="137"/>
      <c r="AO874" s="137"/>
      <c r="AP874" s="137"/>
      <c r="AQ874" s="137"/>
      <c r="AR874" s="137"/>
      <c r="AS874" s="137"/>
      <c r="AT874" s="137"/>
      <c r="AU874" s="137"/>
      <c r="AV874" s="137"/>
      <c r="AW874" s="137"/>
      <c r="AX874" s="1"/>
      <c r="AY874" s="1"/>
      <c r="AZ874" s="1"/>
    </row>
    <row r="875" ht="31.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2"/>
      <c r="AF875" s="1"/>
      <c r="AG875" s="1"/>
      <c r="AH875" s="2"/>
      <c r="AI875" s="2"/>
      <c r="AJ875" s="136"/>
      <c r="AK875" s="137"/>
      <c r="AL875" s="137"/>
      <c r="AM875" s="137"/>
      <c r="AN875" s="137"/>
      <c r="AO875" s="137"/>
      <c r="AP875" s="137"/>
      <c r="AQ875" s="137"/>
      <c r="AR875" s="137"/>
      <c r="AS875" s="137"/>
      <c r="AT875" s="137"/>
      <c r="AU875" s="137"/>
      <c r="AV875" s="137"/>
      <c r="AW875" s="137"/>
      <c r="AX875" s="1"/>
      <c r="AY875" s="1"/>
      <c r="AZ875" s="1"/>
    </row>
    <row r="876" ht="31.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2"/>
      <c r="AF876" s="1"/>
      <c r="AG876" s="1"/>
      <c r="AH876" s="2"/>
      <c r="AI876" s="2"/>
      <c r="AJ876" s="136"/>
      <c r="AK876" s="137"/>
      <c r="AL876" s="137"/>
      <c r="AM876" s="137"/>
      <c r="AN876" s="137"/>
      <c r="AO876" s="137"/>
      <c r="AP876" s="137"/>
      <c r="AQ876" s="137"/>
      <c r="AR876" s="137"/>
      <c r="AS876" s="137"/>
      <c r="AT876" s="137"/>
      <c r="AU876" s="137"/>
      <c r="AV876" s="137"/>
      <c r="AW876" s="137"/>
      <c r="AX876" s="1"/>
      <c r="AY876" s="1"/>
      <c r="AZ876" s="1"/>
    </row>
    <row r="877" ht="31.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2"/>
      <c r="AF877" s="1"/>
      <c r="AG877" s="1"/>
      <c r="AH877" s="2"/>
      <c r="AI877" s="2"/>
      <c r="AJ877" s="136"/>
      <c r="AK877" s="137"/>
      <c r="AL877" s="137"/>
      <c r="AM877" s="137"/>
      <c r="AN877" s="137"/>
      <c r="AO877" s="137"/>
      <c r="AP877" s="137"/>
      <c r="AQ877" s="137"/>
      <c r="AR877" s="137"/>
      <c r="AS877" s="137"/>
      <c r="AT877" s="137"/>
      <c r="AU877" s="137"/>
      <c r="AV877" s="137"/>
      <c r="AW877" s="137"/>
      <c r="AX877" s="1"/>
      <c r="AY877" s="1"/>
      <c r="AZ877" s="1"/>
    </row>
    <row r="878" ht="31.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2"/>
      <c r="AF878" s="1"/>
      <c r="AG878" s="1"/>
      <c r="AH878" s="2"/>
      <c r="AI878" s="2"/>
      <c r="AJ878" s="136"/>
      <c r="AK878" s="137"/>
      <c r="AL878" s="137"/>
      <c r="AM878" s="137"/>
      <c r="AN878" s="137"/>
      <c r="AO878" s="137"/>
      <c r="AP878" s="137"/>
      <c r="AQ878" s="137"/>
      <c r="AR878" s="137"/>
      <c r="AS878" s="137"/>
      <c r="AT878" s="137"/>
      <c r="AU878" s="137"/>
      <c r="AV878" s="137"/>
      <c r="AW878" s="137"/>
      <c r="AX878" s="1"/>
      <c r="AY878" s="1"/>
      <c r="AZ878" s="1"/>
    </row>
    <row r="879" ht="31.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2"/>
      <c r="AF879" s="1"/>
      <c r="AG879" s="1"/>
      <c r="AH879" s="2"/>
      <c r="AI879" s="2"/>
      <c r="AJ879" s="136"/>
      <c r="AK879" s="137"/>
      <c r="AL879" s="137"/>
      <c r="AM879" s="137"/>
      <c r="AN879" s="137"/>
      <c r="AO879" s="137"/>
      <c r="AP879" s="137"/>
      <c r="AQ879" s="137"/>
      <c r="AR879" s="137"/>
      <c r="AS879" s="137"/>
      <c r="AT879" s="137"/>
      <c r="AU879" s="137"/>
      <c r="AV879" s="137"/>
      <c r="AW879" s="137"/>
      <c r="AX879" s="1"/>
      <c r="AY879" s="1"/>
      <c r="AZ879" s="1"/>
    </row>
    <row r="880" ht="31.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2"/>
      <c r="AF880" s="1"/>
      <c r="AG880" s="1"/>
      <c r="AH880" s="2"/>
      <c r="AI880" s="2"/>
      <c r="AJ880" s="136"/>
      <c r="AK880" s="137"/>
      <c r="AL880" s="137"/>
      <c r="AM880" s="137"/>
      <c r="AN880" s="137"/>
      <c r="AO880" s="137"/>
      <c r="AP880" s="137"/>
      <c r="AQ880" s="137"/>
      <c r="AR880" s="137"/>
      <c r="AS880" s="137"/>
      <c r="AT880" s="137"/>
      <c r="AU880" s="137"/>
      <c r="AV880" s="137"/>
      <c r="AW880" s="137"/>
      <c r="AX880" s="1"/>
      <c r="AY880" s="1"/>
      <c r="AZ880" s="1"/>
    </row>
    <row r="881" ht="31.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2"/>
      <c r="AF881" s="1"/>
      <c r="AG881" s="1"/>
      <c r="AH881" s="2"/>
      <c r="AI881" s="2"/>
      <c r="AJ881" s="136"/>
      <c r="AK881" s="137"/>
      <c r="AL881" s="137"/>
      <c r="AM881" s="137"/>
      <c r="AN881" s="137"/>
      <c r="AO881" s="137"/>
      <c r="AP881" s="137"/>
      <c r="AQ881" s="137"/>
      <c r="AR881" s="137"/>
      <c r="AS881" s="137"/>
      <c r="AT881" s="137"/>
      <c r="AU881" s="137"/>
      <c r="AV881" s="137"/>
      <c r="AW881" s="137"/>
      <c r="AX881" s="1"/>
      <c r="AY881" s="1"/>
      <c r="AZ881" s="1"/>
    </row>
    <row r="882" ht="31.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2"/>
      <c r="AF882" s="1"/>
      <c r="AG882" s="1"/>
      <c r="AH882" s="2"/>
      <c r="AI882" s="2"/>
      <c r="AJ882" s="136"/>
      <c r="AK882" s="137"/>
      <c r="AL882" s="137"/>
      <c r="AM882" s="137"/>
      <c r="AN882" s="137"/>
      <c r="AO882" s="137"/>
      <c r="AP882" s="137"/>
      <c r="AQ882" s="137"/>
      <c r="AR882" s="137"/>
      <c r="AS882" s="137"/>
      <c r="AT882" s="137"/>
      <c r="AU882" s="137"/>
      <c r="AV882" s="137"/>
      <c r="AW882" s="137"/>
      <c r="AX882" s="1"/>
      <c r="AY882" s="1"/>
      <c r="AZ882" s="1"/>
    </row>
    <row r="883" ht="31.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2"/>
      <c r="AF883" s="1"/>
      <c r="AG883" s="1"/>
      <c r="AH883" s="2"/>
      <c r="AI883" s="2"/>
      <c r="AJ883" s="136"/>
      <c r="AK883" s="137"/>
      <c r="AL883" s="137"/>
      <c r="AM883" s="137"/>
      <c r="AN883" s="137"/>
      <c r="AO883" s="137"/>
      <c r="AP883" s="137"/>
      <c r="AQ883" s="137"/>
      <c r="AR883" s="137"/>
      <c r="AS883" s="137"/>
      <c r="AT883" s="137"/>
      <c r="AU883" s="137"/>
      <c r="AV883" s="137"/>
      <c r="AW883" s="137"/>
      <c r="AX883" s="1"/>
      <c r="AY883" s="1"/>
      <c r="AZ883" s="1"/>
    </row>
    <row r="884" ht="31.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2"/>
      <c r="AF884" s="1"/>
      <c r="AG884" s="1"/>
      <c r="AH884" s="2"/>
      <c r="AI884" s="2"/>
      <c r="AJ884" s="136"/>
      <c r="AK884" s="137"/>
      <c r="AL884" s="137"/>
      <c r="AM884" s="137"/>
      <c r="AN884" s="137"/>
      <c r="AO884" s="137"/>
      <c r="AP884" s="137"/>
      <c r="AQ884" s="137"/>
      <c r="AR884" s="137"/>
      <c r="AS884" s="137"/>
      <c r="AT884" s="137"/>
      <c r="AU884" s="137"/>
      <c r="AV884" s="137"/>
      <c r="AW884" s="137"/>
      <c r="AX884" s="1"/>
      <c r="AY884" s="1"/>
      <c r="AZ884" s="1"/>
    </row>
    <row r="885" ht="31.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2"/>
      <c r="AF885" s="1"/>
      <c r="AG885" s="1"/>
      <c r="AH885" s="2"/>
      <c r="AI885" s="2"/>
      <c r="AJ885" s="136"/>
      <c r="AK885" s="137"/>
      <c r="AL885" s="137"/>
      <c r="AM885" s="137"/>
      <c r="AN885" s="137"/>
      <c r="AO885" s="137"/>
      <c r="AP885" s="137"/>
      <c r="AQ885" s="137"/>
      <c r="AR885" s="137"/>
      <c r="AS885" s="137"/>
      <c r="AT885" s="137"/>
      <c r="AU885" s="137"/>
      <c r="AV885" s="137"/>
      <c r="AW885" s="137"/>
      <c r="AX885" s="1"/>
      <c r="AY885" s="1"/>
      <c r="AZ885" s="1"/>
    </row>
    <row r="886" ht="31.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2"/>
      <c r="AF886" s="1"/>
      <c r="AG886" s="1"/>
      <c r="AH886" s="2"/>
      <c r="AI886" s="2"/>
      <c r="AJ886" s="136"/>
      <c r="AK886" s="137"/>
      <c r="AL886" s="137"/>
      <c r="AM886" s="137"/>
      <c r="AN886" s="137"/>
      <c r="AO886" s="137"/>
      <c r="AP886" s="137"/>
      <c r="AQ886" s="137"/>
      <c r="AR886" s="137"/>
      <c r="AS886" s="137"/>
      <c r="AT886" s="137"/>
      <c r="AU886" s="137"/>
      <c r="AV886" s="137"/>
      <c r="AW886" s="137"/>
      <c r="AX886" s="1"/>
      <c r="AY886" s="1"/>
      <c r="AZ886" s="1"/>
    </row>
    <row r="887" ht="31.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2"/>
      <c r="AF887" s="1"/>
      <c r="AG887" s="1"/>
      <c r="AH887" s="2"/>
      <c r="AI887" s="2"/>
      <c r="AJ887" s="136"/>
      <c r="AK887" s="137"/>
      <c r="AL887" s="137"/>
      <c r="AM887" s="137"/>
      <c r="AN887" s="137"/>
      <c r="AO887" s="137"/>
      <c r="AP887" s="137"/>
      <c r="AQ887" s="137"/>
      <c r="AR887" s="137"/>
      <c r="AS887" s="137"/>
      <c r="AT887" s="137"/>
      <c r="AU887" s="137"/>
      <c r="AV887" s="137"/>
      <c r="AW887" s="137"/>
      <c r="AX887" s="1"/>
      <c r="AY887" s="1"/>
      <c r="AZ887" s="1"/>
    </row>
    <row r="888" ht="31.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2"/>
      <c r="AF888" s="1"/>
      <c r="AG888" s="1"/>
      <c r="AH888" s="2"/>
      <c r="AI888" s="2"/>
      <c r="AJ888" s="136"/>
      <c r="AK888" s="137"/>
      <c r="AL888" s="137"/>
      <c r="AM888" s="137"/>
      <c r="AN888" s="137"/>
      <c r="AO888" s="137"/>
      <c r="AP888" s="137"/>
      <c r="AQ888" s="137"/>
      <c r="AR888" s="137"/>
      <c r="AS888" s="137"/>
      <c r="AT888" s="137"/>
      <c r="AU888" s="137"/>
      <c r="AV888" s="137"/>
      <c r="AW888" s="137"/>
      <c r="AX888" s="1"/>
      <c r="AY888" s="1"/>
      <c r="AZ888" s="1"/>
    </row>
    <row r="889" ht="31.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2"/>
      <c r="AF889" s="1"/>
      <c r="AG889" s="1"/>
      <c r="AH889" s="2"/>
      <c r="AI889" s="2"/>
      <c r="AJ889" s="136"/>
      <c r="AK889" s="137"/>
      <c r="AL889" s="137"/>
      <c r="AM889" s="137"/>
      <c r="AN889" s="137"/>
      <c r="AO889" s="137"/>
      <c r="AP889" s="137"/>
      <c r="AQ889" s="137"/>
      <c r="AR889" s="137"/>
      <c r="AS889" s="137"/>
      <c r="AT889" s="137"/>
      <c r="AU889" s="137"/>
      <c r="AV889" s="137"/>
      <c r="AW889" s="137"/>
      <c r="AX889" s="1"/>
      <c r="AY889" s="1"/>
      <c r="AZ889" s="1"/>
    </row>
    <row r="890" ht="31.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2"/>
      <c r="AF890" s="1"/>
      <c r="AG890" s="1"/>
      <c r="AH890" s="2"/>
      <c r="AI890" s="2"/>
      <c r="AJ890" s="136"/>
      <c r="AK890" s="137"/>
      <c r="AL890" s="137"/>
      <c r="AM890" s="137"/>
      <c r="AN890" s="137"/>
      <c r="AO890" s="137"/>
      <c r="AP890" s="137"/>
      <c r="AQ890" s="137"/>
      <c r="AR890" s="137"/>
      <c r="AS890" s="137"/>
      <c r="AT890" s="137"/>
      <c r="AU890" s="137"/>
      <c r="AV890" s="137"/>
      <c r="AW890" s="137"/>
      <c r="AX890" s="1"/>
      <c r="AY890" s="1"/>
      <c r="AZ890" s="1"/>
    </row>
    <row r="891" ht="31.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2"/>
      <c r="AF891" s="1"/>
      <c r="AG891" s="1"/>
      <c r="AH891" s="2"/>
      <c r="AI891" s="2"/>
      <c r="AJ891" s="136"/>
      <c r="AK891" s="137"/>
      <c r="AL891" s="137"/>
      <c r="AM891" s="137"/>
      <c r="AN891" s="137"/>
      <c r="AO891" s="137"/>
      <c r="AP891" s="137"/>
      <c r="AQ891" s="137"/>
      <c r="AR891" s="137"/>
      <c r="AS891" s="137"/>
      <c r="AT891" s="137"/>
      <c r="AU891" s="137"/>
      <c r="AV891" s="137"/>
      <c r="AW891" s="137"/>
      <c r="AX891" s="1"/>
      <c r="AY891" s="1"/>
      <c r="AZ891" s="1"/>
    </row>
    <row r="892" ht="31.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2"/>
      <c r="AF892" s="1"/>
      <c r="AG892" s="1"/>
      <c r="AH892" s="2"/>
      <c r="AI892" s="2"/>
      <c r="AJ892" s="136"/>
      <c r="AK892" s="137"/>
      <c r="AL892" s="137"/>
      <c r="AM892" s="137"/>
      <c r="AN892" s="137"/>
      <c r="AO892" s="137"/>
      <c r="AP892" s="137"/>
      <c r="AQ892" s="137"/>
      <c r="AR892" s="137"/>
      <c r="AS892" s="137"/>
      <c r="AT892" s="137"/>
      <c r="AU892" s="137"/>
      <c r="AV892" s="137"/>
      <c r="AW892" s="137"/>
      <c r="AX892" s="1"/>
      <c r="AY892" s="1"/>
      <c r="AZ892" s="1"/>
    </row>
    <row r="893" ht="31.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2"/>
      <c r="AF893" s="1"/>
      <c r="AG893" s="1"/>
      <c r="AH893" s="2"/>
      <c r="AI893" s="2"/>
      <c r="AJ893" s="136"/>
      <c r="AK893" s="137"/>
      <c r="AL893" s="137"/>
      <c r="AM893" s="137"/>
      <c r="AN893" s="137"/>
      <c r="AO893" s="137"/>
      <c r="AP893" s="137"/>
      <c r="AQ893" s="137"/>
      <c r="AR893" s="137"/>
      <c r="AS893" s="137"/>
      <c r="AT893" s="137"/>
      <c r="AU893" s="137"/>
      <c r="AV893" s="137"/>
      <c r="AW893" s="137"/>
      <c r="AX893" s="1"/>
      <c r="AY893" s="1"/>
      <c r="AZ893" s="1"/>
    </row>
    <row r="894" ht="31.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2"/>
      <c r="AF894" s="1"/>
      <c r="AG894" s="1"/>
      <c r="AH894" s="2"/>
      <c r="AI894" s="2"/>
      <c r="AJ894" s="136"/>
      <c r="AK894" s="137"/>
      <c r="AL894" s="137"/>
      <c r="AM894" s="137"/>
      <c r="AN894" s="137"/>
      <c r="AO894" s="137"/>
      <c r="AP894" s="137"/>
      <c r="AQ894" s="137"/>
      <c r="AR894" s="137"/>
      <c r="AS894" s="137"/>
      <c r="AT894" s="137"/>
      <c r="AU894" s="137"/>
      <c r="AV894" s="137"/>
      <c r="AW894" s="137"/>
      <c r="AX894" s="1"/>
      <c r="AY894" s="1"/>
      <c r="AZ894" s="1"/>
    </row>
    <row r="895" ht="31.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2"/>
      <c r="AF895" s="1"/>
      <c r="AG895" s="1"/>
      <c r="AH895" s="2"/>
      <c r="AI895" s="2"/>
      <c r="AJ895" s="136"/>
      <c r="AK895" s="137"/>
      <c r="AL895" s="137"/>
      <c r="AM895" s="137"/>
      <c r="AN895" s="137"/>
      <c r="AO895" s="137"/>
      <c r="AP895" s="137"/>
      <c r="AQ895" s="137"/>
      <c r="AR895" s="137"/>
      <c r="AS895" s="137"/>
      <c r="AT895" s="137"/>
      <c r="AU895" s="137"/>
      <c r="AV895" s="137"/>
      <c r="AW895" s="137"/>
      <c r="AX895" s="1"/>
      <c r="AY895" s="1"/>
      <c r="AZ895" s="1"/>
    </row>
    <row r="896" ht="31.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2"/>
      <c r="AF896" s="1"/>
      <c r="AG896" s="1"/>
      <c r="AH896" s="2"/>
      <c r="AI896" s="2"/>
      <c r="AJ896" s="136"/>
      <c r="AK896" s="137"/>
      <c r="AL896" s="137"/>
      <c r="AM896" s="137"/>
      <c r="AN896" s="137"/>
      <c r="AO896" s="137"/>
      <c r="AP896" s="137"/>
      <c r="AQ896" s="137"/>
      <c r="AR896" s="137"/>
      <c r="AS896" s="137"/>
      <c r="AT896" s="137"/>
      <c r="AU896" s="137"/>
      <c r="AV896" s="137"/>
      <c r="AW896" s="137"/>
      <c r="AX896" s="1"/>
      <c r="AY896" s="1"/>
      <c r="AZ896" s="1"/>
    </row>
    <row r="897" ht="31.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2"/>
      <c r="AF897" s="1"/>
      <c r="AG897" s="1"/>
      <c r="AH897" s="2"/>
      <c r="AI897" s="2"/>
      <c r="AJ897" s="136"/>
      <c r="AK897" s="137"/>
      <c r="AL897" s="137"/>
      <c r="AM897" s="137"/>
      <c r="AN897" s="137"/>
      <c r="AO897" s="137"/>
      <c r="AP897" s="137"/>
      <c r="AQ897" s="137"/>
      <c r="AR897" s="137"/>
      <c r="AS897" s="137"/>
      <c r="AT897" s="137"/>
      <c r="AU897" s="137"/>
      <c r="AV897" s="137"/>
      <c r="AW897" s="137"/>
      <c r="AX897" s="1"/>
      <c r="AY897" s="1"/>
      <c r="AZ897" s="1"/>
    </row>
    <row r="898" ht="31.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2"/>
      <c r="AF898" s="1"/>
      <c r="AG898" s="1"/>
      <c r="AH898" s="2"/>
      <c r="AI898" s="2"/>
      <c r="AJ898" s="136"/>
      <c r="AK898" s="137"/>
      <c r="AL898" s="137"/>
      <c r="AM898" s="137"/>
      <c r="AN898" s="137"/>
      <c r="AO898" s="137"/>
      <c r="AP898" s="137"/>
      <c r="AQ898" s="137"/>
      <c r="AR898" s="137"/>
      <c r="AS898" s="137"/>
      <c r="AT898" s="137"/>
      <c r="AU898" s="137"/>
      <c r="AV898" s="137"/>
      <c r="AW898" s="137"/>
      <c r="AX898" s="1"/>
      <c r="AY898" s="1"/>
      <c r="AZ898" s="1"/>
    </row>
    <row r="899" ht="31.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2"/>
      <c r="AF899" s="1"/>
      <c r="AG899" s="1"/>
      <c r="AH899" s="2"/>
      <c r="AI899" s="2"/>
      <c r="AJ899" s="136"/>
      <c r="AK899" s="137"/>
      <c r="AL899" s="137"/>
      <c r="AM899" s="137"/>
      <c r="AN899" s="137"/>
      <c r="AO899" s="137"/>
      <c r="AP899" s="137"/>
      <c r="AQ899" s="137"/>
      <c r="AR899" s="137"/>
      <c r="AS899" s="137"/>
      <c r="AT899" s="137"/>
      <c r="AU899" s="137"/>
      <c r="AV899" s="137"/>
      <c r="AW899" s="137"/>
      <c r="AX899" s="1"/>
      <c r="AY899" s="1"/>
      <c r="AZ899" s="1"/>
    </row>
    <row r="900" ht="31.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2"/>
      <c r="AF900" s="1"/>
      <c r="AG900" s="1"/>
      <c r="AH900" s="2"/>
      <c r="AI900" s="2"/>
      <c r="AJ900" s="136"/>
      <c r="AK900" s="137"/>
      <c r="AL900" s="137"/>
      <c r="AM900" s="137"/>
      <c r="AN900" s="137"/>
      <c r="AO900" s="137"/>
      <c r="AP900" s="137"/>
      <c r="AQ900" s="137"/>
      <c r="AR900" s="137"/>
      <c r="AS900" s="137"/>
      <c r="AT900" s="137"/>
      <c r="AU900" s="137"/>
      <c r="AV900" s="137"/>
      <c r="AW900" s="137"/>
      <c r="AX900" s="1"/>
      <c r="AY900" s="1"/>
      <c r="AZ900" s="1"/>
    </row>
    <row r="901" ht="31.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2"/>
      <c r="AF901" s="1"/>
      <c r="AG901" s="1"/>
      <c r="AH901" s="2"/>
      <c r="AI901" s="2"/>
      <c r="AJ901" s="136"/>
      <c r="AK901" s="137"/>
      <c r="AL901" s="137"/>
      <c r="AM901" s="137"/>
      <c r="AN901" s="137"/>
      <c r="AO901" s="137"/>
      <c r="AP901" s="137"/>
      <c r="AQ901" s="137"/>
      <c r="AR901" s="137"/>
      <c r="AS901" s="137"/>
      <c r="AT901" s="137"/>
      <c r="AU901" s="137"/>
      <c r="AV901" s="137"/>
      <c r="AW901" s="137"/>
      <c r="AX901" s="1"/>
      <c r="AY901" s="1"/>
      <c r="AZ901" s="1"/>
    </row>
    <row r="902" ht="31.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2"/>
      <c r="AF902" s="1"/>
      <c r="AG902" s="1"/>
      <c r="AH902" s="2"/>
      <c r="AI902" s="2"/>
      <c r="AJ902" s="136"/>
      <c r="AK902" s="137"/>
      <c r="AL902" s="137"/>
      <c r="AM902" s="137"/>
      <c r="AN902" s="137"/>
      <c r="AO902" s="137"/>
      <c r="AP902" s="137"/>
      <c r="AQ902" s="137"/>
      <c r="AR902" s="137"/>
      <c r="AS902" s="137"/>
      <c r="AT902" s="137"/>
      <c r="AU902" s="137"/>
      <c r="AV902" s="137"/>
      <c r="AW902" s="137"/>
      <c r="AX902" s="1"/>
      <c r="AY902" s="1"/>
      <c r="AZ902" s="1"/>
    </row>
    <row r="903" ht="31.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2"/>
      <c r="AF903" s="1"/>
      <c r="AG903" s="1"/>
      <c r="AH903" s="2"/>
      <c r="AI903" s="2"/>
      <c r="AJ903" s="136"/>
      <c r="AK903" s="137"/>
      <c r="AL903" s="137"/>
      <c r="AM903" s="137"/>
      <c r="AN903" s="137"/>
      <c r="AO903" s="137"/>
      <c r="AP903" s="137"/>
      <c r="AQ903" s="137"/>
      <c r="AR903" s="137"/>
      <c r="AS903" s="137"/>
      <c r="AT903" s="137"/>
      <c r="AU903" s="137"/>
      <c r="AV903" s="137"/>
      <c r="AW903" s="137"/>
      <c r="AX903" s="1"/>
      <c r="AY903" s="1"/>
      <c r="AZ903" s="1"/>
    </row>
    <row r="904" ht="31.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2"/>
      <c r="AF904" s="1"/>
      <c r="AG904" s="1"/>
      <c r="AH904" s="2"/>
      <c r="AI904" s="2"/>
      <c r="AJ904" s="136"/>
      <c r="AK904" s="137"/>
      <c r="AL904" s="137"/>
      <c r="AM904" s="137"/>
      <c r="AN904" s="137"/>
      <c r="AO904" s="137"/>
      <c r="AP904" s="137"/>
      <c r="AQ904" s="137"/>
      <c r="AR904" s="137"/>
      <c r="AS904" s="137"/>
      <c r="AT904" s="137"/>
      <c r="AU904" s="137"/>
      <c r="AV904" s="137"/>
      <c r="AW904" s="137"/>
      <c r="AX904" s="1"/>
      <c r="AY904" s="1"/>
      <c r="AZ904" s="1"/>
    </row>
    <row r="905" ht="31.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2"/>
      <c r="AF905" s="1"/>
      <c r="AG905" s="1"/>
      <c r="AH905" s="2"/>
      <c r="AI905" s="2"/>
      <c r="AJ905" s="136"/>
      <c r="AK905" s="137"/>
      <c r="AL905" s="137"/>
      <c r="AM905" s="137"/>
      <c r="AN905" s="137"/>
      <c r="AO905" s="137"/>
      <c r="AP905" s="137"/>
      <c r="AQ905" s="137"/>
      <c r="AR905" s="137"/>
      <c r="AS905" s="137"/>
      <c r="AT905" s="137"/>
      <c r="AU905" s="137"/>
      <c r="AV905" s="137"/>
      <c r="AW905" s="137"/>
      <c r="AX905" s="1"/>
      <c r="AY905" s="1"/>
      <c r="AZ905" s="1"/>
    </row>
    <row r="906" ht="31.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2"/>
      <c r="AF906" s="1"/>
      <c r="AG906" s="1"/>
      <c r="AH906" s="2"/>
      <c r="AI906" s="2"/>
      <c r="AJ906" s="136"/>
      <c r="AK906" s="137"/>
      <c r="AL906" s="137"/>
      <c r="AM906" s="137"/>
      <c r="AN906" s="137"/>
      <c r="AO906" s="137"/>
      <c r="AP906" s="137"/>
      <c r="AQ906" s="137"/>
      <c r="AR906" s="137"/>
      <c r="AS906" s="137"/>
      <c r="AT906" s="137"/>
      <c r="AU906" s="137"/>
      <c r="AV906" s="137"/>
      <c r="AW906" s="137"/>
      <c r="AX906" s="1"/>
      <c r="AY906" s="1"/>
      <c r="AZ906" s="1"/>
    </row>
    <row r="907" ht="31.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2"/>
      <c r="AF907" s="1"/>
      <c r="AG907" s="1"/>
      <c r="AH907" s="2"/>
      <c r="AI907" s="2"/>
      <c r="AJ907" s="136"/>
      <c r="AK907" s="137"/>
      <c r="AL907" s="137"/>
      <c r="AM907" s="137"/>
      <c r="AN907" s="137"/>
      <c r="AO907" s="137"/>
      <c r="AP907" s="137"/>
      <c r="AQ907" s="137"/>
      <c r="AR907" s="137"/>
      <c r="AS907" s="137"/>
      <c r="AT907" s="137"/>
      <c r="AU907" s="137"/>
      <c r="AV907" s="137"/>
      <c r="AW907" s="137"/>
      <c r="AX907" s="1"/>
      <c r="AY907" s="1"/>
      <c r="AZ907" s="1"/>
    </row>
    <row r="908" ht="31.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2"/>
      <c r="AF908" s="1"/>
      <c r="AG908" s="1"/>
      <c r="AH908" s="2"/>
      <c r="AI908" s="2"/>
      <c r="AJ908" s="136"/>
      <c r="AK908" s="137"/>
      <c r="AL908" s="137"/>
      <c r="AM908" s="137"/>
      <c r="AN908" s="137"/>
      <c r="AO908" s="137"/>
      <c r="AP908" s="137"/>
      <c r="AQ908" s="137"/>
      <c r="AR908" s="137"/>
      <c r="AS908" s="137"/>
      <c r="AT908" s="137"/>
      <c r="AU908" s="137"/>
      <c r="AV908" s="137"/>
      <c r="AW908" s="137"/>
      <c r="AX908" s="1"/>
      <c r="AY908" s="1"/>
      <c r="AZ908" s="1"/>
    </row>
    <row r="909" ht="31.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2"/>
      <c r="AF909" s="1"/>
      <c r="AG909" s="1"/>
      <c r="AH909" s="2"/>
      <c r="AI909" s="2"/>
      <c r="AJ909" s="136"/>
      <c r="AK909" s="137"/>
      <c r="AL909" s="137"/>
      <c r="AM909" s="137"/>
      <c r="AN909" s="137"/>
      <c r="AO909" s="137"/>
      <c r="AP909" s="137"/>
      <c r="AQ909" s="137"/>
      <c r="AR909" s="137"/>
      <c r="AS909" s="137"/>
      <c r="AT909" s="137"/>
      <c r="AU909" s="137"/>
      <c r="AV909" s="137"/>
      <c r="AW909" s="137"/>
      <c r="AX909" s="1"/>
      <c r="AY909" s="1"/>
      <c r="AZ909" s="1"/>
    </row>
    <row r="910" ht="31.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2"/>
      <c r="AF910" s="1"/>
      <c r="AG910" s="1"/>
      <c r="AH910" s="2"/>
      <c r="AI910" s="2"/>
      <c r="AJ910" s="136"/>
      <c r="AK910" s="137"/>
      <c r="AL910" s="137"/>
      <c r="AM910" s="137"/>
      <c r="AN910" s="137"/>
      <c r="AO910" s="137"/>
      <c r="AP910" s="137"/>
      <c r="AQ910" s="137"/>
      <c r="AR910" s="137"/>
      <c r="AS910" s="137"/>
      <c r="AT910" s="137"/>
      <c r="AU910" s="137"/>
      <c r="AV910" s="137"/>
      <c r="AW910" s="137"/>
      <c r="AX910" s="1"/>
      <c r="AY910" s="1"/>
      <c r="AZ910" s="1"/>
    </row>
    <row r="911" ht="31.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2"/>
      <c r="AF911" s="1"/>
      <c r="AG911" s="1"/>
      <c r="AH911" s="2"/>
      <c r="AI911" s="2"/>
      <c r="AJ911" s="136"/>
      <c r="AK911" s="137"/>
      <c r="AL911" s="137"/>
      <c r="AM911" s="137"/>
      <c r="AN911" s="137"/>
      <c r="AO911" s="137"/>
      <c r="AP911" s="137"/>
      <c r="AQ911" s="137"/>
      <c r="AR911" s="137"/>
      <c r="AS911" s="137"/>
      <c r="AT911" s="137"/>
      <c r="AU911" s="137"/>
      <c r="AV911" s="137"/>
      <c r="AW911" s="137"/>
      <c r="AX911" s="1"/>
      <c r="AY911" s="1"/>
      <c r="AZ911" s="1"/>
    </row>
    <row r="912" ht="31.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2"/>
      <c r="AF912" s="1"/>
      <c r="AG912" s="1"/>
      <c r="AH912" s="2"/>
      <c r="AI912" s="2"/>
      <c r="AJ912" s="136"/>
      <c r="AK912" s="137"/>
      <c r="AL912" s="137"/>
      <c r="AM912" s="137"/>
      <c r="AN912" s="137"/>
      <c r="AO912" s="137"/>
      <c r="AP912" s="137"/>
      <c r="AQ912" s="137"/>
      <c r="AR912" s="137"/>
      <c r="AS912" s="137"/>
      <c r="AT912" s="137"/>
      <c r="AU912" s="137"/>
      <c r="AV912" s="137"/>
      <c r="AW912" s="137"/>
      <c r="AX912" s="1"/>
      <c r="AY912" s="1"/>
      <c r="AZ912" s="1"/>
    </row>
    <row r="913" ht="31.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2"/>
      <c r="AF913" s="1"/>
      <c r="AG913" s="1"/>
      <c r="AH913" s="2"/>
      <c r="AI913" s="2"/>
      <c r="AJ913" s="136"/>
      <c r="AK913" s="137"/>
      <c r="AL913" s="137"/>
      <c r="AM913" s="137"/>
      <c r="AN913" s="137"/>
      <c r="AO913" s="137"/>
      <c r="AP913" s="137"/>
      <c r="AQ913" s="137"/>
      <c r="AR913" s="137"/>
      <c r="AS913" s="137"/>
      <c r="AT913" s="137"/>
      <c r="AU913" s="137"/>
      <c r="AV913" s="137"/>
      <c r="AW913" s="137"/>
      <c r="AX913" s="1"/>
      <c r="AY913" s="1"/>
      <c r="AZ913" s="1"/>
    </row>
    <row r="914" ht="31.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2"/>
      <c r="AF914" s="1"/>
      <c r="AG914" s="1"/>
      <c r="AH914" s="2"/>
      <c r="AI914" s="2"/>
      <c r="AJ914" s="136"/>
      <c r="AK914" s="137"/>
      <c r="AL914" s="137"/>
      <c r="AM914" s="137"/>
      <c r="AN914" s="137"/>
      <c r="AO914" s="137"/>
      <c r="AP914" s="137"/>
      <c r="AQ914" s="137"/>
      <c r="AR914" s="137"/>
      <c r="AS914" s="137"/>
      <c r="AT914" s="137"/>
      <c r="AU914" s="137"/>
      <c r="AV914" s="137"/>
      <c r="AW914" s="137"/>
      <c r="AX914" s="1"/>
      <c r="AY914" s="1"/>
      <c r="AZ914" s="1"/>
    </row>
    <row r="915" ht="31.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2"/>
      <c r="AF915" s="1"/>
      <c r="AG915" s="1"/>
      <c r="AH915" s="2"/>
      <c r="AI915" s="2"/>
      <c r="AJ915" s="136"/>
      <c r="AK915" s="137"/>
      <c r="AL915" s="137"/>
      <c r="AM915" s="137"/>
      <c r="AN915" s="137"/>
      <c r="AO915" s="137"/>
      <c r="AP915" s="137"/>
      <c r="AQ915" s="137"/>
      <c r="AR915" s="137"/>
      <c r="AS915" s="137"/>
      <c r="AT915" s="137"/>
      <c r="AU915" s="137"/>
      <c r="AV915" s="137"/>
      <c r="AW915" s="137"/>
      <c r="AX915" s="1"/>
      <c r="AY915" s="1"/>
      <c r="AZ915" s="1"/>
    </row>
    <row r="916" ht="31.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2"/>
      <c r="AF916" s="1"/>
      <c r="AG916" s="1"/>
      <c r="AH916" s="2"/>
      <c r="AI916" s="2"/>
      <c r="AJ916" s="136"/>
      <c r="AK916" s="137"/>
      <c r="AL916" s="137"/>
      <c r="AM916" s="137"/>
      <c r="AN916" s="137"/>
      <c r="AO916" s="137"/>
      <c r="AP916" s="137"/>
      <c r="AQ916" s="137"/>
      <c r="AR916" s="137"/>
      <c r="AS916" s="137"/>
      <c r="AT916" s="137"/>
      <c r="AU916" s="137"/>
      <c r="AV916" s="137"/>
      <c r="AW916" s="137"/>
      <c r="AX916" s="1"/>
      <c r="AY916" s="1"/>
      <c r="AZ916" s="1"/>
    </row>
    <row r="917" ht="31.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2"/>
      <c r="AF917" s="1"/>
      <c r="AG917" s="1"/>
      <c r="AH917" s="2"/>
      <c r="AI917" s="2"/>
      <c r="AJ917" s="136"/>
      <c r="AK917" s="137"/>
      <c r="AL917" s="137"/>
      <c r="AM917" s="137"/>
      <c r="AN917" s="137"/>
      <c r="AO917" s="137"/>
      <c r="AP917" s="137"/>
      <c r="AQ917" s="137"/>
      <c r="AR917" s="137"/>
      <c r="AS917" s="137"/>
      <c r="AT917" s="137"/>
      <c r="AU917" s="137"/>
      <c r="AV917" s="137"/>
      <c r="AW917" s="137"/>
      <c r="AX917" s="1"/>
      <c r="AY917" s="1"/>
      <c r="AZ917" s="1"/>
    </row>
    <row r="918" ht="31.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2"/>
      <c r="AF918" s="1"/>
      <c r="AG918" s="1"/>
      <c r="AH918" s="2"/>
      <c r="AI918" s="2"/>
      <c r="AJ918" s="136"/>
      <c r="AK918" s="137"/>
      <c r="AL918" s="137"/>
      <c r="AM918" s="137"/>
      <c r="AN918" s="137"/>
      <c r="AO918" s="137"/>
      <c r="AP918" s="137"/>
      <c r="AQ918" s="137"/>
      <c r="AR918" s="137"/>
      <c r="AS918" s="137"/>
      <c r="AT918" s="137"/>
      <c r="AU918" s="137"/>
      <c r="AV918" s="137"/>
      <c r="AW918" s="137"/>
      <c r="AX918" s="1"/>
      <c r="AY918" s="1"/>
      <c r="AZ918" s="1"/>
    </row>
    <row r="919" ht="31.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2"/>
      <c r="AF919" s="1"/>
      <c r="AG919" s="1"/>
      <c r="AH919" s="2"/>
      <c r="AI919" s="2"/>
      <c r="AJ919" s="136"/>
      <c r="AK919" s="137"/>
      <c r="AL919" s="137"/>
      <c r="AM919" s="137"/>
      <c r="AN919" s="137"/>
      <c r="AO919" s="137"/>
      <c r="AP919" s="137"/>
      <c r="AQ919" s="137"/>
      <c r="AR919" s="137"/>
      <c r="AS919" s="137"/>
      <c r="AT919" s="137"/>
      <c r="AU919" s="137"/>
      <c r="AV919" s="137"/>
      <c r="AW919" s="137"/>
      <c r="AX919" s="1"/>
      <c r="AY919" s="1"/>
      <c r="AZ919" s="1"/>
    </row>
    <row r="920" ht="31.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2"/>
      <c r="AF920" s="1"/>
      <c r="AG920" s="1"/>
      <c r="AH920" s="2"/>
      <c r="AI920" s="2"/>
      <c r="AJ920" s="136"/>
      <c r="AK920" s="137"/>
      <c r="AL920" s="137"/>
      <c r="AM920" s="137"/>
      <c r="AN920" s="137"/>
      <c r="AO920" s="137"/>
      <c r="AP920" s="137"/>
      <c r="AQ920" s="137"/>
      <c r="AR920" s="137"/>
      <c r="AS920" s="137"/>
      <c r="AT920" s="137"/>
      <c r="AU920" s="137"/>
      <c r="AV920" s="137"/>
      <c r="AW920" s="137"/>
      <c r="AX920" s="1"/>
      <c r="AY920" s="1"/>
      <c r="AZ920" s="1"/>
    </row>
    <row r="921" ht="31.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2"/>
      <c r="AF921" s="1"/>
      <c r="AG921" s="1"/>
      <c r="AH921" s="2"/>
      <c r="AI921" s="2"/>
      <c r="AJ921" s="136"/>
      <c r="AK921" s="137"/>
      <c r="AL921" s="137"/>
      <c r="AM921" s="137"/>
      <c r="AN921" s="137"/>
      <c r="AO921" s="137"/>
      <c r="AP921" s="137"/>
      <c r="AQ921" s="137"/>
      <c r="AR921" s="137"/>
      <c r="AS921" s="137"/>
      <c r="AT921" s="137"/>
      <c r="AU921" s="137"/>
      <c r="AV921" s="137"/>
      <c r="AW921" s="137"/>
      <c r="AX921" s="1"/>
      <c r="AY921" s="1"/>
      <c r="AZ921" s="1"/>
    </row>
    <row r="922" ht="31.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2"/>
      <c r="AF922" s="1"/>
      <c r="AG922" s="1"/>
      <c r="AH922" s="2"/>
      <c r="AI922" s="2"/>
      <c r="AJ922" s="136"/>
      <c r="AK922" s="137"/>
      <c r="AL922" s="137"/>
      <c r="AM922" s="137"/>
      <c r="AN922" s="137"/>
      <c r="AO922" s="137"/>
      <c r="AP922" s="137"/>
      <c r="AQ922" s="137"/>
      <c r="AR922" s="137"/>
      <c r="AS922" s="137"/>
      <c r="AT922" s="137"/>
      <c r="AU922" s="137"/>
      <c r="AV922" s="137"/>
      <c r="AW922" s="137"/>
      <c r="AX922" s="1"/>
      <c r="AY922" s="1"/>
      <c r="AZ922" s="1"/>
    </row>
    <row r="923" ht="31.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2"/>
      <c r="AF923" s="1"/>
      <c r="AG923" s="1"/>
      <c r="AH923" s="2"/>
      <c r="AI923" s="2"/>
      <c r="AJ923" s="136"/>
      <c r="AK923" s="137"/>
      <c r="AL923" s="137"/>
      <c r="AM923" s="137"/>
      <c r="AN923" s="137"/>
      <c r="AO923" s="137"/>
      <c r="AP923" s="137"/>
      <c r="AQ923" s="137"/>
      <c r="AR923" s="137"/>
      <c r="AS923" s="137"/>
      <c r="AT923" s="137"/>
      <c r="AU923" s="137"/>
      <c r="AV923" s="137"/>
      <c r="AW923" s="137"/>
      <c r="AX923" s="1"/>
      <c r="AY923" s="1"/>
      <c r="AZ923" s="1"/>
    </row>
    <row r="924" ht="31.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2"/>
      <c r="AF924" s="1"/>
      <c r="AG924" s="1"/>
      <c r="AH924" s="2"/>
      <c r="AI924" s="2"/>
      <c r="AJ924" s="136"/>
      <c r="AK924" s="137"/>
      <c r="AL924" s="137"/>
      <c r="AM924" s="137"/>
      <c r="AN924" s="137"/>
      <c r="AO924" s="137"/>
      <c r="AP924" s="137"/>
      <c r="AQ924" s="137"/>
      <c r="AR924" s="137"/>
      <c r="AS924" s="137"/>
      <c r="AT924" s="137"/>
      <c r="AU924" s="137"/>
      <c r="AV924" s="137"/>
      <c r="AW924" s="137"/>
      <c r="AX924" s="1"/>
      <c r="AY924" s="1"/>
      <c r="AZ924" s="1"/>
    </row>
    <row r="925" ht="31.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2"/>
      <c r="AF925" s="1"/>
      <c r="AG925" s="1"/>
      <c r="AH925" s="2"/>
      <c r="AI925" s="2"/>
      <c r="AJ925" s="136"/>
      <c r="AK925" s="137"/>
      <c r="AL925" s="137"/>
      <c r="AM925" s="137"/>
      <c r="AN925" s="137"/>
      <c r="AO925" s="137"/>
      <c r="AP925" s="137"/>
      <c r="AQ925" s="137"/>
      <c r="AR925" s="137"/>
      <c r="AS925" s="137"/>
      <c r="AT925" s="137"/>
      <c r="AU925" s="137"/>
      <c r="AV925" s="137"/>
      <c r="AW925" s="137"/>
      <c r="AX925" s="1"/>
      <c r="AY925" s="1"/>
      <c r="AZ925" s="1"/>
    </row>
    <row r="926" ht="31.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2"/>
      <c r="AF926" s="1"/>
      <c r="AG926" s="1"/>
      <c r="AH926" s="2"/>
      <c r="AI926" s="2"/>
      <c r="AJ926" s="136"/>
      <c r="AK926" s="137"/>
      <c r="AL926" s="137"/>
      <c r="AM926" s="137"/>
      <c r="AN926" s="137"/>
      <c r="AO926" s="137"/>
      <c r="AP926" s="137"/>
      <c r="AQ926" s="137"/>
      <c r="AR926" s="137"/>
      <c r="AS926" s="137"/>
      <c r="AT926" s="137"/>
      <c r="AU926" s="137"/>
      <c r="AV926" s="137"/>
      <c r="AW926" s="137"/>
      <c r="AX926" s="1"/>
      <c r="AY926" s="1"/>
      <c r="AZ926" s="1"/>
    </row>
    <row r="927" ht="31.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2"/>
      <c r="AF927" s="1"/>
      <c r="AG927" s="1"/>
      <c r="AH927" s="2"/>
      <c r="AI927" s="2"/>
      <c r="AJ927" s="136"/>
      <c r="AK927" s="137"/>
      <c r="AL927" s="137"/>
      <c r="AM927" s="137"/>
      <c r="AN927" s="137"/>
      <c r="AO927" s="137"/>
      <c r="AP927" s="137"/>
      <c r="AQ927" s="137"/>
      <c r="AR927" s="137"/>
      <c r="AS927" s="137"/>
      <c r="AT927" s="137"/>
      <c r="AU927" s="137"/>
      <c r="AV927" s="137"/>
      <c r="AW927" s="137"/>
      <c r="AX927" s="1"/>
      <c r="AY927" s="1"/>
      <c r="AZ927" s="1"/>
    </row>
    <row r="928" ht="31.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2"/>
      <c r="AF928" s="1"/>
      <c r="AG928" s="1"/>
      <c r="AH928" s="2"/>
      <c r="AI928" s="2"/>
      <c r="AJ928" s="136"/>
      <c r="AK928" s="137"/>
      <c r="AL928" s="137"/>
      <c r="AM928" s="137"/>
      <c r="AN928" s="137"/>
      <c r="AO928" s="137"/>
      <c r="AP928" s="137"/>
      <c r="AQ928" s="137"/>
      <c r="AR928" s="137"/>
      <c r="AS928" s="137"/>
      <c r="AT928" s="137"/>
      <c r="AU928" s="137"/>
      <c r="AV928" s="137"/>
      <c r="AW928" s="137"/>
      <c r="AX928" s="1"/>
      <c r="AY928" s="1"/>
      <c r="AZ928" s="1"/>
    </row>
    <row r="929" ht="31.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2"/>
      <c r="AF929" s="1"/>
      <c r="AG929" s="1"/>
      <c r="AH929" s="2"/>
      <c r="AI929" s="2"/>
      <c r="AJ929" s="136"/>
      <c r="AK929" s="137"/>
      <c r="AL929" s="137"/>
      <c r="AM929" s="137"/>
      <c r="AN929" s="137"/>
      <c r="AO929" s="137"/>
      <c r="AP929" s="137"/>
      <c r="AQ929" s="137"/>
      <c r="AR929" s="137"/>
      <c r="AS929" s="137"/>
      <c r="AT929" s="137"/>
      <c r="AU929" s="137"/>
      <c r="AV929" s="137"/>
      <c r="AW929" s="137"/>
      <c r="AX929" s="1"/>
      <c r="AY929" s="1"/>
      <c r="AZ929" s="1"/>
    </row>
    <row r="930" ht="31.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2"/>
      <c r="AF930" s="1"/>
      <c r="AG930" s="1"/>
      <c r="AH930" s="2"/>
      <c r="AI930" s="2"/>
      <c r="AJ930" s="136"/>
      <c r="AK930" s="137"/>
      <c r="AL930" s="137"/>
      <c r="AM930" s="137"/>
      <c r="AN930" s="137"/>
      <c r="AO930" s="137"/>
      <c r="AP930" s="137"/>
      <c r="AQ930" s="137"/>
      <c r="AR930" s="137"/>
      <c r="AS930" s="137"/>
      <c r="AT930" s="137"/>
      <c r="AU930" s="137"/>
      <c r="AV930" s="137"/>
      <c r="AW930" s="137"/>
      <c r="AX930" s="1"/>
      <c r="AY930" s="1"/>
      <c r="AZ930" s="1"/>
    </row>
    <row r="931" ht="31.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2"/>
      <c r="AF931" s="1"/>
      <c r="AG931" s="1"/>
      <c r="AH931" s="2"/>
      <c r="AI931" s="2"/>
      <c r="AJ931" s="136"/>
      <c r="AK931" s="137"/>
      <c r="AL931" s="137"/>
      <c r="AM931" s="137"/>
      <c r="AN931" s="137"/>
      <c r="AO931" s="137"/>
      <c r="AP931" s="137"/>
      <c r="AQ931" s="137"/>
      <c r="AR931" s="137"/>
      <c r="AS931" s="137"/>
      <c r="AT931" s="137"/>
      <c r="AU931" s="137"/>
      <c r="AV931" s="137"/>
      <c r="AW931" s="137"/>
      <c r="AX931" s="1"/>
      <c r="AY931" s="1"/>
      <c r="AZ931" s="1"/>
    </row>
    <row r="932" ht="31.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2"/>
      <c r="AF932" s="1"/>
      <c r="AG932" s="1"/>
      <c r="AH932" s="2"/>
      <c r="AI932" s="2"/>
      <c r="AJ932" s="136"/>
      <c r="AK932" s="137"/>
      <c r="AL932" s="137"/>
      <c r="AM932" s="137"/>
      <c r="AN932" s="137"/>
      <c r="AO932" s="137"/>
      <c r="AP932" s="137"/>
      <c r="AQ932" s="137"/>
      <c r="AR932" s="137"/>
      <c r="AS932" s="137"/>
      <c r="AT932" s="137"/>
      <c r="AU932" s="137"/>
      <c r="AV932" s="137"/>
      <c r="AW932" s="137"/>
      <c r="AX932" s="1"/>
      <c r="AY932" s="1"/>
      <c r="AZ932" s="1"/>
    </row>
    <row r="933" ht="31.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2"/>
      <c r="AF933" s="1"/>
      <c r="AG933" s="1"/>
      <c r="AH933" s="2"/>
      <c r="AI933" s="2"/>
      <c r="AJ933" s="136"/>
      <c r="AK933" s="137"/>
      <c r="AL933" s="137"/>
      <c r="AM933" s="137"/>
      <c r="AN933" s="137"/>
      <c r="AO933" s="137"/>
      <c r="AP933" s="137"/>
      <c r="AQ933" s="137"/>
      <c r="AR933" s="137"/>
      <c r="AS933" s="137"/>
      <c r="AT933" s="137"/>
      <c r="AU933" s="137"/>
      <c r="AV933" s="137"/>
      <c r="AW933" s="137"/>
      <c r="AX933" s="1"/>
      <c r="AY933" s="1"/>
      <c r="AZ933" s="1"/>
    </row>
    <row r="934" ht="31.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2"/>
      <c r="AF934" s="1"/>
      <c r="AG934" s="1"/>
      <c r="AH934" s="2"/>
      <c r="AI934" s="2"/>
      <c r="AJ934" s="136"/>
      <c r="AK934" s="137"/>
      <c r="AL934" s="137"/>
      <c r="AM934" s="137"/>
      <c r="AN934" s="137"/>
      <c r="AO934" s="137"/>
      <c r="AP934" s="137"/>
      <c r="AQ934" s="137"/>
      <c r="AR934" s="137"/>
      <c r="AS934" s="137"/>
      <c r="AT934" s="137"/>
      <c r="AU934" s="137"/>
      <c r="AV934" s="137"/>
      <c r="AW934" s="137"/>
      <c r="AX934" s="1"/>
      <c r="AY934" s="1"/>
      <c r="AZ934" s="1"/>
    </row>
    <row r="935" ht="31.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2"/>
      <c r="AF935" s="1"/>
      <c r="AG935" s="1"/>
      <c r="AH935" s="2"/>
      <c r="AI935" s="2"/>
      <c r="AJ935" s="136"/>
      <c r="AK935" s="137"/>
      <c r="AL935" s="137"/>
      <c r="AM935" s="137"/>
      <c r="AN935" s="137"/>
      <c r="AO935" s="137"/>
      <c r="AP935" s="137"/>
      <c r="AQ935" s="137"/>
      <c r="AR935" s="137"/>
      <c r="AS935" s="137"/>
      <c r="AT935" s="137"/>
      <c r="AU935" s="137"/>
      <c r="AV935" s="137"/>
      <c r="AW935" s="137"/>
      <c r="AX935" s="1"/>
      <c r="AY935" s="1"/>
      <c r="AZ935" s="1"/>
    </row>
    <row r="936" ht="31.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2"/>
      <c r="AF936" s="1"/>
      <c r="AG936" s="1"/>
      <c r="AH936" s="2"/>
      <c r="AI936" s="2"/>
      <c r="AJ936" s="136"/>
      <c r="AK936" s="137"/>
      <c r="AL936" s="137"/>
      <c r="AM936" s="137"/>
      <c r="AN936" s="137"/>
      <c r="AO936" s="137"/>
      <c r="AP936" s="137"/>
      <c r="AQ936" s="137"/>
      <c r="AR936" s="137"/>
      <c r="AS936" s="137"/>
      <c r="AT936" s="137"/>
      <c r="AU936" s="137"/>
      <c r="AV936" s="137"/>
      <c r="AW936" s="137"/>
      <c r="AX936" s="1"/>
      <c r="AY936" s="1"/>
      <c r="AZ936" s="1"/>
    </row>
    <row r="937" ht="31.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2"/>
      <c r="AF937" s="1"/>
      <c r="AG937" s="1"/>
      <c r="AH937" s="2"/>
      <c r="AI937" s="2"/>
      <c r="AJ937" s="136"/>
      <c r="AK937" s="137"/>
      <c r="AL937" s="137"/>
      <c r="AM937" s="137"/>
      <c r="AN937" s="137"/>
      <c r="AO937" s="137"/>
      <c r="AP937" s="137"/>
      <c r="AQ937" s="137"/>
      <c r="AR937" s="137"/>
      <c r="AS937" s="137"/>
      <c r="AT937" s="137"/>
      <c r="AU937" s="137"/>
      <c r="AV937" s="137"/>
      <c r="AW937" s="137"/>
      <c r="AX937" s="1"/>
      <c r="AY937" s="1"/>
      <c r="AZ937" s="1"/>
    </row>
    <row r="938" ht="31.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2"/>
      <c r="AF938" s="1"/>
      <c r="AG938" s="1"/>
      <c r="AH938" s="2"/>
      <c r="AI938" s="2"/>
      <c r="AJ938" s="136"/>
      <c r="AK938" s="137"/>
      <c r="AL938" s="137"/>
      <c r="AM938" s="137"/>
      <c r="AN938" s="137"/>
      <c r="AO938" s="137"/>
      <c r="AP938" s="137"/>
      <c r="AQ938" s="137"/>
      <c r="AR938" s="137"/>
      <c r="AS938" s="137"/>
      <c r="AT938" s="137"/>
      <c r="AU938" s="137"/>
      <c r="AV938" s="137"/>
      <c r="AW938" s="137"/>
      <c r="AX938" s="1"/>
      <c r="AY938" s="1"/>
      <c r="AZ938" s="1"/>
    </row>
    <row r="939" ht="31.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2"/>
      <c r="AF939" s="1"/>
      <c r="AG939" s="1"/>
      <c r="AH939" s="2"/>
      <c r="AI939" s="2"/>
      <c r="AJ939" s="136"/>
      <c r="AK939" s="137"/>
      <c r="AL939" s="137"/>
      <c r="AM939" s="137"/>
      <c r="AN939" s="137"/>
      <c r="AO939" s="137"/>
      <c r="AP939" s="137"/>
      <c r="AQ939" s="137"/>
      <c r="AR939" s="137"/>
      <c r="AS939" s="137"/>
      <c r="AT939" s="137"/>
      <c r="AU939" s="137"/>
      <c r="AV939" s="137"/>
      <c r="AW939" s="137"/>
      <c r="AX939" s="1"/>
      <c r="AY939" s="1"/>
      <c r="AZ939" s="1"/>
    </row>
    <row r="940" ht="31.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2"/>
      <c r="AF940" s="1"/>
      <c r="AG940" s="1"/>
      <c r="AH940" s="2"/>
      <c r="AI940" s="2"/>
      <c r="AJ940" s="136"/>
      <c r="AK940" s="137"/>
      <c r="AL940" s="137"/>
      <c r="AM940" s="137"/>
      <c r="AN940" s="137"/>
      <c r="AO940" s="137"/>
      <c r="AP940" s="137"/>
      <c r="AQ940" s="137"/>
      <c r="AR940" s="137"/>
      <c r="AS940" s="137"/>
      <c r="AT940" s="137"/>
      <c r="AU940" s="137"/>
      <c r="AV940" s="137"/>
      <c r="AW940" s="137"/>
      <c r="AX940" s="1"/>
      <c r="AY940" s="1"/>
      <c r="AZ940" s="1"/>
    </row>
    <row r="941" ht="31.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2"/>
      <c r="AF941" s="1"/>
      <c r="AG941" s="1"/>
      <c r="AH941" s="2"/>
      <c r="AI941" s="2"/>
      <c r="AJ941" s="136"/>
      <c r="AK941" s="137"/>
      <c r="AL941" s="137"/>
      <c r="AM941" s="137"/>
      <c r="AN941" s="137"/>
      <c r="AO941" s="137"/>
      <c r="AP941" s="137"/>
      <c r="AQ941" s="137"/>
      <c r="AR941" s="137"/>
      <c r="AS941" s="137"/>
      <c r="AT941" s="137"/>
      <c r="AU941" s="137"/>
      <c r="AV941" s="137"/>
      <c r="AW941" s="137"/>
      <c r="AX941" s="1"/>
      <c r="AY941" s="1"/>
      <c r="AZ941" s="1"/>
    </row>
    <row r="942" ht="31.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2"/>
      <c r="AF942" s="1"/>
      <c r="AG942" s="1"/>
      <c r="AH942" s="2"/>
      <c r="AI942" s="2"/>
      <c r="AJ942" s="136"/>
      <c r="AK942" s="137"/>
      <c r="AL942" s="137"/>
      <c r="AM942" s="137"/>
      <c r="AN942" s="137"/>
      <c r="AO942" s="137"/>
      <c r="AP942" s="137"/>
      <c r="AQ942" s="137"/>
      <c r="AR942" s="137"/>
      <c r="AS942" s="137"/>
      <c r="AT942" s="137"/>
      <c r="AU942" s="137"/>
      <c r="AV942" s="137"/>
      <c r="AW942" s="137"/>
      <c r="AX942" s="1"/>
      <c r="AY942" s="1"/>
      <c r="AZ942" s="1"/>
    </row>
    <row r="943" ht="31.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2"/>
      <c r="AF943" s="1"/>
      <c r="AG943" s="1"/>
      <c r="AH943" s="2"/>
      <c r="AI943" s="2"/>
      <c r="AJ943" s="136"/>
      <c r="AK943" s="137"/>
      <c r="AL943" s="137"/>
      <c r="AM943" s="137"/>
      <c r="AN943" s="137"/>
      <c r="AO943" s="137"/>
      <c r="AP943" s="137"/>
      <c r="AQ943" s="137"/>
      <c r="AR943" s="137"/>
      <c r="AS943" s="137"/>
      <c r="AT943" s="137"/>
      <c r="AU943" s="137"/>
      <c r="AV943" s="137"/>
      <c r="AW943" s="137"/>
      <c r="AX943" s="1"/>
      <c r="AY943" s="1"/>
      <c r="AZ943" s="1"/>
    </row>
    <row r="944" ht="31.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2"/>
      <c r="AF944" s="1"/>
      <c r="AG944" s="1"/>
      <c r="AH944" s="2"/>
      <c r="AI944" s="2"/>
      <c r="AJ944" s="136"/>
      <c r="AK944" s="137"/>
      <c r="AL944" s="137"/>
      <c r="AM944" s="137"/>
      <c r="AN944" s="137"/>
      <c r="AO944" s="137"/>
      <c r="AP944" s="137"/>
      <c r="AQ944" s="137"/>
      <c r="AR944" s="137"/>
      <c r="AS944" s="137"/>
      <c r="AT944" s="137"/>
      <c r="AU944" s="137"/>
      <c r="AV944" s="137"/>
      <c r="AW944" s="137"/>
      <c r="AX944" s="1"/>
      <c r="AY944" s="1"/>
      <c r="AZ944" s="1"/>
    </row>
    <row r="945" ht="31.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2"/>
      <c r="AF945" s="1"/>
      <c r="AG945" s="1"/>
      <c r="AH945" s="2"/>
      <c r="AI945" s="2"/>
      <c r="AJ945" s="136"/>
      <c r="AK945" s="137"/>
      <c r="AL945" s="137"/>
      <c r="AM945" s="137"/>
      <c r="AN945" s="137"/>
      <c r="AO945" s="137"/>
      <c r="AP945" s="137"/>
      <c r="AQ945" s="137"/>
      <c r="AR945" s="137"/>
      <c r="AS945" s="137"/>
      <c r="AT945" s="137"/>
      <c r="AU945" s="137"/>
      <c r="AV945" s="137"/>
      <c r="AW945" s="137"/>
      <c r="AX945" s="1"/>
      <c r="AY945" s="1"/>
      <c r="AZ945" s="1"/>
    </row>
    <row r="946" ht="31.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2"/>
      <c r="AF946" s="1"/>
      <c r="AG946" s="1"/>
      <c r="AH946" s="2"/>
      <c r="AI946" s="2"/>
      <c r="AJ946" s="136"/>
      <c r="AK946" s="137"/>
      <c r="AL946" s="137"/>
      <c r="AM946" s="137"/>
      <c r="AN946" s="137"/>
      <c r="AO946" s="137"/>
      <c r="AP946" s="137"/>
      <c r="AQ946" s="137"/>
      <c r="AR946" s="137"/>
      <c r="AS946" s="137"/>
      <c r="AT946" s="137"/>
      <c r="AU946" s="137"/>
      <c r="AV946" s="137"/>
      <c r="AW946" s="137"/>
      <c r="AX946" s="1"/>
      <c r="AY946" s="1"/>
      <c r="AZ946" s="1"/>
    </row>
    <row r="947" ht="31.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2"/>
      <c r="AF947" s="1"/>
      <c r="AG947" s="1"/>
      <c r="AH947" s="2"/>
      <c r="AI947" s="2"/>
      <c r="AJ947" s="136"/>
      <c r="AK947" s="137"/>
      <c r="AL947" s="137"/>
      <c r="AM947" s="137"/>
      <c r="AN947" s="137"/>
      <c r="AO947" s="137"/>
      <c r="AP947" s="137"/>
      <c r="AQ947" s="137"/>
      <c r="AR947" s="137"/>
      <c r="AS947" s="137"/>
      <c r="AT947" s="137"/>
      <c r="AU947" s="137"/>
      <c r="AV947" s="137"/>
      <c r="AW947" s="137"/>
      <c r="AX947" s="1"/>
      <c r="AY947" s="1"/>
      <c r="AZ947" s="1"/>
    </row>
    <row r="948" ht="31.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2"/>
      <c r="AF948" s="1"/>
      <c r="AG948" s="1"/>
      <c r="AH948" s="2"/>
      <c r="AI948" s="2"/>
      <c r="AJ948" s="136"/>
      <c r="AK948" s="137"/>
      <c r="AL948" s="137"/>
      <c r="AM948" s="137"/>
      <c r="AN948" s="137"/>
      <c r="AO948" s="137"/>
      <c r="AP948" s="137"/>
      <c r="AQ948" s="137"/>
      <c r="AR948" s="137"/>
      <c r="AS948" s="137"/>
      <c r="AT948" s="137"/>
      <c r="AU948" s="137"/>
      <c r="AV948" s="137"/>
      <c r="AW948" s="137"/>
      <c r="AX948" s="1"/>
      <c r="AY948" s="1"/>
      <c r="AZ948" s="1"/>
    </row>
    <row r="949" ht="31.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2"/>
      <c r="AF949" s="1"/>
      <c r="AG949" s="1"/>
      <c r="AH949" s="2"/>
      <c r="AI949" s="2"/>
      <c r="AJ949" s="136"/>
      <c r="AK949" s="137"/>
      <c r="AL949" s="137"/>
      <c r="AM949" s="137"/>
      <c r="AN949" s="137"/>
      <c r="AO949" s="137"/>
      <c r="AP949" s="137"/>
      <c r="AQ949" s="137"/>
      <c r="AR949" s="137"/>
      <c r="AS949" s="137"/>
      <c r="AT949" s="137"/>
      <c r="AU949" s="137"/>
      <c r="AV949" s="137"/>
      <c r="AW949" s="137"/>
      <c r="AX949" s="1"/>
      <c r="AY949" s="1"/>
      <c r="AZ949" s="1"/>
    </row>
    <row r="950" ht="31.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2"/>
      <c r="AF950" s="1"/>
      <c r="AG950" s="1"/>
      <c r="AH950" s="2"/>
      <c r="AI950" s="2"/>
      <c r="AJ950" s="136"/>
      <c r="AK950" s="137"/>
      <c r="AL950" s="137"/>
      <c r="AM950" s="137"/>
      <c r="AN950" s="137"/>
      <c r="AO950" s="137"/>
      <c r="AP950" s="137"/>
      <c r="AQ950" s="137"/>
      <c r="AR950" s="137"/>
      <c r="AS950" s="137"/>
      <c r="AT950" s="137"/>
      <c r="AU950" s="137"/>
      <c r="AV950" s="137"/>
      <c r="AW950" s="137"/>
      <c r="AX950" s="1"/>
      <c r="AY950" s="1"/>
      <c r="AZ950" s="1"/>
    </row>
    <row r="951" ht="31.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2"/>
      <c r="AF951" s="1"/>
      <c r="AG951" s="1"/>
      <c r="AH951" s="2"/>
      <c r="AI951" s="2"/>
      <c r="AJ951" s="136"/>
      <c r="AK951" s="137"/>
      <c r="AL951" s="137"/>
      <c r="AM951" s="137"/>
      <c r="AN951" s="137"/>
      <c r="AO951" s="137"/>
      <c r="AP951" s="137"/>
      <c r="AQ951" s="137"/>
      <c r="AR951" s="137"/>
      <c r="AS951" s="137"/>
      <c r="AT951" s="137"/>
      <c r="AU951" s="137"/>
      <c r="AV951" s="137"/>
      <c r="AW951" s="137"/>
      <c r="AX951" s="1"/>
      <c r="AY951" s="1"/>
      <c r="AZ951" s="1"/>
    </row>
    <row r="952" ht="31.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2"/>
      <c r="AF952" s="1"/>
      <c r="AG952" s="1"/>
      <c r="AH952" s="2"/>
      <c r="AI952" s="2"/>
      <c r="AJ952" s="136"/>
      <c r="AK952" s="137"/>
      <c r="AL952" s="137"/>
      <c r="AM952" s="137"/>
      <c r="AN952" s="137"/>
      <c r="AO952" s="137"/>
      <c r="AP952" s="137"/>
      <c r="AQ952" s="137"/>
      <c r="AR952" s="137"/>
      <c r="AS952" s="137"/>
      <c r="AT952" s="137"/>
      <c r="AU952" s="137"/>
      <c r="AV952" s="137"/>
      <c r="AW952" s="137"/>
      <c r="AX952" s="1"/>
      <c r="AY952" s="1"/>
      <c r="AZ952" s="1"/>
    </row>
    <row r="953" ht="31.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2"/>
      <c r="AF953" s="1"/>
      <c r="AG953" s="1"/>
      <c r="AH953" s="2"/>
      <c r="AI953" s="2"/>
      <c r="AJ953" s="136"/>
      <c r="AK953" s="137"/>
      <c r="AL953" s="137"/>
      <c r="AM953" s="137"/>
      <c r="AN953" s="137"/>
      <c r="AO953" s="137"/>
      <c r="AP953" s="137"/>
      <c r="AQ953" s="137"/>
      <c r="AR953" s="137"/>
      <c r="AS953" s="137"/>
      <c r="AT953" s="137"/>
      <c r="AU953" s="137"/>
      <c r="AV953" s="137"/>
      <c r="AW953" s="137"/>
      <c r="AX953" s="1"/>
      <c r="AY953" s="1"/>
      <c r="AZ953" s="1"/>
    </row>
    <row r="954" ht="31.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2"/>
      <c r="AF954" s="1"/>
      <c r="AG954" s="1"/>
      <c r="AH954" s="2"/>
      <c r="AI954" s="2"/>
      <c r="AJ954" s="136"/>
      <c r="AK954" s="137"/>
      <c r="AL954" s="137"/>
      <c r="AM954" s="137"/>
      <c r="AN954" s="137"/>
      <c r="AO954" s="137"/>
      <c r="AP954" s="137"/>
      <c r="AQ954" s="137"/>
      <c r="AR954" s="137"/>
      <c r="AS954" s="137"/>
      <c r="AT954" s="137"/>
      <c r="AU954" s="137"/>
      <c r="AV954" s="137"/>
      <c r="AW954" s="137"/>
      <c r="AX954" s="1"/>
      <c r="AY954" s="1"/>
      <c r="AZ954" s="1"/>
    </row>
    <row r="955" ht="31.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2"/>
      <c r="AF955" s="1"/>
      <c r="AG955" s="1"/>
      <c r="AH955" s="2"/>
      <c r="AI955" s="2"/>
      <c r="AJ955" s="136"/>
      <c r="AK955" s="137"/>
      <c r="AL955" s="137"/>
      <c r="AM955" s="137"/>
      <c r="AN955" s="137"/>
      <c r="AO955" s="137"/>
      <c r="AP955" s="137"/>
      <c r="AQ955" s="137"/>
      <c r="AR955" s="137"/>
      <c r="AS955" s="137"/>
      <c r="AT955" s="137"/>
      <c r="AU955" s="137"/>
      <c r="AV955" s="137"/>
      <c r="AW955" s="137"/>
      <c r="AX955" s="1"/>
      <c r="AY955" s="1"/>
      <c r="AZ955" s="1"/>
    </row>
    <row r="956" ht="31.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2"/>
      <c r="AF956" s="1"/>
      <c r="AG956" s="1"/>
      <c r="AH956" s="2"/>
      <c r="AI956" s="2"/>
      <c r="AJ956" s="136"/>
      <c r="AK956" s="137"/>
      <c r="AL956" s="137"/>
      <c r="AM956" s="137"/>
      <c r="AN956" s="137"/>
      <c r="AO956" s="137"/>
      <c r="AP956" s="137"/>
      <c r="AQ956" s="137"/>
      <c r="AR956" s="137"/>
      <c r="AS956" s="137"/>
      <c r="AT956" s="137"/>
      <c r="AU956" s="137"/>
      <c r="AV956" s="137"/>
      <c r="AW956" s="137"/>
      <c r="AX956" s="1"/>
      <c r="AY956" s="1"/>
      <c r="AZ956" s="1"/>
    </row>
    <row r="957" ht="31.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2"/>
      <c r="AF957" s="1"/>
      <c r="AG957" s="1"/>
      <c r="AH957" s="2"/>
      <c r="AI957" s="2"/>
      <c r="AJ957" s="136"/>
      <c r="AK957" s="137"/>
      <c r="AL957" s="137"/>
      <c r="AM957" s="137"/>
      <c r="AN957" s="137"/>
      <c r="AO957" s="137"/>
      <c r="AP957" s="137"/>
      <c r="AQ957" s="137"/>
      <c r="AR957" s="137"/>
      <c r="AS957" s="137"/>
      <c r="AT957" s="137"/>
      <c r="AU957" s="137"/>
      <c r="AV957" s="137"/>
      <c r="AW957" s="137"/>
      <c r="AX957" s="1"/>
      <c r="AY957" s="1"/>
      <c r="AZ957" s="1"/>
    </row>
    <row r="958" ht="31.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2"/>
      <c r="AF958" s="1"/>
      <c r="AG958" s="1"/>
      <c r="AH958" s="2"/>
      <c r="AI958" s="2"/>
      <c r="AJ958" s="136"/>
      <c r="AK958" s="137"/>
      <c r="AL958" s="137"/>
      <c r="AM958" s="137"/>
      <c r="AN958" s="137"/>
      <c r="AO958" s="137"/>
      <c r="AP958" s="137"/>
      <c r="AQ958" s="137"/>
      <c r="AR958" s="137"/>
      <c r="AS958" s="137"/>
      <c r="AT958" s="137"/>
      <c r="AU958" s="137"/>
      <c r="AV958" s="137"/>
      <c r="AW958" s="137"/>
      <c r="AX958" s="1"/>
      <c r="AY958" s="1"/>
      <c r="AZ958" s="1"/>
    </row>
    <row r="959" ht="31.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2"/>
      <c r="AF959" s="1"/>
      <c r="AG959" s="1"/>
      <c r="AH959" s="2"/>
      <c r="AI959" s="2"/>
      <c r="AJ959" s="136"/>
      <c r="AK959" s="137"/>
      <c r="AL959" s="137"/>
      <c r="AM959" s="137"/>
      <c r="AN959" s="137"/>
      <c r="AO959" s="137"/>
      <c r="AP959" s="137"/>
      <c r="AQ959" s="137"/>
      <c r="AR959" s="137"/>
      <c r="AS959" s="137"/>
      <c r="AT959" s="137"/>
      <c r="AU959" s="137"/>
      <c r="AV959" s="137"/>
      <c r="AW959" s="137"/>
      <c r="AX959" s="1"/>
      <c r="AY959" s="1"/>
      <c r="AZ959" s="1"/>
    </row>
    <row r="960" ht="31.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2"/>
      <c r="AF960" s="1"/>
      <c r="AG960" s="1"/>
      <c r="AH960" s="2"/>
      <c r="AI960" s="2"/>
      <c r="AJ960" s="136"/>
      <c r="AK960" s="137"/>
      <c r="AL960" s="137"/>
      <c r="AM960" s="137"/>
      <c r="AN960" s="137"/>
      <c r="AO960" s="137"/>
      <c r="AP960" s="137"/>
      <c r="AQ960" s="137"/>
      <c r="AR960" s="137"/>
      <c r="AS960" s="137"/>
      <c r="AT960" s="137"/>
      <c r="AU960" s="137"/>
      <c r="AV960" s="137"/>
      <c r="AW960" s="137"/>
      <c r="AX960" s="1"/>
      <c r="AY960" s="1"/>
      <c r="AZ960" s="1"/>
    </row>
    <row r="961" ht="31.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2"/>
      <c r="AF961" s="1"/>
      <c r="AG961" s="1"/>
      <c r="AH961" s="2"/>
      <c r="AI961" s="2"/>
      <c r="AJ961" s="136"/>
      <c r="AK961" s="137"/>
      <c r="AL961" s="137"/>
      <c r="AM961" s="137"/>
      <c r="AN961" s="137"/>
      <c r="AO961" s="137"/>
      <c r="AP961" s="137"/>
      <c r="AQ961" s="137"/>
      <c r="AR961" s="137"/>
      <c r="AS961" s="137"/>
      <c r="AT961" s="137"/>
      <c r="AU961" s="137"/>
      <c r="AV961" s="137"/>
      <c r="AW961" s="137"/>
      <c r="AX961" s="1"/>
      <c r="AY961" s="1"/>
      <c r="AZ961" s="1"/>
    </row>
    <row r="962" ht="31.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2"/>
      <c r="AF962" s="1"/>
      <c r="AG962" s="1"/>
      <c r="AH962" s="2"/>
      <c r="AI962" s="2"/>
      <c r="AJ962" s="136"/>
      <c r="AK962" s="137"/>
      <c r="AL962" s="137"/>
      <c r="AM962" s="137"/>
      <c r="AN962" s="137"/>
      <c r="AO962" s="137"/>
      <c r="AP962" s="137"/>
      <c r="AQ962" s="137"/>
      <c r="AR962" s="137"/>
      <c r="AS962" s="137"/>
      <c r="AT962" s="137"/>
      <c r="AU962" s="137"/>
      <c r="AV962" s="137"/>
      <c r="AW962" s="137"/>
      <c r="AX962" s="1"/>
      <c r="AY962" s="1"/>
      <c r="AZ962" s="1"/>
    </row>
    <row r="963" ht="31.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2"/>
      <c r="AF963" s="1"/>
      <c r="AG963" s="1"/>
      <c r="AH963" s="2"/>
      <c r="AI963" s="2"/>
      <c r="AJ963" s="136"/>
      <c r="AK963" s="137"/>
      <c r="AL963" s="137"/>
      <c r="AM963" s="137"/>
      <c r="AN963" s="137"/>
      <c r="AO963" s="137"/>
      <c r="AP963" s="137"/>
      <c r="AQ963" s="137"/>
      <c r="AR963" s="137"/>
      <c r="AS963" s="137"/>
      <c r="AT963" s="137"/>
      <c r="AU963" s="137"/>
      <c r="AV963" s="137"/>
      <c r="AW963" s="137"/>
      <c r="AX963" s="1"/>
      <c r="AY963" s="1"/>
      <c r="AZ963" s="1"/>
    </row>
    <row r="964" ht="31.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2"/>
      <c r="AF964" s="1"/>
      <c r="AG964" s="1"/>
      <c r="AH964" s="2"/>
      <c r="AI964" s="2"/>
      <c r="AJ964" s="136"/>
      <c r="AK964" s="137"/>
      <c r="AL964" s="137"/>
      <c r="AM964" s="137"/>
      <c r="AN964" s="137"/>
      <c r="AO964" s="137"/>
      <c r="AP964" s="137"/>
      <c r="AQ964" s="137"/>
      <c r="AR964" s="137"/>
      <c r="AS964" s="137"/>
      <c r="AT964" s="137"/>
      <c r="AU964" s="137"/>
      <c r="AV964" s="137"/>
      <c r="AW964" s="137"/>
      <c r="AX964" s="1"/>
      <c r="AY964" s="1"/>
      <c r="AZ964" s="1"/>
    </row>
    <row r="965" ht="31.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2"/>
      <c r="AF965" s="1"/>
      <c r="AG965" s="1"/>
      <c r="AH965" s="2"/>
      <c r="AI965" s="2"/>
      <c r="AJ965" s="136"/>
      <c r="AK965" s="137"/>
      <c r="AL965" s="137"/>
      <c r="AM965" s="137"/>
      <c r="AN965" s="137"/>
      <c r="AO965" s="137"/>
      <c r="AP965" s="137"/>
      <c r="AQ965" s="137"/>
      <c r="AR965" s="137"/>
      <c r="AS965" s="137"/>
      <c r="AT965" s="137"/>
      <c r="AU965" s="137"/>
      <c r="AV965" s="137"/>
      <c r="AW965" s="137"/>
      <c r="AX965" s="1"/>
      <c r="AY965" s="1"/>
      <c r="AZ965" s="1"/>
    </row>
    <row r="966" ht="31.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2"/>
      <c r="AF966" s="1"/>
      <c r="AG966" s="1"/>
      <c r="AH966" s="2"/>
      <c r="AI966" s="2"/>
      <c r="AJ966" s="136"/>
      <c r="AK966" s="137"/>
      <c r="AL966" s="137"/>
      <c r="AM966" s="137"/>
      <c r="AN966" s="137"/>
      <c r="AO966" s="137"/>
      <c r="AP966" s="137"/>
      <c r="AQ966" s="137"/>
      <c r="AR966" s="137"/>
      <c r="AS966" s="137"/>
      <c r="AT966" s="137"/>
      <c r="AU966" s="137"/>
      <c r="AV966" s="137"/>
      <c r="AW966" s="137"/>
      <c r="AX966" s="1"/>
      <c r="AY966" s="1"/>
      <c r="AZ966" s="1"/>
    </row>
    <row r="967" ht="31.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2"/>
      <c r="AF967" s="1"/>
      <c r="AG967" s="1"/>
      <c r="AH967" s="2"/>
      <c r="AI967" s="2"/>
      <c r="AJ967" s="136"/>
      <c r="AK967" s="137"/>
      <c r="AL967" s="137"/>
      <c r="AM967" s="137"/>
      <c r="AN967" s="137"/>
      <c r="AO967" s="137"/>
      <c r="AP967" s="137"/>
      <c r="AQ967" s="137"/>
      <c r="AR967" s="137"/>
      <c r="AS967" s="137"/>
      <c r="AT967" s="137"/>
      <c r="AU967" s="137"/>
      <c r="AV967" s="137"/>
      <c r="AW967" s="137"/>
      <c r="AX967" s="1"/>
      <c r="AY967" s="1"/>
      <c r="AZ967" s="1"/>
    </row>
    <row r="968" ht="31.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2"/>
      <c r="AF968" s="1"/>
      <c r="AG968" s="1"/>
      <c r="AH968" s="2"/>
      <c r="AI968" s="2"/>
      <c r="AJ968" s="136"/>
      <c r="AK968" s="137"/>
      <c r="AL968" s="137"/>
      <c r="AM968" s="137"/>
      <c r="AN968" s="137"/>
      <c r="AO968" s="137"/>
      <c r="AP968" s="137"/>
      <c r="AQ968" s="137"/>
      <c r="AR968" s="137"/>
      <c r="AS968" s="137"/>
      <c r="AT968" s="137"/>
      <c r="AU968" s="137"/>
      <c r="AV968" s="137"/>
      <c r="AW968" s="137"/>
      <c r="AX968" s="1"/>
      <c r="AY968" s="1"/>
      <c r="AZ968" s="1"/>
    </row>
    <row r="969" ht="31.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2"/>
      <c r="AF969" s="1"/>
      <c r="AG969" s="1"/>
      <c r="AH969" s="2"/>
      <c r="AI969" s="2"/>
      <c r="AJ969" s="136"/>
      <c r="AK969" s="137"/>
      <c r="AL969" s="137"/>
      <c r="AM969" s="137"/>
      <c r="AN969" s="137"/>
      <c r="AO969" s="137"/>
      <c r="AP969" s="137"/>
      <c r="AQ969" s="137"/>
      <c r="AR969" s="137"/>
      <c r="AS969" s="137"/>
      <c r="AT969" s="137"/>
      <c r="AU969" s="137"/>
      <c r="AV969" s="137"/>
      <c r="AW969" s="137"/>
      <c r="AX969" s="1"/>
      <c r="AY969" s="1"/>
      <c r="AZ969" s="1"/>
    </row>
    <row r="970" ht="31.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2"/>
      <c r="AF970" s="1"/>
      <c r="AG970" s="1"/>
      <c r="AH970" s="2"/>
      <c r="AI970" s="2"/>
      <c r="AJ970" s="136"/>
      <c r="AK970" s="137"/>
      <c r="AL970" s="137"/>
      <c r="AM970" s="137"/>
      <c r="AN970" s="137"/>
      <c r="AO970" s="137"/>
      <c r="AP970" s="137"/>
      <c r="AQ970" s="137"/>
      <c r="AR970" s="137"/>
      <c r="AS970" s="137"/>
      <c r="AT970" s="137"/>
      <c r="AU970" s="137"/>
      <c r="AV970" s="137"/>
      <c r="AW970" s="137"/>
      <c r="AX970" s="1"/>
      <c r="AY970" s="1"/>
      <c r="AZ970" s="1"/>
    </row>
    <row r="971" ht="31.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2"/>
      <c r="AF971" s="1"/>
      <c r="AG971" s="1"/>
      <c r="AH971" s="2"/>
      <c r="AI971" s="2"/>
      <c r="AJ971" s="136"/>
      <c r="AK971" s="137"/>
      <c r="AL971" s="137"/>
      <c r="AM971" s="137"/>
      <c r="AN971" s="137"/>
      <c r="AO971" s="137"/>
      <c r="AP971" s="137"/>
      <c r="AQ971" s="137"/>
      <c r="AR971" s="137"/>
      <c r="AS971" s="137"/>
      <c r="AT971" s="137"/>
      <c r="AU971" s="137"/>
      <c r="AV971" s="137"/>
      <c r="AW971" s="137"/>
      <c r="AX971" s="1"/>
      <c r="AY971" s="1"/>
      <c r="AZ971" s="1"/>
    </row>
    <row r="972" ht="31.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2"/>
      <c r="AF972" s="1"/>
      <c r="AG972" s="1"/>
      <c r="AH972" s="2"/>
      <c r="AI972" s="2"/>
      <c r="AJ972" s="136"/>
      <c r="AK972" s="137"/>
      <c r="AL972" s="137"/>
      <c r="AM972" s="137"/>
      <c r="AN972" s="137"/>
      <c r="AO972" s="137"/>
      <c r="AP972" s="137"/>
      <c r="AQ972" s="137"/>
      <c r="AR972" s="137"/>
      <c r="AS972" s="137"/>
      <c r="AT972" s="137"/>
      <c r="AU972" s="137"/>
      <c r="AV972" s="137"/>
      <c r="AW972" s="137"/>
      <c r="AX972" s="1"/>
      <c r="AY972" s="1"/>
      <c r="AZ972" s="1"/>
    </row>
    <row r="973" ht="31.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2"/>
      <c r="AF973" s="1"/>
      <c r="AG973" s="1"/>
      <c r="AH973" s="2"/>
      <c r="AI973" s="2"/>
      <c r="AJ973" s="136"/>
      <c r="AK973" s="137"/>
      <c r="AL973" s="137"/>
      <c r="AM973" s="137"/>
      <c r="AN973" s="137"/>
      <c r="AO973" s="137"/>
      <c r="AP973" s="137"/>
      <c r="AQ973" s="137"/>
      <c r="AR973" s="137"/>
      <c r="AS973" s="137"/>
      <c r="AT973" s="137"/>
      <c r="AU973" s="137"/>
      <c r="AV973" s="137"/>
      <c r="AW973" s="137"/>
      <c r="AX973" s="1"/>
      <c r="AY973" s="1"/>
      <c r="AZ973" s="1"/>
    </row>
    <row r="974" ht="31.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2"/>
      <c r="AF974" s="1"/>
      <c r="AG974" s="1"/>
      <c r="AH974" s="2"/>
      <c r="AI974" s="2"/>
      <c r="AJ974" s="136"/>
      <c r="AK974" s="137"/>
      <c r="AL974" s="137"/>
      <c r="AM974" s="137"/>
      <c r="AN974" s="137"/>
      <c r="AO974" s="137"/>
      <c r="AP974" s="137"/>
      <c r="AQ974" s="137"/>
      <c r="AR974" s="137"/>
      <c r="AS974" s="137"/>
      <c r="AT974" s="137"/>
      <c r="AU974" s="137"/>
      <c r="AV974" s="137"/>
      <c r="AW974" s="137"/>
      <c r="AX974" s="1"/>
      <c r="AY974" s="1"/>
      <c r="AZ974" s="1"/>
    </row>
    <row r="975" ht="31.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2"/>
      <c r="AF975" s="1"/>
      <c r="AG975" s="1"/>
      <c r="AH975" s="2"/>
      <c r="AI975" s="2"/>
      <c r="AJ975" s="136"/>
      <c r="AK975" s="137"/>
      <c r="AL975" s="137"/>
      <c r="AM975" s="137"/>
      <c r="AN975" s="137"/>
      <c r="AO975" s="137"/>
      <c r="AP975" s="137"/>
      <c r="AQ975" s="137"/>
      <c r="AR975" s="137"/>
      <c r="AS975" s="137"/>
      <c r="AT975" s="137"/>
      <c r="AU975" s="137"/>
      <c r="AV975" s="137"/>
      <c r="AW975" s="137"/>
      <c r="AX975" s="1"/>
      <c r="AY975" s="1"/>
      <c r="AZ975" s="1"/>
    </row>
    <row r="976" ht="31.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2"/>
      <c r="AF976" s="1"/>
      <c r="AG976" s="1"/>
      <c r="AH976" s="2"/>
      <c r="AI976" s="2"/>
      <c r="AJ976" s="136"/>
      <c r="AK976" s="137"/>
      <c r="AL976" s="137"/>
      <c r="AM976" s="137"/>
      <c r="AN976" s="137"/>
      <c r="AO976" s="137"/>
      <c r="AP976" s="137"/>
      <c r="AQ976" s="137"/>
      <c r="AR976" s="137"/>
      <c r="AS976" s="137"/>
      <c r="AT976" s="137"/>
      <c r="AU976" s="137"/>
      <c r="AV976" s="137"/>
      <c r="AW976" s="137"/>
      <c r="AX976" s="1"/>
      <c r="AY976" s="1"/>
      <c r="AZ976" s="1"/>
    </row>
    <row r="977" ht="31.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2"/>
      <c r="AF977" s="1"/>
      <c r="AG977" s="1"/>
      <c r="AH977" s="2"/>
      <c r="AI977" s="2"/>
      <c r="AJ977" s="136"/>
      <c r="AK977" s="137"/>
      <c r="AL977" s="137"/>
      <c r="AM977" s="137"/>
      <c r="AN977" s="137"/>
      <c r="AO977" s="137"/>
      <c r="AP977" s="137"/>
      <c r="AQ977" s="137"/>
      <c r="AR977" s="137"/>
      <c r="AS977" s="137"/>
      <c r="AT977" s="137"/>
      <c r="AU977" s="137"/>
      <c r="AV977" s="137"/>
      <c r="AW977" s="137"/>
      <c r="AX977" s="1"/>
      <c r="AY977" s="1"/>
      <c r="AZ977" s="1"/>
    </row>
    <row r="978" ht="31.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2"/>
      <c r="AF978" s="1"/>
      <c r="AG978" s="1"/>
      <c r="AH978" s="2"/>
      <c r="AI978" s="2"/>
      <c r="AJ978" s="136"/>
      <c r="AK978" s="137"/>
      <c r="AL978" s="137"/>
      <c r="AM978" s="137"/>
      <c r="AN978" s="137"/>
      <c r="AO978" s="137"/>
      <c r="AP978" s="137"/>
      <c r="AQ978" s="137"/>
      <c r="AR978" s="137"/>
      <c r="AS978" s="137"/>
      <c r="AT978" s="137"/>
      <c r="AU978" s="137"/>
      <c r="AV978" s="137"/>
      <c r="AW978" s="137"/>
      <c r="AX978" s="1"/>
      <c r="AY978" s="1"/>
      <c r="AZ978" s="1"/>
    </row>
    <row r="979" ht="31.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2"/>
      <c r="AF979" s="1"/>
      <c r="AG979" s="1"/>
      <c r="AH979" s="2"/>
      <c r="AI979" s="2"/>
      <c r="AJ979" s="136"/>
      <c r="AK979" s="137"/>
      <c r="AL979" s="137"/>
      <c r="AM979" s="137"/>
      <c r="AN979" s="137"/>
      <c r="AO979" s="137"/>
      <c r="AP979" s="137"/>
      <c r="AQ979" s="137"/>
      <c r="AR979" s="137"/>
      <c r="AS979" s="137"/>
      <c r="AT979" s="137"/>
      <c r="AU979" s="137"/>
      <c r="AV979" s="137"/>
      <c r="AW979" s="137"/>
      <c r="AX979" s="1"/>
      <c r="AY979" s="1"/>
      <c r="AZ979" s="1"/>
    </row>
    <row r="980" ht="31.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2"/>
      <c r="AF980" s="1"/>
      <c r="AG980" s="1"/>
      <c r="AH980" s="2"/>
      <c r="AI980" s="2"/>
      <c r="AJ980" s="136"/>
      <c r="AK980" s="137"/>
      <c r="AL980" s="137"/>
      <c r="AM980" s="137"/>
      <c r="AN980" s="137"/>
      <c r="AO980" s="137"/>
      <c r="AP980" s="137"/>
      <c r="AQ980" s="137"/>
      <c r="AR980" s="137"/>
      <c r="AS980" s="137"/>
      <c r="AT980" s="137"/>
      <c r="AU980" s="137"/>
      <c r="AV980" s="137"/>
      <c r="AW980" s="137"/>
      <c r="AX980" s="1"/>
      <c r="AY980" s="1"/>
      <c r="AZ980" s="1"/>
    </row>
    <row r="981" ht="31.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2"/>
      <c r="AF981" s="1"/>
      <c r="AG981" s="1"/>
      <c r="AH981" s="2"/>
      <c r="AI981" s="2"/>
      <c r="AJ981" s="136"/>
      <c r="AK981" s="137"/>
      <c r="AL981" s="137"/>
      <c r="AM981" s="137"/>
      <c r="AN981" s="137"/>
      <c r="AO981" s="137"/>
      <c r="AP981" s="137"/>
      <c r="AQ981" s="137"/>
      <c r="AR981" s="137"/>
      <c r="AS981" s="137"/>
      <c r="AT981" s="137"/>
      <c r="AU981" s="137"/>
      <c r="AV981" s="137"/>
      <c r="AW981" s="137"/>
      <c r="AX981" s="1"/>
      <c r="AY981" s="1"/>
      <c r="AZ981" s="1"/>
    </row>
    <row r="982" ht="31.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2"/>
      <c r="AF982" s="1"/>
      <c r="AG982" s="1"/>
      <c r="AH982" s="2"/>
      <c r="AI982" s="2"/>
      <c r="AJ982" s="136"/>
      <c r="AK982" s="137"/>
      <c r="AL982" s="137"/>
      <c r="AM982" s="137"/>
      <c r="AN982" s="137"/>
      <c r="AO982" s="137"/>
      <c r="AP982" s="137"/>
      <c r="AQ982" s="137"/>
      <c r="AR982" s="137"/>
      <c r="AS982" s="137"/>
      <c r="AT982" s="137"/>
      <c r="AU982" s="137"/>
      <c r="AV982" s="137"/>
      <c r="AW982" s="137"/>
      <c r="AX982" s="1"/>
      <c r="AY982" s="1"/>
      <c r="AZ982" s="1"/>
    </row>
    <row r="983" ht="31.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2"/>
      <c r="AF983" s="1"/>
      <c r="AG983" s="1"/>
      <c r="AH983" s="2"/>
      <c r="AI983" s="2"/>
      <c r="AJ983" s="136"/>
      <c r="AK983" s="137"/>
      <c r="AL983" s="137"/>
      <c r="AM983" s="137"/>
      <c r="AN983" s="137"/>
      <c r="AO983" s="137"/>
      <c r="AP983" s="137"/>
      <c r="AQ983" s="137"/>
      <c r="AR983" s="137"/>
      <c r="AS983" s="137"/>
      <c r="AT983" s="137"/>
      <c r="AU983" s="137"/>
      <c r="AV983" s="137"/>
      <c r="AW983" s="137"/>
      <c r="AX983" s="1"/>
      <c r="AY983" s="1"/>
      <c r="AZ983" s="1"/>
    </row>
    <row r="984" ht="31.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2"/>
      <c r="AF984" s="1"/>
      <c r="AG984" s="1"/>
      <c r="AH984" s="2"/>
      <c r="AI984" s="2"/>
      <c r="AJ984" s="136"/>
      <c r="AK984" s="137"/>
      <c r="AL984" s="137"/>
      <c r="AM984" s="137"/>
      <c r="AN984" s="137"/>
      <c r="AO984" s="137"/>
      <c r="AP984" s="137"/>
      <c r="AQ984" s="137"/>
      <c r="AR984" s="137"/>
      <c r="AS984" s="137"/>
      <c r="AT984" s="137"/>
      <c r="AU984" s="137"/>
      <c r="AV984" s="137"/>
      <c r="AW984" s="137"/>
      <c r="AX984" s="1"/>
      <c r="AY984" s="1"/>
      <c r="AZ984" s="1"/>
    </row>
    <row r="985" ht="31.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2"/>
      <c r="AF985" s="1"/>
      <c r="AG985" s="1"/>
      <c r="AH985" s="2"/>
      <c r="AI985" s="2"/>
      <c r="AJ985" s="136"/>
      <c r="AK985" s="137"/>
      <c r="AL985" s="137"/>
      <c r="AM985" s="137"/>
      <c r="AN985" s="137"/>
      <c r="AO985" s="137"/>
      <c r="AP985" s="137"/>
      <c r="AQ985" s="137"/>
      <c r="AR985" s="137"/>
      <c r="AS985" s="137"/>
      <c r="AT985" s="137"/>
      <c r="AU985" s="137"/>
      <c r="AV985" s="137"/>
      <c r="AW985" s="137"/>
      <c r="AX985" s="1"/>
      <c r="AY985" s="1"/>
      <c r="AZ985" s="1"/>
    </row>
    <row r="986" ht="31.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2"/>
      <c r="AF986" s="1"/>
      <c r="AG986" s="1"/>
      <c r="AH986" s="2"/>
      <c r="AI986" s="2"/>
      <c r="AJ986" s="136"/>
      <c r="AK986" s="137"/>
      <c r="AL986" s="137"/>
      <c r="AM986" s="137"/>
      <c r="AN986" s="137"/>
      <c r="AO986" s="137"/>
      <c r="AP986" s="137"/>
      <c r="AQ986" s="137"/>
      <c r="AR986" s="137"/>
      <c r="AS986" s="137"/>
      <c r="AT986" s="137"/>
      <c r="AU986" s="137"/>
      <c r="AV986" s="137"/>
      <c r="AW986" s="137"/>
      <c r="AX986" s="1"/>
      <c r="AY986" s="1"/>
      <c r="AZ986" s="1"/>
    </row>
    <row r="987" ht="31.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2"/>
      <c r="AF987" s="1"/>
      <c r="AG987" s="1"/>
      <c r="AH987" s="2"/>
      <c r="AI987" s="2"/>
      <c r="AJ987" s="136"/>
      <c r="AK987" s="137"/>
      <c r="AL987" s="137"/>
      <c r="AM987" s="137"/>
      <c r="AN987" s="137"/>
      <c r="AO987" s="137"/>
      <c r="AP987" s="137"/>
      <c r="AQ987" s="137"/>
      <c r="AR987" s="137"/>
      <c r="AS987" s="137"/>
      <c r="AT987" s="137"/>
      <c r="AU987" s="137"/>
      <c r="AV987" s="137"/>
      <c r="AW987" s="137"/>
      <c r="AX987" s="1"/>
      <c r="AY987" s="1"/>
      <c r="AZ987" s="1"/>
    </row>
    <row r="988" ht="31.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2"/>
      <c r="AF988" s="1"/>
      <c r="AG988" s="1"/>
      <c r="AH988" s="2"/>
      <c r="AI988" s="2"/>
      <c r="AJ988" s="136"/>
      <c r="AK988" s="137"/>
      <c r="AL988" s="137"/>
      <c r="AM988" s="137"/>
      <c r="AN988" s="137"/>
      <c r="AO988" s="137"/>
      <c r="AP988" s="137"/>
      <c r="AQ988" s="137"/>
      <c r="AR988" s="137"/>
      <c r="AS988" s="137"/>
      <c r="AT988" s="137"/>
      <c r="AU988" s="137"/>
      <c r="AV988" s="137"/>
      <c r="AW988" s="137"/>
      <c r="AX988" s="1"/>
      <c r="AY988" s="1"/>
      <c r="AZ988" s="1"/>
    </row>
    <row r="989" ht="31.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2"/>
      <c r="AF989" s="1"/>
      <c r="AG989" s="1"/>
      <c r="AH989" s="2"/>
      <c r="AI989" s="2"/>
      <c r="AJ989" s="136"/>
      <c r="AK989" s="137"/>
      <c r="AL989" s="137"/>
      <c r="AM989" s="137"/>
      <c r="AN989" s="137"/>
      <c r="AO989" s="137"/>
      <c r="AP989" s="137"/>
      <c r="AQ989" s="137"/>
      <c r="AR989" s="137"/>
      <c r="AS989" s="137"/>
      <c r="AT989" s="137"/>
      <c r="AU989" s="137"/>
      <c r="AV989" s="137"/>
      <c r="AW989" s="137"/>
      <c r="AX989" s="1"/>
      <c r="AY989" s="1"/>
      <c r="AZ989" s="1"/>
    </row>
    <row r="990" ht="31.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2"/>
      <c r="AF990" s="1"/>
      <c r="AG990" s="1"/>
      <c r="AH990" s="2"/>
      <c r="AI990" s="2"/>
      <c r="AJ990" s="136"/>
      <c r="AK990" s="137"/>
      <c r="AL990" s="137"/>
      <c r="AM990" s="137"/>
      <c r="AN990" s="137"/>
      <c r="AO990" s="137"/>
      <c r="AP990" s="137"/>
      <c r="AQ990" s="137"/>
      <c r="AR990" s="137"/>
      <c r="AS990" s="137"/>
      <c r="AT990" s="137"/>
      <c r="AU990" s="137"/>
      <c r="AV990" s="137"/>
      <c r="AW990" s="137"/>
      <c r="AX990" s="1"/>
      <c r="AY990" s="1"/>
      <c r="AZ990" s="1"/>
    </row>
    <row r="991" ht="31.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2"/>
      <c r="AF991" s="1"/>
      <c r="AG991" s="1"/>
      <c r="AH991" s="2"/>
      <c r="AI991" s="2"/>
      <c r="AJ991" s="136"/>
      <c r="AK991" s="137"/>
      <c r="AL991" s="137"/>
      <c r="AM991" s="137"/>
      <c r="AN991" s="137"/>
      <c r="AO991" s="137"/>
      <c r="AP991" s="137"/>
      <c r="AQ991" s="137"/>
      <c r="AR991" s="137"/>
      <c r="AS991" s="137"/>
      <c r="AT991" s="137"/>
      <c r="AU991" s="137"/>
      <c r="AV991" s="137"/>
      <c r="AW991" s="137"/>
      <c r="AX991" s="1"/>
      <c r="AY991" s="1"/>
      <c r="AZ991" s="1"/>
    </row>
    <row r="992" ht="31.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2"/>
      <c r="AF992" s="1"/>
      <c r="AG992" s="1"/>
      <c r="AH992" s="2"/>
      <c r="AI992" s="2"/>
      <c r="AJ992" s="136"/>
      <c r="AK992" s="137"/>
      <c r="AL992" s="137"/>
      <c r="AM992" s="137"/>
      <c r="AN992" s="137"/>
      <c r="AO992" s="137"/>
      <c r="AP992" s="137"/>
      <c r="AQ992" s="137"/>
      <c r="AR992" s="137"/>
      <c r="AS992" s="137"/>
      <c r="AT992" s="137"/>
      <c r="AU992" s="137"/>
      <c r="AV992" s="137"/>
      <c r="AW992" s="137"/>
      <c r="AX992" s="1"/>
      <c r="AY992" s="1"/>
      <c r="AZ992" s="1"/>
    </row>
    <row r="993" ht="31.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2"/>
      <c r="AF993" s="1"/>
      <c r="AG993" s="1"/>
      <c r="AH993" s="2"/>
      <c r="AI993" s="2"/>
      <c r="AJ993" s="136"/>
      <c r="AK993" s="137"/>
      <c r="AL993" s="137"/>
      <c r="AM993" s="137"/>
      <c r="AN993" s="137"/>
      <c r="AO993" s="137"/>
      <c r="AP993" s="137"/>
      <c r="AQ993" s="137"/>
      <c r="AR993" s="137"/>
      <c r="AS993" s="137"/>
      <c r="AT993" s="137"/>
      <c r="AU993" s="137"/>
      <c r="AV993" s="137"/>
      <c r="AW993" s="137"/>
      <c r="AX993" s="1"/>
      <c r="AY993" s="1"/>
      <c r="AZ993" s="1"/>
    </row>
    <row r="994" ht="31.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2"/>
      <c r="AF994" s="1"/>
      <c r="AG994" s="1"/>
      <c r="AH994" s="2"/>
      <c r="AI994" s="2"/>
      <c r="AJ994" s="136"/>
      <c r="AK994" s="137"/>
      <c r="AL994" s="137"/>
      <c r="AM994" s="137"/>
      <c r="AN994" s="137"/>
      <c r="AO994" s="137"/>
      <c r="AP994" s="137"/>
      <c r="AQ994" s="137"/>
      <c r="AR994" s="137"/>
      <c r="AS994" s="137"/>
      <c r="AT994" s="137"/>
      <c r="AU994" s="137"/>
      <c r="AV994" s="137"/>
      <c r="AW994" s="137"/>
      <c r="AX994" s="1"/>
      <c r="AY994" s="1"/>
      <c r="AZ994" s="1"/>
    </row>
    <row r="995" ht="31.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2"/>
      <c r="AF995" s="1"/>
      <c r="AG995" s="1"/>
      <c r="AH995" s="2"/>
      <c r="AI995" s="2"/>
      <c r="AJ995" s="136"/>
      <c r="AK995" s="137"/>
      <c r="AL995" s="137"/>
      <c r="AM995" s="137"/>
      <c r="AN995" s="137"/>
      <c r="AO995" s="137"/>
      <c r="AP995" s="137"/>
      <c r="AQ995" s="137"/>
      <c r="AR995" s="137"/>
      <c r="AS995" s="137"/>
      <c r="AT995" s="137"/>
      <c r="AU995" s="137"/>
      <c r="AV995" s="137"/>
      <c r="AW995" s="137"/>
      <c r="AX995" s="1"/>
      <c r="AY995" s="1"/>
      <c r="AZ995" s="1"/>
    </row>
    <row r="996" ht="31.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2"/>
      <c r="AF996" s="1"/>
      <c r="AG996" s="1"/>
      <c r="AH996" s="2"/>
      <c r="AI996" s="2"/>
      <c r="AJ996" s="136"/>
      <c r="AK996" s="137"/>
      <c r="AL996" s="137"/>
      <c r="AM996" s="137"/>
      <c r="AN996" s="137"/>
      <c r="AO996" s="137"/>
      <c r="AP996" s="137"/>
      <c r="AQ996" s="137"/>
      <c r="AR996" s="137"/>
      <c r="AS996" s="137"/>
      <c r="AT996" s="137"/>
      <c r="AU996" s="137"/>
      <c r="AV996" s="137"/>
      <c r="AW996" s="137"/>
      <c r="AX996" s="1"/>
      <c r="AY996" s="1"/>
      <c r="AZ996" s="1"/>
    </row>
    <row r="997" ht="31.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2"/>
      <c r="AF997" s="1"/>
      <c r="AG997" s="1"/>
      <c r="AH997" s="2"/>
      <c r="AI997" s="2"/>
      <c r="AJ997" s="136"/>
      <c r="AK997" s="137"/>
      <c r="AL997" s="137"/>
      <c r="AM997" s="137"/>
      <c r="AN997" s="137"/>
      <c r="AO997" s="137"/>
      <c r="AP997" s="137"/>
      <c r="AQ997" s="137"/>
      <c r="AR997" s="137"/>
      <c r="AS997" s="137"/>
      <c r="AT997" s="137"/>
      <c r="AU997" s="137"/>
      <c r="AV997" s="137"/>
      <c r="AW997" s="137"/>
      <c r="AX997" s="1"/>
      <c r="AY997" s="1"/>
      <c r="AZ997" s="1"/>
    </row>
    <row r="998" ht="31.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2"/>
      <c r="AF998" s="1"/>
      <c r="AG998" s="1"/>
      <c r="AH998" s="2"/>
      <c r="AI998" s="2"/>
      <c r="AJ998" s="136"/>
      <c r="AK998" s="137"/>
      <c r="AL998" s="137"/>
      <c r="AM998" s="137"/>
      <c r="AN998" s="137"/>
      <c r="AO998" s="137"/>
      <c r="AP998" s="137"/>
      <c r="AQ998" s="137"/>
      <c r="AR998" s="137"/>
      <c r="AS998" s="137"/>
      <c r="AT998" s="137"/>
      <c r="AU998" s="137"/>
      <c r="AV998" s="137"/>
      <c r="AW998" s="137"/>
      <c r="AX998" s="1"/>
      <c r="AY998" s="1"/>
      <c r="AZ998" s="1"/>
    </row>
    <row r="999" ht="31.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2"/>
      <c r="AF999" s="1"/>
      <c r="AG999" s="1"/>
      <c r="AH999" s="2"/>
      <c r="AI999" s="2"/>
      <c r="AJ999" s="136"/>
      <c r="AK999" s="137"/>
      <c r="AL999" s="137"/>
      <c r="AM999" s="137"/>
      <c r="AN999" s="137"/>
      <c r="AO999" s="137"/>
      <c r="AP999" s="137"/>
      <c r="AQ999" s="137"/>
      <c r="AR999" s="137"/>
      <c r="AS999" s="137"/>
      <c r="AT999" s="137"/>
      <c r="AU999" s="137"/>
      <c r="AV999" s="137"/>
      <c r="AW999" s="137"/>
      <c r="AX999" s="1"/>
      <c r="AY999" s="1"/>
      <c r="AZ999" s="1"/>
    </row>
    <row r="1000" ht="31.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2"/>
      <c r="AF1000" s="1"/>
      <c r="AG1000" s="1"/>
      <c r="AH1000" s="2"/>
      <c r="AI1000" s="2"/>
      <c r="AJ1000" s="136"/>
      <c r="AK1000" s="137"/>
      <c r="AL1000" s="137"/>
      <c r="AM1000" s="137"/>
      <c r="AN1000" s="137"/>
      <c r="AO1000" s="137"/>
      <c r="AP1000" s="137"/>
      <c r="AQ1000" s="137"/>
      <c r="AR1000" s="137"/>
      <c r="AS1000" s="137"/>
      <c r="AT1000" s="137"/>
      <c r="AU1000" s="137"/>
      <c r="AV1000" s="137"/>
      <c r="AW1000" s="137"/>
      <c r="AX1000" s="1"/>
      <c r="AY1000" s="1"/>
      <c r="AZ1000" s="1"/>
    </row>
  </sheetData>
  <mergeCells count="1143">
    <mergeCell ref="X224:Y224"/>
    <mergeCell ref="Z224:AA224"/>
    <mergeCell ref="AB224:AC224"/>
    <mergeCell ref="E224:F224"/>
    <mergeCell ref="G224:H224"/>
    <mergeCell ref="I224:J224"/>
    <mergeCell ref="K224:L224"/>
    <mergeCell ref="M224:N224"/>
    <mergeCell ref="T224:U224"/>
    <mergeCell ref="V224:W224"/>
    <mergeCell ref="X225:Y225"/>
    <mergeCell ref="Z225:AA225"/>
    <mergeCell ref="AB225:AC225"/>
    <mergeCell ref="E225:F225"/>
    <mergeCell ref="G225:H225"/>
    <mergeCell ref="I225:J225"/>
    <mergeCell ref="K225:L225"/>
    <mergeCell ref="M225:N225"/>
    <mergeCell ref="T225:U225"/>
    <mergeCell ref="V225:W225"/>
    <mergeCell ref="X226:Y226"/>
    <mergeCell ref="Z226:AA226"/>
    <mergeCell ref="AB226:AC226"/>
    <mergeCell ref="E226:F226"/>
    <mergeCell ref="G226:H226"/>
    <mergeCell ref="I226:J226"/>
    <mergeCell ref="K226:L226"/>
    <mergeCell ref="M226:N226"/>
    <mergeCell ref="T226:U226"/>
    <mergeCell ref="V226:W226"/>
    <mergeCell ref="X227:Y227"/>
    <mergeCell ref="Z227:AA227"/>
    <mergeCell ref="AB227:AC227"/>
    <mergeCell ref="E227:F227"/>
    <mergeCell ref="G227:H227"/>
    <mergeCell ref="I227:J227"/>
    <mergeCell ref="K227:L227"/>
    <mergeCell ref="M227:N227"/>
    <mergeCell ref="T227:U227"/>
    <mergeCell ref="V227:W227"/>
    <mergeCell ref="X228:Y228"/>
    <mergeCell ref="Z228:AA228"/>
    <mergeCell ref="AB228:AC228"/>
    <mergeCell ref="E228:F228"/>
    <mergeCell ref="G228:H228"/>
    <mergeCell ref="I228:J228"/>
    <mergeCell ref="K228:L228"/>
    <mergeCell ref="M228:N228"/>
    <mergeCell ref="T228:U228"/>
    <mergeCell ref="V228:W228"/>
    <mergeCell ref="X229:Y229"/>
    <mergeCell ref="Z229:AA229"/>
    <mergeCell ref="AB229:AC229"/>
    <mergeCell ref="E229:F229"/>
    <mergeCell ref="G229:H229"/>
    <mergeCell ref="I229:J229"/>
    <mergeCell ref="K229:L229"/>
    <mergeCell ref="M229:N229"/>
    <mergeCell ref="T229:U229"/>
    <mergeCell ref="V229:W229"/>
    <mergeCell ref="X230:Y230"/>
    <mergeCell ref="Z230:AA230"/>
    <mergeCell ref="AB230:AC230"/>
    <mergeCell ref="E230:F230"/>
    <mergeCell ref="G230:H230"/>
    <mergeCell ref="I230:J230"/>
    <mergeCell ref="K230:L230"/>
    <mergeCell ref="M230:N230"/>
    <mergeCell ref="T230:U230"/>
    <mergeCell ref="V230:W230"/>
    <mergeCell ref="X231:Y231"/>
    <mergeCell ref="Z231:AA231"/>
    <mergeCell ref="AB231:AC231"/>
    <mergeCell ref="E231:F231"/>
    <mergeCell ref="G231:H231"/>
    <mergeCell ref="I231:J231"/>
    <mergeCell ref="K231:L231"/>
    <mergeCell ref="M231:N231"/>
    <mergeCell ref="T231:U231"/>
    <mergeCell ref="V231:W231"/>
    <mergeCell ref="X232:Y232"/>
    <mergeCell ref="Z232:AA232"/>
    <mergeCell ref="AB232:AC232"/>
    <mergeCell ref="E232:F232"/>
    <mergeCell ref="G232:H232"/>
    <mergeCell ref="I232:J232"/>
    <mergeCell ref="K232:L232"/>
    <mergeCell ref="M232:N232"/>
    <mergeCell ref="T232:U232"/>
    <mergeCell ref="V232:W232"/>
    <mergeCell ref="X233:Y233"/>
    <mergeCell ref="Z233:AA233"/>
    <mergeCell ref="AB233:AC233"/>
    <mergeCell ref="E233:F233"/>
    <mergeCell ref="G233:H233"/>
    <mergeCell ref="I233:J233"/>
    <mergeCell ref="K233:L233"/>
    <mergeCell ref="M233:N233"/>
    <mergeCell ref="T233:U233"/>
    <mergeCell ref="V233:W233"/>
    <mergeCell ref="X234:Y234"/>
    <mergeCell ref="Z234:AA234"/>
    <mergeCell ref="AB234:AC234"/>
    <mergeCell ref="E234:F234"/>
    <mergeCell ref="G234:H234"/>
    <mergeCell ref="I234:J234"/>
    <mergeCell ref="K234:L234"/>
    <mergeCell ref="M234:N234"/>
    <mergeCell ref="T234:U234"/>
    <mergeCell ref="V234:W234"/>
    <mergeCell ref="X235:Y235"/>
    <mergeCell ref="Z235:AA235"/>
    <mergeCell ref="AB235:AC235"/>
    <mergeCell ref="E235:F235"/>
    <mergeCell ref="G235:H235"/>
    <mergeCell ref="I235:J235"/>
    <mergeCell ref="K235:L235"/>
    <mergeCell ref="M235:N235"/>
    <mergeCell ref="T235:U235"/>
    <mergeCell ref="V235:W235"/>
    <mergeCell ref="X236:Y236"/>
    <mergeCell ref="Z236:AA236"/>
    <mergeCell ref="AB236:AC236"/>
    <mergeCell ref="E236:F236"/>
    <mergeCell ref="G236:H236"/>
    <mergeCell ref="I236:J236"/>
    <mergeCell ref="K236:L236"/>
    <mergeCell ref="M236:N236"/>
    <mergeCell ref="T236:U236"/>
    <mergeCell ref="V236:W236"/>
    <mergeCell ref="X237:Y237"/>
    <mergeCell ref="Z237:AA237"/>
    <mergeCell ref="AB237:AC237"/>
    <mergeCell ref="E237:F237"/>
    <mergeCell ref="G237:H237"/>
    <mergeCell ref="I237:J237"/>
    <mergeCell ref="K237:L237"/>
    <mergeCell ref="M237:N237"/>
    <mergeCell ref="T237:U237"/>
    <mergeCell ref="V237:W237"/>
    <mergeCell ref="X238:Y238"/>
    <mergeCell ref="Z238:AA238"/>
    <mergeCell ref="AB238:AC238"/>
    <mergeCell ref="E238:F238"/>
    <mergeCell ref="G238:H238"/>
    <mergeCell ref="I238:J238"/>
    <mergeCell ref="K238:L238"/>
    <mergeCell ref="M238:N238"/>
    <mergeCell ref="T238:U238"/>
    <mergeCell ref="V238:W238"/>
    <mergeCell ref="X239:Y239"/>
    <mergeCell ref="Z239:AA239"/>
    <mergeCell ref="AB239:AC239"/>
    <mergeCell ref="E239:F239"/>
    <mergeCell ref="G239:H239"/>
    <mergeCell ref="I239:J239"/>
    <mergeCell ref="K239:L239"/>
    <mergeCell ref="M239:N239"/>
    <mergeCell ref="T239:U239"/>
    <mergeCell ref="V239:W239"/>
    <mergeCell ref="X240:Y240"/>
    <mergeCell ref="Z240:AA240"/>
    <mergeCell ref="AB240:AC240"/>
    <mergeCell ref="E240:F240"/>
    <mergeCell ref="G240:H240"/>
    <mergeCell ref="I240:J240"/>
    <mergeCell ref="K240:L240"/>
    <mergeCell ref="M240:N240"/>
    <mergeCell ref="T240:U240"/>
    <mergeCell ref="V240:W240"/>
    <mergeCell ref="X241:Y241"/>
    <mergeCell ref="Z241:AA241"/>
    <mergeCell ref="AB241:AC241"/>
    <mergeCell ref="E241:F241"/>
    <mergeCell ref="G241:H241"/>
    <mergeCell ref="I241:J241"/>
    <mergeCell ref="K241:L241"/>
    <mergeCell ref="M241:N241"/>
    <mergeCell ref="T241:U241"/>
    <mergeCell ref="V241:W241"/>
    <mergeCell ref="X242:Y242"/>
    <mergeCell ref="Z242:AA242"/>
    <mergeCell ref="AB242:AC242"/>
    <mergeCell ref="E242:F242"/>
    <mergeCell ref="G242:H242"/>
    <mergeCell ref="I242:J242"/>
    <mergeCell ref="K242:L242"/>
    <mergeCell ref="M242:N242"/>
    <mergeCell ref="T242:U242"/>
    <mergeCell ref="V242:W242"/>
    <mergeCell ref="X243:Y243"/>
    <mergeCell ref="Z243:AA243"/>
    <mergeCell ref="AB243:AC243"/>
    <mergeCell ref="E243:F243"/>
    <mergeCell ref="G243:H243"/>
    <mergeCell ref="I243:J243"/>
    <mergeCell ref="K243:L243"/>
    <mergeCell ref="M243:N243"/>
    <mergeCell ref="T243:U243"/>
    <mergeCell ref="V243:W243"/>
    <mergeCell ref="X244:Y244"/>
    <mergeCell ref="Z244:AA244"/>
    <mergeCell ref="AB244:AC244"/>
    <mergeCell ref="E244:F244"/>
    <mergeCell ref="G244:H244"/>
    <mergeCell ref="I244:J244"/>
    <mergeCell ref="K244:L244"/>
    <mergeCell ref="M244:N244"/>
    <mergeCell ref="T244:U244"/>
    <mergeCell ref="V244:W244"/>
    <mergeCell ref="B252:AF252"/>
    <mergeCell ref="AA275:AB275"/>
    <mergeCell ref="AC275:AD275"/>
    <mergeCell ref="F273:Z273"/>
    <mergeCell ref="AA273:AB273"/>
    <mergeCell ref="AC273:AD273"/>
    <mergeCell ref="F274:Z274"/>
    <mergeCell ref="AA274:AB274"/>
    <mergeCell ref="AC274:AD274"/>
    <mergeCell ref="F275:Z275"/>
    <mergeCell ref="V249:W249"/>
    <mergeCell ref="F258:Z258"/>
    <mergeCell ref="AA258:AB258"/>
    <mergeCell ref="AC258:AD258"/>
    <mergeCell ref="F259:Z259"/>
    <mergeCell ref="AA259:AB259"/>
    <mergeCell ref="AC259:AD259"/>
    <mergeCell ref="AA262:AB262"/>
    <mergeCell ref="AC262:AD262"/>
    <mergeCell ref="F260:Z260"/>
    <mergeCell ref="AA260:AB260"/>
    <mergeCell ref="AC260:AD260"/>
    <mergeCell ref="F261:Z261"/>
    <mergeCell ref="AA261:AB261"/>
    <mergeCell ref="AC261:AD261"/>
    <mergeCell ref="F262:Z262"/>
    <mergeCell ref="AA265:AB265"/>
    <mergeCell ref="AC265:AD265"/>
    <mergeCell ref="F263:Z263"/>
    <mergeCell ref="AA263:AB263"/>
    <mergeCell ref="AC263:AD263"/>
    <mergeCell ref="F264:Z264"/>
    <mergeCell ref="AA264:AB264"/>
    <mergeCell ref="AC264:AD264"/>
    <mergeCell ref="F265:Z265"/>
    <mergeCell ref="E249:F249"/>
    <mergeCell ref="G249:H249"/>
    <mergeCell ref="I249:J249"/>
    <mergeCell ref="K249:L249"/>
    <mergeCell ref="M249:N249"/>
    <mergeCell ref="T249:U249"/>
    <mergeCell ref="D258:D268"/>
    <mergeCell ref="AA278:AB278"/>
    <mergeCell ref="AC278:AD278"/>
    <mergeCell ref="F279:Z279"/>
    <mergeCell ref="AA279:AB279"/>
    <mergeCell ref="AA283:AB283"/>
    <mergeCell ref="AC283:AD283"/>
    <mergeCell ref="F284:Z284"/>
    <mergeCell ref="AA284:AB284"/>
    <mergeCell ref="F283:Z283"/>
    <mergeCell ref="F285:Z285"/>
    <mergeCell ref="AA285:AB285"/>
    <mergeCell ref="AC285:AD285"/>
    <mergeCell ref="F286:Z286"/>
    <mergeCell ref="AA286:AB286"/>
    <mergeCell ref="AC286:AD286"/>
    <mergeCell ref="F287:Z287"/>
    <mergeCell ref="D270:D274"/>
    <mergeCell ref="D275:D279"/>
    <mergeCell ref="F276:Z276"/>
    <mergeCell ref="AA276:AB276"/>
    <mergeCell ref="AC276:AD276"/>
    <mergeCell ref="AA277:AB277"/>
    <mergeCell ref="AC277:AD277"/>
    <mergeCell ref="AC279:AD279"/>
    <mergeCell ref="AA287:AB287"/>
    <mergeCell ref="AC287:AD287"/>
    <mergeCell ref="F288:Z288"/>
    <mergeCell ref="AA288:AB288"/>
    <mergeCell ref="AC288:AD288"/>
    <mergeCell ref="F289:Z289"/>
    <mergeCell ref="AA289:AB289"/>
    <mergeCell ref="AC289:AD289"/>
    <mergeCell ref="F290:Z290"/>
    <mergeCell ref="AA290:AB290"/>
    <mergeCell ref="AC290:AD290"/>
    <mergeCell ref="F291:Z291"/>
    <mergeCell ref="AA291:AB291"/>
    <mergeCell ref="AC291:AD291"/>
    <mergeCell ref="AA295:AB295"/>
    <mergeCell ref="AC295:AD295"/>
    <mergeCell ref="F303:Z303"/>
    <mergeCell ref="AA303:AB303"/>
    <mergeCell ref="AC303:AD303"/>
    <mergeCell ref="D305:Q305"/>
    <mergeCell ref="B306:AF306"/>
    <mergeCell ref="F298:Z298"/>
    <mergeCell ref="AA298:AB298"/>
    <mergeCell ref="D299:D303"/>
    <mergeCell ref="F299:Z299"/>
    <mergeCell ref="AA299:AB299"/>
    <mergeCell ref="F300:Z300"/>
    <mergeCell ref="AA300:AB300"/>
    <mergeCell ref="F277:Z277"/>
    <mergeCell ref="F278:Z278"/>
    <mergeCell ref="D282:D292"/>
    <mergeCell ref="F282:Z282"/>
    <mergeCell ref="AA282:AB282"/>
    <mergeCell ref="AC282:AD282"/>
    <mergeCell ref="AC284:AD284"/>
    <mergeCell ref="AC292:AD292"/>
    <mergeCell ref="F296:Z296"/>
    <mergeCell ref="AA296:AB296"/>
    <mergeCell ref="F295:Z295"/>
    <mergeCell ref="F297:Z297"/>
    <mergeCell ref="AA297:AB297"/>
    <mergeCell ref="AC297:AD297"/>
    <mergeCell ref="AC299:AD299"/>
    <mergeCell ref="AC300:AD300"/>
    <mergeCell ref="F292:Z292"/>
    <mergeCell ref="AA292:AB292"/>
    <mergeCell ref="D294:D298"/>
    <mergeCell ref="F294:Z294"/>
    <mergeCell ref="AA294:AB294"/>
    <mergeCell ref="AC294:AD294"/>
    <mergeCell ref="AC296:AD296"/>
    <mergeCell ref="AC298:AD298"/>
    <mergeCell ref="F301:Z301"/>
    <mergeCell ref="AA301:AB301"/>
    <mergeCell ref="AC301:AD301"/>
    <mergeCell ref="F302:Z302"/>
    <mergeCell ref="AA302:AB302"/>
    <mergeCell ref="AC302:AD302"/>
    <mergeCell ref="X245:Y245"/>
    <mergeCell ref="Z245:AA245"/>
    <mergeCell ref="AB245:AC245"/>
    <mergeCell ref="E245:F245"/>
    <mergeCell ref="G245:H245"/>
    <mergeCell ref="I245:J245"/>
    <mergeCell ref="K245:L245"/>
    <mergeCell ref="M245:N245"/>
    <mergeCell ref="T245:U245"/>
    <mergeCell ref="V245:W245"/>
    <mergeCell ref="X246:Y246"/>
    <mergeCell ref="Z246:AA246"/>
    <mergeCell ref="AB246:AC246"/>
    <mergeCell ref="E246:F246"/>
    <mergeCell ref="G246:H246"/>
    <mergeCell ref="I246:J246"/>
    <mergeCell ref="K246:L246"/>
    <mergeCell ref="M246:N246"/>
    <mergeCell ref="T246:U246"/>
    <mergeCell ref="V246:W246"/>
    <mergeCell ref="X247:Y247"/>
    <mergeCell ref="Z247:AA247"/>
    <mergeCell ref="AB247:AC247"/>
    <mergeCell ref="E247:F247"/>
    <mergeCell ref="G247:H247"/>
    <mergeCell ref="I247:J247"/>
    <mergeCell ref="K247:L247"/>
    <mergeCell ref="M247:N247"/>
    <mergeCell ref="T247:U247"/>
    <mergeCell ref="V247:W247"/>
    <mergeCell ref="X248:Y248"/>
    <mergeCell ref="Z248:AA248"/>
    <mergeCell ref="AB248:AC248"/>
    <mergeCell ref="E248:F248"/>
    <mergeCell ref="G248:H248"/>
    <mergeCell ref="I248:J248"/>
    <mergeCell ref="K248:L248"/>
    <mergeCell ref="M248:N248"/>
    <mergeCell ref="T248:U248"/>
    <mergeCell ref="V248:W248"/>
    <mergeCell ref="K208:L208"/>
    <mergeCell ref="M208:N208"/>
    <mergeCell ref="E206:F206"/>
    <mergeCell ref="E207:F207"/>
    <mergeCell ref="G207:H207"/>
    <mergeCell ref="I207:J207"/>
    <mergeCell ref="K207:L207"/>
    <mergeCell ref="M207:N207"/>
    <mergeCell ref="E208:F208"/>
    <mergeCell ref="X209:Y209"/>
    <mergeCell ref="Z209:AA209"/>
    <mergeCell ref="AB209:AC209"/>
    <mergeCell ref="E209:F209"/>
    <mergeCell ref="G209:H209"/>
    <mergeCell ref="I209:J209"/>
    <mergeCell ref="K209:L209"/>
    <mergeCell ref="M209:N209"/>
    <mergeCell ref="T209:U209"/>
    <mergeCell ref="V209:W209"/>
    <mergeCell ref="X210:Y210"/>
    <mergeCell ref="Z210:AA210"/>
    <mergeCell ref="AB210:AC210"/>
    <mergeCell ref="E210:F210"/>
    <mergeCell ref="G210:H210"/>
    <mergeCell ref="I210:J210"/>
    <mergeCell ref="K210:L210"/>
    <mergeCell ref="M210:N210"/>
    <mergeCell ref="T210:U210"/>
    <mergeCell ref="V210:W210"/>
    <mergeCell ref="X249:Y249"/>
    <mergeCell ref="Z249:AA249"/>
    <mergeCell ref="AB249:AC249"/>
    <mergeCell ref="Q251:AC251"/>
    <mergeCell ref="AA268:AB268"/>
    <mergeCell ref="AC268:AD268"/>
    <mergeCell ref="F266:Z266"/>
    <mergeCell ref="AA266:AB266"/>
    <mergeCell ref="AC266:AD266"/>
    <mergeCell ref="F267:Z267"/>
    <mergeCell ref="AA267:AB267"/>
    <mergeCell ref="AC267:AD267"/>
    <mergeCell ref="F268:Z268"/>
    <mergeCell ref="AA272:AB272"/>
    <mergeCell ref="AC272:AD272"/>
    <mergeCell ref="F270:Z270"/>
    <mergeCell ref="AA270:AB270"/>
    <mergeCell ref="AC270:AD270"/>
    <mergeCell ref="F271:Z271"/>
    <mergeCell ref="AA271:AB271"/>
    <mergeCell ref="AC271:AD271"/>
    <mergeCell ref="F272:Z272"/>
    <mergeCell ref="P118:Q118"/>
    <mergeCell ref="R118:AC119"/>
    <mergeCell ref="P119:Q119"/>
    <mergeCell ref="Z120:AC120"/>
    <mergeCell ref="AD120:AF120"/>
    <mergeCell ref="C76:AD77"/>
    <mergeCell ref="C106:AE106"/>
    <mergeCell ref="C107:AE108"/>
    <mergeCell ref="C109:AE110"/>
    <mergeCell ref="B111:AF111"/>
    <mergeCell ref="B114:AF116"/>
    <mergeCell ref="AD118:AF119"/>
    <mergeCell ref="N119:O119"/>
    <mergeCell ref="N121:O121"/>
    <mergeCell ref="P121:Q121"/>
    <mergeCell ref="Z121:AC121"/>
    <mergeCell ref="AD121:AF121"/>
    <mergeCell ref="B118:C119"/>
    <mergeCell ref="L119:M119"/>
    <mergeCell ref="L120:M120"/>
    <mergeCell ref="N120:O120"/>
    <mergeCell ref="P120:Q120"/>
    <mergeCell ref="R120:U120"/>
    <mergeCell ref="R121:U121"/>
    <mergeCell ref="L121:M121"/>
    <mergeCell ref="L122:M122"/>
    <mergeCell ref="N122:O122"/>
    <mergeCell ref="P122:Q122"/>
    <mergeCell ref="R122:U122"/>
    <mergeCell ref="Z122:AC122"/>
    <mergeCell ref="AD122:AF122"/>
    <mergeCell ref="E124:K124"/>
    <mergeCell ref="E125:K125"/>
    <mergeCell ref="L125:M125"/>
    <mergeCell ref="N125:O125"/>
    <mergeCell ref="P125:Q125"/>
    <mergeCell ref="R125:U125"/>
    <mergeCell ref="Z125:AC125"/>
    <mergeCell ref="AD125:AF125"/>
    <mergeCell ref="Z140:AC140"/>
    <mergeCell ref="AD140:AF140"/>
    <mergeCell ref="B142:AF142"/>
    <mergeCell ref="D145:AD147"/>
    <mergeCell ref="R133:U133"/>
    <mergeCell ref="Z133:AC133"/>
    <mergeCell ref="AD133:AF133"/>
    <mergeCell ref="Z138:AC138"/>
    <mergeCell ref="AD138:AF138"/>
    <mergeCell ref="Z139:AC139"/>
    <mergeCell ref="AD139:AF139"/>
    <mergeCell ref="E126:K126"/>
    <mergeCell ref="E127:K127"/>
    <mergeCell ref="L127:M127"/>
    <mergeCell ref="N127:O127"/>
    <mergeCell ref="P127:Q127"/>
    <mergeCell ref="L128:M128"/>
    <mergeCell ref="N128:O128"/>
    <mergeCell ref="P128:Q128"/>
    <mergeCell ref="B120:C128"/>
    <mergeCell ref="B130:C135"/>
    <mergeCell ref="B137:C140"/>
    <mergeCell ref="D118:D119"/>
    <mergeCell ref="E118:K119"/>
    <mergeCell ref="E120:K120"/>
    <mergeCell ref="E121:K121"/>
    <mergeCell ref="E122:K122"/>
    <mergeCell ref="E123:K123"/>
    <mergeCell ref="E128:K128"/>
    <mergeCell ref="E130:K130"/>
    <mergeCell ref="L130:M130"/>
    <mergeCell ref="N130:O130"/>
    <mergeCell ref="P130:Q130"/>
    <mergeCell ref="L131:M131"/>
    <mergeCell ref="N131:O131"/>
    <mergeCell ref="P131:Q131"/>
    <mergeCell ref="N133:O133"/>
    <mergeCell ref="P133:Q133"/>
    <mergeCell ref="E131:K131"/>
    <mergeCell ref="E132:K132"/>
    <mergeCell ref="L132:M132"/>
    <mergeCell ref="N132:O132"/>
    <mergeCell ref="P132:Q132"/>
    <mergeCell ref="E133:K133"/>
    <mergeCell ref="L133:M133"/>
    <mergeCell ref="E139:K139"/>
    <mergeCell ref="E140:K140"/>
    <mergeCell ref="L140:M140"/>
    <mergeCell ref="N140:O140"/>
    <mergeCell ref="P140:Q140"/>
    <mergeCell ref="R140:U140"/>
    <mergeCell ref="N138:O138"/>
    <mergeCell ref="P138:Q138"/>
    <mergeCell ref="R138:U138"/>
    <mergeCell ref="L139:M139"/>
    <mergeCell ref="N139:O139"/>
    <mergeCell ref="P139:Q139"/>
    <mergeCell ref="R139:U139"/>
    <mergeCell ref="W160:X160"/>
    <mergeCell ref="Y160:Z160"/>
    <mergeCell ref="AA160:AB160"/>
    <mergeCell ref="AC160:AD160"/>
    <mergeCell ref="U158:V158"/>
    <mergeCell ref="U159:V159"/>
    <mergeCell ref="W159:X159"/>
    <mergeCell ref="Y159:Z159"/>
    <mergeCell ref="AA159:AB159"/>
    <mergeCell ref="AC159:AD159"/>
    <mergeCell ref="U160:V160"/>
    <mergeCell ref="U149:V149"/>
    <mergeCell ref="W149:X149"/>
    <mergeCell ref="Y149:Z149"/>
    <mergeCell ref="AA149:AB149"/>
    <mergeCell ref="AC149:AD149"/>
    <mergeCell ref="W150:X150"/>
    <mergeCell ref="AC150:AD150"/>
    <mergeCell ref="U150:V150"/>
    <mergeCell ref="U151:V151"/>
    <mergeCell ref="W151:X151"/>
    <mergeCell ref="Y151:Z151"/>
    <mergeCell ref="AA151:AB151"/>
    <mergeCell ref="AC151:AD151"/>
    <mergeCell ref="U152:V152"/>
    <mergeCell ref="Y154:Z154"/>
    <mergeCell ref="AA154:AB154"/>
    <mergeCell ref="U153:V153"/>
    <mergeCell ref="W153:X153"/>
    <mergeCell ref="Y153:Z153"/>
    <mergeCell ref="AA153:AB153"/>
    <mergeCell ref="AC153:AD153"/>
    <mergeCell ref="W154:X154"/>
    <mergeCell ref="AC154:AD154"/>
    <mergeCell ref="AA156:AB156"/>
    <mergeCell ref="AC156:AD156"/>
    <mergeCell ref="AA157:AB157"/>
    <mergeCell ref="AC157:AD157"/>
    <mergeCell ref="AA158:AB158"/>
    <mergeCell ref="AC158:AD158"/>
    <mergeCell ref="U154:V154"/>
    <mergeCell ref="U155:V155"/>
    <mergeCell ref="W155:X155"/>
    <mergeCell ref="Y155:Z155"/>
    <mergeCell ref="AA155:AB155"/>
    <mergeCell ref="AC155:AD155"/>
    <mergeCell ref="U156:V156"/>
    <mergeCell ref="W156:X156"/>
    <mergeCell ref="Y156:Z156"/>
    <mergeCell ref="U157:V157"/>
    <mergeCell ref="W157:X157"/>
    <mergeCell ref="Y157:Z157"/>
    <mergeCell ref="W158:X158"/>
    <mergeCell ref="Y158:Z158"/>
    <mergeCell ref="P6:R7"/>
    <mergeCell ref="S6:AF7"/>
    <mergeCell ref="D7:K7"/>
    <mergeCell ref="P8:R9"/>
    <mergeCell ref="S8:AF9"/>
    <mergeCell ref="D9:K9"/>
    <mergeCell ref="S10:AF11"/>
    <mergeCell ref="V27:W27"/>
    <mergeCell ref="X27:Y27"/>
    <mergeCell ref="P10:R11"/>
    <mergeCell ref="K13:W14"/>
    <mergeCell ref="C15:AD15"/>
    <mergeCell ref="C16:AE22"/>
    <mergeCell ref="P27:Q27"/>
    <mergeCell ref="R27:S27"/>
    <mergeCell ref="T27:U27"/>
    <mergeCell ref="AA27:AB27"/>
    <mergeCell ref="C47:AE47"/>
    <mergeCell ref="C48:AE55"/>
    <mergeCell ref="C56:AD56"/>
    <mergeCell ref="C57:AE60"/>
    <mergeCell ref="B64:AF64"/>
    <mergeCell ref="AV67:AW67"/>
    <mergeCell ref="AJ68:AK69"/>
    <mergeCell ref="AV68:AW69"/>
    <mergeCell ref="Q69:R70"/>
    <mergeCell ref="S69:T70"/>
    <mergeCell ref="U69:V70"/>
    <mergeCell ref="W69:X70"/>
    <mergeCell ref="Q68:X68"/>
    <mergeCell ref="Y68:AD68"/>
    <mergeCell ref="Y69:Z70"/>
    <mergeCell ref="AA69:AB70"/>
    <mergeCell ref="AJ67:AK67"/>
    <mergeCell ref="G68:H70"/>
    <mergeCell ref="I68:J70"/>
    <mergeCell ref="K68:L70"/>
    <mergeCell ref="M68:N70"/>
    <mergeCell ref="O68:P70"/>
    <mergeCell ref="AC69:AD70"/>
    <mergeCell ref="Q71:R71"/>
    <mergeCell ref="S71:T71"/>
    <mergeCell ref="U71:V71"/>
    <mergeCell ref="W71:X71"/>
    <mergeCell ref="Y71:Z71"/>
    <mergeCell ref="AA71:AB71"/>
    <mergeCell ref="AC71:AD71"/>
    <mergeCell ref="C68:F70"/>
    <mergeCell ref="D71:F71"/>
    <mergeCell ref="G71:H71"/>
    <mergeCell ref="I71:J71"/>
    <mergeCell ref="K71:L71"/>
    <mergeCell ref="M71:N71"/>
    <mergeCell ref="O71:P71"/>
    <mergeCell ref="S72:T72"/>
    <mergeCell ref="U72:V72"/>
    <mergeCell ref="W72:X72"/>
    <mergeCell ref="Y72:Z72"/>
    <mergeCell ref="AA72:AB72"/>
    <mergeCell ref="AC72:AD72"/>
    <mergeCell ref="D72:F72"/>
    <mergeCell ref="G72:H72"/>
    <mergeCell ref="I72:J72"/>
    <mergeCell ref="K72:L72"/>
    <mergeCell ref="M72:N72"/>
    <mergeCell ref="O72:P72"/>
    <mergeCell ref="Q72:R72"/>
    <mergeCell ref="S73:T73"/>
    <mergeCell ref="U73:V73"/>
    <mergeCell ref="W73:X73"/>
    <mergeCell ref="Y73:Z73"/>
    <mergeCell ref="AA73:AB73"/>
    <mergeCell ref="AC73:AD73"/>
    <mergeCell ref="D73:F73"/>
    <mergeCell ref="G73:H73"/>
    <mergeCell ref="I73:J73"/>
    <mergeCell ref="K73:L73"/>
    <mergeCell ref="M73:N73"/>
    <mergeCell ref="O73:P73"/>
    <mergeCell ref="Q73:R73"/>
    <mergeCell ref="S74:T74"/>
    <mergeCell ref="U74:V74"/>
    <mergeCell ref="W74:X74"/>
    <mergeCell ref="Y74:Z74"/>
    <mergeCell ref="AA74:AB74"/>
    <mergeCell ref="AC74:AD74"/>
    <mergeCell ref="D74:F74"/>
    <mergeCell ref="G74:H74"/>
    <mergeCell ref="I74:J74"/>
    <mergeCell ref="K74:L74"/>
    <mergeCell ref="M74:N74"/>
    <mergeCell ref="O74:P74"/>
    <mergeCell ref="Q74:R74"/>
    <mergeCell ref="S75:T75"/>
    <mergeCell ref="U75:V75"/>
    <mergeCell ref="W75:X75"/>
    <mergeCell ref="Y75:Z75"/>
    <mergeCell ref="AA75:AB75"/>
    <mergeCell ref="AC75:AD75"/>
    <mergeCell ref="D75:F75"/>
    <mergeCell ref="G75:H75"/>
    <mergeCell ref="I75:J75"/>
    <mergeCell ref="K75:L75"/>
    <mergeCell ref="M75:N75"/>
    <mergeCell ref="O75:P75"/>
    <mergeCell ref="Q75:R75"/>
    <mergeCell ref="L118:M118"/>
    <mergeCell ref="N118:O118"/>
    <mergeCell ref="Z123:AC123"/>
    <mergeCell ref="Z124:AC124"/>
    <mergeCell ref="L123:M123"/>
    <mergeCell ref="N123:O123"/>
    <mergeCell ref="P123:Q123"/>
    <mergeCell ref="R123:U123"/>
    <mergeCell ref="AD123:AF123"/>
    <mergeCell ref="L124:M124"/>
    <mergeCell ref="R124:U124"/>
    <mergeCell ref="AD124:AF124"/>
    <mergeCell ref="N124:O124"/>
    <mergeCell ref="P124:Q124"/>
    <mergeCell ref="L126:M126"/>
    <mergeCell ref="N126:O126"/>
    <mergeCell ref="P126:Q126"/>
    <mergeCell ref="Z126:AC126"/>
    <mergeCell ref="AD126:AF126"/>
    <mergeCell ref="R126:U126"/>
    <mergeCell ref="R127:U127"/>
    <mergeCell ref="Z127:AC127"/>
    <mergeCell ref="AD127:AF127"/>
    <mergeCell ref="R128:U128"/>
    <mergeCell ref="Z128:AC128"/>
    <mergeCell ref="AD128:AF128"/>
    <mergeCell ref="Z132:AC132"/>
    <mergeCell ref="AD132:AF132"/>
    <mergeCell ref="R130:U130"/>
    <mergeCell ref="Z130:AC130"/>
    <mergeCell ref="AD130:AF130"/>
    <mergeCell ref="R131:U131"/>
    <mergeCell ref="Z131:AC131"/>
    <mergeCell ref="AD131:AF131"/>
    <mergeCell ref="R132:U132"/>
    <mergeCell ref="R134:U134"/>
    <mergeCell ref="Z134:AC134"/>
    <mergeCell ref="AD134:AF134"/>
    <mergeCell ref="R135:U135"/>
    <mergeCell ref="Z135:AC135"/>
    <mergeCell ref="AD135:AF135"/>
    <mergeCell ref="R137:U137"/>
    <mergeCell ref="Z137:AC137"/>
    <mergeCell ref="AD137:AF137"/>
    <mergeCell ref="AM148:AN148"/>
    <mergeCell ref="AO148:AP148"/>
    <mergeCell ref="AQ148:AR148"/>
    <mergeCell ref="AS148:AT148"/>
    <mergeCell ref="AU148:AV148"/>
    <mergeCell ref="Y150:Z150"/>
    <mergeCell ref="AA150:AB150"/>
    <mergeCell ref="W152:X152"/>
    <mergeCell ref="Y152:Z152"/>
    <mergeCell ref="AA152:AB152"/>
    <mergeCell ref="AC152:AD152"/>
    <mergeCell ref="E134:K134"/>
    <mergeCell ref="L134:M134"/>
    <mergeCell ref="N134:O134"/>
    <mergeCell ref="P134:Q134"/>
    <mergeCell ref="L135:M135"/>
    <mergeCell ref="N135:O135"/>
    <mergeCell ref="P135:Q135"/>
    <mergeCell ref="E135:K135"/>
    <mergeCell ref="E137:K137"/>
    <mergeCell ref="L137:M137"/>
    <mergeCell ref="N137:O137"/>
    <mergeCell ref="P137:Q137"/>
    <mergeCell ref="E138:K138"/>
    <mergeCell ref="L138:M138"/>
    <mergeCell ref="E149:T149"/>
    <mergeCell ref="E150:T150"/>
    <mergeCell ref="E151:T151"/>
    <mergeCell ref="E152:T152"/>
    <mergeCell ref="E153:T153"/>
    <mergeCell ref="E154:T154"/>
    <mergeCell ref="E155:T155"/>
    <mergeCell ref="W161:X161"/>
    <mergeCell ref="Y161:Z161"/>
    <mergeCell ref="AA161:AB161"/>
    <mergeCell ref="AC161:AD161"/>
    <mergeCell ref="E156:T156"/>
    <mergeCell ref="E157:T157"/>
    <mergeCell ref="E158:T158"/>
    <mergeCell ref="E159:T159"/>
    <mergeCell ref="E160:T160"/>
    <mergeCell ref="E161:T161"/>
    <mergeCell ref="U161:V161"/>
    <mergeCell ref="U163:V163"/>
    <mergeCell ref="W163:X163"/>
    <mergeCell ref="Y163:Z163"/>
    <mergeCell ref="AA163:AB163"/>
    <mergeCell ref="Y169:Z169"/>
    <mergeCell ref="AA169:AB169"/>
    <mergeCell ref="E168:T168"/>
    <mergeCell ref="U168:V168"/>
    <mergeCell ref="W168:X168"/>
    <mergeCell ref="Y168:Z168"/>
    <mergeCell ref="AA168:AB168"/>
    <mergeCell ref="AC168:AD168"/>
    <mergeCell ref="E169:T169"/>
    <mergeCell ref="AC169:AD169"/>
    <mergeCell ref="U169:V169"/>
    <mergeCell ref="W169:X169"/>
    <mergeCell ref="U170:V170"/>
    <mergeCell ref="W170:X170"/>
    <mergeCell ref="Y170:Z170"/>
    <mergeCell ref="AA170:AB170"/>
    <mergeCell ref="AC170:AD170"/>
    <mergeCell ref="E170:T170"/>
    <mergeCell ref="E171:T171"/>
    <mergeCell ref="U171:V171"/>
    <mergeCell ref="W171:X171"/>
    <mergeCell ref="Y171:Z171"/>
    <mergeCell ref="AA171:AB171"/>
    <mergeCell ref="AC171:AD171"/>
    <mergeCell ref="Y173:Z173"/>
    <mergeCell ref="AA173:AB173"/>
    <mergeCell ref="E172:T172"/>
    <mergeCell ref="U172:V172"/>
    <mergeCell ref="W172:X172"/>
    <mergeCell ref="Y172:Z172"/>
    <mergeCell ref="AA172:AB172"/>
    <mergeCell ref="AC172:AD172"/>
    <mergeCell ref="E173:T173"/>
    <mergeCell ref="AC173:AD173"/>
    <mergeCell ref="U173:V173"/>
    <mergeCell ref="W173:X173"/>
    <mergeCell ref="U174:V174"/>
    <mergeCell ref="W174:X174"/>
    <mergeCell ref="Y174:Z174"/>
    <mergeCell ref="AA174:AB174"/>
    <mergeCell ref="AC174:AD174"/>
    <mergeCell ref="E174:T174"/>
    <mergeCell ref="E175:T175"/>
    <mergeCell ref="U175:V175"/>
    <mergeCell ref="W175:X175"/>
    <mergeCell ref="Y175:Z175"/>
    <mergeCell ref="AA175:AB175"/>
    <mergeCell ref="AC175:AD175"/>
    <mergeCell ref="Y177:Z177"/>
    <mergeCell ref="AA177:AB177"/>
    <mergeCell ref="E176:T176"/>
    <mergeCell ref="U176:V176"/>
    <mergeCell ref="W176:X176"/>
    <mergeCell ref="Y176:Z176"/>
    <mergeCell ref="AA176:AB176"/>
    <mergeCell ref="AC176:AD176"/>
    <mergeCell ref="E177:T177"/>
    <mergeCell ref="AC177:AD177"/>
    <mergeCell ref="U177:V177"/>
    <mergeCell ref="W177:X177"/>
    <mergeCell ref="U178:V178"/>
    <mergeCell ref="W178:X178"/>
    <mergeCell ref="Y178:Z178"/>
    <mergeCell ref="AA178:AB178"/>
    <mergeCell ref="AC178:AD178"/>
    <mergeCell ref="E178:T178"/>
    <mergeCell ref="E179:T179"/>
    <mergeCell ref="U179:V179"/>
    <mergeCell ref="W179:X179"/>
    <mergeCell ref="Y179:Z179"/>
    <mergeCell ref="AA179:AB179"/>
    <mergeCell ref="AC179:AD179"/>
    <mergeCell ref="Y181:Z181"/>
    <mergeCell ref="AA181:AB181"/>
    <mergeCell ref="E180:T180"/>
    <mergeCell ref="U180:V180"/>
    <mergeCell ref="W180:X180"/>
    <mergeCell ref="Y180:Z180"/>
    <mergeCell ref="AA180:AB180"/>
    <mergeCell ref="AC180:AD180"/>
    <mergeCell ref="E181:T181"/>
    <mergeCell ref="AC181:AD181"/>
    <mergeCell ref="U181:V181"/>
    <mergeCell ref="W181:X181"/>
    <mergeCell ref="U182:V182"/>
    <mergeCell ref="W182:X182"/>
    <mergeCell ref="Y182:Z182"/>
    <mergeCell ref="AA182:AB182"/>
    <mergeCell ref="AC182:AD182"/>
    <mergeCell ref="E182:T182"/>
    <mergeCell ref="E183:T183"/>
    <mergeCell ref="U183:V183"/>
    <mergeCell ref="W183:X183"/>
    <mergeCell ref="Y183:Z183"/>
    <mergeCell ref="AA183:AB183"/>
    <mergeCell ref="AC183:AD183"/>
    <mergeCell ref="Y185:Z185"/>
    <mergeCell ref="AA185:AB185"/>
    <mergeCell ref="E184:T184"/>
    <mergeCell ref="U184:V184"/>
    <mergeCell ref="W184:X184"/>
    <mergeCell ref="Y184:Z184"/>
    <mergeCell ref="AA184:AB184"/>
    <mergeCell ref="AC184:AD184"/>
    <mergeCell ref="E185:T185"/>
    <mergeCell ref="AC185:AD185"/>
    <mergeCell ref="U185:V185"/>
    <mergeCell ref="W185:X185"/>
    <mergeCell ref="U186:V186"/>
    <mergeCell ref="W186:X186"/>
    <mergeCell ref="Y186:Z186"/>
    <mergeCell ref="AA186:AB186"/>
    <mergeCell ref="AC186:AD186"/>
    <mergeCell ref="E186:T186"/>
    <mergeCell ref="E187:T187"/>
    <mergeCell ref="U187:V187"/>
    <mergeCell ref="W187:X187"/>
    <mergeCell ref="Y187:Z187"/>
    <mergeCell ref="AA187:AB187"/>
    <mergeCell ref="AC187:AD187"/>
    <mergeCell ref="Y189:Z189"/>
    <mergeCell ref="AA189:AB189"/>
    <mergeCell ref="E188:T188"/>
    <mergeCell ref="U188:V188"/>
    <mergeCell ref="W188:X188"/>
    <mergeCell ref="Y188:Z188"/>
    <mergeCell ref="AA188:AB188"/>
    <mergeCell ref="AC188:AD188"/>
    <mergeCell ref="E189:T189"/>
    <mergeCell ref="AC189:AD189"/>
    <mergeCell ref="U189:V189"/>
    <mergeCell ref="W189:X189"/>
    <mergeCell ref="U190:V190"/>
    <mergeCell ref="W190:X190"/>
    <mergeCell ref="Y190:Z190"/>
    <mergeCell ref="AA190:AB190"/>
    <mergeCell ref="AC190:AD190"/>
    <mergeCell ref="E190:T190"/>
    <mergeCell ref="E191:T191"/>
    <mergeCell ref="U191:V191"/>
    <mergeCell ref="W191:X191"/>
    <mergeCell ref="Y191:Z191"/>
    <mergeCell ref="AA191:AB191"/>
    <mergeCell ref="AC191:AD191"/>
    <mergeCell ref="E162:T162"/>
    <mergeCell ref="U162:V162"/>
    <mergeCell ref="W162:X162"/>
    <mergeCell ref="Y162:Z162"/>
    <mergeCell ref="AA162:AB162"/>
    <mergeCell ref="AC162:AD162"/>
    <mergeCell ref="AC163:AD163"/>
    <mergeCell ref="E163:T163"/>
    <mergeCell ref="E164:T164"/>
    <mergeCell ref="U164:V164"/>
    <mergeCell ref="W164:X164"/>
    <mergeCell ref="Y164:Z164"/>
    <mergeCell ref="AA164:AB164"/>
    <mergeCell ref="AC164:AD164"/>
    <mergeCell ref="U166:V166"/>
    <mergeCell ref="W166:X166"/>
    <mergeCell ref="Y166:Z166"/>
    <mergeCell ref="AA166:AB166"/>
    <mergeCell ref="E165:T165"/>
    <mergeCell ref="U165:V165"/>
    <mergeCell ref="W165:X165"/>
    <mergeCell ref="Y165:Z165"/>
    <mergeCell ref="AA165:AB165"/>
    <mergeCell ref="AC165:AD165"/>
    <mergeCell ref="AC166:AD166"/>
    <mergeCell ref="E166:T166"/>
    <mergeCell ref="E167:T167"/>
    <mergeCell ref="U167:V167"/>
    <mergeCell ref="W167:X167"/>
    <mergeCell ref="Y167:Z167"/>
    <mergeCell ref="AA167:AB167"/>
    <mergeCell ref="AC167:AD167"/>
    <mergeCell ref="U193:V193"/>
    <mergeCell ref="W193:X193"/>
    <mergeCell ref="E194:T194"/>
    <mergeCell ref="U194:V194"/>
    <mergeCell ref="W194:X194"/>
    <mergeCell ref="Y194:Z194"/>
    <mergeCell ref="AA194:AB194"/>
    <mergeCell ref="AC194:AD194"/>
    <mergeCell ref="X206:Y206"/>
    <mergeCell ref="X207:Y207"/>
    <mergeCell ref="Z207:AA207"/>
    <mergeCell ref="AB207:AC207"/>
    <mergeCell ref="X204:Y204"/>
    <mergeCell ref="Z204:AA204"/>
    <mergeCell ref="X205:Y205"/>
    <mergeCell ref="Z205:AA205"/>
    <mergeCell ref="AB205:AC205"/>
    <mergeCell ref="Z206:AA206"/>
    <mergeCell ref="AB206:AC206"/>
    <mergeCell ref="Y193:Z193"/>
    <mergeCell ref="AA193:AB193"/>
    <mergeCell ref="E192:T192"/>
    <mergeCell ref="U192:V192"/>
    <mergeCell ref="W192:X192"/>
    <mergeCell ref="Y192:Z192"/>
    <mergeCell ref="AA192:AB192"/>
    <mergeCell ref="AC192:AD192"/>
    <mergeCell ref="AC193:AD193"/>
    <mergeCell ref="K204:L204"/>
    <mergeCell ref="M204:N204"/>
    <mergeCell ref="K205:L205"/>
    <mergeCell ref="M205:N205"/>
    <mergeCell ref="K206:L206"/>
    <mergeCell ref="M206:N206"/>
    <mergeCell ref="E193:T193"/>
    <mergeCell ref="D196:Q196"/>
    <mergeCell ref="B197:AF197"/>
    <mergeCell ref="AK198:AL198"/>
    <mergeCell ref="AK199:AL199"/>
    <mergeCell ref="AK200:AL200"/>
    <mergeCell ref="E204:F204"/>
    <mergeCell ref="AB204:AC204"/>
    <mergeCell ref="G204:H204"/>
    <mergeCell ref="I204:J204"/>
    <mergeCell ref="E205:F205"/>
    <mergeCell ref="G205:H205"/>
    <mergeCell ref="I205:J205"/>
    <mergeCell ref="G206:H206"/>
    <mergeCell ref="I206:J206"/>
    <mergeCell ref="G208:H208"/>
    <mergeCell ref="I208:J208"/>
    <mergeCell ref="T207:U207"/>
    <mergeCell ref="T208:U208"/>
    <mergeCell ref="X208:Y208"/>
    <mergeCell ref="Z208:AA208"/>
    <mergeCell ref="AB208:AC208"/>
    <mergeCell ref="T204:U204"/>
    <mergeCell ref="V204:W204"/>
    <mergeCell ref="T205:U205"/>
    <mergeCell ref="V205:W205"/>
    <mergeCell ref="T206:U206"/>
    <mergeCell ref="V206:W206"/>
    <mergeCell ref="V207:W207"/>
    <mergeCell ref="V208:W208"/>
    <mergeCell ref="X211:Y211"/>
    <mergeCell ref="Z211:AA211"/>
    <mergeCell ref="AB211:AC211"/>
    <mergeCell ref="E211:F211"/>
    <mergeCell ref="G211:H211"/>
    <mergeCell ref="I211:J211"/>
    <mergeCell ref="K211:L211"/>
    <mergeCell ref="M211:N211"/>
    <mergeCell ref="T211:U211"/>
    <mergeCell ref="V211:W211"/>
    <mergeCell ref="X212:Y212"/>
    <mergeCell ref="Z212:AA212"/>
    <mergeCell ref="AB212:AC212"/>
    <mergeCell ref="E212:F212"/>
    <mergeCell ref="G212:H212"/>
    <mergeCell ref="I212:J212"/>
    <mergeCell ref="K212:L212"/>
    <mergeCell ref="M212:N212"/>
    <mergeCell ref="T212:U212"/>
    <mergeCell ref="V212:W212"/>
    <mergeCell ref="X213:Y213"/>
    <mergeCell ref="Z213:AA213"/>
    <mergeCell ref="AB213:AC213"/>
    <mergeCell ref="E213:F213"/>
    <mergeCell ref="G213:H213"/>
    <mergeCell ref="I213:J213"/>
    <mergeCell ref="K213:L213"/>
    <mergeCell ref="M213:N213"/>
    <mergeCell ref="T213:U213"/>
    <mergeCell ref="V213:W213"/>
    <mergeCell ref="X214:Y214"/>
    <mergeCell ref="Z214:AA214"/>
    <mergeCell ref="AB214:AC214"/>
    <mergeCell ref="E214:F214"/>
    <mergeCell ref="G214:H214"/>
    <mergeCell ref="I214:J214"/>
    <mergeCell ref="K214:L214"/>
    <mergeCell ref="M214:N214"/>
    <mergeCell ref="T214:U214"/>
    <mergeCell ref="V214:W214"/>
    <mergeCell ref="X215:Y215"/>
    <mergeCell ref="Z215:AA215"/>
    <mergeCell ref="AB215:AC215"/>
    <mergeCell ref="E215:F215"/>
    <mergeCell ref="G215:H215"/>
    <mergeCell ref="I215:J215"/>
    <mergeCell ref="K215:L215"/>
    <mergeCell ref="M215:N215"/>
    <mergeCell ref="T215:U215"/>
    <mergeCell ref="V215:W215"/>
    <mergeCell ref="X216:Y216"/>
    <mergeCell ref="Z216:AA216"/>
    <mergeCell ref="AB216:AC216"/>
    <mergeCell ref="E216:F216"/>
    <mergeCell ref="G216:H216"/>
    <mergeCell ref="I216:J216"/>
    <mergeCell ref="K216:L216"/>
    <mergeCell ref="M216:N216"/>
    <mergeCell ref="T216:U216"/>
    <mergeCell ref="V216:W216"/>
    <mergeCell ref="X217:Y217"/>
    <mergeCell ref="Z217:AA217"/>
    <mergeCell ref="AB217:AC217"/>
    <mergeCell ref="E217:F217"/>
    <mergeCell ref="G217:H217"/>
    <mergeCell ref="I217:J217"/>
    <mergeCell ref="K217:L217"/>
    <mergeCell ref="M217:N217"/>
    <mergeCell ref="T217:U217"/>
    <mergeCell ref="V217:W217"/>
    <mergeCell ref="X218:Y218"/>
    <mergeCell ref="Z218:AA218"/>
    <mergeCell ref="AB218:AC218"/>
    <mergeCell ref="E218:F218"/>
    <mergeCell ref="G218:H218"/>
    <mergeCell ref="I218:J218"/>
    <mergeCell ref="K218:L218"/>
    <mergeCell ref="M218:N218"/>
    <mergeCell ref="T218:U218"/>
    <mergeCell ref="V218:W218"/>
    <mergeCell ref="X219:Y219"/>
    <mergeCell ref="Z219:AA219"/>
    <mergeCell ref="AB219:AC219"/>
    <mergeCell ref="E219:F219"/>
    <mergeCell ref="G219:H219"/>
    <mergeCell ref="I219:J219"/>
    <mergeCell ref="K219:L219"/>
    <mergeCell ref="M219:N219"/>
    <mergeCell ref="T219:U219"/>
    <mergeCell ref="V219:W219"/>
    <mergeCell ref="X220:Y220"/>
    <mergeCell ref="Z220:AA220"/>
    <mergeCell ref="AB220:AC220"/>
    <mergeCell ref="E220:F220"/>
    <mergeCell ref="G220:H220"/>
    <mergeCell ref="I220:J220"/>
    <mergeCell ref="K220:L220"/>
    <mergeCell ref="M220:N220"/>
    <mergeCell ref="T220:U220"/>
    <mergeCell ref="V220:W220"/>
    <mergeCell ref="X221:Y221"/>
    <mergeCell ref="Z221:AA221"/>
    <mergeCell ref="AB221:AC221"/>
    <mergeCell ref="E221:F221"/>
    <mergeCell ref="G221:H221"/>
    <mergeCell ref="I221:J221"/>
    <mergeCell ref="K221:L221"/>
    <mergeCell ref="M221:N221"/>
    <mergeCell ref="T221:U221"/>
    <mergeCell ref="V221:W221"/>
    <mergeCell ref="X222:Y222"/>
    <mergeCell ref="Z222:AA222"/>
    <mergeCell ref="AB222:AC222"/>
    <mergeCell ref="E222:F222"/>
    <mergeCell ref="G222:H222"/>
    <mergeCell ref="I222:J222"/>
    <mergeCell ref="K222:L222"/>
    <mergeCell ref="M222:N222"/>
    <mergeCell ref="T222:U222"/>
    <mergeCell ref="V222:W222"/>
    <mergeCell ref="X223:Y223"/>
    <mergeCell ref="Z223:AA223"/>
    <mergeCell ref="AB223:AC223"/>
    <mergeCell ref="E223:F223"/>
    <mergeCell ref="G223:H223"/>
    <mergeCell ref="I223:J223"/>
    <mergeCell ref="K223:L223"/>
    <mergeCell ref="M223:N223"/>
    <mergeCell ref="T223:U223"/>
    <mergeCell ref="V223:W223"/>
  </mergeCells>
  <conditionalFormatting sqref="G205:I249 K205:L249 V205:AA249">
    <cfRule type="cellIs" dxfId="2" priority="1" operator="greaterThan">
      <formula>0.79949999</formula>
    </cfRule>
  </conditionalFormatting>
  <conditionalFormatting sqref="G205:I249 K205:L249 V205:AA249">
    <cfRule type="cellIs" dxfId="3" priority="2" operator="greaterThan">
      <formula>0.49949999</formula>
    </cfRule>
  </conditionalFormatting>
  <conditionalFormatting sqref="E205:F249 T205:U249">
    <cfRule type="cellIs" dxfId="4" priority="3" operator="greaterThan">
      <formula>0.79949999</formula>
    </cfRule>
  </conditionalFormatting>
  <conditionalFormatting sqref="E205:F249 T205:U249">
    <cfRule type="cellIs" dxfId="5" priority="4" operator="greaterThan">
      <formula>0.49949999</formula>
    </cfRule>
  </conditionalFormatting>
  <conditionalFormatting sqref="U150:V194">
    <cfRule type="cellIs" dxfId="4" priority="5" operator="greaterThan">
      <formula>0.79949999</formula>
    </cfRule>
  </conditionalFormatting>
  <conditionalFormatting sqref="U150:V194">
    <cfRule type="cellIs" dxfId="5" priority="6" operator="greaterThan">
      <formula>0.49949999</formula>
    </cfRule>
  </conditionalFormatting>
  <conditionalFormatting sqref="W150:AB194">
    <cfRule type="cellIs" dxfId="2" priority="7" operator="greaterThan">
      <formula>0.79949999</formula>
    </cfRule>
  </conditionalFormatting>
  <conditionalFormatting sqref="W150:AB194">
    <cfRule type="cellIs" dxfId="3" priority="8" operator="greaterThan">
      <formula>0.49949999</formula>
    </cfRule>
  </conditionalFormatting>
  <conditionalFormatting sqref="AA283:AB303">
    <cfRule type="cellIs" dxfId="3" priority="9" operator="greaterThan">
      <formula>0.49949999</formula>
    </cfRule>
  </conditionalFormatting>
  <conditionalFormatting sqref="M205:N249 AB205:AC249 AC150:AC194">
    <cfRule type="cellIs" dxfId="0" priority="10" operator="greaterThan">
      <formula>0.49949999</formula>
    </cfRule>
  </conditionalFormatting>
  <conditionalFormatting sqref="E259">
    <cfRule type="expression" dxfId="6" priority="11">
      <formula>COUNTIF($E$259:$E$279,$E$259)&gt;=3</formula>
    </cfRule>
  </conditionalFormatting>
  <conditionalFormatting sqref="E260">
    <cfRule type="expression" dxfId="6" priority="12">
      <formula>COUNTIF($E$259:$E$279,$E$260)&gt;=3</formula>
    </cfRule>
  </conditionalFormatting>
  <conditionalFormatting sqref="E261">
    <cfRule type="expression" dxfId="6" priority="13">
      <formula>COUNTIF($E$259:$E$279,$E$261)&gt;=3</formula>
    </cfRule>
  </conditionalFormatting>
  <conditionalFormatting sqref="E262">
    <cfRule type="expression" dxfId="6" priority="14">
      <formula>COUNTIF($E$259:$E$279,$E$262)&gt;=3</formula>
    </cfRule>
  </conditionalFormatting>
  <conditionalFormatting sqref="E263">
    <cfRule type="expression" dxfId="6" priority="15">
      <formula>COUNTIF($E$259:$E$279,$E$263)&gt;=3</formula>
    </cfRule>
  </conditionalFormatting>
  <conditionalFormatting sqref="E264">
    <cfRule type="expression" dxfId="6" priority="16">
      <formula>COUNTIF($E$259:$E$279,$E$264)&gt;=3</formula>
    </cfRule>
  </conditionalFormatting>
  <conditionalFormatting sqref="E265">
    <cfRule type="expression" dxfId="6" priority="17">
      <formula>COUNTIF($E$259:$E$279,$E$265)&gt;=3</formula>
    </cfRule>
  </conditionalFormatting>
  <conditionalFormatting sqref="E266">
    <cfRule type="expression" dxfId="6" priority="18">
      <formula>COUNTIF($E$259:$E$279,$E$266)&gt;=3</formula>
    </cfRule>
  </conditionalFormatting>
  <conditionalFormatting sqref="E267">
    <cfRule type="expression" dxfId="6" priority="19">
      <formula>COUNTIF($E$259:$E$279,$E$267)&gt;=3</formula>
    </cfRule>
  </conditionalFormatting>
  <conditionalFormatting sqref="E268">
    <cfRule type="expression" dxfId="6" priority="20">
      <formula>COUNTIF($E$259:$E$279,$E$268)&gt;=3</formula>
    </cfRule>
  </conditionalFormatting>
  <conditionalFormatting sqref="E270">
    <cfRule type="expression" dxfId="6" priority="21">
      <formula>COUNTIF($E$259:$E$279,$E$270)&gt;=3</formula>
    </cfRule>
  </conditionalFormatting>
  <conditionalFormatting sqref="E271">
    <cfRule type="expression" dxfId="6" priority="22">
      <formula>COUNTIF($E$259:$E$279,$E$271)&gt;=3</formula>
    </cfRule>
  </conditionalFormatting>
  <conditionalFormatting sqref="E272">
    <cfRule type="expression" dxfId="6" priority="23">
      <formula>COUNTIF($E$259:$E$279,$E$272)&gt;=3</formula>
    </cfRule>
  </conditionalFormatting>
  <conditionalFormatting sqref="E273">
    <cfRule type="expression" dxfId="6" priority="24">
      <formula>COUNTIF($E$259:$E$279,$E$273)&gt;=3</formula>
    </cfRule>
  </conditionalFormatting>
  <conditionalFormatting sqref="E274">
    <cfRule type="expression" dxfId="6" priority="25">
      <formula>COUNTIF($E$259:$E$279,$E$274)&gt;=3</formula>
    </cfRule>
  </conditionalFormatting>
  <conditionalFormatting sqref="E275">
    <cfRule type="expression" dxfId="6" priority="26">
      <formula>COUNTIF($E$259:$E$279,$E$275)&gt;=3</formula>
    </cfRule>
  </conditionalFormatting>
  <conditionalFormatting sqref="E276">
    <cfRule type="expression" dxfId="6" priority="27">
      <formula>COUNTIF($E$259:$E$279,$E$276)&gt;=3</formula>
    </cfRule>
  </conditionalFormatting>
  <conditionalFormatting sqref="E277">
    <cfRule type="expression" dxfId="6" priority="28">
      <formula>COUNTIF($E$259:$E$279,$E$277)&gt;=3</formula>
    </cfRule>
  </conditionalFormatting>
  <conditionalFormatting sqref="E278">
    <cfRule type="expression" dxfId="6" priority="29">
      <formula>COUNTIF($E$259:$E$279,$E$278)&gt;=3</formula>
    </cfRule>
  </conditionalFormatting>
  <conditionalFormatting sqref="E279">
    <cfRule type="expression" dxfId="6" priority="30">
      <formula>COUNTIF($E$259:$E$279,$E$279)&gt;=3</formula>
    </cfRule>
  </conditionalFormatting>
  <conditionalFormatting sqref="G205:L249 V205:AA249 W150:AB194">
    <cfRule type="cellIs" dxfId="2" priority="31" operator="greaterThan">
      <formula>0.79949999</formula>
    </cfRule>
  </conditionalFormatting>
  <conditionalFormatting sqref="AC259:AD268">
    <cfRule type="cellIs" dxfId="7" priority="32" operator="greaterThanOrEqual">
      <formula>0.49949999</formula>
    </cfRule>
  </conditionalFormatting>
  <conditionalFormatting sqref="AC270:AD279">
    <cfRule type="cellIs" dxfId="7" priority="33" operator="greaterThanOrEqual">
      <formula>0.49949999</formula>
    </cfRule>
  </conditionalFormatting>
  <conditionalFormatting sqref="AC283:AD292 AC294:AD303">
    <cfRule type="cellIs" dxfId="8" priority="34" operator="greaterThanOrEqual">
      <formula>0.79949999</formula>
    </cfRule>
  </conditionalFormatting>
  <conditionalFormatting sqref="AC283:AD292 AC294:AD303">
    <cfRule type="cellIs" dxfId="3" priority="35" operator="greaterThanOrEqual">
      <formula>0.49949999</formula>
    </cfRule>
  </conditionalFormatting>
  <conditionalFormatting sqref="AA283:AB303">
    <cfRule type="cellIs" dxfId="2" priority="36" operator="greaterThan">
      <formula>0.79949999</formula>
    </cfRule>
  </conditionalFormatting>
  <conditionalFormatting sqref="AA259:AB279">
    <cfRule type="cellIs" dxfId="4" priority="37" operator="greaterThanOrEqual">
      <formula>0.79949999</formula>
    </cfRule>
  </conditionalFormatting>
  <conditionalFormatting sqref="AA259:AB279">
    <cfRule type="cellIs" dxfId="5" priority="38" operator="greaterThanOrEqual">
      <formula>0.4994999</formula>
    </cfRule>
  </conditionalFormatting>
  <conditionalFormatting sqref="E283">
    <cfRule type="expression" dxfId="6" priority="39">
      <formula>COUNTIF($E$283:$E$303,$E$283)&gt;=3</formula>
    </cfRule>
  </conditionalFormatting>
  <conditionalFormatting sqref="E284">
    <cfRule type="expression" dxfId="6" priority="40">
      <formula>COUNTIF($E$283:$E$303,$E$284)&gt;=3</formula>
    </cfRule>
  </conditionalFormatting>
  <conditionalFormatting sqref="E285">
    <cfRule type="expression" dxfId="6" priority="41">
      <formula>COUNTIF($E$283:$E$303,$E$285)&gt;=3</formula>
    </cfRule>
  </conditionalFormatting>
  <conditionalFormatting sqref="E286">
    <cfRule type="expression" dxfId="6" priority="42">
      <formula>COUNTIF($E$283:$E$303,$E$286)&gt;=3</formula>
    </cfRule>
  </conditionalFormatting>
  <conditionalFormatting sqref="E287">
    <cfRule type="expression" dxfId="6" priority="43">
      <formula>COUNTIF($E$283:$E$303,$E$287)&gt;=3</formula>
    </cfRule>
  </conditionalFormatting>
  <conditionalFormatting sqref="E288">
    <cfRule type="expression" dxfId="6" priority="44">
      <formula>COUNTIF($E$283:$E$303,$E$288)&gt;=3</formula>
    </cfRule>
  </conditionalFormatting>
  <conditionalFormatting sqref="E289">
    <cfRule type="expression" dxfId="6" priority="45">
      <formula>COUNTIF($E$283:$E$303,$E$289)&gt;=3</formula>
    </cfRule>
  </conditionalFormatting>
  <conditionalFormatting sqref="E290">
    <cfRule type="expression" dxfId="6" priority="46">
      <formula>COUNTIF($E$283:$E$303,$E$290)&gt;=3</formula>
    </cfRule>
  </conditionalFormatting>
  <conditionalFormatting sqref="E291">
    <cfRule type="expression" dxfId="6" priority="47">
      <formula>COUNTIF($E$283:$E$303,$E$291)&gt;=3</formula>
    </cfRule>
  </conditionalFormatting>
  <conditionalFormatting sqref="E292">
    <cfRule type="expression" dxfId="6" priority="48">
      <formula>COUNTIF($E$283:$E$303,$E$292)&gt;=3</formula>
    </cfRule>
  </conditionalFormatting>
  <conditionalFormatting sqref="E294">
    <cfRule type="expression" dxfId="6" priority="49">
      <formula>COUNTIF($E$283:$E$303,$E$294)&gt;=3</formula>
    </cfRule>
  </conditionalFormatting>
  <conditionalFormatting sqref="E295">
    <cfRule type="expression" dxfId="6" priority="50">
      <formula>COUNTIF($E$283:$E$303,$E$295)&gt;=3</formula>
    </cfRule>
  </conditionalFormatting>
  <conditionalFormatting sqref="E296">
    <cfRule type="expression" dxfId="6" priority="51">
      <formula>COUNTIF($E$283:$E$303,$E$296)&gt;=3</formula>
    </cfRule>
  </conditionalFormatting>
  <conditionalFormatting sqref="E297">
    <cfRule type="expression" dxfId="6" priority="52">
      <formula>COUNTIF($E$283:$E$303,$E$297)&gt;=3</formula>
    </cfRule>
  </conditionalFormatting>
  <conditionalFormatting sqref="E298">
    <cfRule type="expression" dxfId="6" priority="53">
      <formula>COUNTIF($E$283:$E$303,$E$298)&gt;=3</formula>
    </cfRule>
  </conditionalFormatting>
  <conditionalFormatting sqref="E299">
    <cfRule type="expression" dxfId="6" priority="54">
      <formula>COUNTIF($E$283:$E$303,$E$299)&gt;=3</formula>
    </cfRule>
  </conditionalFormatting>
  <conditionalFormatting sqref="E300">
    <cfRule type="expression" dxfId="6" priority="55">
      <formula>COUNTIF($E$283:$E$303,$E$300)&gt;=3</formula>
    </cfRule>
  </conditionalFormatting>
  <conditionalFormatting sqref="E301">
    <cfRule type="expression" dxfId="6" priority="56">
      <formula>COUNTIF($E$283:$E$303,$E$301)&gt;=3</formula>
    </cfRule>
  </conditionalFormatting>
  <conditionalFormatting sqref="E302">
    <cfRule type="expression" dxfId="6" priority="57">
      <formula>COUNTIF($E$283:$E$303,$E$302)&gt;=3</formula>
    </cfRule>
  </conditionalFormatting>
  <conditionalFormatting sqref="E303">
    <cfRule type="expression" dxfId="6" priority="58">
      <formula>COUNTIF($E$283:$E$303,$E$303)&gt;=3</formula>
    </cfRule>
  </conditionalFormatting>
  <printOptions horizontalCentered="1"/>
  <pageMargins bottom="0.0" footer="0.0" header="0.0" left="0.0" right="0.0" top="0.0"/>
  <pageSetup paperSize="9" orientation="portrait"/>
  <rowBreaks count="5" manualBreakCount="5">
    <brk id="64" man="1"/>
    <brk id="197" man="1"/>
    <brk id="252" man="1"/>
    <brk id="142" man="1"/>
    <brk id="111" man="1"/>
  </rowBrea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workbookViewId="0"/>
  </sheetViews>
  <sheetFormatPr customHeight="1" defaultColWidth="12.63" defaultRowHeight="15.0"/>
  <cols>
    <col customWidth="1" min="1" max="21" width="2.38"/>
    <col customWidth="1" min="22" max="32" width="6.88"/>
    <col customWidth="1" min="33" max="33" width="11.13"/>
  </cols>
  <sheetData>
    <row r="1" ht="13.5" customHeight="1">
      <c r="A1" s="390"/>
      <c r="B1" s="390"/>
      <c r="C1" s="390"/>
      <c r="D1" s="390"/>
      <c r="E1" s="390"/>
      <c r="F1" s="390"/>
      <c r="G1" s="390"/>
      <c r="H1" s="390"/>
      <c r="I1" s="390"/>
      <c r="J1" s="390"/>
      <c r="K1" s="390"/>
      <c r="L1" s="390"/>
      <c r="M1" s="390"/>
      <c r="N1" s="390"/>
      <c r="O1" s="390"/>
      <c r="P1" s="390"/>
      <c r="Q1" s="390"/>
      <c r="R1" s="390"/>
      <c r="S1" s="390"/>
      <c r="T1" s="390"/>
      <c r="U1" s="390"/>
      <c r="V1" s="135"/>
      <c r="W1" s="135"/>
      <c r="X1" s="135"/>
      <c r="Y1" s="135"/>
      <c r="Z1" s="135"/>
      <c r="AA1" s="135"/>
      <c r="AB1" s="135"/>
      <c r="AC1" s="135"/>
      <c r="AD1" s="135"/>
      <c r="AE1" s="135"/>
      <c r="AF1" s="135"/>
    </row>
    <row r="2" ht="13.5" customHeight="1">
      <c r="A2" s="390"/>
      <c r="B2" s="390"/>
      <c r="C2" s="390"/>
      <c r="D2" s="390"/>
      <c r="E2" s="390"/>
      <c r="F2" s="390"/>
      <c r="G2" s="390"/>
      <c r="H2" s="390"/>
      <c r="I2" s="390"/>
      <c r="J2" s="390"/>
      <c r="K2" s="390"/>
      <c r="L2" s="390"/>
      <c r="M2" s="390"/>
      <c r="N2" s="390"/>
      <c r="O2" s="390"/>
      <c r="P2" s="390"/>
      <c r="Q2" s="390"/>
      <c r="R2" s="390"/>
      <c r="S2" s="390"/>
      <c r="T2" s="390"/>
      <c r="U2" s="390"/>
      <c r="V2" s="135"/>
      <c r="W2" s="135"/>
      <c r="X2" s="135"/>
      <c r="Y2" s="135"/>
      <c r="Z2" s="135"/>
      <c r="AA2" s="135"/>
      <c r="AB2" s="135"/>
      <c r="AC2" s="135"/>
      <c r="AD2" s="135"/>
      <c r="AE2" s="135"/>
      <c r="AF2" s="135"/>
    </row>
    <row r="3" ht="13.5" customHeight="1">
      <c r="A3" s="390"/>
      <c r="B3" s="390"/>
      <c r="C3" s="390"/>
      <c r="D3" s="390"/>
      <c r="E3" s="390"/>
      <c r="F3" s="390"/>
      <c r="G3" s="390"/>
      <c r="H3" s="390"/>
      <c r="I3" s="390"/>
      <c r="J3" s="390"/>
      <c r="K3" s="390"/>
      <c r="L3" s="390"/>
      <c r="M3" s="390"/>
      <c r="N3" s="390"/>
      <c r="O3" s="390"/>
      <c r="P3" s="390"/>
      <c r="Q3" s="390"/>
      <c r="R3" s="390"/>
      <c r="S3" s="390"/>
      <c r="T3" s="390"/>
      <c r="U3" s="390"/>
      <c r="V3" s="135"/>
      <c r="W3" s="135"/>
      <c r="X3" s="135"/>
      <c r="Y3" s="135"/>
      <c r="Z3" s="135"/>
      <c r="AA3" s="135"/>
      <c r="AB3" s="135"/>
      <c r="AC3" s="135"/>
      <c r="AD3" s="135"/>
      <c r="AE3" s="135"/>
      <c r="AF3" s="135"/>
    </row>
    <row r="4" ht="13.5" customHeight="1">
      <c r="A4" s="390"/>
      <c r="B4" s="390"/>
      <c r="C4" s="390"/>
      <c r="D4" s="390"/>
      <c r="E4" s="390"/>
      <c r="F4" s="390"/>
      <c r="G4" s="390"/>
      <c r="H4" s="390"/>
      <c r="I4" s="390"/>
      <c r="J4" s="390"/>
      <c r="K4" s="390"/>
      <c r="L4" s="390"/>
      <c r="M4" s="390"/>
      <c r="N4" s="390"/>
      <c r="O4" s="390"/>
      <c r="P4" s="390"/>
      <c r="Q4" s="390"/>
      <c r="R4" s="390"/>
      <c r="S4" s="390"/>
      <c r="T4" s="390"/>
      <c r="U4" s="390"/>
      <c r="V4" s="135"/>
      <c r="W4" s="135"/>
      <c r="X4" s="135"/>
      <c r="Y4" s="135"/>
      <c r="Z4" s="135"/>
      <c r="AA4" s="135"/>
      <c r="AB4" s="135"/>
      <c r="AC4" s="135"/>
      <c r="AD4" s="135"/>
      <c r="AE4" s="135"/>
      <c r="AF4" s="135"/>
    </row>
    <row r="5" ht="13.5" customHeight="1">
      <c r="A5" s="390"/>
      <c r="B5" s="390"/>
      <c r="C5" s="390"/>
      <c r="D5" s="390"/>
      <c r="E5" s="390"/>
      <c r="F5" s="390"/>
      <c r="G5" s="390"/>
      <c r="H5" s="390"/>
      <c r="I5" s="390"/>
      <c r="J5" s="390"/>
      <c r="K5" s="390"/>
      <c r="L5" s="390"/>
      <c r="M5" s="390"/>
      <c r="N5" s="390"/>
      <c r="O5" s="390"/>
      <c r="P5" s="390"/>
      <c r="Q5" s="390"/>
      <c r="R5" s="390"/>
      <c r="S5" s="390"/>
      <c r="T5" s="390"/>
      <c r="U5" s="390"/>
      <c r="V5" s="135"/>
      <c r="W5" s="135"/>
      <c r="X5" s="135"/>
      <c r="Y5" s="135"/>
      <c r="Z5" s="135"/>
      <c r="AA5" s="135"/>
      <c r="AB5" s="135"/>
      <c r="AC5" s="135"/>
      <c r="AD5" s="135"/>
      <c r="AE5" s="135"/>
      <c r="AF5" s="135"/>
    </row>
    <row r="6" ht="13.5" customHeight="1">
      <c r="A6" s="390"/>
      <c r="B6" s="390"/>
      <c r="C6" s="390"/>
      <c r="D6" s="390"/>
      <c r="E6" s="390"/>
      <c r="F6" s="390"/>
      <c r="G6" s="390"/>
      <c r="H6" s="390"/>
      <c r="I6" s="390"/>
      <c r="J6" s="390"/>
      <c r="K6" s="390"/>
      <c r="L6" s="390"/>
      <c r="M6" s="390"/>
      <c r="N6" s="390"/>
      <c r="O6" s="390"/>
      <c r="P6" s="390"/>
      <c r="Q6" s="390"/>
      <c r="R6" s="390"/>
      <c r="S6" s="390"/>
      <c r="T6" s="390"/>
      <c r="U6" s="390"/>
      <c r="V6" s="135"/>
      <c r="W6" s="135"/>
      <c r="X6" s="135"/>
      <c r="Y6" s="135"/>
      <c r="Z6" s="135"/>
      <c r="AA6" s="135"/>
      <c r="AB6" s="135"/>
      <c r="AC6" s="135"/>
      <c r="AD6" s="135"/>
      <c r="AE6" s="135"/>
      <c r="AF6" s="135"/>
    </row>
    <row r="7" ht="13.5" customHeight="1">
      <c r="A7" s="390"/>
      <c r="B7" s="390"/>
      <c r="C7" s="390"/>
      <c r="D7" s="390"/>
      <c r="E7" s="390"/>
      <c r="F7" s="390"/>
      <c r="G7" s="390"/>
      <c r="H7" s="390"/>
      <c r="I7" s="390"/>
      <c r="J7" s="390"/>
      <c r="K7" s="390"/>
      <c r="L7" s="390"/>
      <c r="M7" s="390"/>
      <c r="N7" s="390"/>
      <c r="O7" s="390"/>
      <c r="P7" s="390"/>
      <c r="Q7" s="390"/>
      <c r="R7" s="390"/>
      <c r="S7" s="390"/>
      <c r="T7" s="390"/>
      <c r="U7" s="390"/>
      <c r="V7" s="135"/>
      <c r="W7" s="135"/>
      <c r="X7" s="135"/>
      <c r="Y7" s="135"/>
      <c r="Z7" s="135"/>
      <c r="AA7" s="135"/>
      <c r="AB7" s="135"/>
      <c r="AC7" s="135"/>
      <c r="AD7" s="135"/>
      <c r="AE7" s="135"/>
      <c r="AF7" s="135"/>
    </row>
    <row r="8" ht="13.5" customHeight="1">
      <c r="A8" s="390"/>
      <c r="B8" s="390"/>
      <c r="C8" s="390"/>
      <c r="D8" s="390"/>
      <c r="E8" s="390"/>
      <c r="F8" s="390"/>
      <c r="G8" s="390"/>
      <c r="H8" s="390"/>
      <c r="I8" s="390"/>
      <c r="J8" s="390"/>
      <c r="K8" s="390"/>
      <c r="L8" s="390"/>
      <c r="M8" s="390"/>
      <c r="N8" s="390"/>
      <c r="O8" s="390"/>
      <c r="P8" s="390"/>
      <c r="Q8" s="390"/>
      <c r="R8" s="390"/>
      <c r="S8" s="390"/>
      <c r="T8" s="390"/>
      <c r="U8" s="390"/>
      <c r="V8" s="135"/>
      <c r="W8" s="135"/>
      <c r="X8" s="135"/>
      <c r="Y8" s="135"/>
      <c r="Z8" s="135"/>
      <c r="AA8" s="135"/>
      <c r="AB8" s="135"/>
      <c r="AC8" s="135"/>
      <c r="AD8" s="135"/>
      <c r="AE8" s="135"/>
      <c r="AF8" s="135"/>
    </row>
    <row r="9" ht="13.5" customHeight="1">
      <c r="A9" s="390"/>
      <c r="B9" s="390"/>
      <c r="C9" s="390"/>
      <c r="D9" s="390"/>
      <c r="E9" s="390"/>
      <c r="F9" s="390"/>
      <c r="G9" s="390"/>
      <c r="H9" s="390"/>
      <c r="I9" s="390"/>
      <c r="J9" s="390"/>
      <c r="K9" s="390"/>
      <c r="L9" s="390"/>
      <c r="M9" s="390"/>
      <c r="N9" s="390"/>
      <c r="O9" s="390"/>
      <c r="P9" s="390"/>
      <c r="Q9" s="390"/>
      <c r="R9" s="390"/>
      <c r="S9" s="390"/>
      <c r="T9" s="390"/>
      <c r="U9" s="390"/>
      <c r="V9" s="135"/>
      <c r="W9" s="135"/>
      <c r="X9" s="135"/>
      <c r="Y9" s="135"/>
      <c r="Z9" s="135"/>
      <c r="AA9" s="135"/>
      <c r="AB9" s="135"/>
      <c r="AC9" s="135"/>
      <c r="AD9" s="135"/>
      <c r="AE9" s="135"/>
      <c r="AF9" s="135"/>
    </row>
    <row r="10" ht="13.5" customHeight="1">
      <c r="A10" s="390"/>
      <c r="B10" s="390"/>
      <c r="C10" s="390"/>
      <c r="D10" s="390"/>
      <c r="E10" s="390"/>
      <c r="F10" s="390"/>
      <c r="G10" s="390"/>
      <c r="H10" s="390"/>
      <c r="I10" s="390"/>
      <c r="J10" s="390"/>
      <c r="K10" s="390"/>
      <c r="L10" s="390"/>
      <c r="M10" s="390"/>
      <c r="N10" s="390"/>
      <c r="O10" s="390"/>
      <c r="P10" s="390"/>
      <c r="Q10" s="390"/>
      <c r="R10" s="390"/>
      <c r="S10" s="390"/>
      <c r="T10" s="390"/>
      <c r="U10" s="390"/>
      <c r="V10" s="135"/>
      <c r="W10" s="135"/>
      <c r="X10" s="135"/>
      <c r="Y10" s="135"/>
      <c r="Z10" s="135"/>
      <c r="AA10" s="135"/>
      <c r="AB10" s="135"/>
      <c r="AC10" s="135"/>
      <c r="AD10" s="135"/>
      <c r="AE10" s="135"/>
      <c r="AF10" s="135"/>
    </row>
    <row r="11" ht="13.5" customHeight="1">
      <c r="A11" s="390"/>
      <c r="B11" s="390"/>
      <c r="C11" s="390"/>
      <c r="D11" s="390"/>
      <c r="E11" s="390"/>
      <c r="F11" s="390"/>
      <c r="G11" s="390"/>
      <c r="H11" s="390"/>
      <c r="I11" s="390"/>
      <c r="J11" s="390"/>
      <c r="K11" s="390"/>
      <c r="L11" s="390"/>
      <c r="M11" s="390"/>
      <c r="N11" s="390"/>
      <c r="O11" s="390"/>
      <c r="P11" s="390"/>
      <c r="Q11" s="390"/>
      <c r="R11" s="390"/>
      <c r="S11" s="390"/>
      <c r="T11" s="390"/>
      <c r="U11" s="390"/>
      <c r="V11" s="135"/>
      <c r="W11" s="135"/>
      <c r="X11" s="135"/>
      <c r="Y11" s="135"/>
      <c r="Z11" s="135"/>
      <c r="AA11" s="135"/>
      <c r="AB11" s="135"/>
      <c r="AC11" s="135"/>
      <c r="AD11" s="135"/>
      <c r="AE11" s="135"/>
      <c r="AF11" s="135"/>
    </row>
    <row r="12" ht="13.5" customHeight="1">
      <c r="A12" s="390"/>
      <c r="B12" s="390"/>
      <c r="C12" s="390"/>
      <c r="D12" s="390"/>
      <c r="E12" s="390"/>
      <c r="F12" s="390"/>
      <c r="G12" s="390"/>
      <c r="H12" s="390"/>
      <c r="I12" s="390"/>
      <c r="J12" s="390"/>
      <c r="K12" s="390"/>
      <c r="L12" s="390"/>
      <c r="M12" s="390"/>
      <c r="N12" s="390"/>
      <c r="O12" s="390"/>
      <c r="P12" s="390"/>
      <c r="Q12" s="390"/>
      <c r="R12" s="390"/>
      <c r="S12" s="390"/>
      <c r="T12" s="390"/>
      <c r="U12" s="390"/>
      <c r="V12" s="135"/>
      <c r="W12" s="135"/>
      <c r="X12" s="135"/>
      <c r="Y12" s="135"/>
      <c r="Z12" s="135"/>
      <c r="AA12" s="135"/>
      <c r="AB12" s="135"/>
      <c r="AC12" s="135"/>
      <c r="AD12" s="135"/>
      <c r="AE12" s="135"/>
      <c r="AF12" s="135"/>
    </row>
    <row r="13" ht="13.5" customHeight="1">
      <c r="A13" s="390"/>
      <c r="B13" s="390"/>
      <c r="C13" s="390"/>
      <c r="D13" s="390"/>
      <c r="E13" s="390"/>
      <c r="F13" s="390"/>
      <c r="G13" s="390"/>
      <c r="H13" s="390"/>
      <c r="I13" s="390"/>
      <c r="J13" s="390"/>
      <c r="K13" s="390"/>
      <c r="L13" s="390"/>
      <c r="M13" s="390"/>
      <c r="N13" s="390"/>
      <c r="O13" s="390"/>
      <c r="P13" s="390"/>
      <c r="Q13" s="390"/>
      <c r="R13" s="390"/>
      <c r="S13" s="390"/>
      <c r="T13" s="390"/>
      <c r="U13" s="390"/>
      <c r="V13" s="135"/>
      <c r="W13" s="135"/>
      <c r="X13" s="135"/>
      <c r="Y13" s="135"/>
      <c r="Z13" s="135"/>
      <c r="AA13" s="135"/>
      <c r="AB13" s="135"/>
      <c r="AC13" s="135"/>
      <c r="AD13" s="135"/>
      <c r="AE13" s="135"/>
      <c r="AF13" s="135"/>
    </row>
    <row r="14" ht="13.5" customHeight="1">
      <c r="A14" s="390"/>
      <c r="B14" s="390"/>
      <c r="C14" s="390"/>
      <c r="D14" s="390"/>
      <c r="E14" s="390"/>
      <c r="F14" s="390"/>
      <c r="G14" s="390"/>
      <c r="H14" s="390"/>
      <c r="I14" s="390"/>
      <c r="J14" s="390"/>
      <c r="K14" s="390"/>
      <c r="L14" s="390"/>
      <c r="M14" s="390"/>
      <c r="N14" s="390"/>
      <c r="O14" s="390"/>
      <c r="P14" s="390"/>
      <c r="Q14" s="390"/>
      <c r="R14" s="390"/>
      <c r="S14" s="390"/>
      <c r="T14" s="390"/>
      <c r="U14" s="390"/>
      <c r="V14" s="135"/>
      <c r="W14" s="135"/>
      <c r="X14" s="135"/>
      <c r="Y14" s="135"/>
      <c r="Z14" s="135"/>
      <c r="AA14" s="135"/>
      <c r="AB14" s="135"/>
      <c r="AC14" s="135"/>
      <c r="AD14" s="135"/>
      <c r="AE14" s="135"/>
      <c r="AF14" s="135"/>
    </row>
    <row r="15" ht="13.5" customHeight="1">
      <c r="A15" s="390"/>
      <c r="B15" s="390"/>
      <c r="C15" s="390"/>
      <c r="D15" s="390"/>
      <c r="E15" s="390"/>
      <c r="F15" s="390"/>
      <c r="G15" s="390"/>
      <c r="H15" s="390"/>
      <c r="I15" s="390"/>
      <c r="J15" s="390"/>
      <c r="K15" s="390"/>
      <c r="L15" s="390"/>
      <c r="M15" s="390"/>
      <c r="N15" s="390"/>
      <c r="O15" s="390"/>
      <c r="P15" s="390"/>
      <c r="Q15" s="390"/>
      <c r="R15" s="390"/>
      <c r="S15" s="390"/>
      <c r="T15" s="390"/>
      <c r="U15" s="390"/>
      <c r="V15" s="135"/>
      <c r="W15" s="135"/>
      <c r="X15" s="135"/>
      <c r="Y15" s="135"/>
      <c r="Z15" s="135"/>
      <c r="AA15" s="135"/>
      <c r="AB15" s="135"/>
      <c r="AC15" s="135"/>
      <c r="AD15" s="135"/>
      <c r="AE15" s="135"/>
      <c r="AF15" s="135"/>
    </row>
    <row r="16" ht="13.5" customHeight="1">
      <c r="A16" s="390"/>
      <c r="B16" s="390"/>
      <c r="C16" s="390"/>
      <c r="D16" s="390"/>
      <c r="E16" s="390"/>
      <c r="F16" s="390"/>
      <c r="G16" s="390"/>
      <c r="H16" s="390"/>
      <c r="I16" s="390"/>
      <c r="J16" s="390"/>
      <c r="K16" s="390"/>
      <c r="L16" s="390"/>
      <c r="M16" s="390"/>
      <c r="N16" s="390"/>
      <c r="O16" s="390"/>
      <c r="P16" s="390"/>
      <c r="Q16" s="390"/>
      <c r="R16" s="390"/>
      <c r="S16" s="390"/>
      <c r="T16" s="390"/>
      <c r="U16" s="390"/>
      <c r="V16" s="135"/>
      <c r="W16" s="135"/>
      <c r="X16" s="135"/>
      <c r="Y16" s="135"/>
      <c r="Z16" s="135"/>
      <c r="AA16" s="135"/>
      <c r="AB16" s="135"/>
      <c r="AC16" s="135"/>
      <c r="AD16" s="135"/>
      <c r="AE16" s="135"/>
      <c r="AF16" s="135"/>
    </row>
    <row r="17" ht="13.5" customHeight="1">
      <c r="A17" s="390"/>
      <c r="B17" s="390"/>
      <c r="C17" s="390"/>
      <c r="D17" s="390"/>
      <c r="E17" s="390"/>
      <c r="F17" s="390"/>
      <c r="G17" s="390"/>
      <c r="H17" s="390"/>
      <c r="I17" s="390"/>
      <c r="J17" s="390"/>
      <c r="K17" s="390"/>
      <c r="L17" s="390"/>
      <c r="M17" s="390"/>
      <c r="N17" s="390"/>
      <c r="O17" s="390"/>
      <c r="P17" s="390"/>
      <c r="Q17" s="390"/>
      <c r="R17" s="390"/>
      <c r="S17" s="390"/>
      <c r="T17" s="390"/>
      <c r="U17" s="390"/>
      <c r="V17" s="135"/>
      <c r="W17" s="135"/>
      <c r="X17" s="135"/>
      <c r="Y17" s="135"/>
      <c r="Z17" s="135"/>
      <c r="AA17" s="135"/>
      <c r="AB17" s="135"/>
      <c r="AC17" s="135"/>
      <c r="AD17" s="135"/>
      <c r="AE17" s="135"/>
      <c r="AF17" s="135"/>
    </row>
    <row r="18" ht="13.5" customHeight="1">
      <c r="A18" s="390"/>
      <c r="B18" s="390"/>
      <c r="C18" s="390"/>
      <c r="D18" s="390"/>
      <c r="E18" s="390"/>
      <c r="F18" s="390"/>
      <c r="G18" s="390"/>
      <c r="H18" s="390"/>
      <c r="I18" s="390"/>
      <c r="J18" s="390"/>
      <c r="K18" s="390"/>
      <c r="L18" s="390"/>
      <c r="M18" s="390"/>
      <c r="N18" s="390"/>
      <c r="O18" s="390"/>
      <c r="P18" s="390"/>
      <c r="Q18" s="390"/>
      <c r="R18" s="390"/>
      <c r="S18" s="390"/>
      <c r="T18" s="390"/>
      <c r="U18" s="390"/>
      <c r="V18" s="135"/>
      <c r="W18" s="135"/>
      <c r="X18" s="135"/>
      <c r="Y18" s="135"/>
      <c r="Z18" s="135"/>
      <c r="AA18" s="135"/>
      <c r="AB18" s="135"/>
      <c r="AC18" s="135"/>
      <c r="AD18" s="135"/>
      <c r="AE18" s="135"/>
      <c r="AF18" s="135"/>
    </row>
    <row r="19" ht="13.5" customHeight="1">
      <c r="A19" s="390"/>
      <c r="B19" s="390"/>
      <c r="C19" s="390"/>
      <c r="D19" s="390"/>
      <c r="E19" s="390"/>
      <c r="F19" s="390"/>
      <c r="G19" s="390"/>
      <c r="H19" s="390"/>
      <c r="I19" s="390"/>
      <c r="J19" s="390"/>
      <c r="K19" s="390"/>
      <c r="L19" s="390"/>
      <c r="M19" s="390"/>
      <c r="N19" s="390"/>
      <c r="O19" s="390"/>
      <c r="P19" s="390"/>
      <c r="Q19" s="390"/>
      <c r="R19" s="390"/>
      <c r="S19" s="390"/>
      <c r="T19" s="390"/>
      <c r="U19" s="390"/>
      <c r="V19" s="135"/>
      <c r="W19" s="135"/>
      <c r="X19" s="135"/>
      <c r="Y19" s="135"/>
      <c r="Z19" s="135"/>
      <c r="AA19" s="135"/>
      <c r="AB19" s="135"/>
      <c r="AC19" s="135"/>
      <c r="AD19" s="135"/>
      <c r="AE19" s="135"/>
      <c r="AF19" s="135"/>
    </row>
    <row r="20" ht="13.5" customHeight="1">
      <c r="A20" s="390"/>
      <c r="B20" s="390"/>
      <c r="C20" s="390"/>
      <c r="D20" s="390"/>
      <c r="E20" s="390"/>
      <c r="F20" s="390"/>
      <c r="G20" s="390"/>
      <c r="H20" s="390"/>
      <c r="I20" s="390"/>
      <c r="J20" s="390"/>
      <c r="K20" s="390"/>
      <c r="L20" s="390"/>
      <c r="M20" s="390"/>
      <c r="N20" s="390"/>
      <c r="O20" s="390"/>
      <c r="P20" s="390"/>
      <c r="Q20" s="390"/>
      <c r="R20" s="390"/>
      <c r="S20" s="390"/>
      <c r="T20" s="390"/>
      <c r="U20" s="390"/>
      <c r="V20" s="135"/>
      <c r="W20" s="135"/>
      <c r="X20" s="135"/>
      <c r="Y20" s="135"/>
      <c r="Z20" s="135"/>
      <c r="AA20" s="135"/>
      <c r="AB20" s="135"/>
      <c r="AC20" s="135"/>
      <c r="AD20" s="135"/>
      <c r="AE20" s="135"/>
      <c r="AF20" s="135"/>
    </row>
    <row r="21" ht="13.5" customHeight="1">
      <c r="A21" s="390"/>
      <c r="B21" s="390"/>
      <c r="C21" s="390"/>
      <c r="D21" s="390"/>
      <c r="E21" s="390"/>
      <c r="F21" s="390"/>
      <c r="G21" s="390"/>
      <c r="H21" s="390"/>
      <c r="I21" s="390"/>
      <c r="J21" s="390"/>
      <c r="K21" s="390"/>
      <c r="L21" s="390"/>
      <c r="M21" s="390"/>
      <c r="N21" s="390"/>
      <c r="O21" s="390"/>
      <c r="P21" s="390"/>
      <c r="Q21" s="390"/>
      <c r="R21" s="390"/>
      <c r="S21" s="390"/>
      <c r="T21" s="390"/>
      <c r="U21" s="390"/>
      <c r="V21" s="135"/>
      <c r="W21" s="135"/>
      <c r="X21" s="135"/>
      <c r="Y21" s="135"/>
      <c r="Z21" s="135"/>
      <c r="AA21" s="135"/>
      <c r="AB21" s="135"/>
      <c r="AC21" s="135"/>
      <c r="AD21" s="135"/>
      <c r="AE21" s="135"/>
      <c r="AF21" s="135"/>
    </row>
    <row r="22" ht="13.5" customHeight="1">
      <c r="A22" s="390"/>
      <c r="B22" s="390"/>
      <c r="C22" s="390"/>
      <c r="D22" s="390"/>
      <c r="E22" s="390"/>
      <c r="F22" s="390"/>
      <c r="G22" s="390"/>
      <c r="H22" s="390"/>
      <c r="I22" s="390"/>
      <c r="J22" s="390"/>
      <c r="K22" s="390"/>
      <c r="L22" s="390"/>
      <c r="M22" s="390"/>
      <c r="N22" s="390"/>
      <c r="O22" s="390"/>
      <c r="P22" s="390"/>
      <c r="Q22" s="390"/>
      <c r="R22" s="390"/>
      <c r="S22" s="390"/>
      <c r="T22" s="390"/>
      <c r="U22" s="390"/>
      <c r="V22" s="135"/>
      <c r="W22" s="135"/>
      <c r="X22" s="135"/>
      <c r="Y22" s="135"/>
      <c r="Z22" s="135"/>
      <c r="AA22" s="135"/>
      <c r="AB22" s="135"/>
      <c r="AC22" s="135"/>
      <c r="AD22" s="135"/>
      <c r="AE22" s="135"/>
      <c r="AF22" s="135"/>
    </row>
    <row r="23" ht="13.5" customHeight="1">
      <c r="A23" s="390"/>
      <c r="B23" s="390"/>
      <c r="C23" s="390"/>
      <c r="D23" s="390"/>
      <c r="E23" s="390"/>
      <c r="F23" s="390"/>
      <c r="G23" s="390"/>
      <c r="H23" s="390"/>
      <c r="I23" s="390"/>
      <c r="J23" s="390"/>
      <c r="K23" s="390"/>
      <c r="L23" s="390"/>
      <c r="M23" s="390"/>
      <c r="N23" s="390"/>
      <c r="O23" s="390"/>
      <c r="P23" s="390"/>
      <c r="Q23" s="390"/>
      <c r="R23" s="390"/>
      <c r="S23" s="390"/>
      <c r="T23" s="390"/>
      <c r="U23" s="390"/>
      <c r="V23" s="135"/>
      <c r="W23" s="135"/>
      <c r="X23" s="135"/>
      <c r="Y23" s="135"/>
      <c r="Z23" s="135"/>
      <c r="AA23" s="135"/>
      <c r="AB23" s="135"/>
      <c r="AC23" s="135"/>
      <c r="AD23" s="135"/>
      <c r="AE23" s="135"/>
      <c r="AF23" s="135"/>
    </row>
    <row r="24" ht="13.5" customHeight="1">
      <c r="A24" s="390"/>
      <c r="B24" s="390"/>
      <c r="C24" s="390"/>
      <c r="D24" s="390"/>
      <c r="E24" s="390"/>
      <c r="F24" s="390"/>
      <c r="G24" s="390"/>
      <c r="H24" s="390"/>
      <c r="I24" s="390"/>
      <c r="J24" s="390"/>
      <c r="K24" s="390"/>
      <c r="L24" s="390"/>
      <c r="M24" s="390"/>
      <c r="N24" s="390"/>
      <c r="O24" s="390"/>
      <c r="P24" s="390"/>
      <c r="Q24" s="390"/>
      <c r="R24" s="390"/>
      <c r="S24" s="390"/>
      <c r="T24" s="390"/>
      <c r="U24" s="390"/>
      <c r="V24" s="135"/>
      <c r="W24" s="135"/>
      <c r="X24" s="135"/>
      <c r="Y24" s="135"/>
      <c r="Z24" s="135"/>
      <c r="AA24" s="135"/>
      <c r="AB24" s="135"/>
      <c r="AC24" s="135"/>
      <c r="AD24" s="135"/>
      <c r="AE24" s="135"/>
      <c r="AF24" s="135"/>
    </row>
    <row r="25" ht="13.5" customHeight="1">
      <c r="A25" s="390"/>
      <c r="B25" s="390"/>
      <c r="C25" s="390"/>
      <c r="D25" s="390"/>
      <c r="E25" s="390"/>
      <c r="F25" s="390"/>
      <c r="G25" s="390"/>
      <c r="H25" s="390"/>
      <c r="I25" s="390"/>
      <c r="J25" s="390"/>
      <c r="K25" s="390"/>
      <c r="L25" s="390"/>
      <c r="M25" s="390"/>
      <c r="N25" s="390"/>
      <c r="O25" s="390"/>
      <c r="P25" s="390"/>
      <c r="Q25" s="390"/>
      <c r="R25" s="390"/>
      <c r="S25" s="390"/>
      <c r="T25" s="390"/>
      <c r="U25" s="390"/>
      <c r="V25" s="135"/>
      <c r="W25" s="135"/>
      <c r="X25" s="135"/>
      <c r="Y25" s="135"/>
      <c r="Z25" s="135"/>
      <c r="AA25" s="135"/>
      <c r="AB25" s="135"/>
      <c r="AC25" s="135"/>
      <c r="AD25" s="135"/>
      <c r="AE25" s="135"/>
      <c r="AF25" s="135"/>
    </row>
    <row r="26" ht="13.5" customHeight="1">
      <c r="A26" s="390"/>
      <c r="B26" s="390"/>
      <c r="C26" s="390"/>
      <c r="D26" s="390"/>
      <c r="E26" s="390"/>
      <c r="F26" s="390"/>
      <c r="G26" s="390"/>
      <c r="H26" s="390"/>
      <c r="I26" s="390"/>
      <c r="J26" s="390"/>
      <c r="K26" s="390"/>
      <c r="L26" s="390"/>
      <c r="M26" s="390"/>
      <c r="N26" s="390"/>
      <c r="O26" s="390"/>
      <c r="P26" s="390"/>
      <c r="Q26" s="390"/>
      <c r="R26" s="390"/>
      <c r="S26" s="390"/>
      <c r="T26" s="390"/>
      <c r="U26" s="390"/>
      <c r="V26" s="135"/>
      <c r="W26" s="135"/>
      <c r="X26" s="135"/>
      <c r="Y26" s="135"/>
      <c r="Z26" s="135"/>
      <c r="AA26" s="135"/>
      <c r="AB26" s="135"/>
      <c r="AC26" s="135"/>
      <c r="AD26" s="135"/>
      <c r="AE26" s="135"/>
      <c r="AF26" s="135"/>
    </row>
    <row r="27" ht="13.5" customHeight="1">
      <c r="A27" s="390"/>
      <c r="B27" s="390"/>
      <c r="C27" s="390"/>
      <c r="D27" s="390"/>
      <c r="E27" s="390"/>
      <c r="F27" s="390"/>
      <c r="G27" s="390"/>
      <c r="H27" s="390"/>
      <c r="I27" s="390"/>
      <c r="J27" s="390"/>
      <c r="K27" s="390"/>
      <c r="L27" s="390"/>
      <c r="M27" s="390"/>
      <c r="N27" s="390"/>
      <c r="O27" s="390"/>
      <c r="P27" s="390"/>
      <c r="Q27" s="390"/>
      <c r="R27" s="390"/>
      <c r="S27" s="390"/>
      <c r="T27" s="390"/>
      <c r="U27" s="390"/>
      <c r="V27" s="135"/>
      <c r="W27" s="135"/>
      <c r="X27" s="135"/>
      <c r="Y27" s="135"/>
      <c r="Z27" s="135"/>
      <c r="AA27" s="135"/>
      <c r="AB27" s="135"/>
      <c r="AC27" s="135"/>
      <c r="AD27" s="135"/>
      <c r="AE27" s="135"/>
      <c r="AF27" s="135"/>
    </row>
    <row r="28" ht="13.5" customHeight="1">
      <c r="A28" s="390"/>
      <c r="B28" s="390"/>
      <c r="C28" s="390"/>
      <c r="D28" s="390"/>
      <c r="E28" s="390"/>
      <c r="F28" s="390"/>
      <c r="G28" s="390"/>
      <c r="H28" s="390"/>
      <c r="I28" s="390"/>
      <c r="J28" s="390"/>
      <c r="K28" s="390"/>
      <c r="L28" s="390"/>
      <c r="M28" s="390"/>
      <c r="N28" s="390"/>
      <c r="O28" s="390"/>
      <c r="P28" s="390"/>
      <c r="Q28" s="390"/>
      <c r="R28" s="390"/>
      <c r="S28" s="390"/>
      <c r="T28" s="390"/>
      <c r="U28" s="390"/>
      <c r="V28" s="135"/>
      <c r="W28" s="135"/>
      <c r="X28" s="135"/>
      <c r="Y28" s="135"/>
      <c r="Z28" s="135"/>
      <c r="AA28" s="135"/>
      <c r="AB28" s="135"/>
      <c r="AC28" s="135"/>
      <c r="AD28" s="135"/>
      <c r="AE28" s="135"/>
      <c r="AF28" s="135"/>
    </row>
    <row r="29" ht="13.5" customHeight="1">
      <c r="A29" s="390"/>
      <c r="B29" s="390"/>
      <c r="C29" s="390"/>
      <c r="D29" s="390"/>
      <c r="E29" s="390"/>
      <c r="F29" s="390"/>
      <c r="G29" s="390"/>
      <c r="H29" s="390"/>
      <c r="I29" s="390"/>
      <c r="J29" s="390"/>
      <c r="K29" s="390"/>
      <c r="L29" s="390"/>
      <c r="M29" s="390"/>
      <c r="N29" s="390"/>
      <c r="O29" s="390"/>
      <c r="P29" s="390"/>
      <c r="Q29" s="390"/>
      <c r="R29" s="390"/>
      <c r="S29" s="390"/>
      <c r="T29" s="390"/>
      <c r="U29" s="390"/>
      <c r="V29" s="135"/>
      <c r="W29" s="135"/>
      <c r="X29" s="135"/>
      <c r="Y29" s="135"/>
      <c r="Z29" s="135"/>
      <c r="AA29" s="135"/>
      <c r="AB29" s="135"/>
      <c r="AC29" s="135"/>
      <c r="AD29" s="135"/>
      <c r="AE29" s="135"/>
      <c r="AF29" s="135"/>
    </row>
    <row r="30" ht="13.5" customHeight="1">
      <c r="A30" s="390"/>
      <c r="B30" s="390"/>
      <c r="C30" s="390"/>
      <c r="D30" s="390"/>
      <c r="E30" s="390"/>
      <c r="F30" s="390"/>
      <c r="G30" s="390"/>
      <c r="H30" s="390"/>
      <c r="I30" s="390"/>
      <c r="J30" s="390"/>
      <c r="K30" s="390"/>
      <c r="L30" s="390"/>
      <c r="M30" s="390"/>
      <c r="N30" s="390"/>
      <c r="O30" s="390"/>
      <c r="P30" s="390"/>
      <c r="Q30" s="390"/>
      <c r="R30" s="390"/>
      <c r="S30" s="390"/>
      <c r="T30" s="390"/>
      <c r="U30" s="390"/>
      <c r="V30" s="135"/>
      <c r="W30" s="135"/>
      <c r="X30" s="135"/>
      <c r="Y30" s="135"/>
      <c r="Z30" s="135"/>
      <c r="AA30" s="135"/>
      <c r="AB30" s="135"/>
      <c r="AC30" s="135"/>
      <c r="AD30" s="135"/>
      <c r="AE30" s="135"/>
      <c r="AF30" s="135"/>
    </row>
    <row r="31" ht="13.5" customHeight="1">
      <c r="A31" s="390"/>
      <c r="B31" s="390"/>
      <c r="C31" s="390"/>
      <c r="D31" s="390"/>
      <c r="E31" s="390"/>
      <c r="F31" s="390"/>
      <c r="G31" s="390"/>
      <c r="H31" s="390"/>
      <c r="I31" s="390"/>
      <c r="J31" s="390"/>
      <c r="K31" s="390"/>
      <c r="L31" s="390"/>
      <c r="M31" s="390"/>
      <c r="N31" s="390"/>
      <c r="O31" s="390"/>
      <c r="P31" s="390"/>
      <c r="Q31" s="390"/>
      <c r="R31" s="390"/>
      <c r="S31" s="390"/>
      <c r="T31" s="390"/>
      <c r="U31" s="390"/>
      <c r="V31" s="135"/>
      <c r="W31" s="135"/>
      <c r="X31" s="135"/>
      <c r="Y31" s="135"/>
      <c r="Z31" s="135"/>
      <c r="AA31" s="135"/>
      <c r="AB31" s="135"/>
      <c r="AC31" s="135"/>
      <c r="AD31" s="135"/>
      <c r="AE31" s="135"/>
      <c r="AF31" s="135"/>
    </row>
    <row r="32" ht="13.5" customHeight="1">
      <c r="A32" s="390"/>
      <c r="B32" s="390"/>
      <c r="C32" s="390"/>
      <c r="D32" s="390"/>
      <c r="E32" s="390"/>
      <c r="F32" s="390"/>
      <c r="G32" s="390"/>
      <c r="H32" s="390"/>
      <c r="I32" s="390"/>
      <c r="J32" s="390"/>
      <c r="K32" s="390"/>
      <c r="L32" s="390"/>
      <c r="M32" s="390"/>
      <c r="N32" s="390"/>
      <c r="O32" s="390"/>
      <c r="P32" s="390"/>
      <c r="Q32" s="390"/>
      <c r="R32" s="390"/>
      <c r="S32" s="390"/>
      <c r="T32" s="390"/>
      <c r="U32" s="390"/>
      <c r="V32" s="135"/>
      <c r="W32" s="135"/>
      <c r="X32" s="135"/>
      <c r="Y32" s="135"/>
      <c r="Z32" s="135"/>
      <c r="AA32" s="135"/>
      <c r="AB32" s="135"/>
      <c r="AC32" s="135"/>
      <c r="AD32" s="135"/>
      <c r="AE32" s="135"/>
      <c r="AF32" s="135"/>
    </row>
    <row r="33" ht="13.5" customHeight="1">
      <c r="A33" s="390"/>
      <c r="B33" s="390"/>
      <c r="C33" s="390"/>
      <c r="D33" s="390"/>
      <c r="E33" s="390"/>
      <c r="F33" s="390"/>
      <c r="G33" s="390"/>
      <c r="H33" s="390"/>
      <c r="I33" s="390"/>
      <c r="J33" s="390"/>
      <c r="K33" s="390"/>
      <c r="L33" s="390"/>
      <c r="M33" s="390"/>
      <c r="N33" s="390"/>
      <c r="O33" s="390"/>
      <c r="P33" s="390"/>
      <c r="Q33" s="390"/>
      <c r="R33" s="390"/>
      <c r="S33" s="390"/>
      <c r="T33" s="390"/>
      <c r="U33" s="390"/>
      <c r="V33" s="135"/>
      <c r="W33" s="135"/>
      <c r="X33" s="135"/>
      <c r="Y33" s="135"/>
      <c r="Z33" s="135"/>
      <c r="AA33" s="135"/>
      <c r="AB33" s="135"/>
      <c r="AC33" s="135"/>
      <c r="AD33" s="135"/>
      <c r="AE33" s="135"/>
      <c r="AF33" s="135"/>
    </row>
    <row r="34" ht="13.5" customHeight="1">
      <c r="A34" s="390"/>
      <c r="B34" s="390"/>
      <c r="C34" s="390"/>
      <c r="D34" s="390"/>
      <c r="E34" s="390"/>
      <c r="F34" s="390"/>
      <c r="G34" s="390"/>
      <c r="H34" s="390"/>
      <c r="I34" s="390"/>
      <c r="J34" s="390"/>
      <c r="K34" s="390"/>
      <c r="L34" s="390"/>
      <c r="M34" s="390"/>
      <c r="N34" s="390"/>
      <c r="O34" s="390"/>
      <c r="P34" s="390"/>
      <c r="Q34" s="390"/>
      <c r="R34" s="390"/>
      <c r="S34" s="390"/>
      <c r="T34" s="390"/>
      <c r="U34" s="390"/>
      <c r="V34" s="135"/>
      <c r="W34" s="135"/>
      <c r="X34" s="135"/>
      <c r="Y34" s="135"/>
      <c r="Z34" s="135"/>
      <c r="AA34" s="135"/>
      <c r="AB34" s="135"/>
      <c r="AC34" s="135"/>
      <c r="AD34" s="135"/>
      <c r="AE34" s="135"/>
      <c r="AF34" s="135"/>
    </row>
    <row r="35" ht="13.5" customHeight="1">
      <c r="A35" s="390"/>
      <c r="B35" s="390"/>
      <c r="C35" s="390"/>
      <c r="D35" s="390"/>
      <c r="E35" s="390"/>
      <c r="F35" s="390"/>
      <c r="G35" s="390"/>
      <c r="H35" s="390"/>
      <c r="I35" s="390"/>
      <c r="J35" s="390"/>
      <c r="K35" s="390"/>
      <c r="L35" s="390"/>
      <c r="M35" s="390"/>
      <c r="N35" s="390"/>
      <c r="O35" s="390"/>
      <c r="P35" s="390"/>
      <c r="Q35" s="390"/>
      <c r="R35" s="390"/>
      <c r="S35" s="390"/>
      <c r="T35" s="390"/>
      <c r="U35" s="390"/>
      <c r="V35" s="135"/>
      <c r="W35" s="135"/>
      <c r="X35" s="135"/>
      <c r="Y35" s="135"/>
      <c r="Z35" s="135"/>
      <c r="AA35" s="135"/>
      <c r="AB35" s="135"/>
      <c r="AC35" s="135"/>
      <c r="AD35" s="135"/>
      <c r="AE35" s="135"/>
      <c r="AF35" s="135"/>
    </row>
    <row r="36" ht="13.5" customHeight="1">
      <c r="A36" s="390"/>
      <c r="B36" s="390"/>
      <c r="C36" s="390"/>
      <c r="D36" s="390"/>
      <c r="E36" s="390"/>
      <c r="F36" s="390"/>
      <c r="G36" s="390"/>
      <c r="H36" s="390"/>
      <c r="I36" s="390"/>
      <c r="J36" s="390"/>
      <c r="K36" s="390"/>
      <c r="L36" s="390"/>
      <c r="M36" s="390"/>
      <c r="N36" s="390"/>
      <c r="O36" s="390"/>
      <c r="P36" s="390"/>
      <c r="Q36" s="390"/>
      <c r="R36" s="390"/>
      <c r="S36" s="390"/>
      <c r="T36" s="390"/>
      <c r="U36" s="390"/>
      <c r="V36" s="135"/>
      <c r="W36" s="135"/>
      <c r="X36" s="135"/>
      <c r="Y36" s="135"/>
      <c r="Z36" s="135"/>
      <c r="AA36" s="135"/>
      <c r="AB36" s="135"/>
      <c r="AC36" s="135"/>
      <c r="AD36" s="135"/>
      <c r="AE36" s="135"/>
      <c r="AF36" s="135"/>
    </row>
    <row r="37" ht="13.5" customHeight="1">
      <c r="A37" s="390"/>
      <c r="B37" s="390"/>
      <c r="C37" s="390"/>
      <c r="D37" s="390"/>
      <c r="E37" s="390"/>
      <c r="F37" s="390"/>
      <c r="G37" s="390"/>
      <c r="H37" s="390"/>
      <c r="I37" s="390"/>
      <c r="J37" s="390"/>
      <c r="K37" s="390"/>
      <c r="L37" s="390"/>
      <c r="M37" s="390"/>
      <c r="N37" s="390"/>
      <c r="O37" s="390"/>
      <c r="P37" s="390"/>
      <c r="Q37" s="390"/>
      <c r="R37" s="390"/>
      <c r="S37" s="390"/>
      <c r="T37" s="390"/>
      <c r="U37" s="390"/>
      <c r="V37" s="135"/>
      <c r="W37" s="135"/>
      <c r="X37" s="135"/>
      <c r="Y37" s="135"/>
      <c r="Z37" s="135"/>
      <c r="AA37" s="135"/>
      <c r="AB37" s="135"/>
      <c r="AC37" s="135"/>
      <c r="AD37" s="135"/>
      <c r="AE37" s="135"/>
      <c r="AF37" s="135"/>
    </row>
    <row r="38" ht="13.5" customHeight="1">
      <c r="A38" s="390"/>
      <c r="B38" s="390"/>
      <c r="C38" s="390"/>
      <c r="D38" s="390"/>
      <c r="E38" s="390"/>
      <c r="F38" s="390"/>
      <c r="G38" s="390"/>
      <c r="H38" s="390"/>
      <c r="I38" s="390"/>
      <c r="J38" s="390"/>
      <c r="K38" s="390"/>
      <c r="L38" s="390"/>
      <c r="M38" s="390"/>
      <c r="N38" s="390"/>
      <c r="O38" s="390"/>
      <c r="P38" s="390"/>
      <c r="Q38" s="390"/>
      <c r="R38" s="390"/>
      <c r="S38" s="390"/>
      <c r="T38" s="390"/>
      <c r="U38" s="390"/>
      <c r="V38" s="135"/>
      <c r="W38" s="135"/>
      <c r="X38" s="135"/>
      <c r="Y38" s="135"/>
      <c r="Z38" s="135"/>
      <c r="AA38" s="135"/>
      <c r="AB38" s="135"/>
      <c r="AC38" s="135"/>
      <c r="AD38" s="135"/>
      <c r="AE38" s="135"/>
      <c r="AF38" s="135"/>
    </row>
    <row r="39" ht="13.5" customHeight="1">
      <c r="A39" s="390"/>
      <c r="B39" s="390"/>
      <c r="C39" s="390"/>
      <c r="D39" s="390"/>
      <c r="E39" s="390"/>
      <c r="F39" s="390"/>
      <c r="G39" s="390"/>
      <c r="H39" s="390"/>
      <c r="I39" s="390"/>
      <c r="J39" s="390"/>
      <c r="K39" s="390"/>
      <c r="L39" s="390"/>
      <c r="M39" s="390"/>
      <c r="N39" s="390"/>
      <c r="O39" s="390"/>
      <c r="P39" s="390"/>
      <c r="Q39" s="390"/>
      <c r="R39" s="390"/>
      <c r="S39" s="390"/>
      <c r="T39" s="390"/>
      <c r="U39" s="390"/>
      <c r="V39" s="135"/>
      <c r="W39" s="135"/>
      <c r="X39" s="135"/>
      <c r="Y39" s="135"/>
      <c r="Z39" s="135"/>
      <c r="AA39" s="135"/>
      <c r="AB39" s="135"/>
      <c r="AC39" s="135"/>
      <c r="AD39" s="135"/>
      <c r="AE39" s="135"/>
      <c r="AF39" s="135"/>
    </row>
    <row r="40" ht="13.5" customHeight="1">
      <c r="A40" s="390"/>
      <c r="B40" s="390"/>
      <c r="C40" s="390"/>
      <c r="D40" s="390"/>
      <c r="E40" s="390"/>
      <c r="F40" s="390"/>
      <c r="G40" s="390"/>
      <c r="H40" s="390"/>
      <c r="I40" s="390"/>
      <c r="J40" s="390"/>
      <c r="K40" s="390"/>
      <c r="L40" s="390"/>
      <c r="M40" s="390"/>
      <c r="N40" s="390"/>
      <c r="O40" s="390"/>
      <c r="P40" s="390"/>
      <c r="Q40" s="390"/>
      <c r="R40" s="390"/>
      <c r="S40" s="390"/>
      <c r="T40" s="390"/>
      <c r="U40" s="390"/>
      <c r="V40" s="135"/>
      <c r="W40" s="135"/>
      <c r="X40" s="135"/>
      <c r="Y40" s="135"/>
      <c r="Z40" s="135"/>
      <c r="AA40" s="135"/>
      <c r="AB40" s="135"/>
      <c r="AC40" s="135"/>
      <c r="AD40" s="135"/>
      <c r="AE40" s="135"/>
      <c r="AF40" s="135"/>
    </row>
    <row r="41" ht="13.5" customHeight="1">
      <c r="A41" s="390"/>
      <c r="B41" s="390"/>
      <c r="C41" s="390"/>
      <c r="D41" s="390"/>
      <c r="E41" s="390"/>
      <c r="F41" s="390"/>
      <c r="G41" s="390"/>
      <c r="H41" s="390"/>
      <c r="I41" s="390"/>
      <c r="J41" s="390"/>
      <c r="K41" s="390"/>
      <c r="L41" s="390"/>
      <c r="M41" s="390"/>
      <c r="N41" s="390"/>
      <c r="O41" s="390"/>
      <c r="P41" s="390"/>
      <c r="Q41" s="390"/>
      <c r="R41" s="390"/>
      <c r="S41" s="390"/>
      <c r="T41" s="390"/>
      <c r="U41" s="390"/>
      <c r="V41" s="135"/>
      <c r="W41" s="135"/>
      <c r="X41" s="135"/>
      <c r="Y41" s="135"/>
      <c r="Z41" s="135"/>
      <c r="AA41" s="135"/>
      <c r="AB41" s="135"/>
      <c r="AC41" s="135"/>
      <c r="AD41" s="135"/>
      <c r="AE41" s="135"/>
      <c r="AF41" s="135"/>
    </row>
    <row r="42" ht="13.5" customHeight="1">
      <c r="A42" s="390"/>
      <c r="B42" s="390"/>
      <c r="C42" s="390"/>
      <c r="D42" s="390"/>
      <c r="E42" s="390"/>
      <c r="F42" s="390"/>
      <c r="G42" s="390"/>
      <c r="H42" s="390"/>
      <c r="I42" s="390"/>
      <c r="J42" s="390"/>
      <c r="K42" s="390"/>
      <c r="L42" s="390"/>
      <c r="M42" s="390"/>
      <c r="N42" s="390"/>
      <c r="O42" s="390"/>
      <c r="P42" s="390"/>
      <c r="Q42" s="390"/>
      <c r="R42" s="390"/>
      <c r="S42" s="390"/>
      <c r="T42" s="390"/>
      <c r="U42" s="390"/>
      <c r="V42" s="135"/>
      <c r="W42" s="135"/>
      <c r="X42" s="135"/>
      <c r="Y42" s="135"/>
      <c r="Z42" s="135"/>
      <c r="AA42" s="135"/>
      <c r="AB42" s="135"/>
      <c r="AC42" s="135"/>
      <c r="AD42" s="135"/>
      <c r="AE42" s="135"/>
      <c r="AF42" s="135"/>
    </row>
    <row r="43" ht="13.5" customHeight="1">
      <c r="A43" s="390"/>
      <c r="B43" s="390"/>
      <c r="C43" s="390"/>
      <c r="D43" s="390"/>
      <c r="E43" s="390"/>
      <c r="F43" s="390"/>
      <c r="G43" s="390"/>
      <c r="H43" s="390"/>
      <c r="I43" s="390"/>
      <c r="J43" s="390"/>
      <c r="K43" s="390"/>
      <c r="L43" s="390"/>
      <c r="M43" s="390"/>
      <c r="N43" s="390"/>
      <c r="O43" s="390"/>
      <c r="P43" s="390"/>
      <c r="Q43" s="390"/>
      <c r="R43" s="390"/>
      <c r="S43" s="390"/>
      <c r="T43" s="390"/>
      <c r="U43" s="390"/>
      <c r="V43" s="135"/>
      <c r="W43" s="135"/>
      <c r="X43" s="135"/>
      <c r="Y43" s="135"/>
      <c r="Z43" s="135"/>
      <c r="AA43" s="135"/>
      <c r="AB43" s="135"/>
      <c r="AC43" s="135"/>
      <c r="AD43" s="135"/>
      <c r="AE43" s="135"/>
      <c r="AF43" s="135"/>
    </row>
    <row r="44" ht="13.5" customHeight="1">
      <c r="A44" s="390"/>
      <c r="B44" s="390"/>
      <c r="C44" s="390"/>
      <c r="D44" s="390"/>
      <c r="E44" s="390"/>
      <c r="F44" s="390"/>
      <c r="G44" s="390"/>
      <c r="H44" s="390"/>
      <c r="I44" s="390"/>
      <c r="J44" s="390"/>
      <c r="K44" s="390"/>
      <c r="L44" s="390"/>
      <c r="M44" s="390"/>
      <c r="N44" s="390"/>
      <c r="O44" s="390"/>
      <c r="P44" s="390"/>
      <c r="Q44" s="390"/>
      <c r="R44" s="390"/>
      <c r="S44" s="390"/>
      <c r="T44" s="390"/>
      <c r="U44" s="390"/>
      <c r="V44" s="135"/>
      <c r="W44" s="135"/>
      <c r="X44" s="135"/>
      <c r="Y44" s="135"/>
      <c r="Z44" s="135"/>
      <c r="AA44" s="135"/>
      <c r="AB44" s="135"/>
      <c r="AC44" s="135"/>
      <c r="AD44" s="135"/>
      <c r="AE44" s="135"/>
      <c r="AF44" s="135"/>
    </row>
    <row r="45" ht="13.5" customHeight="1">
      <c r="A45" s="390"/>
      <c r="B45" s="390"/>
      <c r="C45" s="390"/>
      <c r="D45" s="390"/>
      <c r="E45" s="390"/>
      <c r="F45" s="390"/>
      <c r="G45" s="390"/>
      <c r="H45" s="390"/>
      <c r="I45" s="390"/>
      <c r="J45" s="390"/>
      <c r="K45" s="390"/>
      <c r="L45" s="390"/>
      <c r="M45" s="390"/>
      <c r="N45" s="390"/>
      <c r="O45" s="390"/>
      <c r="P45" s="390"/>
      <c r="Q45" s="390"/>
      <c r="R45" s="390"/>
      <c r="S45" s="390"/>
      <c r="T45" s="390"/>
      <c r="U45" s="390"/>
      <c r="V45" s="135"/>
      <c r="W45" s="135"/>
      <c r="X45" s="135"/>
      <c r="Y45" s="135"/>
      <c r="Z45" s="135"/>
      <c r="AA45" s="135"/>
      <c r="AB45" s="135"/>
      <c r="AC45" s="135"/>
      <c r="AD45" s="135"/>
      <c r="AE45" s="135"/>
      <c r="AF45" s="135"/>
    </row>
    <row r="46" ht="13.5" customHeight="1">
      <c r="A46" s="390"/>
      <c r="B46" s="390"/>
      <c r="C46" s="390"/>
      <c r="D46" s="390"/>
      <c r="E46" s="390"/>
      <c r="F46" s="390"/>
      <c r="G46" s="390"/>
      <c r="H46" s="390"/>
      <c r="I46" s="390"/>
      <c r="J46" s="390"/>
      <c r="K46" s="390"/>
      <c r="L46" s="390"/>
      <c r="M46" s="390"/>
      <c r="N46" s="390"/>
      <c r="O46" s="390"/>
      <c r="P46" s="390"/>
      <c r="Q46" s="390"/>
      <c r="R46" s="390"/>
      <c r="S46" s="390"/>
      <c r="T46" s="390"/>
      <c r="U46" s="390"/>
      <c r="V46" s="135"/>
      <c r="W46" s="135"/>
      <c r="X46" s="135"/>
      <c r="Y46" s="135"/>
      <c r="Z46" s="135"/>
      <c r="AA46" s="135"/>
      <c r="AB46" s="135"/>
      <c r="AC46" s="135"/>
      <c r="AD46" s="135"/>
      <c r="AE46" s="135"/>
      <c r="AF46" s="135"/>
    </row>
    <row r="47" ht="13.5" customHeight="1">
      <c r="A47" s="390"/>
      <c r="B47" s="390"/>
      <c r="C47" s="390"/>
      <c r="D47" s="390"/>
      <c r="E47" s="390"/>
      <c r="F47" s="390"/>
      <c r="G47" s="390"/>
      <c r="H47" s="390"/>
      <c r="I47" s="390"/>
      <c r="J47" s="390"/>
      <c r="K47" s="390"/>
      <c r="L47" s="390"/>
      <c r="M47" s="390"/>
      <c r="N47" s="390"/>
      <c r="O47" s="390"/>
      <c r="P47" s="390"/>
      <c r="Q47" s="390"/>
      <c r="R47" s="390"/>
      <c r="S47" s="390"/>
      <c r="T47" s="390"/>
      <c r="U47" s="390"/>
      <c r="V47" s="135"/>
      <c r="W47" s="135"/>
      <c r="X47" s="135"/>
      <c r="Y47" s="135"/>
      <c r="Z47" s="135"/>
      <c r="AA47" s="135"/>
      <c r="AB47" s="135"/>
      <c r="AC47" s="135"/>
      <c r="AD47" s="135"/>
      <c r="AE47" s="135"/>
      <c r="AF47" s="135"/>
    </row>
    <row r="48" ht="13.5" customHeight="1">
      <c r="A48" s="390"/>
      <c r="B48" s="390"/>
      <c r="C48" s="390"/>
      <c r="D48" s="390"/>
      <c r="E48" s="390"/>
      <c r="F48" s="390"/>
      <c r="G48" s="390"/>
      <c r="H48" s="390"/>
      <c r="I48" s="390"/>
      <c r="J48" s="390"/>
      <c r="K48" s="390"/>
      <c r="L48" s="390"/>
      <c r="M48" s="390"/>
      <c r="N48" s="390"/>
      <c r="O48" s="390"/>
      <c r="P48" s="390"/>
      <c r="Q48" s="390"/>
      <c r="R48" s="390"/>
      <c r="S48" s="390"/>
      <c r="T48" s="390"/>
      <c r="U48" s="390"/>
      <c r="V48" s="135"/>
      <c r="W48" s="135"/>
      <c r="X48" s="135"/>
      <c r="Y48" s="135"/>
      <c r="Z48" s="135"/>
      <c r="AA48" s="135"/>
      <c r="AB48" s="135"/>
      <c r="AC48" s="135"/>
      <c r="AD48" s="135"/>
      <c r="AE48" s="135"/>
      <c r="AF48" s="135"/>
    </row>
    <row r="49" ht="13.5" customHeight="1">
      <c r="A49" s="390"/>
      <c r="B49" s="390"/>
      <c r="C49" s="390"/>
      <c r="D49" s="390"/>
      <c r="E49" s="390"/>
      <c r="F49" s="390"/>
      <c r="G49" s="390"/>
      <c r="H49" s="390"/>
      <c r="I49" s="390"/>
      <c r="J49" s="390"/>
      <c r="K49" s="390"/>
      <c r="L49" s="390"/>
      <c r="M49" s="390"/>
      <c r="N49" s="390"/>
      <c r="O49" s="390"/>
      <c r="P49" s="390"/>
      <c r="Q49" s="390"/>
      <c r="R49" s="390"/>
      <c r="S49" s="390"/>
      <c r="T49" s="390"/>
      <c r="U49" s="390"/>
      <c r="V49" s="135"/>
      <c r="W49" s="135"/>
      <c r="X49" s="135"/>
      <c r="Y49" s="135"/>
      <c r="Z49" s="135"/>
      <c r="AA49" s="135"/>
      <c r="AB49" s="135"/>
      <c r="AC49" s="135"/>
      <c r="AD49" s="135"/>
      <c r="AE49" s="135"/>
      <c r="AF49" s="135"/>
    </row>
    <row r="50" ht="13.5" customHeight="1">
      <c r="A50" s="390"/>
      <c r="B50" s="390"/>
      <c r="C50" s="390"/>
      <c r="D50" s="390"/>
      <c r="E50" s="390"/>
      <c r="F50" s="390"/>
      <c r="G50" s="390"/>
      <c r="H50" s="390"/>
      <c r="I50" s="390"/>
      <c r="J50" s="390"/>
      <c r="K50" s="390"/>
      <c r="L50" s="390"/>
      <c r="M50" s="390"/>
      <c r="N50" s="390"/>
      <c r="O50" s="390"/>
      <c r="P50" s="390"/>
      <c r="Q50" s="390"/>
      <c r="R50" s="390"/>
      <c r="S50" s="390"/>
      <c r="T50" s="390"/>
      <c r="U50" s="390"/>
      <c r="V50" s="135"/>
      <c r="W50" s="135"/>
      <c r="X50" s="135"/>
      <c r="Y50" s="135"/>
      <c r="Z50" s="135"/>
      <c r="AA50" s="135"/>
      <c r="AB50" s="135"/>
      <c r="AC50" s="135"/>
      <c r="AD50" s="135"/>
      <c r="AE50" s="135"/>
      <c r="AF50" s="135"/>
    </row>
    <row r="51" ht="13.5" customHeight="1">
      <c r="A51" s="390"/>
      <c r="B51" s="390"/>
      <c r="C51" s="390"/>
      <c r="D51" s="390"/>
      <c r="E51" s="390"/>
      <c r="F51" s="390"/>
      <c r="G51" s="390"/>
      <c r="H51" s="390"/>
      <c r="I51" s="390"/>
      <c r="J51" s="390"/>
      <c r="K51" s="390"/>
      <c r="L51" s="390"/>
      <c r="M51" s="390"/>
      <c r="N51" s="390"/>
      <c r="O51" s="390"/>
      <c r="P51" s="390"/>
      <c r="Q51" s="390"/>
      <c r="R51" s="390"/>
      <c r="S51" s="390"/>
      <c r="T51" s="390"/>
      <c r="U51" s="390"/>
      <c r="V51" s="135"/>
      <c r="W51" s="135"/>
      <c r="X51" s="135"/>
      <c r="Y51" s="135"/>
      <c r="Z51" s="135"/>
      <c r="AA51" s="135"/>
      <c r="AB51" s="135"/>
      <c r="AC51" s="135"/>
      <c r="AD51" s="135"/>
      <c r="AE51" s="135"/>
      <c r="AF51" s="135"/>
    </row>
    <row r="52" ht="13.5" customHeight="1">
      <c r="A52" s="390"/>
      <c r="B52" s="390"/>
      <c r="C52" s="390"/>
      <c r="D52" s="390"/>
      <c r="E52" s="390"/>
      <c r="F52" s="390"/>
      <c r="G52" s="390"/>
      <c r="H52" s="390"/>
      <c r="I52" s="390"/>
      <c r="J52" s="390"/>
      <c r="K52" s="390"/>
      <c r="L52" s="390"/>
      <c r="M52" s="390"/>
      <c r="N52" s="390"/>
      <c r="O52" s="390"/>
      <c r="P52" s="390"/>
      <c r="Q52" s="390"/>
      <c r="R52" s="390"/>
      <c r="S52" s="390"/>
      <c r="T52" s="390"/>
      <c r="U52" s="390"/>
      <c r="V52" s="135"/>
      <c r="W52" s="135"/>
      <c r="X52" s="135"/>
      <c r="Y52" s="135"/>
      <c r="Z52" s="135"/>
      <c r="AA52" s="135"/>
      <c r="AB52" s="135"/>
      <c r="AC52" s="135"/>
      <c r="AD52" s="135"/>
      <c r="AE52" s="135"/>
      <c r="AF52" s="135"/>
    </row>
    <row r="53" ht="13.5" customHeight="1">
      <c r="A53" s="390"/>
      <c r="B53" s="390"/>
      <c r="C53" s="390"/>
      <c r="D53" s="390"/>
      <c r="E53" s="390"/>
      <c r="F53" s="390"/>
      <c r="G53" s="390"/>
      <c r="H53" s="390"/>
      <c r="I53" s="390"/>
      <c r="J53" s="390"/>
      <c r="K53" s="390"/>
      <c r="L53" s="390"/>
      <c r="M53" s="390"/>
      <c r="N53" s="390"/>
      <c r="O53" s="390"/>
      <c r="P53" s="390"/>
      <c r="Q53" s="390"/>
      <c r="R53" s="390"/>
      <c r="S53" s="390"/>
      <c r="T53" s="390"/>
      <c r="U53" s="390"/>
      <c r="V53" s="135"/>
      <c r="W53" s="135"/>
      <c r="X53" s="135"/>
      <c r="Y53" s="135"/>
      <c r="Z53" s="135"/>
      <c r="AA53" s="135"/>
      <c r="AB53" s="135"/>
      <c r="AC53" s="135"/>
      <c r="AD53" s="135"/>
      <c r="AE53" s="135"/>
      <c r="AF53" s="135"/>
    </row>
    <row r="54" ht="13.5" customHeight="1">
      <c r="A54" s="390"/>
      <c r="B54" s="390"/>
      <c r="C54" s="390"/>
      <c r="D54" s="390"/>
      <c r="E54" s="390"/>
      <c r="F54" s="390"/>
      <c r="G54" s="390"/>
      <c r="H54" s="390"/>
      <c r="I54" s="390"/>
      <c r="J54" s="390"/>
      <c r="K54" s="390"/>
      <c r="L54" s="390"/>
      <c r="M54" s="390"/>
      <c r="N54" s="390"/>
      <c r="O54" s="390"/>
      <c r="P54" s="390"/>
      <c r="Q54" s="390"/>
      <c r="R54" s="390"/>
      <c r="S54" s="390"/>
      <c r="T54" s="390"/>
      <c r="U54" s="390"/>
      <c r="V54" s="135"/>
      <c r="W54" s="135"/>
      <c r="X54" s="135"/>
      <c r="Y54" s="135"/>
      <c r="Z54" s="135"/>
      <c r="AA54" s="135"/>
      <c r="AB54" s="135"/>
      <c r="AC54" s="135"/>
      <c r="AD54" s="135"/>
      <c r="AE54" s="135"/>
      <c r="AF54" s="135"/>
    </row>
    <row r="55" ht="13.5" customHeight="1">
      <c r="A55" s="390"/>
      <c r="B55" s="390"/>
      <c r="C55" s="390"/>
      <c r="D55" s="390"/>
      <c r="E55" s="390"/>
      <c r="F55" s="390"/>
      <c r="G55" s="390"/>
      <c r="H55" s="390"/>
      <c r="I55" s="390"/>
      <c r="J55" s="390"/>
      <c r="K55" s="390"/>
      <c r="L55" s="390"/>
      <c r="M55" s="390"/>
      <c r="N55" s="390"/>
      <c r="O55" s="390"/>
      <c r="P55" s="390"/>
      <c r="Q55" s="390"/>
      <c r="R55" s="390"/>
      <c r="S55" s="390"/>
      <c r="T55" s="390"/>
      <c r="U55" s="390"/>
      <c r="V55" s="135"/>
      <c r="W55" s="135"/>
      <c r="X55" s="135"/>
      <c r="Y55" s="135"/>
      <c r="Z55" s="135"/>
      <c r="AA55" s="135"/>
      <c r="AB55" s="135"/>
      <c r="AC55" s="135"/>
      <c r="AD55" s="135"/>
      <c r="AE55" s="135"/>
      <c r="AF55" s="135"/>
    </row>
    <row r="56" ht="13.5" customHeight="1">
      <c r="A56" s="390"/>
      <c r="B56" s="390"/>
      <c r="C56" s="390"/>
      <c r="D56" s="390"/>
      <c r="E56" s="390"/>
      <c r="F56" s="390"/>
      <c r="G56" s="390"/>
      <c r="H56" s="390"/>
      <c r="I56" s="390"/>
      <c r="J56" s="390"/>
      <c r="K56" s="390"/>
      <c r="L56" s="390"/>
      <c r="M56" s="390"/>
      <c r="N56" s="390"/>
      <c r="O56" s="390"/>
      <c r="P56" s="390"/>
      <c r="Q56" s="390"/>
      <c r="R56" s="390"/>
      <c r="S56" s="390"/>
      <c r="T56" s="390"/>
      <c r="U56" s="390"/>
      <c r="V56" s="135"/>
      <c r="W56" s="135"/>
      <c r="X56" s="135"/>
      <c r="Y56" s="135"/>
      <c r="Z56" s="135"/>
      <c r="AA56" s="135"/>
      <c r="AB56" s="135"/>
      <c r="AC56" s="135"/>
      <c r="AD56" s="135"/>
      <c r="AE56" s="135"/>
      <c r="AF56" s="135"/>
    </row>
    <row r="57" ht="13.5" customHeight="1">
      <c r="A57" s="390"/>
      <c r="B57" s="390"/>
      <c r="C57" s="390"/>
      <c r="D57" s="390"/>
      <c r="E57" s="390"/>
      <c r="F57" s="390"/>
      <c r="G57" s="390"/>
      <c r="H57" s="390"/>
      <c r="I57" s="390"/>
      <c r="J57" s="390"/>
      <c r="K57" s="390"/>
      <c r="L57" s="390"/>
      <c r="M57" s="390"/>
      <c r="N57" s="390"/>
      <c r="O57" s="390"/>
      <c r="P57" s="390"/>
      <c r="Q57" s="390"/>
      <c r="R57" s="390"/>
      <c r="S57" s="390"/>
      <c r="T57" s="390"/>
      <c r="U57" s="390"/>
      <c r="V57" s="135"/>
      <c r="W57" s="135"/>
      <c r="X57" s="135"/>
      <c r="Y57" s="135"/>
      <c r="Z57" s="135"/>
      <c r="AA57" s="135"/>
      <c r="AB57" s="135"/>
      <c r="AC57" s="135"/>
      <c r="AD57" s="135"/>
      <c r="AE57" s="135"/>
      <c r="AF57" s="135"/>
    </row>
    <row r="58" ht="13.5" customHeight="1">
      <c r="A58" s="390"/>
      <c r="B58" s="390"/>
      <c r="C58" s="390"/>
      <c r="D58" s="390"/>
      <c r="E58" s="390"/>
      <c r="F58" s="390"/>
      <c r="G58" s="390"/>
      <c r="H58" s="390"/>
      <c r="I58" s="390"/>
      <c r="J58" s="390"/>
      <c r="K58" s="390"/>
      <c r="L58" s="390"/>
      <c r="M58" s="390"/>
      <c r="N58" s="390"/>
      <c r="O58" s="390"/>
      <c r="P58" s="390"/>
      <c r="Q58" s="390"/>
      <c r="R58" s="390"/>
      <c r="S58" s="390"/>
      <c r="T58" s="390"/>
      <c r="U58" s="390"/>
      <c r="V58" s="135"/>
      <c r="W58" s="135"/>
      <c r="X58" s="135"/>
      <c r="Y58" s="135"/>
      <c r="Z58" s="135"/>
      <c r="AA58" s="135"/>
      <c r="AB58" s="135"/>
      <c r="AC58" s="135"/>
      <c r="AD58" s="135"/>
      <c r="AE58" s="135"/>
      <c r="AF58" s="135"/>
    </row>
    <row r="59" ht="13.5" customHeight="1">
      <c r="A59" s="390"/>
      <c r="B59" s="390"/>
      <c r="C59" s="390"/>
      <c r="D59" s="390"/>
      <c r="E59" s="390"/>
      <c r="F59" s="390"/>
      <c r="G59" s="390"/>
      <c r="H59" s="390"/>
      <c r="I59" s="390"/>
      <c r="J59" s="390"/>
      <c r="K59" s="390"/>
      <c r="L59" s="390"/>
      <c r="M59" s="390"/>
      <c r="N59" s="390"/>
      <c r="O59" s="390"/>
      <c r="P59" s="390"/>
      <c r="Q59" s="390"/>
      <c r="R59" s="390"/>
      <c r="S59" s="390"/>
      <c r="T59" s="390"/>
      <c r="U59" s="390"/>
      <c r="V59" s="135"/>
      <c r="W59" s="135"/>
      <c r="X59" s="135"/>
      <c r="Y59" s="135"/>
      <c r="Z59" s="135"/>
      <c r="AA59" s="135"/>
      <c r="AB59" s="135"/>
      <c r="AC59" s="135"/>
      <c r="AD59" s="135"/>
      <c r="AE59" s="135"/>
      <c r="AF59" s="135"/>
    </row>
    <row r="60" ht="13.5" customHeight="1">
      <c r="A60" s="390"/>
      <c r="B60" s="390"/>
      <c r="C60" s="390"/>
      <c r="D60" s="390"/>
      <c r="E60" s="390"/>
      <c r="F60" s="390"/>
      <c r="G60" s="390"/>
      <c r="H60" s="390"/>
      <c r="I60" s="390"/>
      <c r="J60" s="390"/>
      <c r="K60" s="390"/>
      <c r="L60" s="390"/>
      <c r="M60" s="390"/>
      <c r="N60" s="390"/>
      <c r="O60" s="390"/>
      <c r="P60" s="390"/>
      <c r="Q60" s="390"/>
      <c r="R60" s="390"/>
      <c r="S60" s="390"/>
      <c r="T60" s="390"/>
      <c r="U60" s="390"/>
      <c r="V60" s="135"/>
      <c r="W60" s="135"/>
      <c r="X60" s="135"/>
      <c r="Y60" s="135"/>
      <c r="Z60" s="135"/>
      <c r="AA60" s="135"/>
      <c r="AB60" s="135"/>
      <c r="AC60" s="135"/>
      <c r="AD60" s="135"/>
      <c r="AE60" s="135"/>
      <c r="AF60" s="135"/>
    </row>
    <row r="61" ht="13.5" customHeight="1">
      <c r="A61" s="390"/>
      <c r="B61" s="390"/>
      <c r="C61" s="390"/>
      <c r="D61" s="390"/>
      <c r="E61" s="390"/>
      <c r="F61" s="390"/>
      <c r="G61" s="390"/>
      <c r="H61" s="390"/>
      <c r="I61" s="390"/>
      <c r="J61" s="390"/>
      <c r="K61" s="390"/>
      <c r="L61" s="390"/>
      <c r="M61" s="390"/>
      <c r="N61" s="390"/>
      <c r="O61" s="390"/>
      <c r="P61" s="390"/>
      <c r="Q61" s="390"/>
      <c r="R61" s="390"/>
      <c r="S61" s="390"/>
      <c r="T61" s="390"/>
      <c r="U61" s="390"/>
      <c r="V61" s="135"/>
      <c r="W61" s="135"/>
      <c r="X61" s="135"/>
      <c r="Y61" s="135"/>
      <c r="Z61" s="135"/>
      <c r="AA61" s="135"/>
      <c r="AB61" s="135"/>
      <c r="AC61" s="135"/>
      <c r="AD61" s="135"/>
      <c r="AE61" s="135"/>
      <c r="AF61" s="135"/>
    </row>
    <row r="62" ht="13.5" customHeight="1">
      <c r="A62" s="390"/>
      <c r="B62" s="390"/>
      <c r="C62" s="390"/>
      <c r="D62" s="390"/>
      <c r="E62" s="390"/>
      <c r="F62" s="390"/>
      <c r="G62" s="390"/>
      <c r="H62" s="390"/>
      <c r="I62" s="390"/>
      <c r="J62" s="390"/>
      <c r="K62" s="390"/>
      <c r="L62" s="390"/>
      <c r="M62" s="390"/>
      <c r="N62" s="390"/>
      <c r="O62" s="390"/>
      <c r="P62" s="390"/>
      <c r="Q62" s="390"/>
      <c r="R62" s="390"/>
      <c r="S62" s="390"/>
      <c r="T62" s="390"/>
      <c r="U62" s="390"/>
      <c r="V62" s="135"/>
      <c r="W62" s="135"/>
      <c r="X62" s="135"/>
      <c r="Y62" s="135"/>
      <c r="Z62" s="135"/>
      <c r="AA62" s="135"/>
      <c r="AB62" s="135"/>
      <c r="AC62" s="135"/>
      <c r="AD62" s="135"/>
      <c r="AE62" s="135"/>
      <c r="AF62" s="135"/>
    </row>
    <row r="63" ht="13.5" customHeight="1">
      <c r="A63" s="390"/>
      <c r="B63" s="390"/>
      <c r="C63" s="390"/>
      <c r="D63" s="390"/>
      <c r="E63" s="390"/>
      <c r="F63" s="390"/>
      <c r="G63" s="390"/>
      <c r="H63" s="390"/>
      <c r="I63" s="390"/>
      <c r="J63" s="390"/>
      <c r="K63" s="390"/>
      <c r="L63" s="390"/>
      <c r="M63" s="390"/>
      <c r="N63" s="390"/>
      <c r="O63" s="390"/>
      <c r="P63" s="390"/>
      <c r="Q63" s="390"/>
      <c r="R63" s="390"/>
      <c r="S63" s="390"/>
      <c r="T63" s="390"/>
      <c r="U63" s="390"/>
      <c r="V63" s="135"/>
      <c r="W63" s="135"/>
      <c r="X63" s="135"/>
      <c r="Y63" s="135"/>
      <c r="Z63" s="135"/>
      <c r="AA63" s="135"/>
      <c r="AB63" s="135"/>
      <c r="AC63" s="135"/>
      <c r="AD63" s="135"/>
      <c r="AE63" s="135"/>
      <c r="AF63" s="135"/>
    </row>
    <row r="64" ht="13.5" customHeight="1">
      <c r="A64" s="390"/>
      <c r="B64" s="390"/>
      <c r="C64" s="390"/>
      <c r="D64" s="390"/>
      <c r="E64" s="390"/>
      <c r="F64" s="390"/>
      <c r="G64" s="390"/>
      <c r="H64" s="390"/>
      <c r="I64" s="390"/>
      <c r="J64" s="390"/>
      <c r="K64" s="390"/>
      <c r="L64" s="390"/>
      <c r="M64" s="390"/>
      <c r="N64" s="390"/>
      <c r="O64" s="390"/>
      <c r="P64" s="390"/>
      <c r="Q64" s="390"/>
      <c r="R64" s="390"/>
      <c r="S64" s="390"/>
      <c r="T64" s="390"/>
      <c r="U64" s="390"/>
      <c r="V64" s="135"/>
      <c r="W64" s="135"/>
      <c r="X64" s="135"/>
      <c r="Y64" s="135"/>
      <c r="Z64" s="135"/>
      <c r="AA64" s="135"/>
      <c r="AB64" s="135"/>
      <c r="AC64" s="135"/>
      <c r="AD64" s="135"/>
      <c r="AE64" s="135"/>
      <c r="AF64" s="135"/>
    </row>
    <row r="65" ht="13.5" customHeight="1">
      <c r="A65" s="390"/>
      <c r="B65" s="390"/>
      <c r="C65" s="390"/>
      <c r="D65" s="390"/>
      <c r="E65" s="390"/>
      <c r="F65" s="390"/>
      <c r="G65" s="390"/>
      <c r="H65" s="390"/>
      <c r="I65" s="390"/>
      <c r="J65" s="390"/>
      <c r="K65" s="390"/>
      <c r="L65" s="390"/>
      <c r="M65" s="390"/>
      <c r="N65" s="390"/>
      <c r="O65" s="390"/>
      <c r="P65" s="390"/>
      <c r="Q65" s="390"/>
      <c r="R65" s="390"/>
      <c r="S65" s="390"/>
      <c r="T65" s="390"/>
      <c r="U65" s="390"/>
      <c r="V65" s="135"/>
      <c r="W65" s="135"/>
      <c r="X65" s="135"/>
      <c r="Y65" s="135"/>
      <c r="Z65" s="135"/>
      <c r="AA65" s="135"/>
      <c r="AB65" s="135"/>
      <c r="AC65" s="135"/>
      <c r="AD65" s="135"/>
      <c r="AE65" s="135"/>
      <c r="AF65" s="135"/>
    </row>
    <row r="66" ht="13.5" customHeight="1">
      <c r="A66" s="390"/>
      <c r="B66" s="390"/>
      <c r="C66" s="390"/>
      <c r="D66" s="390"/>
      <c r="E66" s="390"/>
      <c r="F66" s="390"/>
      <c r="G66" s="390"/>
      <c r="H66" s="390"/>
      <c r="I66" s="390"/>
      <c r="J66" s="390"/>
      <c r="K66" s="390"/>
      <c r="L66" s="390"/>
      <c r="M66" s="390"/>
      <c r="N66" s="390"/>
      <c r="O66" s="390"/>
      <c r="P66" s="390"/>
      <c r="Q66" s="390"/>
      <c r="R66" s="390"/>
      <c r="S66" s="390"/>
      <c r="T66" s="390"/>
      <c r="U66" s="390"/>
      <c r="V66" s="135"/>
      <c r="W66" s="135"/>
      <c r="X66" s="135"/>
      <c r="Y66" s="135"/>
      <c r="Z66" s="135"/>
      <c r="AA66" s="135"/>
      <c r="AB66" s="135"/>
      <c r="AC66" s="135"/>
      <c r="AD66" s="135"/>
      <c r="AE66" s="135"/>
      <c r="AF66" s="135"/>
    </row>
    <row r="67" ht="13.5" customHeight="1">
      <c r="A67" s="391"/>
      <c r="B67" s="391"/>
      <c r="C67" s="391"/>
      <c r="D67" s="391"/>
      <c r="E67" s="391"/>
      <c r="F67" s="391"/>
      <c r="G67" s="391"/>
      <c r="H67" s="391"/>
      <c r="I67" s="391"/>
      <c r="J67" s="391"/>
      <c r="K67" s="391"/>
      <c r="L67" s="391"/>
      <c r="M67" s="391"/>
      <c r="N67" s="391"/>
      <c r="O67" s="391"/>
      <c r="P67" s="391"/>
      <c r="Q67" s="391"/>
      <c r="R67" s="391"/>
      <c r="S67" s="391"/>
      <c r="T67" s="391"/>
      <c r="U67" s="391"/>
      <c r="V67" s="135"/>
      <c r="W67" s="135"/>
      <c r="X67" s="135"/>
      <c r="Y67" s="135"/>
      <c r="Z67" s="135"/>
      <c r="AA67" s="135"/>
      <c r="AB67" s="135"/>
      <c r="AC67" s="135"/>
      <c r="AD67" s="135"/>
      <c r="AE67" s="135"/>
      <c r="AF67" s="135"/>
    </row>
    <row r="68" ht="15.75" customHeight="1">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c r="AA68" s="135"/>
      <c r="AB68" s="135"/>
      <c r="AC68" s="135"/>
      <c r="AD68" s="135"/>
      <c r="AE68" s="135"/>
      <c r="AF68" s="135"/>
    </row>
    <row r="69" ht="15.75" customHeight="1">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c r="AA69" s="135"/>
      <c r="AB69" s="135"/>
      <c r="AC69" s="135"/>
      <c r="AD69" s="135"/>
      <c r="AE69" s="135"/>
      <c r="AF69" s="135"/>
    </row>
    <row r="70" ht="15.75" customHeight="1">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c r="AA70" s="135"/>
      <c r="AB70" s="135"/>
      <c r="AC70" s="135"/>
      <c r="AD70" s="135"/>
      <c r="AE70" s="135"/>
      <c r="AF70" s="135"/>
    </row>
    <row r="71" ht="15.75" customHeight="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c r="AA71" s="135"/>
      <c r="AB71" s="135"/>
      <c r="AC71" s="135"/>
      <c r="AD71" s="135"/>
      <c r="AE71" s="135"/>
      <c r="AF71" s="135"/>
    </row>
    <row r="72" ht="15.75" customHeight="1">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c r="AA72" s="135"/>
      <c r="AB72" s="135"/>
      <c r="AC72" s="135"/>
      <c r="AD72" s="135"/>
      <c r="AE72" s="135"/>
      <c r="AF72" s="135"/>
    </row>
    <row r="73" ht="15.75" customHeight="1">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c r="AA73" s="135"/>
      <c r="AB73" s="135"/>
      <c r="AC73" s="135"/>
      <c r="AD73" s="135"/>
      <c r="AE73" s="135"/>
      <c r="AF73" s="135"/>
    </row>
    <row r="74" ht="15.75" customHeight="1">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c r="AA74" s="135"/>
      <c r="AB74" s="135"/>
      <c r="AC74" s="135"/>
      <c r="AD74" s="135"/>
      <c r="AE74" s="135"/>
      <c r="AF74" s="135"/>
    </row>
    <row r="75" ht="15.75" customHeight="1">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c r="AA75" s="135"/>
      <c r="AB75" s="135"/>
      <c r="AC75" s="135"/>
      <c r="AD75" s="135"/>
      <c r="AE75" s="135"/>
      <c r="AF75" s="135"/>
    </row>
    <row r="76" ht="15.75" customHeight="1">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c r="AA76" s="135"/>
      <c r="AB76" s="135"/>
      <c r="AC76" s="135"/>
      <c r="AD76" s="135"/>
      <c r="AE76" s="135"/>
      <c r="AF76" s="135"/>
    </row>
    <row r="77" ht="15.75" customHeight="1">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c r="AA77" s="135"/>
      <c r="AB77" s="135"/>
      <c r="AC77" s="135"/>
      <c r="AD77" s="135"/>
      <c r="AE77" s="135"/>
      <c r="AF77" s="135"/>
    </row>
    <row r="78" ht="15.75" customHeight="1">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c r="AA78" s="135"/>
      <c r="AB78" s="135"/>
      <c r="AC78" s="135"/>
      <c r="AD78" s="135"/>
      <c r="AE78" s="135"/>
      <c r="AF78" s="135"/>
    </row>
    <row r="79" ht="15.75" customHeight="1">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c r="AA79" s="135"/>
      <c r="AB79" s="135"/>
      <c r="AC79" s="135"/>
      <c r="AD79" s="135"/>
      <c r="AE79" s="135"/>
      <c r="AF79" s="135"/>
    </row>
    <row r="80" ht="15.75" customHeight="1">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c r="AA80" s="135"/>
      <c r="AB80" s="135"/>
      <c r="AC80" s="135"/>
      <c r="AD80" s="135"/>
      <c r="AE80" s="135"/>
      <c r="AF80" s="135"/>
    </row>
    <row r="81" ht="15.75" customHeight="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c r="AA81" s="135"/>
      <c r="AB81" s="135"/>
      <c r="AC81" s="135"/>
      <c r="AD81" s="135"/>
      <c r="AE81" s="135"/>
      <c r="AF81" s="135"/>
    </row>
    <row r="82" ht="15.75" customHeight="1">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c r="AA82" s="135"/>
      <c r="AB82" s="135"/>
      <c r="AC82" s="135"/>
      <c r="AD82" s="135"/>
      <c r="AE82" s="135"/>
      <c r="AF82" s="135"/>
    </row>
    <row r="83" ht="15.75" customHeight="1">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c r="AA83" s="135"/>
      <c r="AB83" s="135"/>
      <c r="AC83" s="135"/>
      <c r="AD83" s="135"/>
      <c r="AE83" s="135"/>
      <c r="AF83" s="135"/>
    </row>
    <row r="84" ht="15.75" customHeight="1">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c r="AA84" s="135"/>
      <c r="AB84" s="135"/>
      <c r="AC84" s="135"/>
      <c r="AD84" s="135"/>
      <c r="AE84" s="135"/>
      <c r="AF84" s="135"/>
    </row>
    <row r="85" ht="15.75" customHeight="1">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c r="AA85" s="135"/>
      <c r="AB85" s="135"/>
      <c r="AC85" s="135"/>
      <c r="AD85" s="135"/>
      <c r="AE85" s="135"/>
      <c r="AF85" s="135"/>
    </row>
    <row r="86" ht="15.75" customHeight="1">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c r="AA86" s="135"/>
      <c r="AB86" s="135"/>
      <c r="AC86" s="135"/>
      <c r="AD86" s="135"/>
      <c r="AE86" s="135"/>
      <c r="AF86" s="135"/>
    </row>
    <row r="87" ht="15.75" customHeight="1">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c r="AA87" s="135"/>
      <c r="AB87" s="135"/>
      <c r="AC87" s="135"/>
      <c r="AD87" s="135"/>
      <c r="AE87" s="135"/>
      <c r="AF87" s="135"/>
    </row>
    <row r="88" ht="15.75" customHeight="1">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c r="AA88" s="135"/>
      <c r="AB88" s="135"/>
      <c r="AC88" s="135"/>
      <c r="AD88" s="135"/>
      <c r="AE88" s="135"/>
      <c r="AF88" s="135"/>
    </row>
    <row r="89" ht="15.75" customHeight="1">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c r="AA89" s="135"/>
      <c r="AB89" s="135"/>
      <c r="AC89" s="135"/>
      <c r="AD89" s="135"/>
      <c r="AE89" s="135"/>
      <c r="AF89" s="135"/>
    </row>
    <row r="90" ht="15.75" customHeight="1">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c r="AA90" s="135"/>
      <c r="AB90" s="135"/>
      <c r="AC90" s="135"/>
      <c r="AD90" s="135"/>
      <c r="AE90" s="135"/>
      <c r="AF90" s="135"/>
    </row>
    <row r="91" ht="15.75" customHeight="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c r="AA91" s="135"/>
      <c r="AB91" s="135"/>
      <c r="AC91" s="135"/>
      <c r="AD91" s="135"/>
      <c r="AE91" s="135"/>
      <c r="AF91" s="135"/>
    </row>
    <row r="92" ht="15.75" customHeight="1">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c r="AA92" s="135"/>
      <c r="AB92" s="135"/>
      <c r="AC92" s="135"/>
      <c r="AD92" s="135"/>
      <c r="AE92" s="135"/>
      <c r="AF92" s="135"/>
    </row>
    <row r="93" ht="15.75" customHeight="1">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c r="AA93" s="135"/>
      <c r="AB93" s="135"/>
      <c r="AC93" s="135"/>
      <c r="AD93" s="135"/>
      <c r="AE93" s="135"/>
      <c r="AF93" s="135"/>
    </row>
    <row r="94" ht="15.75" customHeight="1">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c r="AA94" s="135"/>
      <c r="AB94" s="135"/>
      <c r="AC94" s="135"/>
      <c r="AD94" s="135"/>
      <c r="AE94" s="135"/>
      <c r="AF94" s="135"/>
    </row>
    <row r="95" ht="15.75" customHeight="1">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c r="AA95" s="135"/>
      <c r="AB95" s="135"/>
      <c r="AC95" s="135"/>
      <c r="AD95" s="135"/>
      <c r="AE95" s="135"/>
      <c r="AF95" s="135"/>
    </row>
    <row r="96" ht="15.75" customHeight="1">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c r="AA96" s="135"/>
      <c r="AB96" s="135"/>
      <c r="AC96" s="135"/>
      <c r="AD96" s="135"/>
      <c r="AE96" s="135"/>
      <c r="AF96" s="135"/>
    </row>
    <row r="97" ht="15.75" customHeight="1">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c r="AA97" s="135"/>
      <c r="AB97" s="135"/>
      <c r="AC97" s="135"/>
      <c r="AD97" s="135"/>
      <c r="AE97" s="135"/>
      <c r="AF97" s="135"/>
    </row>
    <row r="98" ht="15.75" customHeight="1">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c r="AA98" s="135"/>
      <c r="AB98" s="135"/>
      <c r="AC98" s="135"/>
      <c r="AD98" s="135"/>
      <c r="AE98" s="135"/>
      <c r="AF98" s="135"/>
    </row>
    <row r="99" ht="15.75" customHeight="1">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c r="AA99" s="135"/>
      <c r="AB99" s="135"/>
      <c r="AC99" s="135"/>
      <c r="AD99" s="135"/>
      <c r="AE99" s="135"/>
      <c r="AF99" s="135"/>
    </row>
    <row r="100" ht="15.75" customHeight="1">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c r="AA100" s="135"/>
      <c r="AB100" s="135"/>
      <c r="AC100" s="135"/>
      <c r="AD100" s="135"/>
      <c r="AE100" s="135"/>
      <c r="AF100" s="135"/>
    </row>
    <row r="101" ht="15.75" customHeight="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c r="AA101" s="135"/>
      <c r="AB101" s="135"/>
      <c r="AC101" s="135"/>
      <c r="AD101" s="135"/>
      <c r="AE101" s="135"/>
      <c r="AF101" s="135"/>
    </row>
    <row r="102" ht="15.75" customHeight="1">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c r="AA102" s="135"/>
      <c r="AB102" s="135"/>
      <c r="AC102" s="135"/>
      <c r="AD102" s="135"/>
      <c r="AE102" s="135"/>
      <c r="AF102" s="135"/>
    </row>
    <row r="103" ht="15.75" customHeight="1">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c r="AA103" s="135"/>
      <c r="AB103" s="135"/>
      <c r="AC103" s="135"/>
      <c r="AD103" s="135"/>
      <c r="AE103" s="135"/>
      <c r="AF103" s="135"/>
    </row>
    <row r="104" ht="15.75" customHeight="1">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c r="AA104" s="135"/>
      <c r="AB104" s="135"/>
      <c r="AC104" s="135"/>
      <c r="AD104" s="135"/>
      <c r="AE104" s="135"/>
      <c r="AF104" s="135"/>
    </row>
    <row r="105" ht="15.75" customHeight="1">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c r="AA105" s="135"/>
      <c r="AB105" s="135"/>
      <c r="AC105" s="135"/>
      <c r="AD105" s="135"/>
      <c r="AE105" s="135"/>
      <c r="AF105" s="135"/>
    </row>
    <row r="106" ht="15.75" customHeight="1">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c r="AA106" s="135"/>
      <c r="AB106" s="135"/>
      <c r="AC106" s="135"/>
      <c r="AD106" s="135"/>
      <c r="AE106" s="135"/>
      <c r="AF106" s="135"/>
    </row>
    <row r="107" ht="15.75" customHeight="1">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c r="AA107" s="135"/>
      <c r="AB107" s="135"/>
      <c r="AC107" s="135"/>
      <c r="AD107" s="135"/>
      <c r="AE107" s="135"/>
      <c r="AF107" s="135"/>
    </row>
    <row r="108" ht="15.75" customHeight="1">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c r="AA108" s="135"/>
      <c r="AB108" s="135"/>
      <c r="AC108" s="135"/>
      <c r="AD108" s="135"/>
      <c r="AE108" s="135"/>
      <c r="AF108" s="135"/>
    </row>
    <row r="109" ht="15.75" customHeight="1">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c r="AA109" s="135"/>
      <c r="AB109" s="135"/>
      <c r="AC109" s="135"/>
      <c r="AD109" s="135"/>
      <c r="AE109" s="135"/>
      <c r="AF109" s="135"/>
    </row>
    <row r="110" ht="15.75" customHeight="1">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c r="AA110" s="135"/>
      <c r="AB110" s="135"/>
      <c r="AC110" s="135"/>
      <c r="AD110" s="135"/>
      <c r="AE110" s="135"/>
      <c r="AF110" s="135"/>
    </row>
    <row r="111" ht="15.75" customHeight="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c r="AA111" s="135"/>
      <c r="AB111" s="135"/>
      <c r="AC111" s="135"/>
      <c r="AD111" s="135"/>
      <c r="AE111" s="135"/>
      <c r="AF111" s="135"/>
    </row>
    <row r="112" ht="15.75" customHeight="1">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c r="AA112" s="135"/>
      <c r="AB112" s="135"/>
      <c r="AC112" s="135"/>
      <c r="AD112" s="135"/>
      <c r="AE112" s="135"/>
      <c r="AF112" s="135"/>
    </row>
    <row r="113" ht="15.75" customHeight="1">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c r="AA113" s="135"/>
      <c r="AB113" s="135"/>
      <c r="AC113" s="135"/>
      <c r="AD113" s="135"/>
      <c r="AE113" s="135"/>
      <c r="AF113" s="135"/>
    </row>
    <row r="114" ht="15.75" customHeight="1">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c r="AA114" s="135"/>
      <c r="AB114" s="135"/>
      <c r="AC114" s="135"/>
      <c r="AD114" s="135"/>
      <c r="AE114" s="135"/>
      <c r="AF114" s="135"/>
    </row>
    <row r="115" ht="15.75" customHeight="1">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c r="AA115" s="135"/>
      <c r="AB115" s="135"/>
      <c r="AC115" s="135"/>
      <c r="AD115" s="135"/>
      <c r="AE115" s="135"/>
      <c r="AF115" s="135"/>
    </row>
    <row r="116" ht="15.75" customHeight="1">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c r="AA116" s="135"/>
      <c r="AB116" s="135"/>
      <c r="AC116" s="135"/>
      <c r="AD116" s="135"/>
      <c r="AE116" s="135"/>
      <c r="AF116" s="135"/>
    </row>
    <row r="117" ht="15.75" customHeight="1">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c r="AA117" s="135"/>
      <c r="AB117" s="135"/>
      <c r="AC117" s="135"/>
      <c r="AD117" s="135"/>
      <c r="AE117" s="135"/>
      <c r="AF117" s="135"/>
    </row>
    <row r="118" ht="15.75" customHeight="1">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c r="AA118" s="135"/>
      <c r="AB118" s="135"/>
      <c r="AC118" s="135"/>
      <c r="AD118" s="135"/>
      <c r="AE118" s="135"/>
      <c r="AF118" s="135"/>
    </row>
    <row r="119" ht="15.75" customHeight="1">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c r="AA119" s="135"/>
      <c r="AB119" s="135"/>
      <c r="AC119" s="135"/>
      <c r="AD119" s="135"/>
      <c r="AE119" s="135"/>
      <c r="AF119" s="135"/>
    </row>
    <row r="120" ht="15.75" customHeight="1">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c r="AA120" s="135"/>
      <c r="AB120" s="135"/>
      <c r="AC120" s="135"/>
      <c r="AD120" s="135"/>
      <c r="AE120" s="135"/>
      <c r="AF120" s="135"/>
    </row>
    <row r="121" ht="15.75" customHeight="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c r="AA121" s="135"/>
      <c r="AB121" s="135"/>
      <c r="AC121" s="135"/>
      <c r="AD121" s="135"/>
      <c r="AE121" s="135"/>
      <c r="AF121" s="135"/>
    </row>
    <row r="122" ht="15.75" customHeight="1">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c r="AA122" s="135"/>
      <c r="AB122" s="135"/>
      <c r="AC122" s="135"/>
      <c r="AD122" s="135"/>
      <c r="AE122" s="135"/>
      <c r="AF122" s="135"/>
    </row>
    <row r="123" ht="15.75" customHeight="1">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c r="AA123" s="135"/>
      <c r="AB123" s="135"/>
      <c r="AC123" s="135"/>
      <c r="AD123" s="135"/>
      <c r="AE123" s="135"/>
      <c r="AF123" s="135"/>
    </row>
    <row r="124" ht="15.75" customHeight="1">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c r="AA124" s="135"/>
      <c r="AB124" s="135"/>
      <c r="AC124" s="135"/>
      <c r="AD124" s="135"/>
      <c r="AE124" s="135"/>
      <c r="AF124" s="135"/>
    </row>
    <row r="125" ht="15.75" customHeight="1">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c r="AA125" s="135"/>
      <c r="AB125" s="135"/>
      <c r="AC125" s="135"/>
      <c r="AD125" s="135"/>
      <c r="AE125" s="135"/>
      <c r="AF125" s="135"/>
    </row>
    <row r="126" ht="15.75" customHeight="1">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c r="AA126" s="135"/>
      <c r="AB126" s="135"/>
      <c r="AC126" s="135"/>
      <c r="AD126" s="135"/>
      <c r="AE126" s="135"/>
      <c r="AF126" s="135"/>
    </row>
    <row r="127" ht="15.75" customHeight="1">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c r="AA127" s="135"/>
      <c r="AB127" s="135"/>
      <c r="AC127" s="135"/>
      <c r="AD127" s="135"/>
      <c r="AE127" s="135"/>
      <c r="AF127" s="135"/>
    </row>
    <row r="128" ht="15.75" customHeight="1">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c r="AA128" s="135"/>
      <c r="AB128" s="135"/>
      <c r="AC128" s="135"/>
      <c r="AD128" s="135"/>
      <c r="AE128" s="135"/>
      <c r="AF128" s="135"/>
    </row>
    <row r="129" ht="15.75" customHeight="1">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c r="AA129" s="135"/>
      <c r="AB129" s="135"/>
      <c r="AC129" s="135"/>
      <c r="AD129" s="135"/>
      <c r="AE129" s="135"/>
      <c r="AF129" s="135"/>
    </row>
    <row r="130" ht="15.75" customHeight="1">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c r="AA130" s="135"/>
      <c r="AB130" s="135"/>
      <c r="AC130" s="135"/>
      <c r="AD130" s="135"/>
      <c r="AE130" s="135"/>
      <c r="AF130" s="135"/>
    </row>
    <row r="131" ht="15.75" customHeight="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c r="AA131" s="135"/>
      <c r="AB131" s="135"/>
      <c r="AC131" s="135"/>
      <c r="AD131" s="135"/>
      <c r="AE131" s="135"/>
      <c r="AF131" s="135"/>
    </row>
    <row r="132" ht="15.75" customHeight="1">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c r="AA132" s="135"/>
      <c r="AB132" s="135"/>
      <c r="AC132" s="135"/>
      <c r="AD132" s="135"/>
      <c r="AE132" s="135"/>
      <c r="AF132" s="135"/>
    </row>
    <row r="133" ht="15.75" customHeight="1">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c r="AA133" s="135"/>
      <c r="AB133" s="135"/>
      <c r="AC133" s="135"/>
      <c r="AD133" s="135"/>
      <c r="AE133" s="135"/>
      <c r="AF133" s="135"/>
    </row>
    <row r="134" ht="15.75" customHeight="1">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c r="AA134" s="135"/>
      <c r="AB134" s="135"/>
      <c r="AC134" s="135"/>
      <c r="AD134" s="135"/>
      <c r="AE134" s="135"/>
      <c r="AF134" s="135"/>
    </row>
    <row r="135" ht="15.75" customHeight="1">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c r="AA135" s="135"/>
      <c r="AB135" s="135"/>
      <c r="AC135" s="135"/>
      <c r="AD135" s="135"/>
      <c r="AE135" s="135"/>
      <c r="AF135" s="135"/>
    </row>
    <row r="136" ht="15.75" customHeight="1">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c r="AA136" s="135"/>
      <c r="AB136" s="135"/>
      <c r="AC136" s="135"/>
      <c r="AD136" s="135"/>
      <c r="AE136" s="135"/>
      <c r="AF136" s="135"/>
    </row>
    <row r="137" ht="15.75" customHeight="1">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c r="AA137" s="135"/>
      <c r="AB137" s="135"/>
      <c r="AC137" s="135"/>
      <c r="AD137" s="135"/>
      <c r="AE137" s="135"/>
      <c r="AF137" s="135"/>
    </row>
    <row r="138" ht="15.75" customHeight="1">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c r="AA138" s="135"/>
      <c r="AB138" s="135"/>
      <c r="AC138" s="135"/>
      <c r="AD138" s="135"/>
      <c r="AE138" s="135"/>
      <c r="AF138" s="135"/>
    </row>
    <row r="139" ht="15.75" customHeight="1">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c r="AA139" s="135"/>
      <c r="AB139" s="135"/>
      <c r="AC139" s="135"/>
      <c r="AD139" s="135"/>
      <c r="AE139" s="135"/>
      <c r="AF139" s="135"/>
    </row>
    <row r="140" ht="15.75" customHeight="1">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c r="AA140" s="135"/>
      <c r="AB140" s="135"/>
      <c r="AC140" s="135"/>
      <c r="AD140" s="135"/>
      <c r="AE140" s="135"/>
      <c r="AF140" s="135"/>
    </row>
    <row r="141" ht="15.75" customHeight="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c r="AA141" s="135"/>
      <c r="AB141" s="135"/>
      <c r="AC141" s="135"/>
      <c r="AD141" s="135"/>
      <c r="AE141" s="135"/>
      <c r="AF141" s="135"/>
    </row>
    <row r="142" ht="15.75" customHeight="1">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c r="AA142" s="135"/>
      <c r="AB142" s="135"/>
      <c r="AC142" s="135"/>
      <c r="AD142" s="135"/>
      <c r="AE142" s="135"/>
      <c r="AF142" s="135"/>
    </row>
    <row r="143" ht="15.75" customHeight="1">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c r="AA143" s="135"/>
      <c r="AB143" s="135"/>
      <c r="AC143" s="135"/>
      <c r="AD143" s="135"/>
      <c r="AE143" s="135"/>
      <c r="AF143" s="135"/>
    </row>
    <row r="144" ht="15.75" customHeight="1">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c r="AA144" s="135"/>
      <c r="AB144" s="135"/>
      <c r="AC144" s="135"/>
      <c r="AD144" s="135"/>
      <c r="AE144" s="135"/>
      <c r="AF144" s="135"/>
    </row>
    <row r="145" ht="15.75" customHeight="1">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c r="AA145" s="135"/>
      <c r="AB145" s="135"/>
      <c r="AC145" s="135"/>
      <c r="AD145" s="135"/>
      <c r="AE145" s="135"/>
      <c r="AF145" s="135"/>
    </row>
    <row r="146" ht="15.75" customHeight="1">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c r="AA146" s="135"/>
      <c r="AB146" s="135"/>
      <c r="AC146" s="135"/>
      <c r="AD146" s="135"/>
      <c r="AE146" s="135"/>
      <c r="AF146" s="135"/>
    </row>
    <row r="147" ht="15.75" customHeight="1">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c r="AA147" s="135"/>
      <c r="AB147" s="135"/>
      <c r="AC147" s="135"/>
      <c r="AD147" s="135"/>
      <c r="AE147" s="135"/>
      <c r="AF147" s="135"/>
    </row>
    <row r="148" ht="15.75" customHeight="1">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c r="AA148" s="135"/>
      <c r="AB148" s="135"/>
      <c r="AC148" s="135"/>
      <c r="AD148" s="135"/>
      <c r="AE148" s="135"/>
      <c r="AF148" s="135"/>
    </row>
    <row r="149" ht="15.75" customHeight="1">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c r="AA149" s="135"/>
      <c r="AB149" s="135"/>
      <c r="AC149" s="135"/>
      <c r="AD149" s="135"/>
      <c r="AE149" s="135"/>
      <c r="AF149" s="135"/>
    </row>
    <row r="150" ht="15.75" customHeight="1">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c r="AA150" s="135"/>
      <c r="AB150" s="135"/>
      <c r="AC150" s="135"/>
      <c r="AD150" s="135"/>
      <c r="AE150" s="135"/>
      <c r="AF150" s="135"/>
    </row>
    <row r="151" ht="15.75" customHeight="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c r="AA151" s="135"/>
      <c r="AB151" s="135"/>
      <c r="AC151" s="135"/>
      <c r="AD151" s="135"/>
      <c r="AE151" s="135"/>
      <c r="AF151" s="135"/>
    </row>
    <row r="152" ht="15.75" customHeight="1">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c r="AA152" s="135"/>
      <c r="AB152" s="135"/>
      <c r="AC152" s="135"/>
      <c r="AD152" s="135"/>
      <c r="AE152" s="135"/>
      <c r="AF152" s="135"/>
    </row>
    <row r="153" ht="15.75" customHeight="1">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c r="AA153" s="135"/>
      <c r="AB153" s="135"/>
      <c r="AC153" s="135"/>
      <c r="AD153" s="135"/>
      <c r="AE153" s="135"/>
      <c r="AF153" s="135"/>
    </row>
    <row r="154" ht="15.75" customHeight="1">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c r="AA154" s="135"/>
      <c r="AB154" s="135"/>
      <c r="AC154" s="135"/>
      <c r="AD154" s="135"/>
      <c r="AE154" s="135"/>
      <c r="AF154" s="135"/>
    </row>
    <row r="155" ht="15.75" customHeight="1">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c r="AA155" s="135"/>
      <c r="AB155" s="135"/>
      <c r="AC155" s="135"/>
      <c r="AD155" s="135"/>
      <c r="AE155" s="135"/>
      <c r="AF155" s="135"/>
    </row>
    <row r="156" ht="15.75" customHeight="1">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c r="AA156" s="135"/>
      <c r="AB156" s="135"/>
      <c r="AC156" s="135"/>
      <c r="AD156" s="135"/>
      <c r="AE156" s="135"/>
      <c r="AF156" s="135"/>
    </row>
    <row r="157" ht="15.75" customHeight="1">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c r="AA157" s="135"/>
      <c r="AB157" s="135"/>
      <c r="AC157" s="135"/>
      <c r="AD157" s="135"/>
      <c r="AE157" s="135"/>
      <c r="AF157" s="135"/>
    </row>
    <row r="158" ht="15.75" customHeight="1">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c r="AA158" s="135"/>
      <c r="AB158" s="135"/>
      <c r="AC158" s="135"/>
      <c r="AD158" s="135"/>
      <c r="AE158" s="135"/>
      <c r="AF158" s="135"/>
    </row>
    <row r="159" ht="15.75" customHeight="1">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c r="AA159" s="135"/>
      <c r="AB159" s="135"/>
      <c r="AC159" s="135"/>
      <c r="AD159" s="135"/>
      <c r="AE159" s="135"/>
      <c r="AF159" s="135"/>
    </row>
    <row r="160" ht="15.75" customHeight="1">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c r="AA160" s="135"/>
      <c r="AB160" s="135"/>
      <c r="AC160" s="135"/>
      <c r="AD160" s="135"/>
      <c r="AE160" s="135"/>
      <c r="AF160" s="135"/>
    </row>
    <row r="161" ht="15.75" customHeight="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c r="AA161" s="135"/>
      <c r="AB161" s="135"/>
      <c r="AC161" s="135"/>
      <c r="AD161" s="135"/>
      <c r="AE161" s="135"/>
      <c r="AF161" s="135"/>
    </row>
    <row r="162" ht="15.75" customHeight="1">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c r="AA162" s="135"/>
      <c r="AB162" s="135"/>
      <c r="AC162" s="135"/>
      <c r="AD162" s="135"/>
      <c r="AE162" s="135"/>
      <c r="AF162" s="135"/>
    </row>
    <row r="163" ht="15.75" customHeight="1">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c r="AA163" s="135"/>
      <c r="AB163" s="135"/>
      <c r="AC163" s="135"/>
      <c r="AD163" s="135"/>
      <c r="AE163" s="135"/>
      <c r="AF163" s="135"/>
    </row>
    <row r="164" ht="15.75" customHeight="1">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c r="AA164" s="135"/>
      <c r="AB164" s="135"/>
      <c r="AC164" s="135"/>
      <c r="AD164" s="135"/>
      <c r="AE164" s="135"/>
      <c r="AF164" s="135"/>
    </row>
    <row r="165" ht="15.75" customHeight="1">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c r="AA165" s="135"/>
      <c r="AB165" s="135"/>
      <c r="AC165" s="135"/>
      <c r="AD165" s="135"/>
      <c r="AE165" s="135"/>
      <c r="AF165" s="135"/>
    </row>
    <row r="166" ht="15.75" customHeight="1">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c r="AA166" s="135"/>
      <c r="AB166" s="135"/>
      <c r="AC166" s="135"/>
      <c r="AD166" s="135"/>
      <c r="AE166" s="135"/>
      <c r="AF166" s="135"/>
    </row>
    <row r="167" ht="15.75" customHeight="1">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c r="AA167" s="135"/>
      <c r="AB167" s="135"/>
      <c r="AC167" s="135"/>
      <c r="AD167" s="135"/>
      <c r="AE167" s="135"/>
      <c r="AF167" s="135"/>
    </row>
    <row r="168" ht="15.75" customHeight="1">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c r="AA168" s="135"/>
      <c r="AB168" s="135"/>
      <c r="AC168" s="135"/>
      <c r="AD168" s="135"/>
      <c r="AE168" s="135"/>
      <c r="AF168" s="135"/>
    </row>
    <row r="169" ht="15.75" customHeight="1">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c r="AA169" s="135"/>
      <c r="AB169" s="135"/>
      <c r="AC169" s="135"/>
      <c r="AD169" s="135"/>
      <c r="AE169" s="135"/>
      <c r="AF169" s="135"/>
    </row>
    <row r="170" ht="15.75" customHeight="1">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c r="AA170" s="135"/>
      <c r="AB170" s="135"/>
      <c r="AC170" s="135"/>
      <c r="AD170" s="135"/>
      <c r="AE170" s="135"/>
      <c r="AF170" s="135"/>
    </row>
    <row r="171" ht="15.75" customHeight="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c r="AA171" s="135"/>
      <c r="AB171" s="135"/>
      <c r="AC171" s="135"/>
      <c r="AD171" s="135"/>
      <c r="AE171" s="135"/>
      <c r="AF171" s="135"/>
    </row>
    <row r="172" ht="15.75" customHeight="1">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c r="AA172" s="135"/>
      <c r="AB172" s="135"/>
      <c r="AC172" s="135"/>
      <c r="AD172" s="135"/>
      <c r="AE172" s="135"/>
      <c r="AF172" s="135"/>
    </row>
    <row r="173" ht="15.75" customHeight="1">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c r="AA173" s="135"/>
      <c r="AB173" s="135"/>
      <c r="AC173" s="135"/>
      <c r="AD173" s="135"/>
      <c r="AE173" s="135"/>
      <c r="AF173" s="135"/>
    </row>
    <row r="174" ht="15.75" customHeight="1">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c r="AA174" s="135"/>
      <c r="AB174" s="135"/>
      <c r="AC174" s="135"/>
      <c r="AD174" s="135"/>
      <c r="AE174" s="135"/>
      <c r="AF174" s="135"/>
    </row>
    <row r="175" ht="15.75" customHeight="1">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c r="AA175" s="135"/>
      <c r="AB175" s="135"/>
      <c r="AC175" s="135"/>
      <c r="AD175" s="135"/>
      <c r="AE175" s="135"/>
      <c r="AF175" s="135"/>
    </row>
    <row r="176" ht="15.75" customHeight="1">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c r="AA176" s="135"/>
      <c r="AB176" s="135"/>
      <c r="AC176" s="135"/>
      <c r="AD176" s="135"/>
      <c r="AE176" s="135"/>
      <c r="AF176" s="135"/>
    </row>
    <row r="177" ht="15.75" customHeight="1">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c r="AA177" s="135"/>
      <c r="AB177" s="135"/>
      <c r="AC177" s="135"/>
      <c r="AD177" s="135"/>
      <c r="AE177" s="135"/>
      <c r="AF177" s="135"/>
    </row>
    <row r="178" ht="15.75" customHeight="1">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c r="AA178" s="135"/>
      <c r="AB178" s="135"/>
      <c r="AC178" s="135"/>
      <c r="AD178" s="135"/>
      <c r="AE178" s="135"/>
      <c r="AF178" s="135"/>
    </row>
    <row r="179" ht="15.75" customHeight="1">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c r="AA179" s="135"/>
      <c r="AB179" s="135"/>
      <c r="AC179" s="135"/>
      <c r="AD179" s="135"/>
      <c r="AE179" s="135"/>
      <c r="AF179" s="135"/>
    </row>
    <row r="180" ht="15.75" customHeight="1">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c r="AA180" s="135"/>
      <c r="AB180" s="135"/>
      <c r="AC180" s="135"/>
      <c r="AD180" s="135"/>
      <c r="AE180" s="135"/>
      <c r="AF180" s="135"/>
    </row>
    <row r="181" ht="15.75" customHeight="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c r="AA181" s="135"/>
      <c r="AB181" s="135"/>
      <c r="AC181" s="135"/>
      <c r="AD181" s="135"/>
      <c r="AE181" s="135"/>
      <c r="AF181" s="135"/>
    </row>
    <row r="182" ht="15.75" customHeight="1">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c r="AA182" s="135"/>
      <c r="AB182" s="135"/>
      <c r="AC182" s="135"/>
      <c r="AD182" s="135"/>
      <c r="AE182" s="135"/>
      <c r="AF182" s="135"/>
    </row>
    <row r="183" ht="15.75" customHeight="1">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c r="AA183" s="135"/>
      <c r="AB183" s="135"/>
      <c r="AC183" s="135"/>
      <c r="AD183" s="135"/>
      <c r="AE183" s="135"/>
      <c r="AF183" s="135"/>
    </row>
    <row r="184" ht="15.75" customHeight="1">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c r="AA184" s="135"/>
      <c r="AB184" s="135"/>
      <c r="AC184" s="135"/>
      <c r="AD184" s="135"/>
      <c r="AE184" s="135"/>
      <c r="AF184" s="135"/>
    </row>
    <row r="185" ht="15.75" customHeight="1">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c r="AA185" s="135"/>
      <c r="AB185" s="135"/>
      <c r="AC185" s="135"/>
      <c r="AD185" s="135"/>
      <c r="AE185" s="135"/>
      <c r="AF185" s="135"/>
    </row>
    <row r="186" ht="15.75" customHeight="1">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c r="AA186" s="135"/>
      <c r="AB186" s="135"/>
      <c r="AC186" s="135"/>
      <c r="AD186" s="135"/>
      <c r="AE186" s="135"/>
      <c r="AF186" s="135"/>
    </row>
    <row r="187" ht="15.75" customHeight="1">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c r="AA187" s="135"/>
      <c r="AB187" s="135"/>
      <c r="AC187" s="135"/>
      <c r="AD187" s="135"/>
      <c r="AE187" s="135"/>
      <c r="AF187" s="135"/>
    </row>
    <row r="188" ht="15.75" customHeight="1">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c r="AA188" s="135"/>
      <c r="AB188" s="135"/>
      <c r="AC188" s="135"/>
      <c r="AD188" s="135"/>
      <c r="AE188" s="135"/>
      <c r="AF188" s="135"/>
    </row>
    <row r="189" ht="15.75" customHeight="1">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c r="AA189" s="135"/>
      <c r="AB189" s="135"/>
      <c r="AC189" s="135"/>
      <c r="AD189" s="135"/>
      <c r="AE189" s="135"/>
      <c r="AF189" s="135"/>
    </row>
    <row r="190" ht="15.75" customHeight="1">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c r="AA190" s="135"/>
      <c r="AB190" s="135"/>
      <c r="AC190" s="135"/>
      <c r="AD190" s="135"/>
      <c r="AE190" s="135"/>
      <c r="AF190" s="135"/>
    </row>
    <row r="191" ht="15.75" customHeight="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c r="AA191" s="135"/>
      <c r="AB191" s="135"/>
      <c r="AC191" s="135"/>
      <c r="AD191" s="135"/>
      <c r="AE191" s="135"/>
      <c r="AF191" s="135"/>
    </row>
    <row r="192" ht="15.75" customHeight="1">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c r="AA192" s="135"/>
      <c r="AB192" s="135"/>
      <c r="AC192" s="135"/>
      <c r="AD192" s="135"/>
      <c r="AE192" s="135"/>
      <c r="AF192" s="135"/>
    </row>
    <row r="193" ht="15.75" customHeight="1">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c r="AA193" s="135"/>
      <c r="AB193" s="135"/>
      <c r="AC193" s="135"/>
      <c r="AD193" s="135"/>
      <c r="AE193" s="135"/>
      <c r="AF193" s="135"/>
    </row>
    <row r="194" ht="15.75" customHeight="1">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c r="AA194" s="135"/>
      <c r="AB194" s="135"/>
      <c r="AC194" s="135"/>
      <c r="AD194" s="135"/>
      <c r="AE194" s="135"/>
      <c r="AF194" s="135"/>
    </row>
    <row r="195" ht="15.75" customHeight="1">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c r="AA195" s="135"/>
      <c r="AB195" s="135"/>
      <c r="AC195" s="135"/>
      <c r="AD195" s="135"/>
      <c r="AE195" s="135"/>
      <c r="AF195" s="135"/>
    </row>
    <row r="196" ht="15.75" customHeight="1">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c r="AA196" s="135"/>
      <c r="AB196" s="135"/>
      <c r="AC196" s="135"/>
      <c r="AD196" s="135"/>
      <c r="AE196" s="135"/>
      <c r="AF196" s="135"/>
    </row>
    <row r="197" ht="15.75" customHeight="1">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c r="AA197" s="135"/>
      <c r="AB197" s="135"/>
      <c r="AC197" s="135"/>
      <c r="AD197" s="135"/>
      <c r="AE197" s="135"/>
      <c r="AF197" s="135"/>
    </row>
    <row r="198" ht="15.75" customHeight="1">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c r="AA198" s="135"/>
      <c r="AB198" s="135"/>
      <c r="AC198" s="135"/>
      <c r="AD198" s="135"/>
      <c r="AE198" s="135"/>
      <c r="AF198" s="135"/>
    </row>
    <row r="199" ht="15.75" customHeight="1">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c r="AA199" s="135"/>
      <c r="AB199" s="135"/>
      <c r="AC199" s="135"/>
      <c r="AD199" s="135"/>
      <c r="AE199" s="135"/>
      <c r="AF199" s="135"/>
    </row>
    <row r="200" ht="15.75" customHeight="1">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c r="AA200" s="135"/>
      <c r="AB200" s="135"/>
      <c r="AC200" s="135"/>
      <c r="AD200" s="135"/>
      <c r="AE200" s="135"/>
      <c r="AF200" s="135"/>
    </row>
    <row r="201" ht="15.75" customHeight="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c r="AA201" s="135"/>
      <c r="AB201" s="135"/>
      <c r="AC201" s="135"/>
      <c r="AD201" s="135"/>
      <c r="AE201" s="135"/>
      <c r="AF201" s="135"/>
    </row>
    <row r="202" ht="15.75" customHeight="1">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c r="AA202" s="135"/>
      <c r="AB202" s="135"/>
      <c r="AC202" s="135"/>
      <c r="AD202" s="135"/>
      <c r="AE202" s="135"/>
      <c r="AF202" s="135"/>
    </row>
    <row r="203" ht="15.75" customHeight="1">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c r="AA203" s="135"/>
      <c r="AB203" s="135"/>
      <c r="AC203" s="135"/>
      <c r="AD203" s="135"/>
      <c r="AE203" s="135"/>
      <c r="AF203" s="135"/>
    </row>
    <row r="204" ht="15.75" customHeight="1">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c r="AA204" s="135"/>
      <c r="AB204" s="135"/>
      <c r="AC204" s="135"/>
      <c r="AD204" s="135"/>
      <c r="AE204" s="135"/>
      <c r="AF204" s="135"/>
    </row>
    <row r="205" ht="15.75" customHeight="1">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c r="AA205" s="135"/>
      <c r="AB205" s="135"/>
      <c r="AC205" s="135"/>
      <c r="AD205" s="135"/>
      <c r="AE205" s="135"/>
      <c r="AF205" s="135"/>
    </row>
    <row r="206" ht="15.75" customHeight="1">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c r="AA206" s="135"/>
      <c r="AB206" s="135"/>
      <c r="AC206" s="135"/>
      <c r="AD206" s="135"/>
      <c r="AE206" s="135"/>
      <c r="AF206" s="135"/>
    </row>
    <row r="207" ht="15.75" customHeight="1">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c r="AA207" s="135"/>
      <c r="AB207" s="135"/>
      <c r="AC207" s="135"/>
      <c r="AD207" s="135"/>
      <c r="AE207" s="135"/>
      <c r="AF207" s="135"/>
    </row>
    <row r="208" ht="15.75" customHeight="1">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c r="AA208" s="135"/>
      <c r="AB208" s="135"/>
      <c r="AC208" s="135"/>
      <c r="AD208" s="135"/>
      <c r="AE208" s="135"/>
      <c r="AF208" s="135"/>
    </row>
    <row r="209" ht="15.75" customHeight="1">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c r="AA209" s="135"/>
      <c r="AB209" s="135"/>
      <c r="AC209" s="135"/>
      <c r="AD209" s="135"/>
      <c r="AE209" s="135"/>
      <c r="AF209" s="135"/>
    </row>
    <row r="210" ht="15.75" customHeight="1">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c r="AA210" s="135"/>
      <c r="AB210" s="135"/>
      <c r="AC210" s="135"/>
      <c r="AD210" s="135"/>
      <c r="AE210" s="135"/>
      <c r="AF210" s="135"/>
    </row>
    <row r="211" ht="15.75" customHeight="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c r="AA211" s="135"/>
      <c r="AB211" s="135"/>
      <c r="AC211" s="135"/>
      <c r="AD211" s="135"/>
      <c r="AE211" s="135"/>
      <c r="AF211" s="135"/>
    </row>
    <row r="212" ht="15.75" customHeight="1">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c r="AA212" s="135"/>
      <c r="AB212" s="135"/>
      <c r="AC212" s="135"/>
      <c r="AD212" s="135"/>
      <c r="AE212" s="135"/>
      <c r="AF212" s="135"/>
    </row>
    <row r="213" ht="15.75" customHeight="1">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c r="AA213" s="135"/>
      <c r="AB213" s="135"/>
      <c r="AC213" s="135"/>
      <c r="AD213" s="135"/>
      <c r="AE213" s="135"/>
      <c r="AF213" s="135"/>
    </row>
    <row r="214" ht="15.75" customHeight="1">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c r="AA214" s="135"/>
      <c r="AB214" s="135"/>
      <c r="AC214" s="135"/>
      <c r="AD214" s="135"/>
      <c r="AE214" s="135"/>
      <c r="AF214" s="135"/>
    </row>
    <row r="215" ht="15.75" customHeight="1">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c r="AA215" s="135"/>
      <c r="AB215" s="135"/>
      <c r="AC215" s="135"/>
      <c r="AD215" s="135"/>
      <c r="AE215" s="135"/>
      <c r="AF215" s="135"/>
    </row>
    <row r="216" ht="15.75" customHeight="1">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c r="AA216" s="135"/>
      <c r="AB216" s="135"/>
      <c r="AC216" s="135"/>
      <c r="AD216" s="135"/>
      <c r="AE216" s="135"/>
      <c r="AF216" s="135"/>
    </row>
    <row r="217" ht="15.75" customHeight="1">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c r="AA217" s="135"/>
      <c r="AB217" s="135"/>
      <c r="AC217" s="135"/>
      <c r="AD217" s="135"/>
      <c r="AE217" s="135"/>
      <c r="AF217" s="135"/>
    </row>
    <row r="218" ht="15.75" customHeight="1">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c r="AA218" s="135"/>
      <c r="AB218" s="135"/>
      <c r="AC218" s="135"/>
      <c r="AD218" s="135"/>
      <c r="AE218" s="135"/>
      <c r="AF218" s="135"/>
    </row>
    <row r="219" ht="15.75" customHeight="1">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c r="AA219" s="135"/>
      <c r="AB219" s="135"/>
      <c r="AC219" s="135"/>
      <c r="AD219" s="135"/>
      <c r="AE219" s="135"/>
      <c r="AF219" s="135"/>
    </row>
    <row r="220" ht="15.75" customHeight="1">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c r="AA220" s="135"/>
      <c r="AB220" s="135"/>
      <c r="AC220" s="135"/>
      <c r="AD220" s="135"/>
      <c r="AE220" s="135"/>
      <c r="AF220" s="135"/>
    </row>
    <row r="221" ht="15.75" customHeight="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c r="AA221" s="135"/>
      <c r="AB221" s="135"/>
      <c r="AC221" s="135"/>
      <c r="AD221" s="135"/>
      <c r="AE221" s="135"/>
      <c r="AF221" s="135"/>
    </row>
    <row r="222" ht="15.75" customHeight="1">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c r="AA222" s="135"/>
      <c r="AB222" s="135"/>
      <c r="AC222" s="135"/>
      <c r="AD222" s="135"/>
      <c r="AE222" s="135"/>
      <c r="AF222" s="135"/>
    </row>
    <row r="223" ht="15.75" customHeight="1">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c r="AA223" s="135"/>
      <c r="AB223" s="135"/>
      <c r="AC223" s="135"/>
      <c r="AD223" s="135"/>
      <c r="AE223" s="135"/>
      <c r="AF223" s="135"/>
    </row>
    <row r="224" ht="15.75" customHeight="1">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c r="AA224" s="135"/>
      <c r="AB224" s="135"/>
      <c r="AC224" s="135"/>
      <c r="AD224" s="135"/>
      <c r="AE224" s="135"/>
      <c r="AF224" s="135"/>
    </row>
    <row r="225" ht="15.75" customHeight="1">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c r="AA225" s="135"/>
      <c r="AB225" s="135"/>
      <c r="AC225" s="135"/>
      <c r="AD225" s="135"/>
      <c r="AE225" s="135"/>
      <c r="AF225" s="135"/>
    </row>
    <row r="226" ht="15.75" customHeight="1">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c r="AA226" s="135"/>
      <c r="AB226" s="135"/>
      <c r="AC226" s="135"/>
      <c r="AD226" s="135"/>
      <c r="AE226" s="135"/>
      <c r="AF226" s="135"/>
    </row>
    <row r="227" ht="15.75" customHeight="1">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c r="AA227" s="135"/>
      <c r="AB227" s="135"/>
      <c r="AC227" s="135"/>
      <c r="AD227" s="135"/>
      <c r="AE227" s="135"/>
      <c r="AF227" s="135"/>
    </row>
    <row r="228" ht="15.75" customHeight="1">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c r="AA228" s="135"/>
      <c r="AB228" s="135"/>
      <c r="AC228" s="135"/>
      <c r="AD228" s="135"/>
      <c r="AE228" s="135"/>
      <c r="AF228" s="135"/>
    </row>
    <row r="229" ht="15.75" customHeight="1">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c r="AA229" s="135"/>
      <c r="AB229" s="135"/>
      <c r="AC229" s="135"/>
      <c r="AD229" s="135"/>
      <c r="AE229" s="135"/>
      <c r="AF229" s="135"/>
    </row>
    <row r="230" ht="15.75" customHeight="1">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c r="AA230" s="135"/>
      <c r="AB230" s="135"/>
      <c r="AC230" s="135"/>
      <c r="AD230" s="135"/>
      <c r="AE230" s="135"/>
      <c r="AF230" s="135"/>
    </row>
    <row r="231" ht="15.75" customHeight="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c r="AA231" s="135"/>
      <c r="AB231" s="135"/>
      <c r="AC231" s="135"/>
      <c r="AD231" s="135"/>
      <c r="AE231" s="135"/>
      <c r="AF231" s="135"/>
    </row>
    <row r="232" ht="15.75" customHeight="1">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c r="AA232" s="135"/>
      <c r="AB232" s="135"/>
      <c r="AC232" s="135"/>
      <c r="AD232" s="135"/>
      <c r="AE232" s="135"/>
      <c r="AF232" s="135"/>
    </row>
    <row r="233" ht="15.75" customHeight="1">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c r="AA233" s="135"/>
      <c r="AB233" s="135"/>
      <c r="AC233" s="135"/>
      <c r="AD233" s="135"/>
      <c r="AE233" s="135"/>
      <c r="AF233" s="135"/>
    </row>
    <row r="234" ht="15.75" customHeight="1">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c r="AA234" s="135"/>
      <c r="AB234" s="135"/>
      <c r="AC234" s="135"/>
      <c r="AD234" s="135"/>
      <c r="AE234" s="135"/>
      <c r="AF234" s="135"/>
    </row>
    <row r="235" ht="15.75" customHeight="1">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c r="AA235" s="135"/>
      <c r="AB235" s="135"/>
      <c r="AC235" s="135"/>
      <c r="AD235" s="135"/>
      <c r="AE235" s="135"/>
      <c r="AF235" s="135"/>
    </row>
    <row r="236" ht="15.75" customHeight="1">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c r="AA236" s="135"/>
      <c r="AB236" s="135"/>
      <c r="AC236" s="135"/>
      <c r="AD236" s="135"/>
      <c r="AE236" s="135"/>
      <c r="AF236" s="135"/>
    </row>
    <row r="237" ht="15.75" customHeight="1">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c r="AA237" s="135"/>
      <c r="AB237" s="135"/>
      <c r="AC237" s="135"/>
      <c r="AD237" s="135"/>
      <c r="AE237" s="135"/>
      <c r="AF237" s="135"/>
    </row>
    <row r="238" ht="15.75" customHeight="1">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c r="AA238" s="135"/>
      <c r="AB238" s="135"/>
      <c r="AC238" s="135"/>
      <c r="AD238" s="135"/>
      <c r="AE238" s="135"/>
      <c r="AF238" s="135"/>
    </row>
    <row r="239" ht="15.75" customHeight="1">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c r="AA239" s="135"/>
      <c r="AB239" s="135"/>
      <c r="AC239" s="135"/>
      <c r="AD239" s="135"/>
      <c r="AE239" s="135"/>
      <c r="AF239" s="135"/>
    </row>
    <row r="240" ht="15.75" customHeight="1">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c r="AA240" s="135"/>
      <c r="AB240" s="135"/>
      <c r="AC240" s="135"/>
      <c r="AD240" s="135"/>
      <c r="AE240" s="135"/>
      <c r="AF240" s="135"/>
    </row>
    <row r="241" ht="15.75" customHeight="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c r="AA241" s="135"/>
      <c r="AB241" s="135"/>
      <c r="AC241" s="135"/>
      <c r="AD241" s="135"/>
      <c r="AE241" s="135"/>
      <c r="AF241" s="135"/>
    </row>
    <row r="242" ht="15.75" customHeight="1">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c r="AA242" s="135"/>
      <c r="AB242" s="135"/>
      <c r="AC242" s="135"/>
      <c r="AD242" s="135"/>
      <c r="AE242" s="135"/>
      <c r="AF242" s="135"/>
    </row>
    <row r="243" ht="15.75" customHeight="1">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c r="AA243" s="135"/>
      <c r="AB243" s="135"/>
      <c r="AC243" s="135"/>
      <c r="AD243" s="135"/>
      <c r="AE243" s="135"/>
      <c r="AF243" s="135"/>
    </row>
    <row r="244" ht="15.75" customHeight="1">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c r="AA244" s="135"/>
      <c r="AB244" s="135"/>
      <c r="AC244" s="135"/>
      <c r="AD244" s="135"/>
      <c r="AE244" s="135"/>
      <c r="AF244" s="135"/>
    </row>
    <row r="245" ht="15.75" customHeight="1">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c r="AA245" s="135"/>
      <c r="AB245" s="135"/>
      <c r="AC245" s="135"/>
      <c r="AD245" s="135"/>
      <c r="AE245" s="135"/>
      <c r="AF245" s="135"/>
    </row>
    <row r="246" ht="15.75" customHeight="1">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c r="AA246" s="135"/>
      <c r="AB246" s="135"/>
      <c r="AC246" s="135"/>
      <c r="AD246" s="135"/>
      <c r="AE246" s="135"/>
      <c r="AF246" s="135"/>
    </row>
    <row r="247" ht="15.75" customHeight="1">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c r="AA247" s="135"/>
      <c r="AB247" s="135"/>
      <c r="AC247" s="135"/>
      <c r="AD247" s="135"/>
      <c r="AE247" s="135"/>
      <c r="AF247" s="135"/>
    </row>
    <row r="248" ht="15.75" customHeight="1">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c r="AA248" s="135"/>
      <c r="AB248" s="135"/>
      <c r="AC248" s="135"/>
      <c r="AD248" s="135"/>
      <c r="AE248" s="135"/>
      <c r="AF248" s="135"/>
    </row>
    <row r="249" ht="15.75" customHeight="1">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c r="AA249" s="135"/>
      <c r="AB249" s="135"/>
      <c r="AC249" s="135"/>
      <c r="AD249" s="135"/>
      <c r="AE249" s="135"/>
      <c r="AF249" s="135"/>
    </row>
    <row r="250" ht="15.75" customHeight="1">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c r="AA250" s="135"/>
      <c r="AB250" s="135"/>
      <c r="AC250" s="135"/>
      <c r="AD250" s="135"/>
      <c r="AE250" s="135"/>
      <c r="AF250" s="135"/>
    </row>
    <row r="251" ht="15.75" customHeight="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c r="AA251" s="135"/>
      <c r="AB251" s="135"/>
      <c r="AC251" s="135"/>
      <c r="AD251" s="135"/>
      <c r="AE251" s="135"/>
      <c r="AF251" s="135"/>
    </row>
    <row r="252" ht="15.75" customHeight="1">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c r="AA252" s="135"/>
      <c r="AB252" s="135"/>
      <c r="AC252" s="135"/>
      <c r="AD252" s="135"/>
      <c r="AE252" s="135"/>
      <c r="AF252" s="135"/>
    </row>
    <row r="253" ht="15.75" customHeight="1">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c r="AA253" s="135"/>
      <c r="AB253" s="135"/>
      <c r="AC253" s="135"/>
      <c r="AD253" s="135"/>
      <c r="AE253" s="135"/>
      <c r="AF253" s="135"/>
    </row>
    <row r="254" ht="15.75" customHeight="1">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c r="AA254" s="135"/>
      <c r="AB254" s="135"/>
      <c r="AC254" s="135"/>
      <c r="AD254" s="135"/>
      <c r="AE254" s="135"/>
      <c r="AF254" s="135"/>
    </row>
    <row r="255" ht="15.75" customHeight="1">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c r="AA255" s="135"/>
      <c r="AB255" s="135"/>
      <c r="AC255" s="135"/>
      <c r="AD255" s="135"/>
      <c r="AE255" s="135"/>
      <c r="AF255" s="135"/>
    </row>
    <row r="256" ht="15.75" customHeight="1">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c r="AA256" s="135"/>
      <c r="AB256" s="135"/>
      <c r="AC256" s="135"/>
      <c r="AD256" s="135"/>
      <c r="AE256" s="135"/>
      <c r="AF256" s="135"/>
    </row>
    <row r="257" ht="15.75" customHeight="1">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c r="AA257" s="135"/>
      <c r="AB257" s="135"/>
      <c r="AC257" s="135"/>
      <c r="AD257" s="135"/>
      <c r="AE257" s="135"/>
      <c r="AF257" s="135"/>
    </row>
    <row r="258" ht="15.75" customHeight="1">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c r="AA258" s="135"/>
      <c r="AB258" s="135"/>
      <c r="AC258" s="135"/>
      <c r="AD258" s="135"/>
      <c r="AE258" s="135"/>
      <c r="AF258" s="135"/>
    </row>
    <row r="259" ht="15.75" customHeight="1">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c r="AA259" s="135"/>
      <c r="AB259" s="135"/>
      <c r="AC259" s="135"/>
      <c r="AD259" s="135"/>
      <c r="AE259" s="135"/>
      <c r="AF259" s="135"/>
    </row>
    <row r="260" ht="15.75" customHeight="1">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c r="AA260" s="135"/>
      <c r="AB260" s="135"/>
      <c r="AC260" s="135"/>
      <c r="AD260" s="135"/>
      <c r="AE260" s="135"/>
      <c r="AF260" s="135"/>
    </row>
    <row r="261" ht="15.75" customHeight="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c r="AA261" s="135"/>
      <c r="AB261" s="135"/>
      <c r="AC261" s="135"/>
      <c r="AD261" s="135"/>
      <c r="AE261" s="135"/>
      <c r="AF261" s="135"/>
    </row>
    <row r="262" ht="15.75" customHeight="1">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c r="AA262" s="135"/>
      <c r="AB262" s="135"/>
      <c r="AC262" s="135"/>
      <c r="AD262" s="135"/>
      <c r="AE262" s="135"/>
      <c r="AF262" s="135"/>
    </row>
    <row r="263" ht="15.75" customHeight="1">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c r="AA263" s="135"/>
      <c r="AB263" s="135"/>
      <c r="AC263" s="135"/>
      <c r="AD263" s="135"/>
      <c r="AE263" s="135"/>
      <c r="AF263" s="135"/>
    </row>
    <row r="264" ht="15.75" customHeight="1">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c r="AA264" s="135"/>
      <c r="AB264" s="135"/>
      <c r="AC264" s="135"/>
      <c r="AD264" s="135"/>
      <c r="AE264" s="135"/>
      <c r="AF264" s="135"/>
    </row>
    <row r="265" ht="15.75" customHeight="1">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c r="AA265" s="135"/>
      <c r="AB265" s="135"/>
      <c r="AC265" s="135"/>
      <c r="AD265" s="135"/>
      <c r="AE265" s="135"/>
      <c r="AF265" s="135"/>
    </row>
    <row r="266" ht="15.75" customHeight="1">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c r="AA266" s="135"/>
      <c r="AB266" s="135"/>
      <c r="AC266" s="135"/>
      <c r="AD266" s="135"/>
      <c r="AE266" s="135"/>
      <c r="AF266" s="135"/>
    </row>
    <row r="267" ht="15.75" customHeight="1">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c r="AA267" s="135"/>
      <c r="AB267" s="135"/>
      <c r="AC267" s="135"/>
      <c r="AD267" s="135"/>
      <c r="AE267" s="135"/>
      <c r="AF267" s="135"/>
    </row>
    <row r="268" ht="15.75" customHeight="1">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c r="AA268" s="135"/>
      <c r="AB268" s="135"/>
      <c r="AC268" s="135"/>
      <c r="AD268" s="135"/>
      <c r="AE268" s="135"/>
      <c r="AF268" s="135"/>
    </row>
    <row r="269" ht="15.75" customHeight="1">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c r="AA269" s="135"/>
      <c r="AB269" s="135"/>
      <c r="AC269" s="135"/>
      <c r="AD269" s="135"/>
      <c r="AE269" s="135"/>
      <c r="AF269" s="135"/>
    </row>
    <row r="270" ht="15.75" customHeight="1">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c r="AA270" s="135"/>
      <c r="AB270" s="135"/>
      <c r="AC270" s="135"/>
      <c r="AD270" s="135"/>
      <c r="AE270" s="135"/>
      <c r="AF270" s="135"/>
    </row>
    <row r="271" ht="15.75" customHeight="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c r="AA271" s="135"/>
      <c r="AB271" s="135"/>
      <c r="AC271" s="135"/>
      <c r="AD271" s="135"/>
      <c r="AE271" s="135"/>
      <c r="AF271" s="135"/>
    </row>
    <row r="272" ht="15.75" customHeight="1">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c r="AA272" s="135"/>
      <c r="AB272" s="135"/>
      <c r="AC272" s="135"/>
      <c r="AD272" s="135"/>
      <c r="AE272" s="135"/>
      <c r="AF272" s="135"/>
    </row>
    <row r="273" ht="15.75" customHeight="1">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c r="AA273" s="135"/>
      <c r="AB273" s="135"/>
      <c r="AC273" s="135"/>
      <c r="AD273" s="135"/>
      <c r="AE273" s="135"/>
      <c r="AF273" s="135"/>
    </row>
    <row r="274" ht="15.75" customHeight="1">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c r="AA274" s="135"/>
      <c r="AB274" s="135"/>
      <c r="AC274" s="135"/>
      <c r="AD274" s="135"/>
      <c r="AE274" s="135"/>
      <c r="AF274" s="135"/>
    </row>
    <row r="275" ht="15.75" customHeight="1">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c r="AA275" s="135"/>
      <c r="AB275" s="135"/>
      <c r="AC275" s="135"/>
      <c r="AD275" s="135"/>
      <c r="AE275" s="135"/>
      <c r="AF275" s="135"/>
    </row>
    <row r="276" ht="15.75" customHeight="1">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c r="AA276" s="135"/>
      <c r="AB276" s="135"/>
      <c r="AC276" s="135"/>
      <c r="AD276" s="135"/>
      <c r="AE276" s="135"/>
      <c r="AF276" s="135"/>
    </row>
    <row r="277" ht="15.75" customHeight="1">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c r="AA277" s="135"/>
      <c r="AB277" s="135"/>
      <c r="AC277" s="135"/>
      <c r="AD277" s="135"/>
      <c r="AE277" s="135"/>
      <c r="AF277" s="135"/>
    </row>
    <row r="278" ht="15.75" customHeight="1">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c r="AA278" s="135"/>
      <c r="AB278" s="135"/>
      <c r="AC278" s="135"/>
      <c r="AD278" s="135"/>
      <c r="AE278" s="135"/>
      <c r="AF278" s="135"/>
    </row>
    <row r="279" ht="15.75" customHeight="1">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c r="AA279" s="135"/>
      <c r="AB279" s="135"/>
      <c r="AC279" s="135"/>
      <c r="AD279" s="135"/>
      <c r="AE279" s="135"/>
      <c r="AF279" s="135"/>
    </row>
    <row r="280" ht="15.75" customHeight="1">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c r="AA280" s="135"/>
      <c r="AB280" s="135"/>
      <c r="AC280" s="135"/>
      <c r="AD280" s="135"/>
      <c r="AE280" s="135"/>
      <c r="AF280" s="135"/>
    </row>
    <row r="281" ht="15.75" customHeight="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row>
    <row r="282" ht="15.75" customHeight="1">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c r="AA282" s="135"/>
      <c r="AB282" s="135"/>
      <c r="AC282" s="135"/>
      <c r="AD282" s="135"/>
      <c r="AE282" s="135"/>
      <c r="AF282" s="135"/>
    </row>
    <row r="283" ht="15.75" customHeight="1">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c r="AA283" s="135"/>
      <c r="AB283" s="135"/>
      <c r="AC283" s="135"/>
      <c r="AD283" s="135"/>
      <c r="AE283" s="135"/>
      <c r="AF283" s="135"/>
    </row>
    <row r="284" ht="15.75" customHeight="1">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c r="AA284" s="135"/>
      <c r="AB284" s="135"/>
      <c r="AC284" s="135"/>
      <c r="AD284" s="135"/>
      <c r="AE284" s="135"/>
      <c r="AF284" s="135"/>
    </row>
    <row r="285" ht="15.75" customHeight="1">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c r="AA285" s="135"/>
      <c r="AB285" s="135"/>
      <c r="AC285" s="135"/>
      <c r="AD285" s="135"/>
      <c r="AE285" s="135"/>
      <c r="AF285" s="135"/>
    </row>
    <row r="286" ht="15.75" customHeight="1">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c r="AA286" s="135"/>
      <c r="AB286" s="135"/>
      <c r="AC286" s="135"/>
      <c r="AD286" s="135"/>
      <c r="AE286" s="135"/>
      <c r="AF286" s="135"/>
    </row>
    <row r="287" ht="15.75" customHeight="1">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c r="AA287" s="135"/>
      <c r="AB287" s="135"/>
      <c r="AC287" s="135"/>
      <c r="AD287" s="135"/>
      <c r="AE287" s="135"/>
      <c r="AF287" s="135"/>
    </row>
    <row r="288" ht="15.75" customHeight="1">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c r="AA288" s="135"/>
      <c r="AB288" s="135"/>
      <c r="AC288" s="135"/>
      <c r="AD288" s="135"/>
      <c r="AE288" s="135"/>
      <c r="AF288" s="135"/>
    </row>
    <row r="289" ht="15.75" customHeight="1">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c r="AA289" s="135"/>
      <c r="AB289" s="135"/>
      <c r="AC289" s="135"/>
      <c r="AD289" s="135"/>
      <c r="AE289" s="135"/>
      <c r="AF289" s="135"/>
    </row>
    <row r="290" ht="15.75" customHeight="1">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c r="AA290" s="135"/>
      <c r="AB290" s="135"/>
      <c r="AC290" s="135"/>
      <c r="AD290" s="135"/>
      <c r="AE290" s="135"/>
      <c r="AF290" s="135"/>
    </row>
    <row r="291" ht="15.75" customHeight="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c r="AA291" s="135"/>
      <c r="AB291" s="135"/>
      <c r="AC291" s="135"/>
      <c r="AD291" s="135"/>
      <c r="AE291" s="135"/>
      <c r="AF291" s="135"/>
    </row>
    <row r="292" ht="15.75" customHeight="1">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c r="AA292" s="135"/>
      <c r="AB292" s="135"/>
      <c r="AC292" s="135"/>
      <c r="AD292" s="135"/>
      <c r="AE292" s="135"/>
      <c r="AF292" s="135"/>
    </row>
    <row r="293" ht="15.75" customHeight="1">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c r="AA293" s="135"/>
      <c r="AB293" s="135"/>
      <c r="AC293" s="135"/>
      <c r="AD293" s="135"/>
      <c r="AE293" s="135"/>
      <c r="AF293" s="135"/>
    </row>
    <row r="294" ht="15.75" customHeight="1">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c r="AA294" s="135"/>
      <c r="AB294" s="135"/>
      <c r="AC294" s="135"/>
      <c r="AD294" s="135"/>
      <c r="AE294" s="135"/>
      <c r="AF294" s="135"/>
    </row>
    <row r="295" ht="15.75" customHeight="1">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c r="AA295" s="135"/>
      <c r="AB295" s="135"/>
      <c r="AC295" s="135"/>
      <c r="AD295" s="135"/>
      <c r="AE295" s="135"/>
      <c r="AF295" s="135"/>
    </row>
    <row r="296" ht="15.75" customHeight="1">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c r="AA296" s="135"/>
      <c r="AB296" s="135"/>
      <c r="AC296" s="135"/>
      <c r="AD296" s="135"/>
      <c r="AE296" s="135"/>
      <c r="AF296" s="135"/>
    </row>
    <row r="297" ht="15.75" customHeight="1">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c r="AA297" s="135"/>
      <c r="AB297" s="135"/>
      <c r="AC297" s="135"/>
      <c r="AD297" s="135"/>
      <c r="AE297" s="135"/>
      <c r="AF297" s="135"/>
    </row>
    <row r="298" ht="15.75" customHeight="1">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c r="AA298" s="135"/>
      <c r="AB298" s="135"/>
      <c r="AC298" s="135"/>
      <c r="AD298" s="135"/>
      <c r="AE298" s="135"/>
      <c r="AF298" s="135"/>
    </row>
    <row r="299" ht="15.75" customHeight="1">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c r="AA299" s="135"/>
      <c r="AB299" s="135"/>
      <c r="AC299" s="135"/>
      <c r="AD299" s="135"/>
      <c r="AE299" s="135"/>
      <c r="AF299" s="135"/>
    </row>
    <row r="300" ht="15.75" customHeight="1">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c r="AA300" s="135"/>
      <c r="AB300" s="135"/>
      <c r="AC300" s="135"/>
      <c r="AD300" s="135"/>
      <c r="AE300" s="135"/>
      <c r="AF300" s="135"/>
    </row>
    <row r="301" ht="15.75" customHeight="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c r="AA301" s="135"/>
      <c r="AB301" s="135"/>
      <c r="AC301" s="135"/>
      <c r="AD301" s="135"/>
      <c r="AE301" s="135"/>
      <c r="AF301" s="135"/>
    </row>
    <row r="302" ht="15.75" customHeight="1">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c r="AA302" s="135"/>
      <c r="AB302" s="135"/>
      <c r="AC302" s="135"/>
      <c r="AD302" s="135"/>
      <c r="AE302" s="135"/>
      <c r="AF302" s="135"/>
    </row>
    <row r="303" ht="15.75" customHeight="1">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c r="AA303" s="135"/>
      <c r="AB303" s="135"/>
      <c r="AC303" s="135"/>
      <c r="AD303" s="135"/>
      <c r="AE303" s="135"/>
      <c r="AF303" s="135"/>
    </row>
    <row r="304" ht="15.75" customHeight="1">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c r="AA304" s="135"/>
      <c r="AB304" s="135"/>
      <c r="AC304" s="135"/>
      <c r="AD304" s="135"/>
      <c r="AE304" s="135"/>
      <c r="AF304" s="135"/>
    </row>
    <row r="305" ht="15.75" customHeight="1">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c r="AA305" s="135"/>
      <c r="AB305" s="135"/>
      <c r="AC305" s="135"/>
      <c r="AD305" s="135"/>
      <c r="AE305" s="135"/>
      <c r="AF305" s="135"/>
    </row>
    <row r="306" ht="15.75" customHeight="1">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c r="AA306" s="135"/>
      <c r="AB306" s="135"/>
      <c r="AC306" s="135"/>
      <c r="AD306" s="135"/>
      <c r="AE306" s="135"/>
      <c r="AF306" s="135"/>
    </row>
    <row r="307" ht="15.75" customHeight="1">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c r="AA307" s="135"/>
      <c r="AB307" s="135"/>
      <c r="AC307" s="135"/>
      <c r="AD307" s="135"/>
      <c r="AE307" s="135"/>
      <c r="AF307" s="135"/>
    </row>
    <row r="308" ht="15.75" customHeight="1">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c r="AA308" s="135"/>
      <c r="AB308" s="135"/>
      <c r="AC308" s="135"/>
      <c r="AD308" s="135"/>
      <c r="AE308" s="135"/>
      <c r="AF308" s="135"/>
    </row>
    <row r="309" ht="15.75" customHeight="1">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c r="AA309" s="135"/>
      <c r="AB309" s="135"/>
      <c r="AC309" s="135"/>
      <c r="AD309" s="135"/>
      <c r="AE309" s="135"/>
      <c r="AF309" s="135"/>
    </row>
    <row r="310" ht="15.75" customHeight="1">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c r="AA310" s="135"/>
      <c r="AB310" s="135"/>
      <c r="AC310" s="135"/>
      <c r="AD310" s="135"/>
      <c r="AE310" s="135"/>
      <c r="AF310" s="135"/>
    </row>
    <row r="311" ht="15.75" customHeight="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c r="AA311" s="135"/>
      <c r="AB311" s="135"/>
      <c r="AC311" s="135"/>
      <c r="AD311" s="135"/>
      <c r="AE311" s="135"/>
      <c r="AF311" s="135"/>
    </row>
    <row r="312" ht="15.75" customHeight="1">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c r="AA312" s="135"/>
      <c r="AB312" s="135"/>
      <c r="AC312" s="135"/>
      <c r="AD312" s="135"/>
      <c r="AE312" s="135"/>
      <c r="AF312" s="135"/>
    </row>
    <row r="313" ht="15.75" customHeight="1">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c r="AA313" s="135"/>
      <c r="AB313" s="135"/>
      <c r="AC313" s="135"/>
      <c r="AD313" s="135"/>
      <c r="AE313" s="135"/>
      <c r="AF313" s="135"/>
    </row>
    <row r="314" ht="15.75" customHeight="1">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c r="AA314" s="135"/>
      <c r="AB314" s="135"/>
      <c r="AC314" s="135"/>
      <c r="AD314" s="135"/>
      <c r="AE314" s="135"/>
      <c r="AF314" s="135"/>
    </row>
    <row r="315" ht="15.75" customHeight="1">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c r="AA315" s="135"/>
      <c r="AB315" s="135"/>
      <c r="AC315" s="135"/>
      <c r="AD315" s="135"/>
      <c r="AE315" s="135"/>
      <c r="AF315" s="135"/>
    </row>
    <row r="316" ht="15.75" customHeight="1">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c r="AA316" s="135"/>
      <c r="AB316" s="135"/>
      <c r="AC316" s="135"/>
      <c r="AD316" s="135"/>
      <c r="AE316" s="135"/>
      <c r="AF316" s="135"/>
    </row>
    <row r="317" ht="15.75" customHeight="1">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c r="AA317" s="135"/>
      <c r="AB317" s="135"/>
      <c r="AC317" s="135"/>
      <c r="AD317" s="135"/>
      <c r="AE317" s="135"/>
      <c r="AF317" s="135"/>
    </row>
    <row r="318" ht="15.75" customHeight="1">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c r="AA318" s="135"/>
      <c r="AB318" s="135"/>
      <c r="AC318" s="135"/>
      <c r="AD318" s="135"/>
      <c r="AE318" s="135"/>
      <c r="AF318" s="135"/>
    </row>
    <row r="319" ht="15.75" customHeight="1">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c r="AA319" s="135"/>
      <c r="AB319" s="135"/>
      <c r="AC319" s="135"/>
      <c r="AD319" s="135"/>
      <c r="AE319" s="135"/>
      <c r="AF319" s="135"/>
    </row>
    <row r="320" ht="15.75" customHeight="1">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c r="AA320" s="135"/>
      <c r="AB320" s="135"/>
      <c r="AC320" s="135"/>
      <c r="AD320" s="135"/>
      <c r="AE320" s="135"/>
      <c r="AF320" s="135"/>
    </row>
    <row r="321" ht="15.75" customHeight="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c r="AA321" s="135"/>
      <c r="AB321" s="135"/>
      <c r="AC321" s="135"/>
      <c r="AD321" s="135"/>
      <c r="AE321" s="135"/>
      <c r="AF321" s="135"/>
    </row>
    <row r="322" ht="15.75" customHeight="1">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c r="AA322" s="135"/>
      <c r="AB322" s="135"/>
      <c r="AC322" s="135"/>
      <c r="AD322" s="135"/>
      <c r="AE322" s="135"/>
      <c r="AF322" s="135"/>
    </row>
    <row r="323" ht="15.75" customHeight="1">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c r="AA323" s="135"/>
      <c r="AB323" s="135"/>
      <c r="AC323" s="135"/>
      <c r="AD323" s="135"/>
      <c r="AE323" s="135"/>
      <c r="AF323" s="135"/>
    </row>
    <row r="324" ht="15.75" customHeight="1">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c r="AA324" s="135"/>
      <c r="AB324" s="135"/>
      <c r="AC324" s="135"/>
      <c r="AD324" s="135"/>
      <c r="AE324" s="135"/>
      <c r="AF324" s="135"/>
    </row>
    <row r="325" ht="15.75" customHeight="1">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c r="AA325" s="135"/>
      <c r="AB325" s="135"/>
      <c r="AC325" s="135"/>
      <c r="AD325" s="135"/>
      <c r="AE325" s="135"/>
      <c r="AF325" s="135"/>
    </row>
    <row r="326" ht="15.75" customHeight="1">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c r="AA326" s="135"/>
      <c r="AB326" s="135"/>
      <c r="AC326" s="135"/>
      <c r="AD326" s="135"/>
      <c r="AE326" s="135"/>
      <c r="AF326" s="135"/>
    </row>
    <row r="327" ht="15.75" customHeight="1">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c r="AA327" s="135"/>
      <c r="AB327" s="135"/>
      <c r="AC327" s="135"/>
      <c r="AD327" s="135"/>
      <c r="AE327" s="135"/>
      <c r="AF327" s="135"/>
    </row>
    <row r="328" ht="15.75" customHeight="1">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c r="AA328" s="135"/>
      <c r="AB328" s="135"/>
      <c r="AC328" s="135"/>
      <c r="AD328" s="135"/>
      <c r="AE328" s="135"/>
      <c r="AF328" s="135"/>
    </row>
    <row r="329" ht="15.75" customHeight="1">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c r="AA329" s="135"/>
      <c r="AB329" s="135"/>
      <c r="AC329" s="135"/>
      <c r="AD329" s="135"/>
      <c r="AE329" s="135"/>
      <c r="AF329" s="135"/>
    </row>
    <row r="330" ht="15.75" customHeight="1">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c r="AA330" s="135"/>
      <c r="AB330" s="135"/>
      <c r="AC330" s="135"/>
      <c r="AD330" s="135"/>
      <c r="AE330" s="135"/>
      <c r="AF330" s="135"/>
    </row>
    <row r="331" ht="15.75" customHeight="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c r="AA331" s="135"/>
      <c r="AB331" s="135"/>
      <c r="AC331" s="135"/>
      <c r="AD331" s="135"/>
      <c r="AE331" s="135"/>
      <c r="AF331" s="135"/>
    </row>
    <row r="332" ht="15.75" customHeight="1">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c r="AA332" s="135"/>
      <c r="AB332" s="135"/>
      <c r="AC332" s="135"/>
      <c r="AD332" s="135"/>
      <c r="AE332" s="135"/>
      <c r="AF332" s="135"/>
    </row>
    <row r="333" ht="15.75" customHeight="1">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c r="AA333" s="135"/>
      <c r="AB333" s="135"/>
      <c r="AC333" s="135"/>
      <c r="AD333" s="135"/>
      <c r="AE333" s="135"/>
      <c r="AF333" s="135"/>
    </row>
    <row r="334" ht="15.75" customHeight="1">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c r="AA334" s="135"/>
      <c r="AB334" s="135"/>
      <c r="AC334" s="135"/>
      <c r="AD334" s="135"/>
      <c r="AE334" s="135"/>
      <c r="AF334" s="135"/>
    </row>
    <row r="335" ht="15.75" customHeight="1">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c r="AA335" s="135"/>
      <c r="AB335" s="135"/>
      <c r="AC335" s="135"/>
      <c r="AD335" s="135"/>
      <c r="AE335" s="135"/>
      <c r="AF335" s="135"/>
    </row>
    <row r="336" ht="15.75" customHeight="1">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c r="AA336" s="135"/>
      <c r="AB336" s="135"/>
      <c r="AC336" s="135"/>
      <c r="AD336" s="135"/>
      <c r="AE336" s="135"/>
      <c r="AF336" s="135"/>
    </row>
    <row r="337" ht="15.75" customHeight="1">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c r="AA337" s="135"/>
      <c r="AB337" s="135"/>
      <c r="AC337" s="135"/>
      <c r="AD337" s="135"/>
      <c r="AE337" s="135"/>
      <c r="AF337" s="135"/>
    </row>
    <row r="338" ht="15.75" customHeight="1">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c r="AA338" s="135"/>
      <c r="AB338" s="135"/>
      <c r="AC338" s="135"/>
      <c r="AD338" s="135"/>
      <c r="AE338" s="135"/>
      <c r="AF338" s="135"/>
    </row>
    <row r="339" ht="15.75" customHeight="1">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c r="AA339" s="135"/>
      <c r="AB339" s="135"/>
      <c r="AC339" s="135"/>
      <c r="AD339" s="135"/>
      <c r="AE339" s="135"/>
      <c r="AF339" s="135"/>
    </row>
    <row r="340" ht="15.75" customHeight="1">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c r="AA340" s="135"/>
      <c r="AB340" s="135"/>
      <c r="AC340" s="135"/>
      <c r="AD340" s="135"/>
      <c r="AE340" s="135"/>
      <c r="AF340" s="135"/>
    </row>
    <row r="341" ht="15.75" customHeight="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c r="AA341" s="135"/>
      <c r="AB341" s="135"/>
      <c r="AC341" s="135"/>
      <c r="AD341" s="135"/>
      <c r="AE341" s="135"/>
      <c r="AF341" s="135"/>
    </row>
    <row r="342" ht="15.75" customHeight="1">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c r="AA342" s="135"/>
      <c r="AB342" s="135"/>
      <c r="AC342" s="135"/>
      <c r="AD342" s="135"/>
      <c r="AE342" s="135"/>
      <c r="AF342" s="135"/>
    </row>
    <row r="343" ht="15.75" customHeight="1">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c r="AA343" s="135"/>
      <c r="AB343" s="135"/>
      <c r="AC343" s="135"/>
      <c r="AD343" s="135"/>
      <c r="AE343" s="135"/>
      <c r="AF343" s="135"/>
    </row>
    <row r="344" ht="15.75" customHeight="1">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c r="AA344" s="135"/>
      <c r="AB344" s="135"/>
      <c r="AC344" s="135"/>
      <c r="AD344" s="135"/>
      <c r="AE344" s="135"/>
      <c r="AF344" s="135"/>
    </row>
    <row r="345" ht="15.75" customHeight="1">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c r="AA345" s="135"/>
      <c r="AB345" s="135"/>
      <c r="AC345" s="135"/>
      <c r="AD345" s="135"/>
      <c r="AE345" s="135"/>
      <c r="AF345" s="135"/>
    </row>
    <row r="346" ht="15.75" customHeight="1">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c r="AA346" s="135"/>
      <c r="AB346" s="135"/>
      <c r="AC346" s="135"/>
      <c r="AD346" s="135"/>
      <c r="AE346" s="135"/>
      <c r="AF346" s="135"/>
    </row>
    <row r="347" ht="15.75" customHeight="1">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c r="AA347" s="135"/>
      <c r="AB347" s="135"/>
      <c r="AC347" s="135"/>
      <c r="AD347" s="135"/>
      <c r="AE347" s="135"/>
      <c r="AF347" s="135"/>
    </row>
    <row r="348" ht="15.75" customHeight="1">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c r="AA348" s="135"/>
      <c r="AB348" s="135"/>
      <c r="AC348" s="135"/>
      <c r="AD348" s="135"/>
      <c r="AE348" s="135"/>
      <c r="AF348" s="135"/>
    </row>
    <row r="349" ht="15.75" customHeight="1">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c r="AA349" s="135"/>
      <c r="AB349" s="135"/>
      <c r="AC349" s="135"/>
      <c r="AD349" s="135"/>
      <c r="AE349" s="135"/>
      <c r="AF349" s="135"/>
    </row>
    <row r="350" ht="15.75" customHeight="1">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c r="AA350" s="135"/>
      <c r="AB350" s="135"/>
      <c r="AC350" s="135"/>
      <c r="AD350" s="135"/>
      <c r="AE350" s="135"/>
      <c r="AF350" s="135"/>
    </row>
    <row r="351" ht="15.75" customHeight="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c r="AA351" s="135"/>
      <c r="AB351" s="135"/>
      <c r="AC351" s="135"/>
      <c r="AD351" s="135"/>
      <c r="AE351" s="135"/>
      <c r="AF351" s="135"/>
    </row>
    <row r="352" ht="15.75" customHeight="1">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c r="AA352" s="135"/>
      <c r="AB352" s="135"/>
      <c r="AC352" s="135"/>
      <c r="AD352" s="135"/>
      <c r="AE352" s="135"/>
      <c r="AF352" s="135"/>
    </row>
    <row r="353" ht="15.75" customHeight="1">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c r="AA353" s="135"/>
      <c r="AB353" s="135"/>
      <c r="AC353" s="135"/>
      <c r="AD353" s="135"/>
      <c r="AE353" s="135"/>
      <c r="AF353" s="135"/>
    </row>
    <row r="354" ht="15.75" customHeight="1">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c r="AA354" s="135"/>
      <c r="AB354" s="135"/>
      <c r="AC354" s="135"/>
      <c r="AD354" s="135"/>
      <c r="AE354" s="135"/>
      <c r="AF354" s="135"/>
    </row>
    <row r="355" ht="15.75" customHeight="1">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c r="AA355" s="135"/>
      <c r="AB355" s="135"/>
      <c r="AC355" s="135"/>
      <c r="AD355" s="135"/>
      <c r="AE355" s="135"/>
      <c r="AF355" s="135"/>
    </row>
    <row r="356" ht="15.75" customHeight="1">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c r="AA356" s="135"/>
      <c r="AB356" s="135"/>
      <c r="AC356" s="135"/>
      <c r="AD356" s="135"/>
      <c r="AE356" s="135"/>
      <c r="AF356" s="135"/>
    </row>
    <row r="357" ht="15.75" customHeight="1">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c r="AA357" s="135"/>
      <c r="AB357" s="135"/>
      <c r="AC357" s="135"/>
      <c r="AD357" s="135"/>
      <c r="AE357" s="135"/>
      <c r="AF357" s="135"/>
    </row>
    <row r="358" ht="15.75" customHeight="1">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c r="AA358" s="135"/>
      <c r="AB358" s="135"/>
      <c r="AC358" s="135"/>
      <c r="AD358" s="135"/>
      <c r="AE358" s="135"/>
      <c r="AF358" s="135"/>
    </row>
    <row r="359" ht="15.75" customHeight="1">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c r="AA359" s="135"/>
      <c r="AB359" s="135"/>
      <c r="AC359" s="135"/>
      <c r="AD359" s="135"/>
      <c r="AE359" s="135"/>
      <c r="AF359" s="135"/>
    </row>
    <row r="360" ht="15.75" customHeight="1">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c r="AA360" s="135"/>
      <c r="AB360" s="135"/>
      <c r="AC360" s="135"/>
      <c r="AD360" s="135"/>
      <c r="AE360" s="135"/>
      <c r="AF360" s="135"/>
    </row>
    <row r="361" ht="15.75" customHeight="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c r="AA361" s="135"/>
      <c r="AB361" s="135"/>
      <c r="AC361" s="135"/>
      <c r="AD361" s="135"/>
      <c r="AE361" s="135"/>
      <c r="AF361" s="135"/>
    </row>
    <row r="362" ht="15.75" customHeight="1">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c r="AA362" s="135"/>
      <c r="AB362" s="135"/>
      <c r="AC362" s="135"/>
      <c r="AD362" s="135"/>
      <c r="AE362" s="135"/>
      <c r="AF362" s="135"/>
    </row>
    <row r="363" ht="15.75" customHeight="1">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c r="AA363" s="135"/>
      <c r="AB363" s="135"/>
      <c r="AC363" s="135"/>
      <c r="AD363" s="135"/>
      <c r="AE363" s="135"/>
      <c r="AF363" s="135"/>
    </row>
    <row r="364" ht="15.75" customHeight="1">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c r="AA364" s="135"/>
      <c r="AB364" s="135"/>
      <c r="AC364" s="135"/>
      <c r="AD364" s="135"/>
      <c r="AE364" s="135"/>
      <c r="AF364" s="135"/>
    </row>
    <row r="365" ht="15.75" customHeight="1">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c r="AA365" s="135"/>
      <c r="AB365" s="135"/>
      <c r="AC365" s="135"/>
      <c r="AD365" s="135"/>
      <c r="AE365" s="135"/>
      <c r="AF365" s="135"/>
    </row>
    <row r="366" ht="15.75" customHeight="1">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c r="AA366" s="135"/>
      <c r="AB366" s="135"/>
      <c r="AC366" s="135"/>
      <c r="AD366" s="135"/>
      <c r="AE366" s="135"/>
      <c r="AF366" s="135"/>
    </row>
    <row r="367" ht="15.75" customHeight="1">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c r="AA367" s="135"/>
      <c r="AB367" s="135"/>
      <c r="AC367" s="135"/>
      <c r="AD367" s="135"/>
      <c r="AE367" s="135"/>
      <c r="AF367" s="135"/>
    </row>
    <row r="368" ht="15.75" customHeight="1">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c r="AA368" s="135"/>
      <c r="AB368" s="135"/>
      <c r="AC368" s="135"/>
      <c r="AD368" s="135"/>
      <c r="AE368" s="135"/>
      <c r="AF368" s="135"/>
    </row>
    <row r="369" ht="15.75" customHeight="1">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c r="AA369" s="135"/>
      <c r="AB369" s="135"/>
      <c r="AC369" s="135"/>
      <c r="AD369" s="135"/>
      <c r="AE369" s="135"/>
      <c r="AF369" s="135"/>
    </row>
    <row r="370" ht="15.75" customHeight="1">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c r="AA370" s="135"/>
      <c r="AB370" s="135"/>
      <c r="AC370" s="135"/>
      <c r="AD370" s="135"/>
      <c r="AE370" s="135"/>
      <c r="AF370" s="135"/>
    </row>
    <row r="371" ht="15.75" customHeight="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c r="AA371" s="135"/>
      <c r="AB371" s="135"/>
      <c r="AC371" s="135"/>
      <c r="AD371" s="135"/>
      <c r="AE371" s="135"/>
      <c r="AF371" s="135"/>
    </row>
    <row r="372" ht="15.75" customHeight="1">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c r="AA372" s="135"/>
      <c r="AB372" s="135"/>
      <c r="AC372" s="135"/>
      <c r="AD372" s="135"/>
      <c r="AE372" s="135"/>
      <c r="AF372" s="135"/>
    </row>
    <row r="373" ht="15.75" customHeight="1">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c r="AA373" s="135"/>
      <c r="AB373" s="135"/>
      <c r="AC373" s="135"/>
      <c r="AD373" s="135"/>
      <c r="AE373" s="135"/>
      <c r="AF373" s="135"/>
    </row>
    <row r="374" ht="15.75" customHeight="1">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c r="AA374" s="135"/>
      <c r="AB374" s="135"/>
      <c r="AC374" s="135"/>
      <c r="AD374" s="135"/>
      <c r="AE374" s="135"/>
      <c r="AF374" s="135"/>
    </row>
    <row r="375" ht="15.75" customHeight="1">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c r="AA375" s="135"/>
      <c r="AB375" s="135"/>
      <c r="AC375" s="135"/>
      <c r="AD375" s="135"/>
      <c r="AE375" s="135"/>
      <c r="AF375" s="135"/>
    </row>
    <row r="376" ht="15.75" customHeight="1">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c r="AA376" s="135"/>
      <c r="AB376" s="135"/>
      <c r="AC376" s="135"/>
      <c r="AD376" s="135"/>
      <c r="AE376" s="135"/>
      <c r="AF376" s="135"/>
    </row>
    <row r="377" ht="15.75" customHeight="1">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c r="AA377" s="135"/>
      <c r="AB377" s="135"/>
      <c r="AC377" s="135"/>
      <c r="AD377" s="135"/>
      <c r="AE377" s="135"/>
      <c r="AF377" s="135"/>
    </row>
    <row r="378" ht="15.75" customHeight="1">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c r="AA378" s="135"/>
      <c r="AB378" s="135"/>
      <c r="AC378" s="135"/>
      <c r="AD378" s="135"/>
      <c r="AE378" s="135"/>
      <c r="AF378" s="135"/>
    </row>
    <row r="379" ht="15.75" customHeight="1">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c r="AA379" s="135"/>
      <c r="AB379" s="135"/>
      <c r="AC379" s="135"/>
      <c r="AD379" s="135"/>
      <c r="AE379" s="135"/>
      <c r="AF379" s="135"/>
    </row>
    <row r="380" ht="15.75" customHeight="1">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c r="AA380" s="135"/>
      <c r="AB380" s="135"/>
      <c r="AC380" s="135"/>
      <c r="AD380" s="135"/>
      <c r="AE380" s="135"/>
      <c r="AF380" s="135"/>
    </row>
    <row r="381" ht="15.75" customHeight="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c r="AA381" s="135"/>
      <c r="AB381" s="135"/>
      <c r="AC381" s="135"/>
      <c r="AD381" s="135"/>
      <c r="AE381" s="135"/>
      <c r="AF381" s="135"/>
    </row>
    <row r="382" ht="15.75" customHeight="1">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c r="AA382" s="135"/>
      <c r="AB382" s="135"/>
      <c r="AC382" s="135"/>
      <c r="AD382" s="135"/>
      <c r="AE382" s="135"/>
      <c r="AF382" s="135"/>
    </row>
    <row r="383" ht="15.75" customHeight="1">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c r="AA383" s="135"/>
      <c r="AB383" s="135"/>
      <c r="AC383" s="135"/>
      <c r="AD383" s="135"/>
      <c r="AE383" s="135"/>
      <c r="AF383" s="135"/>
    </row>
    <row r="384" ht="15.75" customHeight="1">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c r="AA384" s="135"/>
      <c r="AB384" s="135"/>
      <c r="AC384" s="135"/>
      <c r="AD384" s="135"/>
      <c r="AE384" s="135"/>
      <c r="AF384" s="135"/>
    </row>
    <row r="385" ht="15.75" customHeight="1">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c r="AA385" s="135"/>
      <c r="AB385" s="135"/>
      <c r="AC385" s="135"/>
      <c r="AD385" s="135"/>
      <c r="AE385" s="135"/>
      <c r="AF385" s="135"/>
    </row>
    <row r="386" ht="15.75" customHeight="1">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c r="AA386" s="135"/>
      <c r="AB386" s="135"/>
      <c r="AC386" s="135"/>
      <c r="AD386" s="135"/>
      <c r="AE386" s="135"/>
      <c r="AF386" s="135"/>
    </row>
    <row r="387" ht="15.75" customHeight="1">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c r="AA387" s="135"/>
      <c r="AB387" s="135"/>
      <c r="AC387" s="135"/>
      <c r="AD387" s="135"/>
      <c r="AE387" s="135"/>
      <c r="AF387" s="135"/>
    </row>
    <row r="388" ht="15.75" customHeight="1">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c r="AA388" s="135"/>
      <c r="AB388" s="135"/>
      <c r="AC388" s="135"/>
      <c r="AD388" s="135"/>
      <c r="AE388" s="135"/>
      <c r="AF388" s="135"/>
    </row>
    <row r="389" ht="15.75" customHeight="1">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c r="AA389" s="135"/>
      <c r="AB389" s="135"/>
      <c r="AC389" s="135"/>
      <c r="AD389" s="135"/>
      <c r="AE389" s="135"/>
      <c r="AF389" s="135"/>
    </row>
    <row r="390" ht="15.75" customHeight="1">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c r="AA390" s="135"/>
      <c r="AB390" s="135"/>
      <c r="AC390" s="135"/>
      <c r="AD390" s="135"/>
      <c r="AE390" s="135"/>
      <c r="AF390" s="135"/>
    </row>
    <row r="391" ht="15.75" customHeight="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c r="AA391" s="135"/>
      <c r="AB391" s="135"/>
      <c r="AC391" s="135"/>
      <c r="AD391" s="135"/>
      <c r="AE391" s="135"/>
      <c r="AF391" s="135"/>
    </row>
    <row r="392" ht="15.75" customHeight="1">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c r="AA392" s="135"/>
      <c r="AB392" s="135"/>
      <c r="AC392" s="135"/>
      <c r="AD392" s="135"/>
      <c r="AE392" s="135"/>
      <c r="AF392" s="135"/>
    </row>
    <row r="393" ht="15.75" customHeight="1">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c r="AA393" s="135"/>
      <c r="AB393" s="135"/>
      <c r="AC393" s="135"/>
      <c r="AD393" s="135"/>
      <c r="AE393" s="135"/>
      <c r="AF393" s="135"/>
    </row>
    <row r="394" ht="15.75" customHeight="1">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c r="AA394" s="135"/>
      <c r="AB394" s="135"/>
      <c r="AC394" s="135"/>
      <c r="AD394" s="135"/>
      <c r="AE394" s="135"/>
      <c r="AF394" s="135"/>
    </row>
    <row r="395" ht="15.75" customHeight="1">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c r="AA395" s="135"/>
      <c r="AB395" s="135"/>
      <c r="AC395" s="135"/>
      <c r="AD395" s="135"/>
      <c r="AE395" s="135"/>
      <c r="AF395" s="135"/>
    </row>
    <row r="396" ht="15.75" customHeight="1">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c r="AA396" s="135"/>
      <c r="AB396" s="135"/>
      <c r="AC396" s="135"/>
      <c r="AD396" s="135"/>
      <c r="AE396" s="135"/>
      <c r="AF396" s="135"/>
    </row>
    <row r="397" ht="15.75" customHeight="1">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c r="AA397" s="135"/>
      <c r="AB397" s="135"/>
      <c r="AC397" s="135"/>
      <c r="AD397" s="135"/>
      <c r="AE397" s="135"/>
      <c r="AF397" s="135"/>
    </row>
    <row r="398" ht="15.75" customHeight="1">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c r="AA398" s="135"/>
      <c r="AB398" s="135"/>
      <c r="AC398" s="135"/>
      <c r="AD398" s="135"/>
      <c r="AE398" s="135"/>
      <c r="AF398" s="135"/>
    </row>
    <row r="399" ht="15.75" customHeight="1">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c r="AA399" s="135"/>
      <c r="AB399" s="135"/>
      <c r="AC399" s="135"/>
      <c r="AD399" s="135"/>
      <c r="AE399" s="135"/>
      <c r="AF399" s="135"/>
    </row>
    <row r="400" ht="15.75" customHeight="1">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c r="AA400" s="135"/>
      <c r="AB400" s="135"/>
      <c r="AC400" s="135"/>
      <c r="AD400" s="135"/>
      <c r="AE400" s="135"/>
      <c r="AF400" s="135"/>
    </row>
    <row r="401" ht="15.75" customHeight="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c r="AA401" s="135"/>
      <c r="AB401" s="135"/>
      <c r="AC401" s="135"/>
      <c r="AD401" s="135"/>
      <c r="AE401" s="135"/>
      <c r="AF401" s="135"/>
    </row>
    <row r="402" ht="15.75" customHeight="1">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c r="AA402" s="135"/>
      <c r="AB402" s="135"/>
      <c r="AC402" s="135"/>
      <c r="AD402" s="135"/>
      <c r="AE402" s="135"/>
      <c r="AF402" s="135"/>
    </row>
    <row r="403" ht="15.75" customHeight="1">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c r="AA403" s="135"/>
      <c r="AB403" s="135"/>
      <c r="AC403" s="135"/>
      <c r="AD403" s="135"/>
      <c r="AE403" s="135"/>
      <c r="AF403" s="135"/>
    </row>
    <row r="404" ht="15.75" customHeight="1">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c r="AA404" s="135"/>
      <c r="AB404" s="135"/>
      <c r="AC404" s="135"/>
      <c r="AD404" s="135"/>
      <c r="AE404" s="135"/>
      <c r="AF404" s="135"/>
    </row>
    <row r="405" ht="15.75" customHeight="1">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c r="AA405" s="135"/>
      <c r="AB405" s="135"/>
      <c r="AC405" s="135"/>
      <c r="AD405" s="135"/>
      <c r="AE405" s="135"/>
      <c r="AF405" s="135"/>
    </row>
    <row r="406" ht="15.75" customHeight="1">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c r="AA406" s="135"/>
      <c r="AB406" s="135"/>
      <c r="AC406" s="135"/>
      <c r="AD406" s="135"/>
      <c r="AE406" s="135"/>
      <c r="AF406" s="135"/>
    </row>
    <row r="407" ht="15.75" customHeight="1">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c r="AA407" s="135"/>
      <c r="AB407" s="135"/>
      <c r="AC407" s="135"/>
      <c r="AD407" s="135"/>
      <c r="AE407" s="135"/>
      <c r="AF407" s="135"/>
    </row>
    <row r="408" ht="15.75" customHeight="1">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c r="AA408" s="135"/>
      <c r="AB408" s="135"/>
      <c r="AC408" s="135"/>
      <c r="AD408" s="135"/>
      <c r="AE408" s="135"/>
      <c r="AF408" s="135"/>
    </row>
    <row r="409" ht="15.75" customHeight="1">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c r="AA409" s="135"/>
      <c r="AB409" s="135"/>
      <c r="AC409" s="135"/>
      <c r="AD409" s="135"/>
      <c r="AE409" s="135"/>
      <c r="AF409" s="135"/>
    </row>
    <row r="410" ht="15.75" customHeight="1">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c r="AA410" s="135"/>
      <c r="AB410" s="135"/>
      <c r="AC410" s="135"/>
      <c r="AD410" s="135"/>
      <c r="AE410" s="135"/>
      <c r="AF410" s="135"/>
    </row>
    <row r="411" ht="15.75" customHeight="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c r="AA411" s="135"/>
      <c r="AB411" s="135"/>
      <c r="AC411" s="135"/>
      <c r="AD411" s="135"/>
      <c r="AE411" s="135"/>
      <c r="AF411" s="135"/>
    </row>
    <row r="412" ht="15.75" customHeight="1">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c r="AA412" s="135"/>
      <c r="AB412" s="135"/>
      <c r="AC412" s="135"/>
      <c r="AD412" s="135"/>
      <c r="AE412" s="135"/>
      <c r="AF412" s="135"/>
    </row>
    <row r="413" ht="15.75" customHeight="1">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c r="AA413" s="135"/>
      <c r="AB413" s="135"/>
      <c r="AC413" s="135"/>
      <c r="AD413" s="135"/>
      <c r="AE413" s="135"/>
      <c r="AF413" s="135"/>
    </row>
    <row r="414" ht="15.75" customHeight="1">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c r="AA414" s="135"/>
      <c r="AB414" s="135"/>
      <c r="AC414" s="135"/>
      <c r="AD414" s="135"/>
      <c r="AE414" s="135"/>
      <c r="AF414" s="135"/>
    </row>
    <row r="415" ht="15.75" customHeight="1">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c r="AA415" s="135"/>
      <c r="AB415" s="135"/>
      <c r="AC415" s="135"/>
      <c r="AD415" s="135"/>
      <c r="AE415" s="135"/>
      <c r="AF415" s="135"/>
    </row>
    <row r="416" ht="15.75" customHeight="1">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c r="AA416" s="135"/>
      <c r="AB416" s="135"/>
      <c r="AC416" s="135"/>
      <c r="AD416" s="135"/>
      <c r="AE416" s="135"/>
      <c r="AF416" s="135"/>
    </row>
    <row r="417" ht="15.75" customHeight="1">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c r="AA417" s="135"/>
      <c r="AB417" s="135"/>
      <c r="AC417" s="135"/>
      <c r="AD417" s="135"/>
      <c r="AE417" s="135"/>
      <c r="AF417" s="135"/>
    </row>
    <row r="418" ht="15.75" customHeight="1">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c r="AA418" s="135"/>
      <c r="AB418" s="135"/>
      <c r="AC418" s="135"/>
      <c r="AD418" s="135"/>
      <c r="AE418" s="135"/>
      <c r="AF418" s="135"/>
    </row>
    <row r="419" ht="15.75" customHeight="1">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c r="AA419" s="135"/>
      <c r="AB419" s="135"/>
      <c r="AC419" s="135"/>
      <c r="AD419" s="135"/>
      <c r="AE419" s="135"/>
      <c r="AF419" s="135"/>
    </row>
    <row r="420" ht="15.75" customHeight="1">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c r="AA420" s="135"/>
      <c r="AB420" s="135"/>
      <c r="AC420" s="135"/>
      <c r="AD420" s="135"/>
      <c r="AE420" s="135"/>
      <c r="AF420" s="135"/>
    </row>
    <row r="421" ht="15.75" customHeight="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c r="AA421" s="135"/>
      <c r="AB421" s="135"/>
      <c r="AC421" s="135"/>
      <c r="AD421" s="135"/>
      <c r="AE421" s="135"/>
      <c r="AF421" s="135"/>
    </row>
    <row r="422" ht="15.75" customHeight="1">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c r="AA422" s="135"/>
      <c r="AB422" s="135"/>
      <c r="AC422" s="135"/>
      <c r="AD422" s="135"/>
      <c r="AE422" s="135"/>
      <c r="AF422" s="135"/>
    </row>
    <row r="423" ht="15.75" customHeight="1">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c r="AA423" s="135"/>
      <c r="AB423" s="135"/>
      <c r="AC423" s="135"/>
      <c r="AD423" s="135"/>
      <c r="AE423" s="135"/>
      <c r="AF423" s="135"/>
    </row>
    <row r="424" ht="15.75" customHeight="1">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c r="AA424" s="135"/>
      <c r="AB424" s="135"/>
      <c r="AC424" s="135"/>
      <c r="AD424" s="135"/>
      <c r="AE424" s="135"/>
      <c r="AF424" s="135"/>
    </row>
    <row r="425" ht="15.75" customHeight="1">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c r="AA425" s="135"/>
      <c r="AB425" s="135"/>
      <c r="AC425" s="135"/>
      <c r="AD425" s="135"/>
      <c r="AE425" s="135"/>
      <c r="AF425" s="135"/>
    </row>
    <row r="426" ht="15.75" customHeight="1">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c r="AA426" s="135"/>
      <c r="AB426" s="135"/>
      <c r="AC426" s="135"/>
      <c r="AD426" s="135"/>
      <c r="AE426" s="135"/>
      <c r="AF426" s="135"/>
    </row>
    <row r="427" ht="15.75" customHeight="1">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c r="AA427" s="135"/>
      <c r="AB427" s="135"/>
      <c r="AC427" s="135"/>
      <c r="AD427" s="135"/>
      <c r="AE427" s="135"/>
      <c r="AF427" s="135"/>
    </row>
    <row r="428" ht="15.75" customHeight="1">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c r="AA428" s="135"/>
      <c r="AB428" s="135"/>
      <c r="AC428" s="135"/>
      <c r="AD428" s="135"/>
      <c r="AE428" s="135"/>
      <c r="AF428" s="135"/>
    </row>
    <row r="429" ht="15.75" customHeight="1">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c r="AA429" s="135"/>
      <c r="AB429" s="135"/>
      <c r="AC429" s="135"/>
      <c r="AD429" s="135"/>
      <c r="AE429" s="135"/>
      <c r="AF429" s="135"/>
    </row>
    <row r="430" ht="15.75" customHeight="1">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c r="AA430" s="135"/>
      <c r="AB430" s="135"/>
      <c r="AC430" s="135"/>
      <c r="AD430" s="135"/>
      <c r="AE430" s="135"/>
      <c r="AF430" s="135"/>
    </row>
    <row r="431" ht="15.75" customHeight="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c r="AA431" s="135"/>
      <c r="AB431" s="135"/>
      <c r="AC431" s="135"/>
      <c r="AD431" s="135"/>
      <c r="AE431" s="135"/>
      <c r="AF431" s="135"/>
    </row>
    <row r="432" ht="15.75" customHeight="1">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c r="AA432" s="135"/>
      <c r="AB432" s="135"/>
      <c r="AC432" s="135"/>
      <c r="AD432" s="135"/>
      <c r="AE432" s="135"/>
      <c r="AF432" s="135"/>
    </row>
    <row r="433" ht="15.75" customHeight="1">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c r="AA433" s="135"/>
      <c r="AB433" s="135"/>
      <c r="AC433" s="135"/>
      <c r="AD433" s="135"/>
      <c r="AE433" s="135"/>
      <c r="AF433" s="135"/>
    </row>
    <row r="434" ht="15.75" customHeight="1">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c r="AA434" s="135"/>
      <c r="AB434" s="135"/>
      <c r="AC434" s="135"/>
      <c r="AD434" s="135"/>
      <c r="AE434" s="135"/>
      <c r="AF434" s="135"/>
    </row>
    <row r="435" ht="15.75" customHeight="1">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c r="AA435" s="135"/>
      <c r="AB435" s="135"/>
      <c r="AC435" s="135"/>
      <c r="AD435" s="135"/>
      <c r="AE435" s="135"/>
      <c r="AF435" s="135"/>
    </row>
    <row r="436" ht="15.75" customHeight="1">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c r="AA436" s="135"/>
      <c r="AB436" s="135"/>
      <c r="AC436" s="135"/>
      <c r="AD436" s="135"/>
      <c r="AE436" s="135"/>
      <c r="AF436" s="135"/>
    </row>
    <row r="437" ht="15.75" customHeight="1">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c r="AA437" s="135"/>
      <c r="AB437" s="135"/>
      <c r="AC437" s="135"/>
      <c r="AD437" s="135"/>
      <c r="AE437" s="135"/>
      <c r="AF437" s="135"/>
    </row>
    <row r="438" ht="15.75" customHeight="1">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c r="AA438" s="135"/>
      <c r="AB438" s="135"/>
      <c r="AC438" s="135"/>
      <c r="AD438" s="135"/>
      <c r="AE438" s="135"/>
      <c r="AF438" s="135"/>
    </row>
    <row r="439" ht="15.75" customHeight="1">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c r="AA439" s="135"/>
      <c r="AB439" s="135"/>
      <c r="AC439" s="135"/>
      <c r="AD439" s="135"/>
      <c r="AE439" s="135"/>
      <c r="AF439" s="135"/>
    </row>
    <row r="440" ht="15.75" customHeight="1">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c r="AA440" s="135"/>
      <c r="AB440" s="135"/>
      <c r="AC440" s="135"/>
      <c r="AD440" s="135"/>
      <c r="AE440" s="135"/>
      <c r="AF440" s="135"/>
    </row>
    <row r="441" ht="15.75" customHeight="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c r="AA441" s="135"/>
      <c r="AB441" s="135"/>
      <c r="AC441" s="135"/>
      <c r="AD441" s="135"/>
      <c r="AE441" s="135"/>
      <c r="AF441" s="135"/>
    </row>
    <row r="442" ht="15.75" customHeight="1">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c r="AA442" s="135"/>
      <c r="AB442" s="135"/>
      <c r="AC442" s="135"/>
      <c r="AD442" s="135"/>
      <c r="AE442" s="135"/>
      <c r="AF442" s="135"/>
    </row>
    <row r="443" ht="15.75" customHeight="1">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c r="AA443" s="135"/>
      <c r="AB443" s="135"/>
      <c r="AC443" s="135"/>
      <c r="AD443" s="135"/>
      <c r="AE443" s="135"/>
      <c r="AF443" s="135"/>
    </row>
    <row r="444" ht="15.75" customHeight="1">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c r="AA444" s="135"/>
      <c r="AB444" s="135"/>
      <c r="AC444" s="135"/>
      <c r="AD444" s="135"/>
      <c r="AE444" s="135"/>
      <c r="AF444" s="135"/>
    </row>
    <row r="445" ht="15.75" customHeight="1">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c r="AA445" s="135"/>
      <c r="AB445" s="135"/>
      <c r="AC445" s="135"/>
      <c r="AD445" s="135"/>
      <c r="AE445" s="135"/>
      <c r="AF445" s="135"/>
    </row>
    <row r="446" ht="15.75" customHeight="1">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c r="AA446" s="135"/>
      <c r="AB446" s="135"/>
      <c r="AC446" s="135"/>
      <c r="AD446" s="135"/>
      <c r="AE446" s="135"/>
      <c r="AF446" s="135"/>
    </row>
    <row r="447" ht="15.75" customHeight="1">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c r="AA447" s="135"/>
      <c r="AB447" s="135"/>
      <c r="AC447" s="135"/>
      <c r="AD447" s="135"/>
      <c r="AE447" s="135"/>
      <c r="AF447" s="135"/>
    </row>
    <row r="448" ht="15.75" customHeight="1">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c r="AA448" s="135"/>
      <c r="AB448" s="135"/>
      <c r="AC448" s="135"/>
      <c r="AD448" s="135"/>
      <c r="AE448" s="135"/>
      <c r="AF448" s="135"/>
    </row>
    <row r="449" ht="15.75" customHeight="1">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c r="AA449" s="135"/>
      <c r="AB449" s="135"/>
      <c r="AC449" s="135"/>
      <c r="AD449" s="135"/>
      <c r="AE449" s="135"/>
      <c r="AF449" s="135"/>
    </row>
    <row r="450" ht="15.75" customHeight="1">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c r="AA450" s="135"/>
      <c r="AB450" s="135"/>
      <c r="AC450" s="135"/>
      <c r="AD450" s="135"/>
      <c r="AE450" s="135"/>
      <c r="AF450" s="135"/>
    </row>
    <row r="451" ht="15.75" customHeight="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c r="AA451" s="135"/>
      <c r="AB451" s="135"/>
      <c r="AC451" s="135"/>
      <c r="AD451" s="135"/>
      <c r="AE451" s="135"/>
      <c r="AF451" s="135"/>
    </row>
    <row r="452" ht="15.75" customHeight="1">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c r="AA452" s="135"/>
      <c r="AB452" s="135"/>
      <c r="AC452" s="135"/>
      <c r="AD452" s="135"/>
      <c r="AE452" s="135"/>
      <c r="AF452" s="135"/>
    </row>
    <row r="453" ht="15.75" customHeight="1">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c r="AA453" s="135"/>
      <c r="AB453" s="135"/>
      <c r="AC453" s="135"/>
      <c r="AD453" s="135"/>
      <c r="AE453" s="135"/>
      <c r="AF453" s="135"/>
    </row>
    <row r="454" ht="15.75" customHeight="1">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c r="AA454" s="135"/>
      <c r="AB454" s="135"/>
      <c r="AC454" s="135"/>
      <c r="AD454" s="135"/>
      <c r="AE454" s="135"/>
      <c r="AF454" s="135"/>
    </row>
    <row r="455" ht="15.75" customHeight="1">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c r="AA455" s="135"/>
      <c r="AB455" s="135"/>
      <c r="AC455" s="135"/>
      <c r="AD455" s="135"/>
      <c r="AE455" s="135"/>
      <c r="AF455" s="135"/>
    </row>
    <row r="456" ht="15.75" customHeight="1">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c r="AA456" s="135"/>
      <c r="AB456" s="135"/>
      <c r="AC456" s="135"/>
      <c r="AD456" s="135"/>
      <c r="AE456" s="135"/>
      <c r="AF456" s="135"/>
    </row>
    <row r="457" ht="15.75" customHeight="1">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c r="AA457" s="135"/>
      <c r="AB457" s="135"/>
      <c r="AC457" s="135"/>
      <c r="AD457" s="135"/>
      <c r="AE457" s="135"/>
      <c r="AF457" s="135"/>
    </row>
    <row r="458" ht="15.75" customHeight="1">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c r="AA458" s="135"/>
      <c r="AB458" s="135"/>
      <c r="AC458" s="135"/>
      <c r="AD458" s="135"/>
      <c r="AE458" s="135"/>
      <c r="AF458" s="135"/>
    </row>
    <row r="459" ht="15.75" customHeight="1">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c r="AA459" s="135"/>
      <c r="AB459" s="135"/>
      <c r="AC459" s="135"/>
      <c r="AD459" s="135"/>
      <c r="AE459" s="135"/>
      <c r="AF459" s="135"/>
    </row>
    <row r="460" ht="15.75" customHeight="1">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c r="AA460" s="135"/>
      <c r="AB460" s="135"/>
      <c r="AC460" s="135"/>
      <c r="AD460" s="135"/>
      <c r="AE460" s="135"/>
      <c r="AF460" s="135"/>
    </row>
    <row r="461" ht="15.75" customHeight="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c r="AA461" s="135"/>
      <c r="AB461" s="135"/>
      <c r="AC461" s="135"/>
      <c r="AD461" s="135"/>
      <c r="AE461" s="135"/>
      <c r="AF461" s="135"/>
    </row>
    <row r="462" ht="15.75" customHeight="1">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c r="AA462" s="135"/>
      <c r="AB462" s="135"/>
      <c r="AC462" s="135"/>
      <c r="AD462" s="135"/>
      <c r="AE462" s="135"/>
      <c r="AF462" s="135"/>
    </row>
    <row r="463" ht="15.75" customHeight="1">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c r="AA463" s="135"/>
      <c r="AB463" s="135"/>
      <c r="AC463" s="135"/>
      <c r="AD463" s="135"/>
      <c r="AE463" s="135"/>
      <c r="AF463" s="135"/>
    </row>
    <row r="464" ht="15.75" customHeight="1">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c r="AA464" s="135"/>
      <c r="AB464" s="135"/>
      <c r="AC464" s="135"/>
      <c r="AD464" s="135"/>
      <c r="AE464" s="135"/>
      <c r="AF464" s="135"/>
    </row>
    <row r="465" ht="15.75" customHeight="1">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c r="AA465" s="135"/>
      <c r="AB465" s="135"/>
      <c r="AC465" s="135"/>
      <c r="AD465" s="135"/>
      <c r="AE465" s="135"/>
      <c r="AF465" s="135"/>
    </row>
    <row r="466" ht="15.75" customHeight="1">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c r="AA466" s="135"/>
      <c r="AB466" s="135"/>
      <c r="AC466" s="135"/>
      <c r="AD466" s="135"/>
      <c r="AE466" s="135"/>
      <c r="AF466" s="135"/>
    </row>
    <row r="467" ht="15.75" customHeight="1">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c r="AA467" s="135"/>
      <c r="AB467" s="135"/>
      <c r="AC467" s="135"/>
      <c r="AD467" s="135"/>
      <c r="AE467" s="135"/>
      <c r="AF467" s="135"/>
    </row>
    <row r="468" ht="15.75" customHeight="1">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c r="AA468" s="135"/>
      <c r="AB468" s="135"/>
      <c r="AC468" s="135"/>
      <c r="AD468" s="135"/>
      <c r="AE468" s="135"/>
      <c r="AF468" s="135"/>
    </row>
    <row r="469" ht="15.75" customHeight="1">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c r="AA469" s="135"/>
      <c r="AB469" s="135"/>
      <c r="AC469" s="135"/>
      <c r="AD469" s="135"/>
      <c r="AE469" s="135"/>
      <c r="AF469" s="135"/>
    </row>
    <row r="470" ht="15.75" customHeight="1">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c r="AA470" s="135"/>
      <c r="AB470" s="135"/>
      <c r="AC470" s="135"/>
      <c r="AD470" s="135"/>
      <c r="AE470" s="135"/>
      <c r="AF470" s="135"/>
    </row>
    <row r="471" ht="15.75" customHeight="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c r="AA471" s="135"/>
      <c r="AB471" s="135"/>
      <c r="AC471" s="135"/>
      <c r="AD471" s="135"/>
      <c r="AE471" s="135"/>
      <c r="AF471" s="135"/>
    </row>
    <row r="472" ht="15.75" customHeight="1">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c r="AA472" s="135"/>
      <c r="AB472" s="135"/>
      <c r="AC472" s="135"/>
      <c r="AD472" s="135"/>
      <c r="AE472" s="135"/>
      <c r="AF472" s="135"/>
    </row>
    <row r="473" ht="15.75" customHeight="1">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c r="AA473" s="135"/>
      <c r="AB473" s="135"/>
      <c r="AC473" s="135"/>
      <c r="AD473" s="135"/>
      <c r="AE473" s="135"/>
      <c r="AF473" s="135"/>
    </row>
    <row r="474" ht="15.75" customHeight="1">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c r="AA474" s="135"/>
      <c r="AB474" s="135"/>
      <c r="AC474" s="135"/>
      <c r="AD474" s="135"/>
      <c r="AE474" s="135"/>
      <c r="AF474" s="135"/>
    </row>
    <row r="475" ht="15.75" customHeight="1">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c r="AA475" s="135"/>
      <c r="AB475" s="135"/>
      <c r="AC475" s="135"/>
      <c r="AD475" s="135"/>
      <c r="AE475" s="135"/>
      <c r="AF475" s="135"/>
    </row>
    <row r="476" ht="15.75" customHeight="1">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c r="AA476" s="135"/>
      <c r="AB476" s="135"/>
      <c r="AC476" s="135"/>
      <c r="AD476" s="135"/>
      <c r="AE476" s="135"/>
      <c r="AF476" s="135"/>
    </row>
    <row r="477" ht="15.75" customHeight="1">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c r="AA477" s="135"/>
      <c r="AB477" s="135"/>
      <c r="AC477" s="135"/>
      <c r="AD477" s="135"/>
      <c r="AE477" s="135"/>
      <c r="AF477" s="135"/>
    </row>
    <row r="478" ht="15.75" customHeight="1">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c r="AA478" s="135"/>
      <c r="AB478" s="135"/>
      <c r="AC478" s="135"/>
      <c r="AD478" s="135"/>
      <c r="AE478" s="135"/>
      <c r="AF478" s="135"/>
    </row>
    <row r="479" ht="15.75" customHeight="1">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c r="AA479" s="135"/>
      <c r="AB479" s="135"/>
      <c r="AC479" s="135"/>
      <c r="AD479" s="135"/>
      <c r="AE479" s="135"/>
      <c r="AF479" s="135"/>
    </row>
    <row r="480" ht="15.75" customHeight="1">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c r="AA480" s="135"/>
      <c r="AB480" s="135"/>
      <c r="AC480" s="135"/>
      <c r="AD480" s="135"/>
      <c r="AE480" s="135"/>
      <c r="AF480" s="135"/>
    </row>
    <row r="481" ht="15.75" customHeight="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c r="AA481" s="135"/>
      <c r="AB481" s="135"/>
      <c r="AC481" s="135"/>
      <c r="AD481" s="135"/>
      <c r="AE481" s="135"/>
      <c r="AF481" s="135"/>
    </row>
    <row r="482" ht="15.75" customHeight="1">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c r="AA482" s="135"/>
      <c r="AB482" s="135"/>
      <c r="AC482" s="135"/>
      <c r="AD482" s="135"/>
      <c r="AE482" s="135"/>
      <c r="AF482" s="135"/>
    </row>
    <row r="483" ht="15.75" customHeight="1">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c r="AA483" s="135"/>
      <c r="AB483" s="135"/>
      <c r="AC483" s="135"/>
      <c r="AD483" s="135"/>
      <c r="AE483" s="135"/>
      <c r="AF483" s="135"/>
    </row>
    <row r="484" ht="15.75" customHeight="1">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c r="AA484" s="135"/>
      <c r="AB484" s="135"/>
      <c r="AC484" s="135"/>
      <c r="AD484" s="135"/>
      <c r="AE484" s="135"/>
      <c r="AF484" s="135"/>
    </row>
    <row r="485" ht="15.75" customHeight="1">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c r="AA485" s="135"/>
      <c r="AB485" s="135"/>
      <c r="AC485" s="135"/>
      <c r="AD485" s="135"/>
      <c r="AE485" s="135"/>
      <c r="AF485" s="135"/>
    </row>
    <row r="486" ht="15.75" customHeight="1">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c r="AA486" s="135"/>
      <c r="AB486" s="135"/>
      <c r="AC486" s="135"/>
      <c r="AD486" s="135"/>
      <c r="AE486" s="135"/>
      <c r="AF486" s="135"/>
    </row>
    <row r="487" ht="15.75" customHeight="1">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c r="AA487" s="135"/>
      <c r="AB487" s="135"/>
      <c r="AC487" s="135"/>
      <c r="AD487" s="135"/>
      <c r="AE487" s="135"/>
      <c r="AF487" s="135"/>
    </row>
    <row r="488" ht="15.75" customHeight="1">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c r="AA488" s="135"/>
      <c r="AB488" s="135"/>
      <c r="AC488" s="135"/>
      <c r="AD488" s="135"/>
      <c r="AE488" s="135"/>
      <c r="AF488" s="135"/>
    </row>
    <row r="489" ht="15.75" customHeight="1">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c r="AA489" s="135"/>
      <c r="AB489" s="135"/>
      <c r="AC489" s="135"/>
      <c r="AD489" s="135"/>
      <c r="AE489" s="135"/>
      <c r="AF489" s="135"/>
    </row>
    <row r="490" ht="15.75" customHeight="1">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c r="AA490" s="135"/>
      <c r="AB490" s="135"/>
      <c r="AC490" s="135"/>
      <c r="AD490" s="135"/>
      <c r="AE490" s="135"/>
      <c r="AF490" s="135"/>
    </row>
    <row r="491" ht="15.75" customHeight="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c r="AA491" s="135"/>
      <c r="AB491" s="135"/>
      <c r="AC491" s="135"/>
      <c r="AD491" s="135"/>
      <c r="AE491" s="135"/>
      <c r="AF491" s="135"/>
    </row>
    <row r="492" ht="15.75" customHeight="1">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c r="AA492" s="135"/>
      <c r="AB492" s="135"/>
      <c r="AC492" s="135"/>
      <c r="AD492" s="135"/>
      <c r="AE492" s="135"/>
      <c r="AF492" s="135"/>
    </row>
    <row r="493" ht="15.75" customHeight="1">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c r="AA493" s="135"/>
      <c r="AB493" s="135"/>
      <c r="AC493" s="135"/>
      <c r="AD493" s="135"/>
      <c r="AE493" s="135"/>
      <c r="AF493" s="135"/>
    </row>
    <row r="494" ht="15.75" customHeight="1">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c r="AA494" s="135"/>
      <c r="AB494" s="135"/>
      <c r="AC494" s="135"/>
      <c r="AD494" s="135"/>
      <c r="AE494" s="135"/>
      <c r="AF494" s="135"/>
    </row>
    <row r="495" ht="15.75" customHeight="1">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c r="AA495" s="135"/>
      <c r="AB495" s="135"/>
      <c r="AC495" s="135"/>
      <c r="AD495" s="135"/>
      <c r="AE495" s="135"/>
      <c r="AF495" s="135"/>
    </row>
    <row r="496" ht="15.75" customHeight="1">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c r="AA496" s="135"/>
      <c r="AB496" s="135"/>
      <c r="AC496" s="135"/>
      <c r="AD496" s="135"/>
      <c r="AE496" s="135"/>
      <c r="AF496" s="135"/>
    </row>
    <row r="497" ht="15.75" customHeight="1">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c r="AA497" s="135"/>
      <c r="AB497" s="135"/>
      <c r="AC497" s="135"/>
      <c r="AD497" s="135"/>
      <c r="AE497" s="135"/>
      <c r="AF497" s="135"/>
    </row>
    <row r="498" ht="15.75" customHeight="1">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c r="AA498" s="135"/>
      <c r="AB498" s="135"/>
      <c r="AC498" s="135"/>
      <c r="AD498" s="135"/>
      <c r="AE498" s="135"/>
      <c r="AF498" s="135"/>
    </row>
    <row r="499" ht="15.75" customHeight="1">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c r="AA499" s="135"/>
      <c r="AB499" s="135"/>
      <c r="AC499" s="135"/>
      <c r="AD499" s="135"/>
      <c r="AE499" s="135"/>
      <c r="AF499" s="135"/>
    </row>
    <row r="500" ht="15.75" customHeight="1">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c r="AA500" s="135"/>
      <c r="AB500" s="135"/>
      <c r="AC500" s="135"/>
      <c r="AD500" s="135"/>
      <c r="AE500" s="135"/>
      <c r="AF500" s="135"/>
    </row>
    <row r="501" ht="15.75" customHeight="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c r="AA501" s="135"/>
      <c r="AB501" s="135"/>
      <c r="AC501" s="135"/>
      <c r="AD501" s="135"/>
      <c r="AE501" s="135"/>
      <c r="AF501" s="135"/>
    </row>
    <row r="502" ht="15.75" customHeight="1">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c r="AA502" s="135"/>
      <c r="AB502" s="135"/>
      <c r="AC502" s="135"/>
      <c r="AD502" s="135"/>
      <c r="AE502" s="135"/>
      <c r="AF502" s="135"/>
    </row>
    <row r="503" ht="15.75" customHeight="1">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c r="AA503" s="135"/>
      <c r="AB503" s="135"/>
      <c r="AC503" s="135"/>
      <c r="AD503" s="135"/>
      <c r="AE503" s="135"/>
      <c r="AF503" s="135"/>
    </row>
    <row r="504" ht="15.75" customHeight="1">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c r="AA504" s="135"/>
      <c r="AB504" s="135"/>
      <c r="AC504" s="135"/>
      <c r="AD504" s="135"/>
      <c r="AE504" s="135"/>
      <c r="AF504" s="135"/>
    </row>
    <row r="505" ht="15.75" customHeight="1">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c r="AA505" s="135"/>
      <c r="AB505" s="135"/>
      <c r="AC505" s="135"/>
      <c r="AD505" s="135"/>
      <c r="AE505" s="135"/>
      <c r="AF505" s="135"/>
    </row>
    <row r="506" ht="15.75" customHeight="1">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c r="AA506" s="135"/>
      <c r="AB506" s="135"/>
      <c r="AC506" s="135"/>
      <c r="AD506" s="135"/>
      <c r="AE506" s="135"/>
      <c r="AF506" s="135"/>
    </row>
    <row r="507" ht="15.75" customHeight="1">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c r="AA507" s="135"/>
      <c r="AB507" s="135"/>
      <c r="AC507" s="135"/>
      <c r="AD507" s="135"/>
      <c r="AE507" s="135"/>
      <c r="AF507" s="135"/>
    </row>
    <row r="508" ht="15.75" customHeight="1">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c r="AA508" s="135"/>
      <c r="AB508" s="135"/>
      <c r="AC508" s="135"/>
      <c r="AD508" s="135"/>
      <c r="AE508" s="135"/>
      <c r="AF508" s="135"/>
    </row>
    <row r="509" ht="15.75" customHeight="1">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c r="AA509" s="135"/>
      <c r="AB509" s="135"/>
      <c r="AC509" s="135"/>
      <c r="AD509" s="135"/>
      <c r="AE509" s="135"/>
      <c r="AF509" s="135"/>
    </row>
    <row r="510" ht="15.75" customHeight="1">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c r="AA510" s="135"/>
      <c r="AB510" s="135"/>
      <c r="AC510" s="135"/>
      <c r="AD510" s="135"/>
      <c r="AE510" s="135"/>
      <c r="AF510" s="135"/>
    </row>
    <row r="511" ht="15.75" customHeight="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c r="AA511" s="135"/>
      <c r="AB511" s="135"/>
      <c r="AC511" s="135"/>
      <c r="AD511" s="135"/>
      <c r="AE511" s="135"/>
      <c r="AF511" s="135"/>
    </row>
    <row r="512" ht="15.75" customHeight="1">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c r="AA512" s="135"/>
      <c r="AB512" s="135"/>
      <c r="AC512" s="135"/>
      <c r="AD512" s="135"/>
      <c r="AE512" s="135"/>
      <c r="AF512" s="135"/>
    </row>
    <row r="513" ht="15.75" customHeight="1">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c r="AA513" s="135"/>
      <c r="AB513" s="135"/>
      <c r="AC513" s="135"/>
      <c r="AD513" s="135"/>
      <c r="AE513" s="135"/>
      <c r="AF513" s="135"/>
    </row>
    <row r="514" ht="15.75" customHeight="1">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c r="AA514" s="135"/>
      <c r="AB514" s="135"/>
      <c r="AC514" s="135"/>
      <c r="AD514" s="135"/>
      <c r="AE514" s="135"/>
      <c r="AF514" s="135"/>
    </row>
    <row r="515" ht="15.75" customHeight="1">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c r="AA515" s="135"/>
      <c r="AB515" s="135"/>
      <c r="AC515" s="135"/>
      <c r="AD515" s="135"/>
      <c r="AE515" s="135"/>
      <c r="AF515" s="135"/>
    </row>
    <row r="516" ht="15.75" customHeight="1">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c r="AA516" s="135"/>
      <c r="AB516" s="135"/>
      <c r="AC516" s="135"/>
      <c r="AD516" s="135"/>
      <c r="AE516" s="135"/>
      <c r="AF516" s="135"/>
    </row>
    <row r="517" ht="15.75" customHeight="1">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c r="AA517" s="135"/>
      <c r="AB517" s="135"/>
      <c r="AC517" s="135"/>
      <c r="AD517" s="135"/>
      <c r="AE517" s="135"/>
      <c r="AF517" s="135"/>
    </row>
    <row r="518" ht="15.75" customHeight="1">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c r="AA518" s="135"/>
      <c r="AB518" s="135"/>
      <c r="AC518" s="135"/>
      <c r="AD518" s="135"/>
      <c r="AE518" s="135"/>
      <c r="AF518" s="135"/>
    </row>
    <row r="519" ht="15.75" customHeight="1">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c r="AA519" s="135"/>
      <c r="AB519" s="135"/>
      <c r="AC519" s="135"/>
      <c r="AD519" s="135"/>
      <c r="AE519" s="135"/>
      <c r="AF519" s="135"/>
    </row>
    <row r="520" ht="15.75" customHeight="1">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c r="AA520" s="135"/>
      <c r="AB520" s="135"/>
      <c r="AC520" s="135"/>
      <c r="AD520" s="135"/>
      <c r="AE520" s="135"/>
      <c r="AF520" s="135"/>
    </row>
    <row r="521" ht="15.75" customHeight="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c r="AA521" s="135"/>
      <c r="AB521" s="135"/>
      <c r="AC521" s="135"/>
      <c r="AD521" s="135"/>
      <c r="AE521" s="135"/>
      <c r="AF521" s="135"/>
    </row>
    <row r="522" ht="15.75" customHeight="1">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c r="AA522" s="135"/>
      <c r="AB522" s="135"/>
      <c r="AC522" s="135"/>
      <c r="AD522" s="135"/>
      <c r="AE522" s="135"/>
      <c r="AF522" s="135"/>
    </row>
    <row r="523" ht="15.75" customHeight="1">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c r="AA523" s="135"/>
      <c r="AB523" s="135"/>
      <c r="AC523" s="135"/>
      <c r="AD523" s="135"/>
      <c r="AE523" s="135"/>
      <c r="AF523" s="135"/>
    </row>
    <row r="524" ht="15.75" customHeight="1">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c r="AA524" s="135"/>
      <c r="AB524" s="135"/>
      <c r="AC524" s="135"/>
      <c r="AD524" s="135"/>
      <c r="AE524" s="135"/>
      <c r="AF524" s="135"/>
    </row>
    <row r="525" ht="15.75" customHeight="1">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c r="AA525" s="135"/>
      <c r="AB525" s="135"/>
      <c r="AC525" s="135"/>
      <c r="AD525" s="135"/>
      <c r="AE525" s="135"/>
      <c r="AF525" s="135"/>
    </row>
    <row r="526" ht="15.75" customHeight="1">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c r="AA526" s="135"/>
      <c r="AB526" s="135"/>
      <c r="AC526" s="135"/>
      <c r="AD526" s="135"/>
      <c r="AE526" s="135"/>
      <c r="AF526" s="135"/>
    </row>
    <row r="527" ht="15.75" customHeight="1">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c r="AA527" s="135"/>
      <c r="AB527" s="135"/>
      <c r="AC527" s="135"/>
      <c r="AD527" s="135"/>
      <c r="AE527" s="135"/>
      <c r="AF527" s="135"/>
    </row>
    <row r="528" ht="15.75" customHeight="1">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c r="AA528" s="135"/>
      <c r="AB528" s="135"/>
      <c r="AC528" s="135"/>
      <c r="AD528" s="135"/>
      <c r="AE528" s="135"/>
      <c r="AF528" s="135"/>
    </row>
    <row r="529" ht="15.75" customHeight="1">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c r="AA529" s="135"/>
      <c r="AB529" s="135"/>
      <c r="AC529" s="135"/>
      <c r="AD529" s="135"/>
      <c r="AE529" s="135"/>
      <c r="AF529" s="135"/>
    </row>
    <row r="530" ht="15.75" customHeight="1">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c r="AA530" s="135"/>
      <c r="AB530" s="135"/>
      <c r="AC530" s="135"/>
      <c r="AD530" s="135"/>
      <c r="AE530" s="135"/>
      <c r="AF530" s="135"/>
    </row>
    <row r="531" ht="15.75" customHeight="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c r="AA531" s="135"/>
      <c r="AB531" s="135"/>
      <c r="AC531" s="135"/>
      <c r="AD531" s="135"/>
      <c r="AE531" s="135"/>
      <c r="AF531" s="135"/>
    </row>
    <row r="532" ht="15.75" customHeight="1">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c r="AA532" s="135"/>
      <c r="AB532" s="135"/>
      <c r="AC532" s="135"/>
      <c r="AD532" s="135"/>
      <c r="AE532" s="135"/>
      <c r="AF532" s="135"/>
    </row>
    <row r="533" ht="15.75" customHeight="1">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c r="AA533" s="135"/>
      <c r="AB533" s="135"/>
      <c r="AC533" s="135"/>
      <c r="AD533" s="135"/>
      <c r="AE533" s="135"/>
      <c r="AF533" s="135"/>
    </row>
    <row r="534" ht="15.75" customHeight="1">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c r="AA534" s="135"/>
      <c r="AB534" s="135"/>
      <c r="AC534" s="135"/>
      <c r="AD534" s="135"/>
      <c r="AE534" s="135"/>
      <c r="AF534" s="135"/>
    </row>
    <row r="535" ht="15.75" customHeight="1">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c r="AA535" s="135"/>
      <c r="AB535" s="135"/>
      <c r="AC535" s="135"/>
      <c r="AD535" s="135"/>
      <c r="AE535" s="135"/>
      <c r="AF535" s="135"/>
    </row>
    <row r="536" ht="15.75" customHeight="1">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c r="AA536" s="135"/>
      <c r="AB536" s="135"/>
      <c r="AC536" s="135"/>
      <c r="AD536" s="135"/>
      <c r="AE536" s="135"/>
      <c r="AF536" s="135"/>
    </row>
    <row r="537" ht="15.75" customHeight="1">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c r="AA537" s="135"/>
      <c r="AB537" s="135"/>
      <c r="AC537" s="135"/>
      <c r="AD537" s="135"/>
      <c r="AE537" s="135"/>
      <c r="AF537" s="135"/>
    </row>
    <row r="538" ht="15.75" customHeight="1">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c r="AA538" s="135"/>
      <c r="AB538" s="135"/>
      <c r="AC538" s="135"/>
      <c r="AD538" s="135"/>
      <c r="AE538" s="135"/>
      <c r="AF538" s="135"/>
    </row>
    <row r="539" ht="15.75" customHeight="1">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c r="AA539" s="135"/>
      <c r="AB539" s="135"/>
      <c r="AC539" s="135"/>
      <c r="AD539" s="135"/>
      <c r="AE539" s="135"/>
      <c r="AF539" s="135"/>
    </row>
    <row r="540" ht="15.75" customHeight="1">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c r="AA540" s="135"/>
      <c r="AB540" s="135"/>
      <c r="AC540" s="135"/>
      <c r="AD540" s="135"/>
      <c r="AE540" s="135"/>
      <c r="AF540" s="135"/>
    </row>
    <row r="541" ht="15.75" customHeight="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c r="AA541" s="135"/>
      <c r="AB541" s="135"/>
      <c r="AC541" s="135"/>
      <c r="AD541" s="135"/>
      <c r="AE541" s="135"/>
      <c r="AF541" s="135"/>
    </row>
    <row r="542" ht="15.75" customHeight="1">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c r="AA542" s="135"/>
      <c r="AB542" s="135"/>
      <c r="AC542" s="135"/>
      <c r="AD542" s="135"/>
      <c r="AE542" s="135"/>
      <c r="AF542" s="135"/>
    </row>
    <row r="543" ht="15.75" customHeight="1">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c r="AA543" s="135"/>
      <c r="AB543" s="135"/>
      <c r="AC543" s="135"/>
      <c r="AD543" s="135"/>
      <c r="AE543" s="135"/>
      <c r="AF543" s="135"/>
    </row>
    <row r="544" ht="15.75" customHeight="1">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c r="AA544" s="135"/>
      <c r="AB544" s="135"/>
      <c r="AC544" s="135"/>
      <c r="AD544" s="135"/>
      <c r="AE544" s="135"/>
      <c r="AF544" s="135"/>
    </row>
    <row r="545" ht="15.75" customHeight="1">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c r="AA545" s="135"/>
      <c r="AB545" s="135"/>
      <c r="AC545" s="135"/>
      <c r="AD545" s="135"/>
      <c r="AE545" s="135"/>
      <c r="AF545" s="135"/>
    </row>
    <row r="546" ht="15.75" customHeight="1">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c r="AA546" s="135"/>
      <c r="AB546" s="135"/>
      <c r="AC546" s="135"/>
      <c r="AD546" s="135"/>
      <c r="AE546" s="135"/>
      <c r="AF546" s="135"/>
    </row>
    <row r="547" ht="15.75" customHeight="1">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c r="AA547" s="135"/>
      <c r="AB547" s="135"/>
      <c r="AC547" s="135"/>
      <c r="AD547" s="135"/>
      <c r="AE547" s="135"/>
      <c r="AF547" s="135"/>
    </row>
    <row r="548" ht="15.75" customHeight="1">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c r="AA548" s="135"/>
      <c r="AB548" s="135"/>
      <c r="AC548" s="135"/>
      <c r="AD548" s="135"/>
      <c r="AE548" s="135"/>
      <c r="AF548" s="135"/>
    </row>
    <row r="549" ht="15.75" customHeight="1">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c r="AA549" s="135"/>
      <c r="AB549" s="135"/>
      <c r="AC549" s="135"/>
      <c r="AD549" s="135"/>
      <c r="AE549" s="135"/>
      <c r="AF549" s="135"/>
    </row>
    <row r="550" ht="15.75" customHeight="1">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c r="AA550" s="135"/>
      <c r="AB550" s="135"/>
      <c r="AC550" s="135"/>
      <c r="AD550" s="135"/>
      <c r="AE550" s="135"/>
      <c r="AF550" s="135"/>
    </row>
    <row r="551" ht="15.75" customHeight="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c r="AA551" s="135"/>
      <c r="AB551" s="135"/>
      <c r="AC551" s="135"/>
      <c r="AD551" s="135"/>
      <c r="AE551" s="135"/>
      <c r="AF551" s="135"/>
    </row>
    <row r="552" ht="15.75" customHeight="1">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c r="AA552" s="135"/>
      <c r="AB552" s="135"/>
      <c r="AC552" s="135"/>
      <c r="AD552" s="135"/>
      <c r="AE552" s="135"/>
      <c r="AF552" s="135"/>
    </row>
    <row r="553" ht="15.75" customHeight="1">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c r="AA553" s="135"/>
      <c r="AB553" s="135"/>
      <c r="AC553" s="135"/>
      <c r="AD553" s="135"/>
      <c r="AE553" s="135"/>
      <c r="AF553" s="135"/>
    </row>
    <row r="554" ht="15.75" customHeight="1">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c r="AA554" s="135"/>
      <c r="AB554" s="135"/>
      <c r="AC554" s="135"/>
      <c r="AD554" s="135"/>
      <c r="AE554" s="135"/>
      <c r="AF554" s="135"/>
    </row>
    <row r="555" ht="15.75" customHeight="1">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c r="AA555" s="135"/>
      <c r="AB555" s="135"/>
      <c r="AC555" s="135"/>
      <c r="AD555" s="135"/>
      <c r="AE555" s="135"/>
      <c r="AF555" s="135"/>
    </row>
    <row r="556" ht="15.75" customHeight="1">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c r="AA556" s="135"/>
      <c r="AB556" s="135"/>
      <c r="AC556" s="135"/>
      <c r="AD556" s="135"/>
      <c r="AE556" s="135"/>
      <c r="AF556" s="135"/>
    </row>
    <row r="557" ht="15.75" customHeight="1">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c r="AA557" s="135"/>
      <c r="AB557" s="135"/>
      <c r="AC557" s="135"/>
      <c r="AD557" s="135"/>
      <c r="AE557" s="135"/>
      <c r="AF557" s="135"/>
    </row>
    <row r="558" ht="15.75" customHeight="1">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c r="AA558" s="135"/>
      <c r="AB558" s="135"/>
      <c r="AC558" s="135"/>
      <c r="AD558" s="135"/>
      <c r="AE558" s="135"/>
      <c r="AF558" s="135"/>
    </row>
    <row r="559" ht="15.75" customHeight="1">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c r="AA559" s="135"/>
      <c r="AB559" s="135"/>
      <c r="AC559" s="135"/>
      <c r="AD559" s="135"/>
      <c r="AE559" s="135"/>
      <c r="AF559" s="135"/>
    </row>
    <row r="560" ht="15.75" customHeight="1">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c r="AA560" s="135"/>
      <c r="AB560" s="135"/>
      <c r="AC560" s="135"/>
      <c r="AD560" s="135"/>
      <c r="AE560" s="135"/>
      <c r="AF560" s="135"/>
    </row>
    <row r="561" ht="15.75" customHeight="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c r="AA561" s="135"/>
      <c r="AB561" s="135"/>
      <c r="AC561" s="135"/>
      <c r="AD561" s="135"/>
      <c r="AE561" s="135"/>
      <c r="AF561" s="135"/>
    </row>
    <row r="562" ht="15.75" customHeight="1">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c r="AA562" s="135"/>
      <c r="AB562" s="135"/>
      <c r="AC562" s="135"/>
      <c r="AD562" s="135"/>
      <c r="AE562" s="135"/>
      <c r="AF562" s="135"/>
    </row>
    <row r="563" ht="15.75" customHeight="1">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c r="AA563" s="135"/>
      <c r="AB563" s="135"/>
      <c r="AC563" s="135"/>
      <c r="AD563" s="135"/>
      <c r="AE563" s="135"/>
      <c r="AF563" s="135"/>
    </row>
    <row r="564" ht="15.75" customHeight="1">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c r="AA564" s="135"/>
      <c r="AB564" s="135"/>
      <c r="AC564" s="135"/>
      <c r="AD564" s="135"/>
      <c r="AE564" s="135"/>
      <c r="AF564" s="135"/>
    </row>
    <row r="565" ht="15.75" customHeight="1">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c r="AA565" s="135"/>
      <c r="AB565" s="135"/>
      <c r="AC565" s="135"/>
      <c r="AD565" s="135"/>
      <c r="AE565" s="135"/>
      <c r="AF565" s="135"/>
    </row>
    <row r="566" ht="15.75" customHeight="1">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c r="AA566" s="135"/>
      <c r="AB566" s="135"/>
      <c r="AC566" s="135"/>
      <c r="AD566" s="135"/>
      <c r="AE566" s="135"/>
      <c r="AF566" s="135"/>
    </row>
    <row r="567" ht="15.75" customHeight="1">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c r="AA567" s="135"/>
      <c r="AB567" s="135"/>
      <c r="AC567" s="135"/>
      <c r="AD567" s="135"/>
      <c r="AE567" s="135"/>
      <c r="AF567" s="135"/>
    </row>
    <row r="568" ht="15.75" customHeight="1">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c r="AA568" s="135"/>
      <c r="AB568" s="135"/>
      <c r="AC568" s="135"/>
      <c r="AD568" s="135"/>
      <c r="AE568" s="135"/>
      <c r="AF568" s="135"/>
    </row>
    <row r="569" ht="15.75" customHeight="1">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c r="AA569" s="135"/>
      <c r="AB569" s="135"/>
      <c r="AC569" s="135"/>
      <c r="AD569" s="135"/>
      <c r="AE569" s="135"/>
      <c r="AF569" s="135"/>
    </row>
    <row r="570" ht="15.75" customHeight="1">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c r="AA570" s="135"/>
      <c r="AB570" s="135"/>
      <c r="AC570" s="135"/>
      <c r="AD570" s="135"/>
      <c r="AE570" s="135"/>
      <c r="AF570" s="135"/>
    </row>
    <row r="571" ht="15.75" customHeight="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c r="AA571" s="135"/>
      <c r="AB571" s="135"/>
      <c r="AC571" s="135"/>
      <c r="AD571" s="135"/>
      <c r="AE571" s="135"/>
      <c r="AF571" s="135"/>
    </row>
    <row r="572" ht="15.75" customHeight="1">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c r="AA572" s="135"/>
      <c r="AB572" s="135"/>
      <c r="AC572" s="135"/>
      <c r="AD572" s="135"/>
      <c r="AE572" s="135"/>
      <c r="AF572" s="135"/>
    </row>
    <row r="573" ht="15.75" customHeight="1">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c r="AA573" s="135"/>
      <c r="AB573" s="135"/>
      <c r="AC573" s="135"/>
      <c r="AD573" s="135"/>
      <c r="AE573" s="135"/>
      <c r="AF573" s="135"/>
    </row>
    <row r="574" ht="15.75" customHeight="1">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c r="AA574" s="135"/>
      <c r="AB574" s="135"/>
      <c r="AC574" s="135"/>
      <c r="AD574" s="135"/>
      <c r="AE574" s="135"/>
      <c r="AF574" s="135"/>
    </row>
    <row r="575" ht="15.75" customHeight="1">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c r="AA575" s="135"/>
      <c r="AB575" s="135"/>
      <c r="AC575" s="135"/>
      <c r="AD575" s="135"/>
      <c r="AE575" s="135"/>
      <c r="AF575" s="135"/>
    </row>
    <row r="576" ht="15.75" customHeight="1">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c r="AA576" s="135"/>
      <c r="AB576" s="135"/>
      <c r="AC576" s="135"/>
      <c r="AD576" s="135"/>
      <c r="AE576" s="135"/>
      <c r="AF576" s="135"/>
    </row>
    <row r="577" ht="15.75" customHeight="1">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c r="AA577" s="135"/>
      <c r="AB577" s="135"/>
      <c r="AC577" s="135"/>
      <c r="AD577" s="135"/>
      <c r="AE577" s="135"/>
      <c r="AF577" s="135"/>
    </row>
    <row r="578" ht="15.75" customHeight="1">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c r="AA578" s="135"/>
      <c r="AB578" s="135"/>
      <c r="AC578" s="135"/>
      <c r="AD578" s="135"/>
      <c r="AE578" s="135"/>
      <c r="AF578" s="135"/>
    </row>
    <row r="579" ht="15.75" customHeight="1">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c r="AA579" s="135"/>
      <c r="AB579" s="135"/>
      <c r="AC579" s="135"/>
      <c r="AD579" s="135"/>
      <c r="AE579" s="135"/>
      <c r="AF579" s="135"/>
    </row>
    <row r="580" ht="15.75" customHeight="1">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c r="AA580" s="135"/>
      <c r="AB580" s="135"/>
      <c r="AC580" s="135"/>
      <c r="AD580" s="135"/>
      <c r="AE580" s="135"/>
      <c r="AF580" s="135"/>
    </row>
    <row r="581" ht="15.75" customHeight="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c r="AA581" s="135"/>
      <c r="AB581" s="135"/>
      <c r="AC581" s="135"/>
      <c r="AD581" s="135"/>
      <c r="AE581" s="135"/>
      <c r="AF581" s="135"/>
    </row>
    <row r="582" ht="15.75" customHeight="1">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c r="AA582" s="135"/>
      <c r="AB582" s="135"/>
      <c r="AC582" s="135"/>
      <c r="AD582" s="135"/>
      <c r="AE582" s="135"/>
      <c r="AF582" s="135"/>
    </row>
    <row r="583" ht="15.75" customHeight="1">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c r="AA583" s="135"/>
      <c r="AB583" s="135"/>
      <c r="AC583" s="135"/>
      <c r="AD583" s="135"/>
      <c r="AE583" s="135"/>
      <c r="AF583" s="135"/>
    </row>
    <row r="584" ht="15.75" customHeight="1">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c r="AA584" s="135"/>
      <c r="AB584" s="135"/>
      <c r="AC584" s="135"/>
      <c r="AD584" s="135"/>
      <c r="AE584" s="135"/>
      <c r="AF584" s="135"/>
    </row>
    <row r="585" ht="15.75" customHeight="1">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c r="AA585" s="135"/>
      <c r="AB585" s="135"/>
      <c r="AC585" s="135"/>
      <c r="AD585" s="135"/>
      <c r="AE585" s="135"/>
      <c r="AF585" s="135"/>
    </row>
    <row r="586" ht="15.75" customHeight="1">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c r="AA586" s="135"/>
      <c r="AB586" s="135"/>
      <c r="AC586" s="135"/>
      <c r="AD586" s="135"/>
      <c r="AE586" s="135"/>
      <c r="AF586" s="135"/>
    </row>
    <row r="587" ht="15.75" customHeight="1">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c r="AA587" s="135"/>
      <c r="AB587" s="135"/>
      <c r="AC587" s="135"/>
      <c r="AD587" s="135"/>
      <c r="AE587" s="135"/>
      <c r="AF587" s="135"/>
    </row>
    <row r="588" ht="15.75" customHeight="1">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c r="AA588" s="135"/>
      <c r="AB588" s="135"/>
      <c r="AC588" s="135"/>
      <c r="AD588" s="135"/>
      <c r="AE588" s="135"/>
      <c r="AF588" s="135"/>
    </row>
    <row r="589" ht="15.75" customHeight="1">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c r="AA589" s="135"/>
      <c r="AB589" s="135"/>
      <c r="AC589" s="135"/>
      <c r="AD589" s="135"/>
      <c r="AE589" s="135"/>
      <c r="AF589" s="135"/>
    </row>
    <row r="590" ht="15.75" customHeight="1">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c r="AA590" s="135"/>
      <c r="AB590" s="135"/>
      <c r="AC590" s="135"/>
      <c r="AD590" s="135"/>
      <c r="AE590" s="135"/>
      <c r="AF590" s="135"/>
    </row>
    <row r="591" ht="15.75" customHeight="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c r="AA591" s="135"/>
      <c r="AB591" s="135"/>
      <c r="AC591" s="135"/>
      <c r="AD591" s="135"/>
      <c r="AE591" s="135"/>
      <c r="AF591" s="135"/>
    </row>
    <row r="592" ht="15.75" customHeight="1">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c r="AA592" s="135"/>
      <c r="AB592" s="135"/>
      <c r="AC592" s="135"/>
      <c r="AD592" s="135"/>
      <c r="AE592" s="135"/>
      <c r="AF592" s="135"/>
    </row>
    <row r="593" ht="15.75" customHeight="1">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c r="AA593" s="135"/>
      <c r="AB593" s="135"/>
      <c r="AC593" s="135"/>
      <c r="AD593" s="135"/>
      <c r="AE593" s="135"/>
      <c r="AF593" s="135"/>
    </row>
    <row r="594" ht="15.75" customHeight="1">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c r="AA594" s="135"/>
      <c r="AB594" s="135"/>
      <c r="AC594" s="135"/>
      <c r="AD594" s="135"/>
      <c r="AE594" s="135"/>
      <c r="AF594" s="135"/>
    </row>
    <row r="595" ht="15.75" customHeight="1">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c r="AA595" s="135"/>
      <c r="AB595" s="135"/>
      <c r="AC595" s="135"/>
      <c r="AD595" s="135"/>
      <c r="AE595" s="135"/>
      <c r="AF595" s="135"/>
    </row>
    <row r="596" ht="15.75" customHeight="1">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c r="AA596" s="135"/>
      <c r="AB596" s="135"/>
      <c r="AC596" s="135"/>
      <c r="AD596" s="135"/>
      <c r="AE596" s="135"/>
      <c r="AF596" s="135"/>
    </row>
    <row r="597" ht="15.75" customHeight="1">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c r="AA597" s="135"/>
      <c r="AB597" s="135"/>
      <c r="AC597" s="135"/>
      <c r="AD597" s="135"/>
      <c r="AE597" s="135"/>
      <c r="AF597" s="135"/>
    </row>
    <row r="598" ht="15.75" customHeight="1">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c r="AA598" s="135"/>
      <c r="AB598" s="135"/>
      <c r="AC598" s="135"/>
      <c r="AD598" s="135"/>
      <c r="AE598" s="135"/>
      <c r="AF598" s="135"/>
    </row>
    <row r="599" ht="15.75" customHeight="1">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c r="AA599" s="135"/>
      <c r="AB599" s="135"/>
      <c r="AC599" s="135"/>
      <c r="AD599" s="135"/>
      <c r="AE599" s="135"/>
      <c r="AF599" s="135"/>
    </row>
    <row r="600" ht="15.75" customHeight="1">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c r="AA600" s="135"/>
      <c r="AB600" s="135"/>
      <c r="AC600" s="135"/>
      <c r="AD600" s="135"/>
      <c r="AE600" s="135"/>
      <c r="AF600" s="135"/>
    </row>
    <row r="601" ht="15.75" customHeight="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c r="AA601" s="135"/>
      <c r="AB601" s="135"/>
      <c r="AC601" s="135"/>
      <c r="AD601" s="135"/>
      <c r="AE601" s="135"/>
      <c r="AF601" s="135"/>
    </row>
    <row r="602" ht="15.75" customHeight="1">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c r="AA602" s="135"/>
      <c r="AB602" s="135"/>
      <c r="AC602" s="135"/>
      <c r="AD602" s="135"/>
      <c r="AE602" s="135"/>
      <c r="AF602" s="135"/>
    </row>
    <row r="603" ht="15.75" customHeight="1">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c r="AA603" s="135"/>
      <c r="AB603" s="135"/>
      <c r="AC603" s="135"/>
      <c r="AD603" s="135"/>
      <c r="AE603" s="135"/>
      <c r="AF603" s="135"/>
    </row>
    <row r="604" ht="15.75" customHeight="1">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c r="AA604" s="135"/>
      <c r="AB604" s="135"/>
      <c r="AC604" s="135"/>
      <c r="AD604" s="135"/>
      <c r="AE604" s="135"/>
      <c r="AF604" s="135"/>
    </row>
    <row r="605" ht="15.75" customHeight="1">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c r="AA605" s="135"/>
      <c r="AB605" s="135"/>
      <c r="AC605" s="135"/>
      <c r="AD605" s="135"/>
      <c r="AE605" s="135"/>
      <c r="AF605" s="135"/>
    </row>
    <row r="606" ht="15.75" customHeight="1">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c r="AA606" s="135"/>
      <c r="AB606" s="135"/>
      <c r="AC606" s="135"/>
      <c r="AD606" s="135"/>
      <c r="AE606" s="135"/>
      <c r="AF606" s="135"/>
    </row>
    <row r="607" ht="15.75" customHeight="1">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c r="AA607" s="135"/>
      <c r="AB607" s="135"/>
      <c r="AC607" s="135"/>
      <c r="AD607" s="135"/>
      <c r="AE607" s="135"/>
      <c r="AF607" s="135"/>
    </row>
    <row r="608" ht="15.75" customHeight="1">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c r="AA608" s="135"/>
      <c r="AB608" s="135"/>
      <c r="AC608" s="135"/>
      <c r="AD608" s="135"/>
      <c r="AE608" s="135"/>
      <c r="AF608" s="135"/>
    </row>
    <row r="609" ht="15.75" customHeight="1">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c r="AA609" s="135"/>
      <c r="AB609" s="135"/>
      <c r="AC609" s="135"/>
      <c r="AD609" s="135"/>
      <c r="AE609" s="135"/>
      <c r="AF609" s="135"/>
    </row>
    <row r="610" ht="15.75" customHeight="1">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c r="AA610" s="135"/>
      <c r="AB610" s="135"/>
      <c r="AC610" s="135"/>
      <c r="AD610" s="135"/>
      <c r="AE610" s="135"/>
      <c r="AF610" s="135"/>
    </row>
    <row r="611" ht="15.75" customHeight="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c r="AA611" s="135"/>
      <c r="AB611" s="135"/>
      <c r="AC611" s="135"/>
      <c r="AD611" s="135"/>
      <c r="AE611" s="135"/>
      <c r="AF611" s="135"/>
    </row>
    <row r="612" ht="15.75" customHeight="1">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c r="AA612" s="135"/>
      <c r="AB612" s="135"/>
      <c r="AC612" s="135"/>
      <c r="AD612" s="135"/>
      <c r="AE612" s="135"/>
      <c r="AF612" s="135"/>
    </row>
    <row r="613" ht="15.75" customHeight="1">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c r="AA613" s="135"/>
      <c r="AB613" s="135"/>
      <c r="AC613" s="135"/>
      <c r="AD613" s="135"/>
      <c r="AE613" s="135"/>
      <c r="AF613" s="135"/>
    </row>
    <row r="614" ht="15.75" customHeight="1">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c r="AA614" s="135"/>
      <c r="AB614" s="135"/>
      <c r="AC614" s="135"/>
      <c r="AD614" s="135"/>
      <c r="AE614" s="135"/>
      <c r="AF614" s="135"/>
    </row>
    <row r="615" ht="15.75" customHeight="1">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c r="AA615" s="135"/>
      <c r="AB615" s="135"/>
      <c r="AC615" s="135"/>
      <c r="AD615" s="135"/>
      <c r="AE615" s="135"/>
      <c r="AF615" s="135"/>
    </row>
    <row r="616" ht="15.75" customHeight="1">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c r="AA616" s="135"/>
      <c r="AB616" s="135"/>
      <c r="AC616" s="135"/>
      <c r="AD616" s="135"/>
      <c r="AE616" s="135"/>
      <c r="AF616" s="135"/>
    </row>
    <row r="617" ht="15.75" customHeight="1">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c r="AA617" s="135"/>
      <c r="AB617" s="135"/>
      <c r="AC617" s="135"/>
      <c r="AD617" s="135"/>
      <c r="AE617" s="135"/>
      <c r="AF617" s="135"/>
    </row>
    <row r="618" ht="15.75" customHeight="1">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c r="AA618" s="135"/>
      <c r="AB618" s="135"/>
      <c r="AC618" s="135"/>
      <c r="AD618" s="135"/>
      <c r="AE618" s="135"/>
      <c r="AF618" s="135"/>
    </row>
    <row r="619" ht="15.75" customHeight="1">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c r="AA619" s="135"/>
      <c r="AB619" s="135"/>
      <c r="AC619" s="135"/>
      <c r="AD619" s="135"/>
      <c r="AE619" s="135"/>
      <c r="AF619" s="135"/>
    </row>
    <row r="620" ht="15.75" customHeight="1">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c r="AA620" s="135"/>
      <c r="AB620" s="135"/>
      <c r="AC620" s="135"/>
      <c r="AD620" s="135"/>
      <c r="AE620" s="135"/>
      <c r="AF620" s="135"/>
    </row>
    <row r="621" ht="15.75" customHeight="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c r="AA621" s="135"/>
      <c r="AB621" s="135"/>
      <c r="AC621" s="135"/>
      <c r="AD621" s="135"/>
      <c r="AE621" s="135"/>
      <c r="AF621" s="135"/>
    </row>
    <row r="622" ht="15.75" customHeight="1">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c r="AA622" s="135"/>
      <c r="AB622" s="135"/>
      <c r="AC622" s="135"/>
      <c r="AD622" s="135"/>
      <c r="AE622" s="135"/>
      <c r="AF622" s="135"/>
    </row>
    <row r="623" ht="15.75" customHeight="1">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c r="AA623" s="135"/>
      <c r="AB623" s="135"/>
      <c r="AC623" s="135"/>
      <c r="AD623" s="135"/>
      <c r="AE623" s="135"/>
      <c r="AF623" s="135"/>
    </row>
    <row r="624" ht="15.75" customHeight="1">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c r="AA624" s="135"/>
      <c r="AB624" s="135"/>
      <c r="AC624" s="135"/>
      <c r="AD624" s="135"/>
      <c r="AE624" s="135"/>
      <c r="AF624" s="135"/>
    </row>
    <row r="625" ht="15.75" customHeight="1">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c r="AA625" s="135"/>
      <c r="AB625" s="135"/>
      <c r="AC625" s="135"/>
      <c r="AD625" s="135"/>
      <c r="AE625" s="135"/>
      <c r="AF625" s="135"/>
    </row>
    <row r="626" ht="15.75" customHeight="1">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c r="AA626" s="135"/>
      <c r="AB626" s="135"/>
      <c r="AC626" s="135"/>
      <c r="AD626" s="135"/>
      <c r="AE626" s="135"/>
      <c r="AF626" s="135"/>
    </row>
    <row r="627" ht="15.75" customHeight="1">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c r="AA627" s="135"/>
      <c r="AB627" s="135"/>
      <c r="AC627" s="135"/>
      <c r="AD627" s="135"/>
      <c r="AE627" s="135"/>
      <c r="AF627" s="135"/>
    </row>
    <row r="628" ht="15.75" customHeight="1">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c r="AA628" s="135"/>
      <c r="AB628" s="135"/>
      <c r="AC628" s="135"/>
      <c r="AD628" s="135"/>
      <c r="AE628" s="135"/>
      <c r="AF628" s="135"/>
    </row>
    <row r="629" ht="15.75" customHeight="1">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c r="AA629" s="135"/>
      <c r="AB629" s="135"/>
      <c r="AC629" s="135"/>
      <c r="AD629" s="135"/>
      <c r="AE629" s="135"/>
      <c r="AF629" s="135"/>
    </row>
    <row r="630" ht="15.75" customHeight="1">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c r="AA630" s="135"/>
      <c r="AB630" s="135"/>
      <c r="AC630" s="135"/>
      <c r="AD630" s="135"/>
      <c r="AE630" s="135"/>
      <c r="AF630" s="135"/>
    </row>
    <row r="631" ht="15.75" customHeight="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c r="AA631" s="135"/>
      <c r="AB631" s="135"/>
      <c r="AC631" s="135"/>
      <c r="AD631" s="135"/>
      <c r="AE631" s="135"/>
      <c r="AF631" s="135"/>
    </row>
    <row r="632" ht="15.75" customHeight="1">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c r="AA632" s="135"/>
      <c r="AB632" s="135"/>
      <c r="AC632" s="135"/>
      <c r="AD632" s="135"/>
      <c r="AE632" s="135"/>
      <c r="AF632" s="135"/>
    </row>
    <row r="633" ht="15.75" customHeight="1">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c r="AA633" s="135"/>
      <c r="AB633" s="135"/>
      <c r="AC633" s="135"/>
      <c r="AD633" s="135"/>
      <c r="AE633" s="135"/>
      <c r="AF633" s="135"/>
    </row>
    <row r="634" ht="15.75" customHeight="1">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c r="AA634" s="135"/>
      <c r="AB634" s="135"/>
      <c r="AC634" s="135"/>
      <c r="AD634" s="135"/>
      <c r="AE634" s="135"/>
      <c r="AF634" s="135"/>
    </row>
    <row r="635" ht="15.75" customHeight="1">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c r="AA635" s="135"/>
      <c r="AB635" s="135"/>
      <c r="AC635" s="135"/>
      <c r="AD635" s="135"/>
      <c r="AE635" s="135"/>
      <c r="AF635" s="135"/>
    </row>
    <row r="636" ht="15.75" customHeight="1">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c r="AA636" s="135"/>
      <c r="AB636" s="135"/>
      <c r="AC636" s="135"/>
      <c r="AD636" s="135"/>
      <c r="AE636" s="135"/>
      <c r="AF636" s="135"/>
    </row>
    <row r="637" ht="15.75" customHeight="1">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c r="AA637" s="135"/>
      <c r="AB637" s="135"/>
      <c r="AC637" s="135"/>
      <c r="AD637" s="135"/>
      <c r="AE637" s="135"/>
      <c r="AF637" s="135"/>
    </row>
    <row r="638" ht="15.75" customHeight="1">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c r="AA638" s="135"/>
      <c r="AB638" s="135"/>
      <c r="AC638" s="135"/>
      <c r="AD638" s="135"/>
      <c r="AE638" s="135"/>
      <c r="AF638" s="135"/>
    </row>
    <row r="639" ht="15.75" customHeight="1">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c r="AA639" s="135"/>
      <c r="AB639" s="135"/>
      <c r="AC639" s="135"/>
      <c r="AD639" s="135"/>
      <c r="AE639" s="135"/>
      <c r="AF639" s="135"/>
    </row>
    <row r="640" ht="15.75" customHeight="1">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c r="AA640" s="135"/>
      <c r="AB640" s="135"/>
      <c r="AC640" s="135"/>
      <c r="AD640" s="135"/>
      <c r="AE640" s="135"/>
      <c r="AF640" s="135"/>
    </row>
    <row r="641" ht="15.75" customHeight="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c r="AA641" s="135"/>
      <c r="AB641" s="135"/>
      <c r="AC641" s="135"/>
      <c r="AD641" s="135"/>
      <c r="AE641" s="135"/>
      <c r="AF641" s="135"/>
    </row>
    <row r="642" ht="15.75" customHeight="1">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c r="AA642" s="135"/>
      <c r="AB642" s="135"/>
      <c r="AC642" s="135"/>
      <c r="AD642" s="135"/>
      <c r="AE642" s="135"/>
      <c r="AF642" s="135"/>
    </row>
    <row r="643" ht="15.75" customHeight="1">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c r="AA643" s="135"/>
      <c r="AB643" s="135"/>
      <c r="AC643" s="135"/>
      <c r="AD643" s="135"/>
      <c r="AE643" s="135"/>
      <c r="AF643" s="135"/>
    </row>
    <row r="644" ht="15.75" customHeight="1">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c r="AA644" s="135"/>
      <c r="AB644" s="135"/>
      <c r="AC644" s="135"/>
      <c r="AD644" s="135"/>
      <c r="AE644" s="135"/>
      <c r="AF644" s="135"/>
    </row>
    <row r="645" ht="15.75" customHeight="1">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c r="AA645" s="135"/>
      <c r="AB645" s="135"/>
      <c r="AC645" s="135"/>
      <c r="AD645" s="135"/>
      <c r="AE645" s="135"/>
      <c r="AF645" s="135"/>
    </row>
    <row r="646" ht="15.75" customHeight="1">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c r="AA646" s="135"/>
      <c r="AB646" s="135"/>
      <c r="AC646" s="135"/>
      <c r="AD646" s="135"/>
      <c r="AE646" s="135"/>
      <c r="AF646" s="135"/>
    </row>
    <row r="647" ht="15.75" customHeight="1">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c r="AA647" s="135"/>
      <c r="AB647" s="135"/>
      <c r="AC647" s="135"/>
      <c r="AD647" s="135"/>
      <c r="AE647" s="135"/>
      <c r="AF647" s="135"/>
    </row>
    <row r="648" ht="15.75" customHeight="1">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c r="AA648" s="135"/>
      <c r="AB648" s="135"/>
      <c r="AC648" s="135"/>
      <c r="AD648" s="135"/>
      <c r="AE648" s="135"/>
      <c r="AF648" s="135"/>
    </row>
    <row r="649" ht="15.75" customHeight="1">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c r="AA649" s="135"/>
      <c r="AB649" s="135"/>
      <c r="AC649" s="135"/>
      <c r="AD649" s="135"/>
      <c r="AE649" s="135"/>
      <c r="AF649" s="135"/>
    </row>
    <row r="650" ht="15.75" customHeight="1">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c r="AA650" s="135"/>
      <c r="AB650" s="135"/>
      <c r="AC650" s="135"/>
      <c r="AD650" s="135"/>
      <c r="AE650" s="135"/>
      <c r="AF650" s="135"/>
    </row>
    <row r="651" ht="15.75" customHeight="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c r="AA651" s="135"/>
      <c r="AB651" s="135"/>
      <c r="AC651" s="135"/>
      <c r="AD651" s="135"/>
      <c r="AE651" s="135"/>
      <c r="AF651" s="135"/>
    </row>
    <row r="652" ht="15.75" customHeight="1">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c r="AA652" s="135"/>
      <c r="AB652" s="135"/>
      <c r="AC652" s="135"/>
      <c r="AD652" s="135"/>
      <c r="AE652" s="135"/>
      <c r="AF652" s="135"/>
    </row>
    <row r="653" ht="15.75" customHeight="1">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c r="AA653" s="135"/>
      <c r="AB653" s="135"/>
      <c r="AC653" s="135"/>
      <c r="AD653" s="135"/>
      <c r="AE653" s="135"/>
      <c r="AF653" s="135"/>
    </row>
    <row r="654" ht="15.75" customHeight="1">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c r="AA654" s="135"/>
      <c r="AB654" s="135"/>
      <c r="AC654" s="135"/>
      <c r="AD654" s="135"/>
      <c r="AE654" s="135"/>
      <c r="AF654" s="135"/>
    </row>
    <row r="655" ht="15.75" customHeight="1">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c r="AA655" s="135"/>
      <c r="AB655" s="135"/>
      <c r="AC655" s="135"/>
      <c r="AD655" s="135"/>
      <c r="AE655" s="135"/>
      <c r="AF655" s="135"/>
    </row>
    <row r="656" ht="15.75" customHeight="1">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c r="AA656" s="135"/>
      <c r="AB656" s="135"/>
      <c r="AC656" s="135"/>
      <c r="AD656" s="135"/>
      <c r="AE656" s="135"/>
      <c r="AF656" s="135"/>
    </row>
    <row r="657" ht="15.75" customHeight="1">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c r="AA657" s="135"/>
      <c r="AB657" s="135"/>
      <c r="AC657" s="135"/>
      <c r="AD657" s="135"/>
      <c r="AE657" s="135"/>
      <c r="AF657" s="135"/>
    </row>
    <row r="658" ht="15.75" customHeight="1">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c r="AA658" s="135"/>
      <c r="AB658" s="135"/>
      <c r="AC658" s="135"/>
      <c r="AD658" s="135"/>
      <c r="AE658" s="135"/>
      <c r="AF658" s="135"/>
    </row>
    <row r="659" ht="15.75" customHeight="1">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c r="AA659" s="135"/>
      <c r="AB659" s="135"/>
      <c r="AC659" s="135"/>
      <c r="AD659" s="135"/>
      <c r="AE659" s="135"/>
      <c r="AF659" s="135"/>
    </row>
    <row r="660" ht="15.75" customHeight="1">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c r="AA660" s="135"/>
      <c r="AB660" s="135"/>
      <c r="AC660" s="135"/>
      <c r="AD660" s="135"/>
      <c r="AE660" s="135"/>
      <c r="AF660" s="135"/>
    </row>
    <row r="661" ht="15.75" customHeight="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c r="AA661" s="135"/>
      <c r="AB661" s="135"/>
      <c r="AC661" s="135"/>
      <c r="AD661" s="135"/>
      <c r="AE661" s="135"/>
      <c r="AF661" s="135"/>
    </row>
    <row r="662" ht="15.75" customHeight="1">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c r="AA662" s="135"/>
      <c r="AB662" s="135"/>
      <c r="AC662" s="135"/>
      <c r="AD662" s="135"/>
      <c r="AE662" s="135"/>
      <c r="AF662" s="135"/>
    </row>
    <row r="663" ht="15.75" customHeight="1">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c r="AA663" s="135"/>
      <c r="AB663" s="135"/>
      <c r="AC663" s="135"/>
      <c r="AD663" s="135"/>
      <c r="AE663" s="135"/>
      <c r="AF663" s="135"/>
    </row>
    <row r="664" ht="15.75" customHeight="1">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c r="AA664" s="135"/>
      <c r="AB664" s="135"/>
      <c r="AC664" s="135"/>
      <c r="AD664" s="135"/>
      <c r="AE664" s="135"/>
      <c r="AF664" s="135"/>
    </row>
    <row r="665" ht="15.75" customHeight="1">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c r="AA665" s="135"/>
      <c r="AB665" s="135"/>
      <c r="AC665" s="135"/>
      <c r="AD665" s="135"/>
      <c r="AE665" s="135"/>
      <c r="AF665" s="135"/>
    </row>
    <row r="666" ht="15.75" customHeight="1">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c r="AA666" s="135"/>
      <c r="AB666" s="135"/>
      <c r="AC666" s="135"/>
      <c r="AD666" s="135"/>
      <c r="AE666" s="135"/>
      <c r="AF666" s="135"/>
    </row>
    <row r="667" ht="15.75" customHeight="1">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c r="AA667" s="135"/>
      <c r="AB667" s="135"/>
      <c r="AC667" s="135"/>
      <c r="AD667" s="135"/>
      <c r="AE667" s="135"/>
      <c r="AF667" s="135"/>
    </row>
    <row r="668" ht="15.75" customHeight="1">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c r="AA668" s="135"/>
      <c r="AB668" s="135"/>
      <c r="AC668" s="135"/>
      <c r="AD668" s="135"/>
      <c r="AE668" s="135"/>
      <c r="AF668" s="135"/>
    </row>
    <row r="669" ht="15.75" customHeight="1">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c r="AA669" s="135"/>
      <c r="AB669" s="135"/>
      <c r="AC669" s="135"/>
      <c r="AD669" s="135"/>
      <c r="AE669" s="135"/>
      <c r="AF669" s="135"/>
    </row>
    <row r="670" ht="15.75" customHeight="1">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c r="AA670" s="135"/>
      <c r="AB670" s="135"/>
      <c r="AC670" s="135"/>
      <c r="AD670" s="135"/>
      <c r="AE670" s="135"/>
      <c r="AF670" s="135"/>
    </row>
    <row r="671" ht="15.75" customHeight="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c r="AA671" s="135"/>
      <c r="AB671" s="135"/>
      <c r="AC671" s="135"/>
      <c r="AD671" s="135"/>
      <c r="AE671" s="135"/>
      <c r="AF671" s="135"/>
    </row>
    <row r="672" ht="15.75" customHeight="1">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c r="AA672" s="135"/>
      <c r="AB672" s="135"/>
      <c r="AC672" s="135"/>
      <c r="AD672" s="135"/>
      <c r="AE672" s="135"/>
      <c r="AF672" s="135"/>
    </row>
    <row r="673" ht="15.75" customHeight="1">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c r="AA673" s="135"/>
      <c r="AB673" s="135"/>
      <c r="AC673" s="135"/>
      <c r="AD673" s="135"/>
      <c r="AE673" s="135"/>
      <c r="AF673" s="135"/>
    </row>
    <row r="674" ht="15.75" customHeight="1">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c r="AA674" s="135"/>
      <c r="AB674" s="135"/>
      <c r="AC674" s="135"/>
      <c r="AD674" s="135"/>
      <c r="AE674" s="135"/>
      <c r="AF674" s="135"/>
    </row>
    <row r="675" ht="15.75" customHeight="1">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c r="AA675" s="135"/>
      <c r="AB675" s="135"/>
      <c r="AC675" s="135"/>
      <c r="AD675" s="135"/>
      <c r="AE675" s="135"/>
      <c r="AF675" s="135"/>
    </row>
    <row r="676" ht="15.75" customHeight="1">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c r="AA676" s="135"/>
      <c r="AB676" s="135"/>
      <c r="AC676" s="135"/>
      <c r="AD676" s="135"/>
      <c r="AE676" s="135"/>
      <c r="AF676" s="135"/>
    </row>
    <row r="677" ht="15.75" customHeight="1">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c r="AA677" s="135"/>
      <c r="AB677" s="135"/>
      <c r="AC677" s="135"/>
      <c r="AD677" s="135"/>
      <c r="AE677" s="135"/>
      <c r="AF677" s="135"/>
    </row>
    <row r="678" ht="15.75" customHeight="1">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c r="AA678" s="135"/>
      <c r="AB678" s="135"/>
      <c r="AC678" s="135"/>
      <c r="AD678" s="135"/>
      <c r="AE678" s="135"/>
      <c r="AF678" s="135"/>
    </row>
    <row r="679" ht="15.75" customHeight="1">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c r="AA679" s="135"/>
      <c r="AB679" s="135"/>
      <c r="AC679" s="135"/>
      <c r="AD679" s="135"/>
      <c r="AE679" s="135"/>
      <c r="AF679" s="135"/>
    </row>
    <row r="680" ht="15.75" customHeight="1">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c r="AA680" s="135"/>
      <c r="AB680" s="135"/>
      <c r="AC680" s="135"/>
      <c r="AD680" s="135"/>
      <c r="AE680" s="135"/>
      <c r="AF680" s="135"/>
    </row>
    <row r="681" ht="15.75" customHeight="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c r="AA681" s="135"/>
      <c r="AB681" s="135"/>
      <c r="AC681" s="135"/>
      <c r="AD681" s="135"/>
      <c r="AE681" s="135"/>
      <c r="AF681" s="135"/>
    </row>
    <row r="682" ht="15.75" customHeight="1">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c r="AA682" s="135"/>
      <c r="AB682" s="135"/>
      <c r="AC682" s="135"/>
      <c r="AD682" s="135"/>
      <c r="AE682" s="135"/>
      <c r="AF682" s="135"/>
    </row>
    <row r="683" ht="15.75" customHeight="1">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c r="AA683" s="135"/>
      <c r="AB683" s="135"/>
      <c r="AC683" s="135"/>
      <c r="AD683" s="135"/>
      <c r="AE683" s="135"/>
      <c r="AF683" s="135"/>
    </row>
    <row r="684" ht="15.75" customHeight="1">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c r="AA684" s="135"/>
      <c r="AB684" s="135"/>
      <c r="AC684" s="135"/>
      <c r="AD684" s="135"/>
      <c r="AE684" s="135"/>
      <c r="AF684" s="135"/>
    </row>
    <row r="685" ht="15.75" customHeight="1">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c r="AA685" s="135"/>
      <c r="AB685" s="135"/>
      <c r="AC685" s="135"/>
      <c r="AD685" s="135"/>
      <c r="AE685" s="135"/>
      <c r="AF685" s="135"/>
    </row>
    <row r="686" ht="15.75" customHeight="1">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c r="AA686" s="135"/>
      <c r="AB686" s="135"/>
      <c r="AC686" s="135"/>
      <c r="AD686" s="135"/>
      <c r="AE686" s="135"/>
      <c r="AF686" s="135"/>
    </row>
    <row r="687" ht="15.75" customHeight="1">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c r="AA687" s="135"/>
      <c r="AB687" s="135"/>
      <c r="AC687" s="135"/>
      <c r="AD687" s="135"/>
      <c r="AE687" s="135"/>
      <c r="AF687" s="135"/>
    </row>
    <row r="688" ht="15.75" customHeight="1">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c r="AA688" s="135"/>
      <c r="AB688" s="135"/>
      <c r="AC688" s="135"/>
      <c r="AD688" s="135"/>
      <c r="AE688" s="135"/>
      <c r="AF688" s="135"/>
    </row>
    <row r="689" ht="15.75" customHeight="1">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c r="AA689" s="135"/>
      <c r="AB689" s="135"/>
      <c r="AC689" s="135"/>
      <c r="AD689" s="135"/>
      <c r="AE689" s="135"/>
      <c r="AF689" s="135"/>
    </row>
    <row r="690" ht="15.75" customHeight="1">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c r="AA690" s="135"/>
      <c r="AB690" s="135"/>
      <c r="AC690" s="135"/>
      <c r="AD690" s="135"/>
      <c r="AE690" s="135"/>
      <c r="AF690" s="135"/>
    </row>
    <row r="691" ht="15.75" customHeight="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c r="AA691" s="135"/>
      <c r="AB691" s="135"/>
      <c r="AC691" s="135"/>
      <c r="AD691" s="135"/>
      <c r="AE691" s="135"/>
      <c r="AF691" s="135"/>
    </row>
    <row r="692" ht="15.75" customHeight="1">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c r="AA692" s="135"/>
      <c r="AB692" s="135"/>
      <c r="AC692" s="135"/>
      <c r="AD692" s="135"/>
      <c r="AE692" s="135"/>
      <c r="AF692" s="135"/>
    </row>
    <row r="693" ht="15.75" customHeight="1">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c r="AA693" s="135"/>
      <c r="AB693" s="135"/>
      <c r="AC693" s="135"/>
      <c r="AD693" s="135"/>
      <c r="AE693" s="135"/>
      <c r="AF693" s="135"/>
    </row>
    <row r="694" ht="15.75" customHeight="1">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c r="AA694" s="135"/>
      <c r="AB694" s="135"/>
      <c r="AC694" s="135"/>
      <c r="AD694" s="135"/>
      <c r="AE694" s="135"/>
      <c r="AF694" s="135"/>
    </row>
    <row r="695" ht="15.75" customHeight="1">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c r="AA695" s="135"/>
      <c r="AB695" s="135"/>
      <c r="AC695" s="135"/>
      <c r="AD695" s="135"/>
      <c r="AE695" s="135"/>
      <c r="AF695" s="135"/>
    </row>
    <row r="696" ht="15.75" customHeight="1">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c r="AA696" s="135"/>
      <c r="AB696" s="135"/>
      <c r="AC696" s="135"/>
      <c r="AD696" s="135"/>
      <c r="AE696" s="135"/>
      <c r="AF696" s="135"/>
    </row>
    <row r="697" ht="15.75" customHeight="1">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c r="AA697" s="135"/>
      <c r="AB697" s="135"/>
      <c r="AC697" s="135"/>
      <c r="AD697" s="135"/>
      <c r="AE697" s="135"/>
      <c r="AF697" s="135"/>
    </row>
    <row r="698" ht="15.75" customHeight="1">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c r="AA698" s="135"/>
      <c r="AB698" s="135"/>
      <c r="AC698" s="135"/>
      <c r="AD698" s="135"/>
      <c r="AE698" s="135"/>
      <c r="AF698" s="135"/>
    </row>
    <row r="699" ht="15.75" customHeight="1">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c r="AA699" s="135"/>
      <c r="AB699" s="135"/>
      <c r="AC699" s="135"/>
      <c r="AD699" s="135"/>
      <c r="AE699" s="135"/>
      <c r="AF699" s="135"/>
    </row>
    <row r="700" ht="15.75" customHeight="1">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c r="AA700" s="135"/>
      <c r="AB700" s="135"/>
      <c r="AC700" s="135"/>
      <c r="AD700" s="135"/>
      <c r="AE700" s="135"/>
      <c r="AF700" s="135"/>
    </row>
    <row r="701" ht="15.75" customHeight="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c r="AA701" s="135"/>
      <c r="AB701" s="135"/>
      <c r="AC701" s="135"/>
      <c r="AD701" s="135"/>
      <c r="AE701" s="135"/>
      <c r="AF701" s="135"/>
    </row>
    <row r="702" ht="15.75" customHeight="1">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c r="AA702" s="135"/>
      <c r="AB702" s="135"/>
      <c r="AC702" s="135"/>
      <c r="AD702" s="135"/>
      <c r="AE702" s="135"/>
      <c r="AF702" s="135"/>
    </row>
    <row r="703" ht="15.75" customHeight="1">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c r="AA703" s="135"/>
      <c r="AB703" s="135"/>
      <c r="AC703" s="135"/>
      <c r="AD703" s="135"/>
      <c r="AE703" s="135"/>
      <c r="AF703" s="135"/>
    </row>
    <row r="704" ht="15.75" customHeight="1">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c r="AA704" s="135"/>
      <c r="AB704" s="135"/>
      <c r="AC704" s="135"/>
      <c r="AD704" s="135"/>
      <c r="AE704" s="135"/>
      <c r="AF704" s="135"/>
    </row>
    <row r="705" ht="15.75" customHeight="1">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c r="AA705" s="135"/>
      <c r="AB705" s="135"/>
      <c r="AC705" s="135"/>
      <c r="AD705" s="135"/>
      <c r="AE705" s="135"/>
      <c r="AF705" s="135"/>
    </row>
    <row r="706" ht="15.75" customHeight="1">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c r="AA706" s="135"/>
      <c r="AB706" s="135"/>
      <c r="AC706" s="135"/>
      <c r="AD706" s="135"/>
      <c r="AE706" s="135"/>
      <c r="AF706" s="135"/>
    </row>
    <row r="707" ht="15.75" customHeight="1">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c r="AA707" s="135"/>
      <c r="AB707" s="135"/>
      <c r="AC707" s="135"/>
      <c r="AD707" s="135"/>
      <c r="AE707" s="135"/>
      <c r="AF707" s="135"/>
    </row>
    <row r="708" ht="15.75" customHeight="1">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c r="AA708" s="135"/>
      <c r="AB708" s="135"/>
      <c r="AC708" s="135"/>
      <c r="AD708" s="135"/>
      <c r="AE708" s="135"/>
      <c r="AF708" s="135"/>
    </row>
    <row r="709" ht="15.75" customHeight="1">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c r="AA709" s="135"/>
      <c r="AB709" s="135"/>
      <c r="AC709" s="135"/>
      <c r="AD709" s="135"/>
      <c r="AE709" s="135"/>
      <c r="AF709" s="135"/>
    </row>
    <row r="710" ht="15.75" customHeight="1">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c r="AA710" s="135"/>
      <c r="AB710" s="135"/>
      <c r="AC710" s="135"/>
      <c r="AD710" s="135"/>
      <c r="AE710" s="135"/>
      <c r="AF710" s="135"/>
    </row>
    <row r="711" ht="15.75" customHeight="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c r="AA711" s="135"/>
      <c r="AB711" s="135"/>
      <c r="AC711" s="135"/>
      <c r="AD711" s="135"/>
      <c r="AE711" s="135"/>
      <c r="AF711" s="135"/>
    </row>
    <row r="712" ht="15.75" customHeight="1">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c r="AA712" s="135"/>
      <c r="AB712" s="135"/>
      <c r="AC712" s="135"/>
      <c r="AD712" s="135"/>
      <c r="AE712" s="135"/>
      <c r="AF712" s="135"/>
    </row>
    <row r="713" ht="15.75" customHeight="1">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c r="AA713" s="135"/>
      <c r="AB713" s="135"/>
      <c r="AC713" s="135"/>
      <c r="AD713" s="135"/>
      <c r="AE713" s="135"/>
      <c r="AF713" s="135"/>
    </row>
    <row r="714" ht="15.75" customHeight="1">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c r="AA714" s="135"/>
      <c r="AB714" s="135"/>
      <c r="AC714" s="135"/>
      <c r="AD714" s="135"/>
      <c r="AE714" s="135"/>
      <c r="AF714" s="135"/>
    </row>
    <row r="715" ht="15.75" customHeight="1">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c r="AA715" s="135"/>
      <c r="AB715" s="135"/>
      <c r="AC715" s="135"/>
      <c r="AD715" s="135"/>
      <c r="AE715" s="135"/>
      <c r="AF715" s="135"/>
    </row>
    <row r="716" ht="15.75" customHeight="1">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c r="AA716" s="135"/>
      <c r="AB716" s="135"/>
      <c r="AC716" s="135"/>
      <c r="AD716" s="135"/>
      <c r="AE716" s="135"/>
      <c r="AF716" s="135"/>
    </row>
    <row r="717" ht="15.75" customHeight="1">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c r="AA717" s="135"/>
      <c r="AB717" s="135"/>
      <c r="AC717" s="135"/>
      <c r="AD717" s="135"/>
      <c r="AE717" s="135"/>
      <c r="AF717" s="135"/>
    </row>
    <row r="718" ht="15.75" customHeight="1">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c r="AA718" s="135"/>
      <c r="AB718" s="135"/>
      <c r="AC718" s="135"/>
      <c r="AD718" s="135"/>
      <c r="AE718" s="135"/>
      <c r="AF718" s="135"/>
    </row>
    <row r="719" ht="15.75" customHeight="1">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c r="AA719" s="135"/>
      <c r="AB719" s="135"/>
      <c r="AC719" s="135"/>
      <c r="AD719" s="135"/>
      <c r="AE719" s="135"/>
      <c r="AF719" s="135"/>
    </row>
    <row r="720" ht="15.75" customHeight="1">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c r="AA720" s="135"/>
      <c r="AB720" s="135"/>
      <c r="AC720" s="135"/>
      <c r="AD720" s="135"/>
      <c r="AE720" s="135"/>
      <c r="AF720" s="135"/>
    </row>
    <row r="721" ht="15.75" customHeight="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c r="AA721" s="135"/>
      <c r="AB721" s="135"/>
      <c r="AC721" s="135"/>
      <c r="AD721" s="135"/>
      <c r="AE721" s="135"/>
      <c r="AF721" s="135"/>
    </row>
    <row r="722" ht="15.75" customHeight="1">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c r="AA722" s="135"/>
      <c r="AB722" s="135"/>
      <c r="AC722" s="135"/>
      <c r="AD722" s="135"/>
      <c r="AE722" s="135"/>
      <c r="AF722" s="135"/>
    </row>
    <row r="723" ht="15.75" customHeight="1">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c r="AA723" s="135"/>
      <c r="AB723" s="135"/>
      <c r="AC723" s="135"/>
      <c r="AD723" s="135"/>
      <c r="AE723" s="135"/>
      <c r="AF723" s="135"/>
    </row>
    <row r="724" ht="15.75" customHeight="1">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c r="AA724" s="135"/>
      <c r="AB724" s="135"/>
      <c r="AC724" s="135"/>
      <c r="AD724" s="135"/>
      <c r="AE724" s="135"/>
      <c r="AF724" s="135"/>
    </row>
    <row r="725" ht="15.75" customHeight="1">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c r="AA725" s="135"/>
      <c r="AB725" s="135"/>
      <c r="AC725" s="135"/>
      <c r="AD725" s="135"/>
      <c r="AE725" s="135"/>
      <c r="AF725" s="135"/>
    </row>
    <row r="726" ht="15.75" customHeight="1">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c r="AA726" s="135"/>
      <c r="AB726" s="135"/>
      <c r="AC726" s="135"/>
      <c r="AD726" s="135"/>
      <c r="AE726" s="135"/>
      <c r="AF726" s="135"/>
    </row>
    <row r="727" ht="15.75" customHeight="1">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c r="AA727" s="135"/>
      <c r="AB727" s="135"/>
      <c r="AC727" s="135"/>
      <c r="AD727" s="135"/>
      <c r="AE727" s="135"/>
      <c r="AF727" s="135"/>
    </row>
    <row r="728" ht="15.75" customHeight="1">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c r="AA728" s="135"/>
      <c r="AB728" s="135"/>
      <c r="AC728" s="135"/>
      <c r="AD728" s="135"/>
      <c r="AE728" s="135"/>
      <c r="AF728" s="135"/>
    </row>
    <row r="729" ht="15.75" customHeight="1">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c r="AA729" s="135"/>
      <c r="AB729" s="135"/>
      <c r="AC729" s="135"/>
      <c r="AD729" s="135"/>
      <c r="AE729" s="135"/>
      <c r="AF729" s="135"/>
    </row>
    <row r="730" ht="15.75" customHeight="1">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c r="AA730" s="135"/>
      <c r="AB730" s="135"/>
      <c r="AC730" s="135"/>
      <c r="AD730" s="135"/>
      <c r="AE730" s="135"/>
      <c r="AF730" s="135"/>
    </row>
    <row r="731" ht="15.75" customHeight="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c r="AA731" s="135"/>
      <c r="AB731" s="135"/>
      <c r="AC731" s="135"/>
      <c r="AD731" s="135"/>
      <c r="AE731" s="135"/>
      <c r="AF731" s="135"/>
    </row>
    <row r="732" ht="15.75" customHeight="1">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c r="AA732" s="135"/>
      <c r="AB732" s="135"/>
      <c r="AC732" s="135"/>
      <c r="AD732" s="135"/>
      <c r="AE732" s="135"/>
      <c r="AF732" s="135"/>
    </row>
    <row r="733" ht="15.75" customHeight="1">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c r="AA733" s="135"/>
      <c r="AB733" s="135"/>
      <c r="AC733" s="135"/>
      <c r="AD733" s="135"/>
      <c r="AE733" s="135"/>
      <c r="AF733" s="135"/>
    </row>
    <row r="734" ht="15.75" customHeight="1">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c r="AA734" s="135"/>
      <c r="AB734" s="135"/>
      <c r="AC734" s="135"/>
      <c r="AD734" s="135"/>
      <c r="AE734" s="135"/>
      <c r="AF734" s="135"/>
    </row>
    <row r="735" ht="15.75" customHeight="1">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c r="AA735" s="135"/>
      <c r="AB735" s="135"/>
      <c r="AC735" s="135"/>
      <c r="AD735" s="135"/>
      <c r="AE735" s="135"/>
      <c r="AF735" s="135"/>
    </row>
    <row r="736" ht="15.75" customHeight="1">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c r="AA736" s="135"/>
      <c r="AB736" s="135"/>
      <c r="AC736" s="135"/>
      <c r="AD736" s="135"/>
      <c r="AE736" s="135"/>
      <c r="AF736" s="135"/>
    </row>
    <row r="737" ht="15.75" customHeight="1">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c r="AA737" s="135"/>
      <c r="AB737" s="135"/>
      <c r="AC737" s="135"/>
      <c r="AD737" s="135"/>
      <c r="AE737" s="135"/>
      <c r="AF737" s="135"/>
    </row>
    <row r="738" ht="15.75" customHeight="1">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c r="AA738" s="135"/>
      <c r="AB738" s="135"/>
      <c r="AC738" s="135"/>
      <c r="AD738" s="135"/>
      <c r="AE738" s="135"/>
      <c r="AF738" s="135"/>
    </row>
    <row r="739" ht="15.75" customHeight="1">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c r="AA739" s="135"/>
      <c r="AB739" s="135"/>
      <c r="AC739" s="135"/>
      <c r="AD739" s="135"/>
      <c r="AE739" s="135"/>
      <c r="AF739" s="135"/>
    </row>
    <row r="740" ht="15.75" customHeight="1">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c r="AA740" s="135"/>
      <c r="AB740" s="135"/>
      <c r="AC740" s="135"/>
      <c r="AD740" s="135"/>
      <c r="AE740" s="135"/>
      <c r="AF740" s="135"/>
    </row>
    <row r="741" ht="15.75" customHeight="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c r="AA741" s="135"/>
      <c r="AB741" s="135"/>
      <c r="AC741" s="135"/>
      <c r="AD741" s="135"/>
      <c r="AE741" s="135"/>
      <c r="AF741" s="135"/>
    </row>
    <row r="742" ht="15.75" customHeight="1">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c r="AA742" s="135"/>
      <c r="AB742" s="135"/>
      <c r="AC742" s="135"/>
      <c r="AD742" s="135"/>
      <c r="AE742" s="135"/>
      <c r="AF742" s="135"/>
    </row>
    <row r="743" ht="15.75" customHeight="1">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c r="AA743" s="135"/>
      <c r="AB743" s="135"/>
      <c r="AC743" s="135"/>
      <c r="AD743" s="135"/>
      <c r="AE743" s="135"/>
      <c r="AF743" s="135"/>
    </row>
    <row r="744" ht="15.75" customHeight="1">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c r="AA744" s="135"/>
      <c r="AB744" s="135"/>
      <c r="AC744" s="135"/>
      <c r="AD744" s="135"/>
      <c r="AE744" s="135"/>
      <c r="AF744" s="135"/>
    </row>
    <row r="745" ht="15.75" customHeight="1">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c r="AA745" s="135"/>
      <c r="AB745" s="135"/>
      <c r="AC745" s="135"/>
      <c r="AD745" s="135"/>
      <c r="AE745" s="135"/>
      <c r="AF745" s="135"/>
    </row>
    <row r="746" ht="15.75" customHeight="1">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c r="AA746" s="135"/>
      <c r="AB746" s="135"/>
      <c r="AC746" s="135"/>
      <c r="AD746" s="135"/>
      <c r="AE746" s="135"/>
      <c r="AF746" s="135"/>
    </row>
    <row r="747" ht="15.75" customHeight="1">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c r="AA747" s="135"/>
      <c r="AB747" s="135"/>
      <c r="AC747" s="135"/>
      <c r="AD747" s="135"/>
      <c r="AE747" s="135"/>
      <c r="AF747" s="135"/>
    </row>
    <row r="748" ht="15.75" customHeight="1">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c r="AA748" s="135"/>
      <c r="AB748" s="135"/>
      <c r="AC748" s="135"/>
      <c r="AD748" s="135"/>
      <c r="AE748" s="135"/>
      <c r="AF748" s="135"/>
    </row>
    <row r="749" ht="15.75" customHeight="1">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c r="AA749" s="135"/>
      <c r="AB749" s="135"/>
      <c r="AC749" s="135"/>
      <c r="AD749" s="135"/>
      <c r="AE749" s="135"/>
      <c r="AF749" s="135"/>
    </row>
    <row r="750" ht="15.75" customHeight="1">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c r="AA750" s="135"/>
      <c r="AB750" s="135"/>
      <c r="AC750" s="135"/>
      <c r="AD750" s="135"/>
      <c r="AE750" s="135"/>
      <c r="AF750" s="135"/>
    </row>
    <row r="751" ht="15.75" customHeight="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c r="AA751" s="135"/>
      <c r="AB751" s="135"/>
      <c r="AC751" s="135"/>
      <c r="AD751" s="135"/>
      <c r="AE751" s="135"/>
      <c r="AF751" s="135"/>
    </row>
    <row r="752" ht="15.75" customHeight="1">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c r="AA752" s="135"/>
      <c r="AB752" s="135"/>
      <c r="AC752" s="135"/>
      <c r="AD752" s="135"/>
      <c r="AE752" s="135"/>
      <c r="AF752" s="135"/>
    </row>
    <row r="753" ht="15.75" customHeight="1">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c r="AA753" s="135"/>
      <c r="AB753" s="135"/>
      <c r="AC753" s="135"/>
      <c r="AD753" s="135"/>
      <c r="AE753" s="135"/>
      <c r="AF753" s="135"/>
    </row>
    <row r="754" ht="15.75" customHeight="1">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c r="AA754" s="135"/>
      <c r="AB754" s="135"/>
      <c r="AC754" s="135"/>
      <c r="AD754" s="135"/>
      <c r="AE754" s="135"/>
      <c r="AF754" s="135"/>
    </row>
    <row r="755" ht="15.75" customHeight="1">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c r="AA755" s="135"/>
      <c r="AB755" s="135"/>
      <c r="AC755" s="135"/>
      <c r="AD755" s="135"/>
      <c r="AE755" s="135"/>
      <c r="AF755" s="135"/>
    </row>
    <row r="756" ht="15.75" customHeight="1">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c r="AA756" s="135"/>
      <c r="AB756" s="135"/>
      <c r="AC756" s="135"/>
      <c r="AD756" s="135"/>
      <c r="AE756" s="135"/>
      <c r="AF756" s="135"/>
    </row>
    <row r="757" ht="15.75" customHeight="1">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c r="AA757" s="135"/>
      <c r="AB757" s="135"/>
      <c r="AC757" s="135"/>
      <c r="AD757" s="135"/>
      <c r="AE757" s="135"/>
      <c r="AF757" s="135"/>
    </row>
    <row r="758" ht="15.75" customHeight="1">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c r="AA758" s="135"/>
      <c r="AB758" s="135"/>
      <c r="AC758" s="135"/>
      <c r="AD758" s="135"/>
      <c r="AE758" s="135"/>
      <c r="AF758" s="135"/>
    </row>
    <row r="759" ht="15.75" customHeight="1">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c r="AA759" s="135"/>
      <c r="AB759" s="135"/>
      <c r="AC759" s="135"/>
      <c r="AD759" s="135"/>
      <c r="AE759" s="135"/>
      <c r="AF759" s="135"/>
    </row>
    <row r="760" ht="15.75" customHeight="1">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c r="AA760" s="135"/>
      <c r="AB760" s="135"/>
      <c r="AC760" s="135"/>
      <c r="AD760" s="135"/>
      <c r="AE760" s="135"/>
      <c r="AF760" s="135"/>
    </row>
    <row r="761" ht="15.75" customHeight="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c r="AA761" s="135"/>
      <c r="AB761" s="135"/>
      <c r="AC761" s="135"/>
      <c r="AD761" s="135"/>
      <c r="AE761" s="135"/>
      <c r="AF761" s="135"/>
    </row>
    <row r="762" ht="15.75" customHeight="1">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c r="AA762" s="135"/>
      <c r="AB762" s="135"/>
      <c r="AC762" s="135"/>
      <c r="AD762" s="135"/>
      <c r="AE762" s="135"/>
      <c r="AF762" s="135"/>
    </row>
    <row r="763" ht="15.75" customHeight="1">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c r="AA763" s="135"/>
      <c r="AB763" s="135"/>
      <c r="AC763" s="135"/>
      <c r="AD763" s="135"/>
      <c r="AE763" s="135"/>
      <c r="AF763" s="135"/>
    </row>
    <row r="764" ht="15.75" customHeight="1">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c r="AA764" s="135"/>
      <c r="AB764" s="135"/>
      <c r="AC764" s="135"/>
      <c r="AD764" s="135"/>
      <c r="AE764" s="135"/>
      <c r="AF764" s="135"/>
    </row>
    <row r="765" ht="15.75" customHeight="1">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c r="AA765" s="135"/>
      <c r="AB765" s="135"/>
      <c r="AC765" s="135"/>
      <c r="AD765" s="135"/>
      <c r="AE765" s="135"/>
      <c r="AF765" s="135"/>
    </row>
    <row r="766" ht="15.75" customHeight="1">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c r="AA766" s="135"/>
      <c r="AB766" s="135"/>
      <c r="AC766" s="135"/>
      <c r="AD766" s="135"/>
      <c r="AE766" s="135"/>
      <c r="AF766" s="135"/>
    </row>
    <row r="767" ht="15.75" customHeight="1">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c r="AA767" s="135"/>
      <c r="AB767" s="135"/>
      <c r="AC767" s="135"/>
      <c r="AD767" s="135"/>
      <c r="AE767" s="135"/>
      <c r="AF767" s="135"/>
    </row>
    <row r="768" ht="15.75" customHeight="1">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c r="AA768" s="135"/>
      <c r="AB768" s="135"/>
      <c r="AC768" s="135"/>
      <c r="AD768" s="135"/>
      <c r="AE768" s="135"/>
      <c r="AF768" s="135"/>
    </row>
    <row r="769" ht="15.75" customHeight="1">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c r="AA769" s="135"/>
      <c r="AB769" s="135"/>
      <c r="AC769" s="135"/>
      <c r="AD769" s="135"/>
      <c r="AE769" s="135"/>
      <c r="AF769" s="135"/>
    </row>
    <row r="770" ht="15.75" customHeight="1">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c r="AA770" s="135"/>
      <c r="AB770" s="135"/>
      <c r="AC770" s="135"/>
      <c r="AD770" s="135"/>
      <c r="AE770" s="135"/>
      <c r="AF770" s="135"/>
    </row>
    <row r="771" ht="15.75" customHeight="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c r="AA771" s="135"/>
      <c r="AB771" s="135"/>
      <c r="AC771" s="135"/>
      <c r="AD771" s="135"/>
      <c r="AE771" s="135"/>
      <c r="AF771" s="135"/>
    </row>
    <row r="772" ht="15.75" customHeight="1">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c r="AA772" s="135"/>
      <c r="AB772" s="135"/>
      <c r="AC772" s="135"/>
      <c r="AD772" s="135"/>
      <c r="AE772" s="135"/>
      <c r="AF772" s="135"/>
    </row>
    <row r="773" ht="15.75" customHeight="1">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c r="AA773" s="135"/>
      <c r="AB773" s="135"/>
      <c r="AC773" s="135"/>
      <c r="AD773" s="135"/>
      <c r="AE773" s="135"/>
      <c r="AF773" s="135"/>
    </row>
    <row r="774" ht="15.75" customHeight="1">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c r="AA774" s="135"/>
      <c r="AB774" s="135"/>
      <c r="AC774" s="135"/>
      <c r="AD774" s="135"/>
      <c r="AE774" s="135"/>
      <c r="AF774" s="135"/>
    </row>
    <row r="775" ht="15.75" customHeight="1">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c r="AA775" s="135"/>
      <c r="AB775" s="135"/>
      <c r="AC775" s="135"/>
      <c r="AD775" s="135"/>
      <c r="AE775" s="135"/>
      <c r="AF775" s="135"/>
    </row>
    <row r="776" ht="15.75" customHeight="1">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c r="AA776" s="135"/>
      <c r="AB776" s="135"/>
      <c r="AC776" s="135"/>
      <c r="AD776" s="135"/>
      <c r="AE776" s="135"/>
      <c r="AF776" s="135"/>
    </row>
    <row r="777" ht="15.75" customHeight="1">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c r="AA777" s="135"/>
      <c r="AB777" s="135"/>
      <c r="AC777" s="135"/>
      <c r="AD777" s="135"/>
      <c r="AE777" s="135"/>
      <c r="AF777" s="135"/>
    </row>
    <row r="778" ht="15.75" customHeight="1">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c r="AA778" s="135"/>
      <c r="AB778" s="135"/>
      <c r="AC778" s="135"/>
      <c r="AD778" s="135"/>
      <c r="AE778" s="135"/>
      <c r="AF778" s="135"/>
    </row>
    <row r="779" ht="15.75" customHeight="1">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c r="AA779" s="135"/>
      <c r="AB779" s="135"/>
      <c r="AC779" s="135"/>
      <c r="AD779" s="135"/>
      <c r="AE779" s="135"/>
      <c r="AF779" s="135"/>
    </row>
    <row r="780" ht="15.75" customHeight="1">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c r="AA780" s="135"/>
      <c r="AB780" s="135"/>
      <c r="AC780" s="135"/>
      <c r="AD780" s="135"/>
      <c r="AE780" s="135"/>
      <c r="AF780" s="135"/>
    </row>
    <row r="781" ht="15.75" customHeight="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c r="AA781" s="135"/>
      <c r="AB781" s="135"/>
      <c r="AC781" s="135"/>
      <c r="AD781" s="135"/>
      <c r="AE781" s="135"/>
      <c r="AF781" s="135"/>
    </row>
    <row r="782" ht="15.75" customHeight="1">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c r="AA782" s="135"/>
      <c r="AB782" s="135"/>
      <c r="AC782" s="135"/>
      <c r="AD782" s="135"/>
      <c r="AE782" s="135"/>
      <c r="AF782" s="135"/>
    </row>
    <row r="783" ht="15.75" customHeight="1">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c r="AA783" s="135"/>
      <c r="AB783" s="135"/>
      <c r="AC783" s="135"/>
      <c r="AD783" s="135"/>
      <c r="AE783" s="135"/>
      <c r="AF783" s="135"/>
    </row>
    <row r="784" ht="15.75" customHeight="1">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c r="AA784" s="135"/>
      <c r="AB784" s="135"/>
      <c r="AC784" s="135"/>
      <c r="AD784" s="135"/>
      <c r="AE784" s="135"/>
      <c r="AF784" s="135"/>
    </row>
    <row r="785" ht="15.75" customHeight="1">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c r="AA785" s="135"/>
      <c r="AB785" s="135"/>
      <c r="AC785" s="135"/>
      <c r="AD785" s="135"/>
      <c r="AE785" s="135"/>
      <c r="AF785" s="135"/>
    </row>
    <row r="786" ht="15.75" customHeight="1">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c r="AA786" s="135"/>
      <c r="AB786" s="135"/>
      <c r="AC786" s="135"/>
      <c r="AD786" s="135"/>
      <c r="AE786" s="135"/>
      <c r="AF786" s="135"/>
    </row>
    <row r="787" ht="15.75" customHeight="1">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c r="AA787" s="135"/>
      <c r="AB787" s="135"/>
      <c r="AC787" s="135"/>
      <c r="AD787" s="135"/>
      <c r="AE787" s="135"/>
      <c r="AF787" s="135"/>
    </row>
    <row r="788" ht="15.75" customHeight="1">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c r="AA788" s="135"/>
      <c r="AB788" s="135"/>
      <c r="AC788" s="135"/>
      <c r="AD788" s="135"/>
      <c r="AE788" s="135"/>
      <c r="AF788" s="135"/>
    </row>
    <row r="789" ht="15.75" customHeight="1">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c r="AA789" s="135"/>
      <c r="AB789" s="135"/>
      <c r="AC789" s="135"/>
      <c r="AD789" s="135"/>
      <c r="AE789" s="135"/>
      <c r="AF789" s="135"/>
    </row>
    <row r="790" ht="15.75" customHeight="1">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c r="AA790" s="135"/>
      <c r="AB790" s="135"/>
      <c r="AC790" s="135"/>
      <c r="AD790" s="135"/>
      <c r="AE790" s="135"/>
      <c r="AF790" s="135"/>
    </row>
    <row r="791" ht="15.75" customHeight="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c r="AA791" s="135"/>
      <c r="AB791" s="135"/>
      <c r="AC791" s="135"/>
      <c r="AD791" s="135"/>
      <c r="AE791" s="135"/>
      <c r="AF791" s="135"/>
    </row>
    <row r="792" ht="15.75" customHeight="1">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c r="AA792" s="135"/>
      <c r="AB792" s="135"/>
      <c r="AC792" s="135"/>
      <c r="AD792" s="135"/>
      <c r="AE792" s="135"/>
      <c r="AF792" s="135"/>
    </row>
    <row r="793" ht="15.75" customHeight="1">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c r="AA793" s="135"/>
      <c r="AB793" s="135"/>
      <c r="AC793" s="135"/>
      <c r="AD793" s="135"/>
      <c r="AE793" s="135"/>
      <c r="AF793" s="135"/>
    </row>
    <row r="794" ht="15.75" customHeight="1">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c r="AA794" s="135"/>
      <c r="AB794" s="135"/>
      <c r="AC794" s="135"/>
      <c r="AD794" s="135"/>
      <c r="AE794" s="135"/>
      <c r="AF794" s="135"/>
    </row>
    <row r="795" ht="15.75" customHeight="1">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c r="AA795" s="135"/>
      <c r="AB795" s="135"/>
      <c r="AC795" s="135"/>
      <c r="AD795" s="135"/>
      <c r="AE795" s="135"/>
      <c r="AF795" s="135"/>
    </row>
    <row r="796" ht="15.75" customHeight="1">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c r="AA796" s="135"/>
      <c r="AB796" s="135"/>
      <c r="AC796" s="135"/>
      <c r="AD796" s="135"/>
      <c r="AE796" s="135"/>
      <c r="AF796" s="135"/>
    </row>
    <row r="797" ht="15.75" customHeight="1">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c r="AA797" s="135"/>
      <c r="AB797" s="135"/>
      <c r="AC797" s="135"/>
      <c r="AD797" s="135"/>
      <c r="AE797" s="135"/>
      <c r="AF797" s="135"/>
    </row>
    <row r="798" ht="15.75" customHeight="1">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c r="AA798" s="135"/>
      <c r="AB798" s="135"/>
      <c r="AC798" s="135"/>
      <c r="AD798" s="135"/>
      <c r="AE798" s="135"/>
      <c r="AF798" s="135"/>
    </row>
    <row r="799" ht="15.75" customHeight="1">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c r="AA799" s="135"/>
      <c r="AB799" s="135"/>
      <c r="AC799" s="135"/>
      <c r="AD799" s="135"/>
      <c r="AE799" s="135"/>
      <c r="AF799" s="135"/>
    </row>
    <row r="800" ht="15.75" customHeight="1">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c r="AA800" s="135"/>
      <c r="AB800" s="135"/>
      <c r="AC800" s="135"/>
      <c r="AD800" s="135"/>
      <c r="AE800" s="135"/>
      <c r="AF800" s="135"/>
    </row>
    <row r="801" ht="15.75" customHeight="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c r="AA801" s="135"/>
      <c r="AB801" s="135"/>
      <c r="AC801" s="135"/>
      <c r="AD801" s="135"/>
      <c r="AE801" s="135"/>
      <c r="AF801" s="135"/>
    </row>
    <row r="802" ht="15.75" customHeight="1">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c r="AA802" s="135"/>
      <c r="AB802" s="135"/>
      <c r="AC802" s="135"/>
      <c r="AD802" s="135"/>
      <c r="AE802" s="135"/>
      <c r="AF802" s="135"/>
    </row>
    <row r="803" ht="15.75" customHeight="1">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c r="AA803" s="135"/>
      <c r="AB803" s="135"/>
      <c r="AC803" s="135"/>
      <c r="AD803" s="135"/>
      <c r="AE803" s="135"/>
      <c r="AF803" s="135"/>
    </row>
    <row r="804" ht="15.75" customHeight="1">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c r="AA804" s="135"/>
      <c r="AB804" s="135"/>
      <c r="AC804" s="135"/>
      <c r="AD804" s="135"/>
      <c r="AE804" s="135"/>
      <c r="AF804" s="135"/>
    </row>
    <row r="805" ht="15.75" customHeight="1">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c r="AA805" s="135"/>
      <c r="AB805" s="135"/>
      <c r="AC805" s="135"/>
      <c r="AD805" s="135"/>
      <c r="AE805" s="135"/>
      <c r="AF805" s="135"/>
    </row>
    <row r="806" ht="15.75" customHeight="1">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c r="AA806" s="135"/>
      <c r="AB806" s="135"/>
      <c r="AC806" s="135"/>
      <c r="AD806" s="135"/>
      <c r="AE806" s="135"/>
      <c r="AF806" s="135"/>
    </row>
    <row r="807" ht="15.75" customHeight="1">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c r="AA807" s="135"/>
      <c r="AB807" s="135"/>
      <c r="AC807" s="135"/>
      <c r="AD807" s="135"/>
      <c r="AE807" s="135"/>
      <c r="AF807" s="135"/>
    </row>
    <row r="808" ht="15.75" customHeight="1">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c r="AA808" s="135"/>
      <c r="AB808" s="135"/>
      <c r="AC808" s="135"/>
      <c r="AD808" s="135"/>
      <c r="AE808" s="135"/>
      <c r="AF808" s="135"/>
    </row>
    <row r="809" ht="15.75" customHeight="1">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c r="AA809" s="135"/>
      <c r="AB809" s="135"/>
      <c r="AC809" s="135"/>
      <c r="AD809" s="135"/>
      <c r="AE809" s="135"/>
      <c r="AF809" s="135"/>
    </row>
    <row r="810" ht="15.75" customHeight="1">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c r="AA810" s="135"/>
      <c r="AB810" s="135"/>
      <c r="AC810" s="135"/>
      <c r="AD810" s="135"/>
      <c r="AE810" s="135"/>
      <c r="AF810" s="135"/>
    </row>
    <row r="811" ht="15.75" customHeight="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c r="AA811" s="135"/>
      <c r="AB811" s="135"/>
      <c r="AC811" s="135"/>
      <c r="AD811" s="135"/>
      <c r="AE811" s="135"/>
      <c r="AF811" s="135"/>
    </row>
    <row r="812" ht="15.75" customHeight="1">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c r="AA812" s="135"/>
      <c r="AB812" s="135"/>
      <c r="AC812" s="135"/>
      <c r="AD812" s="135"/>
      <c r="AE812" s="135"/>
      <c r="AF812" s="135"/>
    </row>
    <row r="813" ht="15.75" customHeight="1">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c r="AA813" s="135"/>
      <c r="AB813" s="135"/>
      <c r="AC813" s="135"/>
      <c r="AD813" s="135"/>
      <c r="AE813" s="135"/>
      <c r="AF813" s="135"/>
    </row>
    <row r="814" ht="15.75" customHeight="1">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c r="AA814" s="135"/>
      <c r="AB814" s="135"/>
      <c r="AC814" s="135"/>
      <c r="AD814" s="135"/>
      <c r="AE814" s="135"/>
      <c r="AF814" s="135"/>
    </row>
    <row r="815" ht="15.75" customHeight="1">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c r="AA815" s="135"/>
      <c r="AB815" s="135"/>
      <c r="AC815" s="135"/>
      <c r="AD815" s="135"/>
      <c r="AE815" s="135"/>
      <c r="AF815" s="135"/>
    </row>
    <row r="816" ht="15.75" customHeight="1">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c r="AA816" s="135"/>
      <c r="AB816" s="135"/>
      <c r="AC816" s="135"/>
      <c r="AD816" s="135"/>
      <c r="AE816" s="135"/>
      <c r="AF816" s="135"/>
    </row>
    <row r="817" ht="15.75" customHeight="1">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c r="AA817" s="135"/>
      <c r="AB817" s="135"/>
      <c r="AC817" s="135"/>
      <c r="AD817" s="135"/>
      <c r="AE817" s="135"/>
      <c r="AF817" s="135"/>
    </row>
    <row r="818" ht="15.75" customHeight="1">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c r="AA818" s="135"/>
      <c r="AB818" s="135"/>
      <c r="AC818" s="135"/>
      <c r="AD818" s="135"/>
      <c r="AE818" s="135"/>
      <c r="AF818" s="135"/>
    </row>
    <row r="819" ht="15.75" customHeight="1">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c r="AA819" s="135"/>
      <c r="AB819" s="135"/>
      <c r="AC819" s="135"/>
      <c r="AD819" s="135"/>
      <c r="AE819" s="135"/>
      <c r="AF819" s="135"/>
    </row>
    <row r="820" ht="15.75" customHeight="1">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c r="AA820" s="135"/>
      <c r="AB820" s="135"/>
      <c r="AC820" s="135"/>
      <c r="AD820" s="135"/>
      <c r="AE820" s="135"/>
      <c r="AF820" s="135"/>
    </row>
    <row r="821" ht="15.75" customHeight="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c r="AA821" s="135"/>
      <c r="AB821" s="135"/>
      <c r="AC821" s="135"/>
      <c r="AD821" s="135"/>
      <c r="AE821" s="135"/>
      <c r="AF821" s="135"/>
    </row>
    <row r="822" ht="15.75" customHeight="1">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c r="AA822" s="135"/>
      <c r="AB822" s="135"/>
      <c r="AC822" s="135"/>
      <c r="AD822" s="135"/>
      <c r="AE822" s="135"/>
      <c r="AF822" s="135"/>
    </row>
    <row r="823" ht="15.75" customHeight="1">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c r="AA823" s="135"/>
      <c r="AB823" s="135"/>
      <c r="AC823" s="135"/>
      <c r="AD823" s="135"/>
      <c r="AE823" s="135"/>
      <c r="AF823" s="135"/>
    </row>
    <row r="824" ht="15.75" customHeight="1">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c r="AA824" s="135"/>
      <c r="AB824" s="135"/>
      <c r="AC824" s="135"/>
      <c r="AD824" s="135"/>
      <c r="AE824" s="135"/>
      <c r="AF824" s="135"/>
    </row>
    <row r="825" ht="15.75" customHeight="1">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c r="AA825" s="135"/>
      <c r="AB825" s="135"/>
      <c r="AC825" s="135"/>
      <c r="AD825" s="135"/>
      <c r="AE825" s="135"/>
      <c r="AF825" s="135"/>
    </row>
    <row r="826" ht="15.75" customHeight="1">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c r="AA826" s="135"/>
      <c r="AB826" s="135"/>
      <c r="AC826" s="135"/>
      <c r="AD826" s="135"/>
      <c r="AE826" s="135"/>
      <c r="AF826" s="135"/>
    </row>
    <row r="827" ht="15.75" customHeight="1">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c r="AA827" s="135"/>
      <c r="AB827" s="135"/>
      <c r="AC827" s="135"/>
      <c r="AD827" s="135"/>
      <c r="AE827" s="135"/>
      <c r="AF827" s="135"/>
    </row>
    <row r="828" ht="15.75" customHeight="1">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c r="AA828" s="135"/>
      <c r="AB828" s="135"/>
      <c r="AC828" s="135"/>
      <c r="AD828" s="135"/>
      <c r="AE828" s="135"/>
      <c r="AF828" s="135"/>
    </row>
    <row r="829" ht="15.75" customHeight="1">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c r="AA829" s="135"/>
      <c r="AB829" s="135"/>
      <c r="AC829" s="135"/>
      <c r="AD829" s="135"/>
      <c r="AE829" s="135"/>
      <c r="AF829" s="135"/>
    </row>
    <row r="830" ht="15.75" customHeight="1">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c r="AA830" s="135"/>
      <c r="AB830" s="135"/>
      <c r="AC830" s="135"/>
      <c r="AD830" s="135"/>
      <c r="AE830" s="135"/>
      <c r="AF830" s="135"/>
    </row>
    <row r="831" ht="15.75" customHeight="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c r="AA831" s="135"/>
      <c r="AB831" s="135"/>
      <c r="AC831" s="135"/>
      <c r="AD831" s="135"/>
      <c r="AE831" s="135"/>
      <c r="AF831" s="135"/>
    </row>
    <row r="832" ht="15.75" customHeight="1">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c r="AA832" s="135"/>
      <c r="AB832" s="135"/>
      <c r="AC832" s="135"/>
      <c r="AD832" s="135"/>
      <c r="AE832" s="135"/>
      <c r="AF832" s="135"/>
    </row>
    <row r="833" ht="15.75" customHeight="1">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c r="AA833" s="135"/>
      <c r="AB833" s="135"/>
      <c r="AC833" s="135"/>
      <c r="AD833" s="135"/>
      <c r="AE833" s="135"/>
      <c r="AF833" s="135"/>
    </row>
    <row r="834" ht="15.75" customHeight="1">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c r="AA834" s="135"/>
      <c r="AB834" s="135"/>
      <c r="AC834" s="135"/>
      <c r="AD834" s="135"/>
      <c r="AE834" s="135"/>
      <c r="AF834" s="135"/>
    </row>
    <row r="835" ht="15.75" customHeight="1">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c r="AA835" s="135"/>
      <c r="AB835" s="135"/>
      <c r="AC835" s="135"/>
      <c r="AD835" s="135"/>
      <c r="AE835" s="135"/>
      <c r="AF835" s="135"/>
    </row>
    <row r="836" ht="15.75" customHeight="1">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c r="AA836" s="135"/>
      <c r="AB836" s="135"/>
      <c r="AC836" s="135"/>
      <c r="AD836" s="135"/>
      <c r="AE836" s="135"/>
      <c r="AF836" s="135"/>
    </row>
    <row r="837" ht="15.75" customHeight="1">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c r="AA837" s="135"/>
      <c r="AB837" s="135"/>
      <c r="AC837" s="135"/>
      <c r="AD837" s="135"/>
      <c r="AE837" s="135"/>
      <c r="AF837" s="135"/>
    </row>
    <row r="838" ht="15.75" customHeight="1">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c r="AA838" s="135"/>
      <c r="AB838" s="135"/>
      <c r="AC838" s="135"/>
      <c r="AD838" s="135"/>
      <c r="AE838" s="135"/>
      <c r="AF838" s="135"/>
    </row>
    <row r="839" ht="15.75" customHeight="1">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c r="AA839" s="135"/>
      <c r="AB839" s="135"/>
      <c r="AC839" s="135"/>
      <c r="AD839" s="135"/>
      <c r="AE839" s="135"/>
      <c r="AF839" s="135"/>
    </row>
    <row r="840" ht="15.75" customHeight="1">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c r="AA840" s="135"/>
      <c r="AB840" s="135"/>
      <c r="AC840" s="135"/>
      <c r="AD840" s="135"/>
      <c r="AE840" s="135"/>
      <c r="AF840" s="135"/>
    </row>
    <row r="841" ht="15.75" customHeight="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c r="AA841" s="135"/>
      <c r="AB841" s="135"/>
      <c r="AC841" s="135"/>
      <c r="AD841" s="135"/>
      <c r="AE841" s="135"/>
      <c r="AF841" s="135"/>
    </row>
    <row r="842" ht="15.75" customHeight="1">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c r="AA842" s="135"/>
      <c r="AB842" s="135"/>
      <c r="AC842" s="135"/>
      <c r="AD842" s="135"/>
      <c r="AE842" s="135"/>
      <c r="AF842" s="135"/>
    </row>
    <row r="843" ht="15.75" customHeight="1">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c r="AA843" s="135"/>
      <c r="AB843" s="135"/>
      <c r="AC843" s="135"/>
      <c r="AD843" s="135"/>
      <c r="AE843" s="135"/>
      <c r="AF843" s="135"/>
    </row>
    <row r="844" ht="15.75" customHeight="1">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c r="AA844" s="135"/>
      <c r="AB844" s="135"/>
      <c r="AC844" s="135"/>
      <c r="AD844" s="135"/>
      <c r="AE844" s="135"/>
      <c r="AF844" s="135"/>
    </row>
    <row r="845" ht="15.75" customHeight="1">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c r="AA845" s="135"/>
      <c r="AB845" s="135"/>
      <c r="AC845" s="135"/>
      <c r="AD845" s="135"/>
      <c r="AE845" s="135"/>
      <c r="AF845" s="135"/>
    </row>
    <row r="846" ht="15.75" customHeight="1">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c r="AA846" s="135"/>
      <c r="AB846" s="135"/>
      <c r="AC846" s="135"/>
      <c r="AD846" s="135"/>
      <c r="AE846" s="135"/>
      <c r="AF846" s="135"/>
    </row>
    <row r="847" ht="15.75" customHeight="1">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c r="AA847" s="135"/>
      <c r="AB847" s="135"/>
      <c r="AC847" s="135"/>
      <c r="AD847" s="135"/>
      <c r="AE847" s="135"/>
      <c r="AF847" s="135"/>
    </row>
    <row r="848" ht="15.75" customHeight="1">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c r="AA848" s="135"/>
      <c r="AB848" s="135"/>
      <c r="AC848" s="135"/>
      <c r="AD848" s="135"/>
      <c r="AE848" s="135"/>
      <c r="AF848" s="135"/>
    </row>
    <row r="849" ht="15.75" customHeight="1">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c r="AA849" s="135"/>
      <c r="AB849" s="135"/>
      <c r="AC849" s="135"/>
      <c r="AD849" s="135"/>
      <c r="AE849" s="135"/>
      <c r="AF849" s="135"/>
    </row>
    <row r="850" ht="15.75" customHeight="1">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c r="AA850" s="135"/>
      <c r="AB850" s="135"/>
      <c r="AC850" s="135"/>
      <c r="AD850" s="135"/>
      <c r="AE850" s="135"/>
      <c r="AF850" s="135"/>
    </row>
    <row r="851" ht="15.75" customHeight="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c r="AA851" s="135"/>
      <c r="AB851" s="135"/>
      <c r="AC851" s="135"/>
      <c r="AD851" s="135"/>
      <c r="AE851" s="135"/>
      <c r="AF851" s="135"/>
    </row>
    <row r="852" ht="15.75" customHeight="1">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c r="AA852" s="135"/>
      <c r="AB852" s="135"/>
      <c r="AC852" s="135"/>
      <c r="AD852" s="135"/>
      <c r="AE852" s="135"/>
      <c r="AF852" s="135"/>
    </row>
    <row r="853" ht="15.75" customHeight="1">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c r="AA853" s="135"/>
      <c r="AB853" s="135"/>
      <c r="AC853" s="135"/>
      <c r="AD853" s="135"/>
      <c r="AE853" s="135"/>
      <c r="AF853" s="135"/>
    </row>
    <row r="854" ht="15.75" customHeight="1">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c r="AA854" s="135"/>
      <c r="AB854" s="135"/>
      <c r="AC854" s="135"/>
      <c r="AD854" s="135"/>
      <c r="AE854" s="135"/>
      <c r="AF854" s="135"/>
    </row>
    <row r="855" ht="15.75" customHeight="1">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c r="AA855" s="135"/>
      <c r="AB855" s="135"/>
      <c r="AC855" s="135"/>
      <c r="AD855" s="135"/>
      <c r="AE855" s="135"/>
      <c r="AF855" s="135"/>
    </row>
    <row r="856" ht="15.75" customHeight="1">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c r="AA856" s="135"/>
      <c r="AB856" s="135"/>
      <c r="AC856" s="135"/>
      <c r="AD856" s="135"/>
      <c r="AE856" s="135"/>
      <c r="AF856" s="135"/>
    </row>
    <row r="857" ht="15.75" customHeight="1">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c r="AA857" s="135"/>
      <c r="AB857" s="135"/>
      <c r="AC857" s="135"/>
      <c r="AD857" s="135"/>
      <c r="AE857" s="135"/>
      <c r="AF857" s="135"/>
    </row>
    <row r="858" ht="15.75" customHeight="1">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c r="AA858" s="135"/>
      <c r="AB858" s="135"/>
      <c r="AC858" s="135"/>
      <c r="AD858" s="135"/>
      <c r="AE858" s="135"/>
      <c r="AF858" s="135"/>
    </row>
    <row r="859" ht="15.75" customHeight="1">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c r="AA859" s="135"/>
      <c r="AB859" s="135"/>
      <c r="AC859" s="135"/>
      <c r="AD859" s="135"/>
      <c r="AE859" s="135"/>
      <c r="AF859" s="135"/>
    </row>
    <row r="860" ht="15.75" customHeight="1">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c r="AA860" s="135"/>
      <c r="AB860" s="135"/>
      <c r="AC860" s="135"/>
      <c r="AD860" s="135"/>
      <c r="AE860" s="135"/>
      <c r="AF860" s="135"/>
    </row>
    <row r="861" ht="15.75" customHeight="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c r="AA861" s="135"/>
      <c r="AB861" s="135"/>
      <c r="AC861" s="135"/>
      <c r="AD861" s="135"/>
      <c r="AE861" s="135"/>
      <c r="AF861" s="135"/>
    </row>
    <row r="862" ht="15.75" customHeight="1">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c r="AA862" s="135"/>
      <c r="AB862" s="135"/>
      <c r="AC862" s="135"/>
      <c r="AD862" s="135"/>
      <c r="AE862" s="135"/>
      <c r="AF862" s="135"/>
    </row>
    <row r="863" ht="15.75" customHeight="1">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c r="AA863" s="135"/>
      <c r="AB863" s="135"/>
      <c r="AC863" s="135"/>
      <c r="AD863" s="135"/>
      <c r="AE863" s="135"/>
      <c r="AF863" s="135"/>
    </row>
    <row r="864" ht="15.75" customHeight="1">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c r="AA864" s="135"/>
      <c r="AB864" s="135"/>
      <c r="AC864" s="135"/>
      <c r="AD864" s="135"/>
      <c r="AE864" s="135"/>
      <c r="AF864" s="135"/>
    </row>
    <row r="865" ht="15.75" customHeight="1">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c r="AA865" s="135"/>
      <c r="AB865" s="135"/>
      <c r="AC865" s="135"/>
      <c r="AD865" s="135"/>
      <c r="AE865" s="135"/>
      <c r="AF865" s="135"/>
    </row>
    <row r="866" ht="15.75" customHeight="1">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c r="AA866" s="135"/>
      <c r="AB866" s="135"/>
      <c r="AC866" s="135"/>
      <c r="AD866" s="135"/>
      <c r="AE866" s="135"/>
      <c r="AF866" s="135"/>
    </row>
    <row r="867" ht="15.75" customHeight="1">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c r="AA867" s="135"/>
      <c r="AB867" s="135"/>
      <c r="AC867" s="135"/>
      <c r="AD867" s="135"/>
      <c r="AE867" s="135"/>
      <c r="AF867" s="135"/>
    </row>
    <row r="868" ht="15.75" customHeight="1">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c r="AA868" s="135"/>
      <c r="AB868" s="135"/>
      <c r="AC868" s="135"/>
      <c r="AD868" s="135"/>
      <c r="AE868" s="135"/>
      <c r="AF868" s="135"/>
    </row>
    <row r="869" ht="15.75" customHeight="1">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c r="AA869" s="135"/>
      <c r="AB869" s="135"/>
      <c r="AC869" s="135"/>
      <c r="AD869" s="135"/>
      <c r="AE869" s="135"/>
      <c r="AF869" s="135"/>
    </row>
    <row r="870" ht="15.75" customHeight="1">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c r="AA870" s="135"/>
      <c r="AB870" s="135"/>
      <c r="AC870" s="135"/>
      <c r="AD870" s="135"/>
      <c r="AE870" s="135"/>
      <c r="AF870" s="135"/>
    </row>
    <row r="871" ht="15.75" customHeight="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c r="AA871" s="135"/>
      <c r="AB871" s="135"/>
      <c r="AC871" s="135"/>
      <c r="AD871" s="135"/>
      <c r="AE871" s="135"/>
      <c r="AF871" s="135"/>
    </row>
    <row r="872" ht="15.75" customHeight="1">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c r="AA872" s="135"/>
      <c r="AB872" s="135"/>
      <c r="AC872" s="135"/>
      <c r="AD872" s="135"/>
      <c r="AE872" s="135"/>
      <c r="AF872" s="135"/>
    </row>
    <row r="873" ht="15.75" customHeight="1">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c r="AA873" s="135"/>
      <c r="AB873" s="135"/>
      <c r="AC873" s="135"/>
      <c r="AD873" s="135"/>
      <c r="AE873" s="135"/>
      <c r="AF873" s="135"/>
    </row>
    <row r="874" ht="15.75" customHeight="1">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c r="AA874" s="135"/>
      <c r="AB874" s="135"/>
      <c r="AC874" s="135"/>
      <c r="AD874" s="135"/>
      <c r="AE874" s="135"/>
      <c r="AF874" s="135"/>
    </row>
    <row r="875" ht="15.75" customHeight="1">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c r="AA875" s="135"/>
      <c r="AB875" s="135"/>
      <c r="AC875" s="135"/>
      <c r="AD875" s="135"/>
      <c r="AE875" s="135"/>
      <c r="AF875" s="135"/>
    </row>
    <row r="876" ht="15.75" customHeight="1">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c r="AA876" s="135"/>
      <c r="AB876" s="135"/>
      <c r="AC876" s="135"/>
      <c r="AD876" s="135"/>
      <c r="AE876" s="135"/>
      <c r="AF876" s="135"/>
    </row>
    <row r="877" ht="15.75" customHeight="1">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c r="AA877" s="135"/>
      <c r="AB877" s="135"/>
      <c r="AC877" s="135"/>
      <c r="AD877" s="135"/>
      <c r="AE877" s="135"/>
      <c r="AF877" s="135"/>
    </row>
    <row r="878" ht="15.75" customHeight="1">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c r="AA878" s="135"/>
      <c r="AB878" s="135"/>
      <c r="AC878" s="135"/>
      <c r="AD878" s="135"/>
      <c r="AE878" s="135"/>
      <c r="AF878" s="135"/>
    </row>
    <row r="879" ht="15.75" customHeight="1">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c r="AA879" s="135"/>
      <c r="AB879" s="135"/>
      <c r="AC879" s="135"/>
      <c r="AD879" s="135"/>
      <c r="AE879" s="135"/>
      <c r="AF879" s="135"/>
    </row>
    <row r="880" ht="15.75" customHeight="1">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c r="AA880" s="135"/>
      <c r="AB880" s="135"/>
      <c r="AC880" s="135"/>
      <c r="AD880" s="135"/>
      <c r="AE880" s="135"/>
      <c r="AF880" s="135"/>
    </row>
    <row r="881" ht="15.75" customHeight="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c r="AA881" s="135"/>
      <c r="AB881" s="135"/>
      <c r="AC881" s="135"/>
      <c r="AD881" s="135"/>
      <c r="AE881" s="135"/>
      <c r="AF881" s="135"/>
    </row>
    <row r="882" ht="15.75" customHeight="1">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c r="AA882" s="135"/>
      <c r="AB882" s="135"/>
      <c r="AC882" s="135"/>
      <c r="AD882" s="135"/>
      <c r="AE882" s="135"/>
      <c r="AF882" s="135"/>
    </row>
    <row r="883" ht="15.75" customHeight="1">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c r="AA883" s="135"/>
      <c r="AB883" s="135"/>
      <c r="AC883" s="135"/>
      <c r="AD883" s="135"/>
      <c r="AE883" s="135"/>
      <c r="AF883" s="135"/>
    </row>
    <row r="884" ht="15.75" customHeight="1">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c r="AA884" s="135"/>
      <c r="AB884" s="135"/>
      <c r="AC884" s="135"/>
      <c r="AD884" s="135"/>
      <c r="AE884" s="135"/>
      <c r="AF884" s="135"/>
    </row>
    <row r="885" ht="15.75" customHeight="1">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c r="AA885" s="135"/>
      <c r="AB885" s="135"/>
      <c r="AC885" s="135"/>
      <c r="AD885" s="135"/>
      <c r="AE885" s="135"/>
      <c r="AF885" s="135"/>
    </row>
    <row r="886" ht="15.75" customHeight="1">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c r="AA886" s="135"/>
      <c r="AB886" s="135"/>
      <c r="AC886" s="135"/>
      <c r="AD886" s="135"/>
      <c r="AE886" s="135"/>
      <c r="AF886" s="135"/>
    </row>
    <row r="887" ht="15.75" customHeight="1">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c r="AA887" s="135"/>
      <c r="AB887" s="135"/>
      <c r="AC887" s="135"/>
      <c r="AD887" s="135"/>
      <c r="AE887" s="135"/>
      <c r="AF887" s="135"/>
    </row>
    <row r="888" ht="15.75" customHeight="1">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c r="AA888" s="135"/>
      <c r="AB888" s="135"/>
      <c r="AC888" s="135"/>
      <c r="AD888" s="135"/>
      <c r="AE888" s="135"/>
      <c r="AF888" s="135"/>
    </row>
    <row r="889" ht="15.75" customHeight="1">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c r="AA889" s="135"/>
      <c r="AB889" s="135"/>
      <c r="AC889" s="135"/>
      <c r="AD889" s="135"/>
      <c r="AE889" s="135"/>
      <c r="AF889" s="135"/>
    </row>
    <row r="890" ht="15.75" customHeight="1">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c r="AA890" s="135"/>
      <c r="AB890" s="135"/>
      <c r="AC890" s="135"/>
      <c r="AD890" s="135"/>
      <c r="AE890" s="135"/>
      <c r="AF890" s="135"/>
    </row>
    <row r="891" ht="15.75" customHeight="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c r="AA891" s="135"/>
      <c r="AB891" s="135"/>
      <c r="AC891" s="135"/>
      <c r="AD891" s="135"/>
      <c r="AE891" s="135"/>
      <c r="AF891" s="135"/>
    </row>
    <row r="892" ht="15.75" customHeight="1">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c r="AA892" s="135"/>
      <c r="AB892" s="135"/>
      <c r="AC892" s="135"/>
      <c r="AD892" s="135"/>
      <c r="AE892" s="135"/>
      <c r="AF892" s="135"/>
    </row>
    <row r="893" ht="15.75" customHeight="1">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c r="AA893" s="135"/>
      <c r="AB893" s="135"/>
      <c r="AC893" s="135"/>
      <c r="AD893" s="135"/>
      <c r="AE893" s="135"/>
      <c r="AF893" s="135"/>
    </row>
    <row r="894" ht="15.75" customHeight="1">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c r="AA894" s="135"/>
      <c r="AB894" s="135"/>
      <c r="AC894" s="135"/>
      <c r="AD894" s="135"/>
      <c r="AE894" s="135"/>
      <c r="AF894" s="135"/>
    </row>
    <row r="895" ht="15.75" customHeight="1">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c r="AA895" s="135"/>
      <c r="AB895" s="135"/>
      <c r="AC895" s="135"/>
      <c r="AD895" s="135"/>
      <c r="AE895" s="135"/>
      <c r="AF895" s="135"/>
    </row>
    <row r="896" ht="15.75" customHeight="1">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c r="AA896" s="135"/>
      <c r="AB896" s="135"/>
      <c r="AC896" s="135"/>
      <c r="AD896" s="135"/>
      <c r="AE896" s="135"/>
      <c r="AF896" s="135"/>
    </row>
    <row r="897" ht="15.75" customHeight="1">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c r="AA897" s="135"/>
      <c r="AB897" s="135"/>
      <c r="AC897" s="135"/>
      <c r="AD897" s="135"/>
      <c r="AE897" s="135"/>
      <c r="AF897" s="135"/>
    </row>
    <row r="898" ht="15.75" customHeight="1">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c r="AA898" s="135"/>
      <c r="AB898" s="135"/>
      <c r="AC898" s="135"/>
      <c r="AD898" s="135"/>
      <c r="AE898" s="135"/>
      <c r="AF898" s="135"/>
    </row>
    <row r="899" ht="15.75" customHeight="1">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c r="AA899" s="135"/>
      <c r="AB899" s="135"/>
      <c r="AC899" s="135"/>
      <c r="AD899" s="135"/>
      <c r="AE899" s="135"/>
      <c r="AF899" s="135"/>
    </row>
    <row r="900" ht="15.75" customHeight="1">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c r="AA900" s="135"/>
      <c r="AB900" s="135"/>
      <c r="AC900" s="135"/>
      <c r="AD900" s="135"/>
      <c r="AE900" s="135"/>
      <c r="AF900" s="135"/>
    </row>
    <row r="901" ht="15.75" customHeight="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c r="AA901" s="135"/>
      <c r="AB901" s="135"/>
      <c r="AC901" s="135"/>
      <c r="AD901" s="135"/>
      <c r="AE901" s="135"/>
      <c r="AF901" s="135"/>
    </row>
    <row r="902" ht="15.75" customHeight="1">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c r="AA902" s="135"/>
      <c r="AB902" s="135"/>
      <c r="AC902" s="135"/>
      <c r="AD902" s="135"/>
      <c r="AE902" s="135"/>
      <c r="AF902" s="135"/>
    </row>
    <row r="903" ht="15.75" customHeight="1">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c r="AA903" s="135"/>
      <c r="AB903" s="135"/>
      <c r="AC903" s="135"/>
      <c r="AD903" s="135"/>
      <c r="AE903" s="135"/>
      <c r="AF903" s="135"/>
    </row>
    <row r="904" ht="15.75" customHeight="1">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c r="AA904" s="135"/>
      <c r="AB904" s="135"/>
      <c r="AC904" s="135"/>
      <c r="AD904" s="135"/>
      <c r="AE904" s="135"/>
      <c r="AF904" s="135"/>
    </row>
    <row r="905" ht="15.75" customHeight="1">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c r="AA905" s="135"/>
      <c r="AB905" s="135"/>
      <c r="AC905" s="135"/>
      <c r="AD905" s="135"/>
      <c r="AE905" s="135"/>
      <c r="AF905" s="135"/>
    </row>
    <row r="906" ht="15.75" customHeight="1">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c r="AA906" s="135"/>
      <c r="AB906" s="135"/>
      <c r="AC906" s="135"/>
      <c r="AD906" s="135"/>
      <c r="AE906" s="135"/>
      <c r="AF906" s="135"/>
    </row>
    <row r="907" ht="15.75" customHeight="1">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c r="AA907" s="135"/>
      <c r="AB907" s="135"/>
      <c r="AC907" s="135"/>
      <c r="AD907" s="135"/>
      <c r="AE907" s="135"/>
      <c r="AF907" s="135"/>
    </row>
    <row r="908" ht="15.75" customHeight="1">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c r="AA908" s="135"/>
      <c r="AB908" s="135"/>
      <c r="AC908" s="135"/>
      <c r="AD908" s="135"/>
      <c r="AE908" s="135"/>
      <c r="AF908" s="135"/>
    </row>
    <row r="909" ht="15.75" customHeight="1">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c r="AA909" s="135"/>
      <c r="AB909" s="135"/>
      <c r="AC909" s="135"/>
      <c r="AD909" s="135"/>
      <c r="AE909" s="135"/>
      <c r="AF909" s="135"/>
    </row>
    <row r="910" ht="15.75" customHeight="1">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c r="AA910" s="135"/>
      <c r="AB910" s="135"/>
      <c r="AC910" s="135"/>
      <c r="AD910" s="135"/>
      <c r="AE910" s="135"/>
      <c r="AF910" s="135"/>
    </row>
    <row r="911" ht="15.75" customHeight="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c r="AA911" s="135"/>
      <c r="AB911" s="135"/>
      <c r="AC911" s="135"/>
      <c r="AD911" s="135"/>
      <c r="AE911" s="135"/>
      <c r="AF911" s="135"/>
    </row>
    <row r="912" ht="15.75" customHeight="1">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c r="AA912" s="135"/>
      <c r="AB912" s="135"/>
      <c r="AC912" s="135"/>
      <c r="AD912" s="135"/>
      <c r="AE912" s="135"/>
      <c r="AF912" s="135"/>
    </row>
    <row r="913" ht="15.75" customHeight="1">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c r="AA913" s="135"/>
      <c r="AB913" s="135"/>
      <c r="AC913" s="135"/>
      <c r="AD913" s="135"/>
      <c r="AE913" s="135"/>
      <c r="AF913" s="135"/>
    </row>
    <row r="914" ht="15.75" customHeight="1">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c r="AA914" s="135"/>
      <c r="AB914" s="135"/>
      <c r="AC914" s="135"/>
      <c r="AD914" s="135"/>
      <c r="AE914" s="135"/>
      <c r="AF914" s="135"/>
    </row>
    <row r="915" ht="15.75" customHeight="1">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c r="AA915" s="135"/>
      <c r="AB915" s="135"/>
      <c r="AC915" s="135"/>
      <c r="AD915" s="135"/>
      <c r="AE915" s="135"/>
      <c r="AF915" s="135"/>
    </row>
    <row r="916" ht="15.75" customHeight="1">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c r="AA916" s="135"/>
      <c r="AB916" s="135"/>
      <c r="AC916" s="135"/>
      <c r="AD916" s="135"/>
      <c r="AE916" s="135"/>
      <c r="AF916" s="135"/>
    </row>
    <row r="917" ht="15.75" customHeight="1">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c r="AA917" s="135"/>
      <c r="AB917" s="135"/>
      <c r="AC917" s="135"/>
      <c r="AD917" s="135"/>
      <c r="AE917" s="135"/>
      <c r="AF917" s="135"/>
    </row>
    <row r="918" ht="15.75" customHeight="1">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c r="AA918" s="135"/>
      <c r="AB918" s="135"/>
      <c r="AC918" s="135"/>
      <c r="AD918" s="135"/>
      <c r="AE918" s="135"/>
      <c r="AF918" s="135"/>
    </row>
    <row r="919" ht="15.75" customHeight="1">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c r="AA919" s="135"/>
      <c r="AB919" s="135"/>
      <c r="AC919" s="135"/>
      <c r="AD919" s="135"/>
      <c r="AE919" s="135"/>
      <c r="AF919" s="135"/>
    </row>
    <row r="920" ht="15.75" customHeight="1">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c r="AA920" s="135"/>
      <c r="AB920" s="135"/>
      <c r="AC920" s="135"/>
      <c r="AD920" s="135"/>
      <c r="AE920" s="135"/>
      <c r="AF920" s="135"/>
    </row>
    <row r="921" ht="15.75" customHeight="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c r="AA921" s="135"/>
      <c r="AB921" s="135"/>
      <c r="AC921" s="135"/>
      <c r="AD921" s="135"/>
      <c r="AE921" s="135"/>
      <c r="AF921" s="135"/>
    </row>
    <row r="922" ht="15.75" customHeight="1">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c r="AA922" s="135"/>
      <c r="AB922" s="135"/>
      <c r="AC922" s="135"/>
      <c r="AD922" s="135"/>
      <c r="AE922" s="135"/>
      <c r="AF922" s="135"/>
    </row>
    <row r="923" ht="15.75" customHeight="1">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c r="AA923" s="135"/>
      <c r="AB923" s="135"/>
      <c r="AC923" s="135"/>
      <c r="AD923" s="135"/>
      <c r="AE923" s="135"/>
      <c r="AF923" s="135"/>
    </row>
    <row r="924" ht="15.75" customHeight="1">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c r="AA924" s="135"/>
      <c r="AB924" s="135"/>
      <c r="AC924" s="135"/>
      <c r="AD924" s="135"/>
      <c r="AE924" s="135"/>
      <c r="AF924" s="135"/>
    </row>
    <row r="925" ht="15.75" customHeight="1">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c r="AA925" s="135"/>
      <c r="AB925" s="135"/>
      <c r="AC925" s="135"/>
      <c r="AD925" s="135"/>
      <c r="AE925" s="135"/>
      <c r="AF925" s="135"/>
    </row>
    <row r="926" ht="15.75" customHeight="1">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c r="AA926" s="135"/>
      <c r="AB926" s="135"/>
      <c r="AC926" s="135"/>
      <c r="AD926" s="135"/>
      <c r="AE926" s="135"/>
      <c r="AF926" s="135"/>
    </row>
    <row r="927" ht="15.75" customHeight="1">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c r="AA927" s="135"/>
      <c r="AB927" s="135"/>
      <c r="AC927" s="135"/>
      <c r="AD927" s="135"/>
      <c r="AE927" s="135"/>
      <c r="AF927" s="135"/>
    </row>
    <row r="928" ht="15.75" customHeight="1">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c r="AA928" s="135"/>
      <c r="AB928" s="135"/>
      <c r="AC928" s="135"/>
      <c r="AD928" s="135"/>
      <c r="AE928" s="135"/>
      <c r="AF928" s="135"/>
    </row>
    <row r="929" ht="15.75" customHeight="1">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c r="AA929" s="135"/>
      <c r="AB929" s="135"/>
      <c r="AC929" s="135"/>
      <c r="AD929" s="135"/>
      <c r="AE929" s="135"/>
      <c r="AF929" s="135"/>
    </row>
    <row r="930" ht="15.75" customHeight="1">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c r="AA930" s="135"/>
      <c r="AB930" s="135"/>
      <c r="AC930" s="135"/>
      <c r="AD930" s="135"/>
      <c r="AE930" s="135"/>
      <c r="AF930" s="135"/>
    </row>
    <row r="931" ht="15.75" customHeight="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c r="AA931" s="135"/>
      <c r="AB931" s="135"/>
      <c r="AC931" s="135"/>
      <c r="AD931" s="135"/>
      <c r="AE931" s="135"/>
      <c r="AF931" s="135"/>
    </row>
    <row r="932" ht="15.75" customHeight="1">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c r="AA932" s="135"/>
      <c r="AB932" s="135"/>
      <c r="AC932" s="135"/>
      <c r="AD932" s="135"/>
      <c r="AE932" s="135"/>
      <c r="AF932" s="135"/>
    </row>
    <row r="933" ht="15.75" customHeight="1">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c r="AA933" s="135"/>
      <c r="AB933" s="135"/>
      <c r="AC933" s="135"/>
      <c r="AD933" s="135"/>
      <c r="AE933" s="135"/>
      <c r="AF933" s="135"/>
    </row>
    <row r="934" ht="15.75" customHeight="1">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c r="AA934" s="135"/>
      <c r="AB934" s="135"/>
      <c r="AC934" s="135"/>
      <c r="AD934" s="135"/>
      <c r="AE934" s="135"/>
      <c r="AF934" s="135"/>
    </row>
    <row r="935" ht="15.75" customHeight="1">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c r="AA935" s="135"/>
      <c r="AB935" s="135"/>
      <c r="AC935" s="135"/>
      <c r="AD935" s="135"/>
      <c r="AE935" s="135"/>
      <c r="AF935" s="135"/>
    </row>
    <row r="936" ht="15.75" customHeight="1">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c r="AA936" s="135"/>
      <c r="AB936" s="135"/>
      <c r="AC936" s="135"/>
      <c r="AD936" s="135"/>
      <c r="AE936" s="135"/>
      <c r="AF936" s="135"/>
    </row>
    <row r="937" ht="15.75" customHeight="1">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c r="AA937" s="135"/>
      <c r="AB937" s="135"/>
      <c r="AC937" s="135"/>
      <c r="AD937" s="135"/>
      <c r="AE937" s="135"/>
      <c r="AF937" s="135"/>
    </row>
    <row r="938" ht="15.75" customHeight="1">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c r="AA938" s="135"/>
      <c r="AB938" s="135"/>
      <c r="AC938" s="135"/>
      <c r="AD938" s="135"/>
      <c r="AE938" s="135"/>
      <c r="AF938" s="135"/>
    </row>
    <row r="939" ht="15.75" customHeight="1">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c r="AA939" s="135"/>
      <c r="AB939" s="135"/>
      <c r="AC939" s="135"/>
      <c r="AD939" s="135"/>
      <c r="AE939" s="135"/>
      <c r="AF939" s="135"/>
    </row>
    <row r="940" ht="15.75" customHeight="1">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c r="AA940" s="135"/>
      <c r="AB940" s="135"/>
      <c r="AC940" s="135"/>
      <c r="AD940" s="135"/>
      <c r="AE940" s="135"/>
      <c r="AF940" s="135"/>
    </row>
    <row r="941" ht="15.75" customHeight="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c r="AA941" s="135"/>
      <c r="AB941" s="135"/>
      <c r="AC941" s="135"/>
      <c r="AD941" s="135"/>
      <c r="AE941" s="135"/>
      <c r="AF941" s="135"/>
    </row>
    <row r="942" ht="15.75" customHeight="1">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c r="AA942" s="135"/>
      <c r="AB942" s="135"/>
      <c r="AC942" s="135"/>
      <c r="AD942" s="135"/>
      <c r="AE942" s="135"/>
      <c r="AF942" s="135"/>
    </row>
    <row r="943" ht="15.75" customHeight="1">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c r="AA943" s="135"/>
      <c r="AB943" s="135"/>
      <c r="AC943" s="135"/>
      <c r="AD943" s="135"/>
      <c r="AE943" s="135"/>
      <c r="AF943" s="135"/>
    </row>
    <row r="944" ht="15.75" customHeight="1">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c r="AA944" s="135"/>
      <c r="AB944" s="135"/>
      <c r="AC944" s="135"/>
      <c r="AD944" s="135"/>
      <c r="AE944" s="135"/>
      <c r="AF944" s="135"/>
    </row>
    <row r="945" ht="15.75" customHeight="1">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c r="AA945" s="135"/>
      <c r="AB945" s="135"/>
      <c r="AC945" s="135"/>
      <c r="AD945" s="135"/>
      <c r="AE945" s="135"/>
      <c r="AF945" s="135"/>
    </row>
    <row r="946" ht="15.75" customHeight="1">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c r="AA946" s="135"/>
      <c r="AB946" s="135"/>
      <c r="AC946" s="135"/>
      <c r="AD946" s="135"/>
      <c r="AE946" s="135"/>
      <c r="AF946" s="135"/>
    </row>
    <row r="947" ht="15.75" customHeight="1">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c r="AA947" s="135"/>
      <c r="AB947" s="135"/>
      <c r="AC947" s="135"/>
      <c r="AD947" s="135"/>
      <c r="AE947" s="135"/>
      <c r="AF947" s="135"/>
    </row>
    <row r="948" ht="15.75" customHeight="1">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c r="AA948" s="135"/>
      <c r="AB948" s="135"/>
      <c r="AC948" s="135"/>
      <c r="AD948" s="135"/>
      <c r="AE948" s="135"/>
      <c r="AF948" s="135"/>
    </row>
    <row r="949" ht="15.75" customHeight="1">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c r="AA949" s="135"/>
      <c r="AB949" s="135"/>
      <c r="AC949" s="135"/>
      <c r="AD949" s="135"/>
      <c r="AE949" s="135"/>
      <c r="AF949" s="135"/>
    </row>
    <row r="950" ht="15.75" customHeight="1">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c r="AA950" s="135"/>
      <c r="AB950" s="135"/>
      <c r="AC950" s="135"/>
      <c r="AD950" s="135"/>
      <c r="AE950" s="135"/>
      <c r="AF950" s="135"/>
    </row>
    <row r="951" ht="15.75" customHeight="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c r="AA951" s="135"/>
      <c r="AB951" s="135"/>
      <c r="AC951" s="135"/>
      <c r="AD951" s="135"/>
      <c r="AE951" s="135"/>
      <c r="AF951" s="135"/>
    </row>
    <row r="952" ht="15.75" customHeight="1">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c r="AA952" s="135"/>
      <c r="AB952" s="135"/>
      <c r="AC952" s="135"/>
      <c r="AD952" s="135"/>
      <c r="AE952" s="135"/>
      <c r="AF952" s="135"/>
    </row>
    <row r="953" ht="15.75" customHeight="1">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c r="AA953" s="135"/>
      <c r="AB953" s="135"/>
      <c r="AC953" s="135"/>
      <c r="AD953" s="135"/>
      <c r="AE953" s="135"/>
      <c r="AF953" s="135"/>
    </row>
    <row r="954" ht="15.75" customHeight="1">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c r="AA954" s="135"/>
      <c r="AB954" s="135"/>
      <c r="AC954" s="135"/>
      <c r="AD954" s="135"/>
      <c r="AE954" s="135"/>
      <c r="AF954" s="135"/>
    </row>
    <row r="955" ht="15.75" customHeight="1">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c r="AA955" s="135"/>
      <c r="AB955" s="135"/>
      <c r="AC955" s="135"/>
      <c r="AD955" s="135"/>
      <c r="AE955" s="135"/>
      <c r="AF955" s="135"/>
    </row>
    <row r="956" ht="15.75" customHeight="1">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c r="AA956" s="135"/>
      <c r="AB956" s="135"/>
      <c r="AC956" s="135"/>
      <c r="AD956" s="135"/>
      <c r="AE956" s="135"/>
      <c r="AF956" s="135"/>
    </row>
    <row r="957" ht="15.75" customHeight="1">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c r="AA957" s="135"/>
      <c r="AB957" s="135"/>
      <c r="AC957" s="135"/>
      <c r="AD957" s="135"/>
      <c r="AE957" s="135"/>
      <c r="AF957" s="135"/>
    </row>
    <row r="958" ht="15.75" customHeight="1">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c r="AA958" s="135"/>
      <c r="AB958" s="135"/>
      <c r="AC958" s="135"/>
      <c r="AD958" s="135"/>
      <c r="AE958" s="135"/>
      <c r="AF958" s="135"/>
    </row>
    <row r="959" ht="15.75" customHeight="1">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c r="AA959" s="135"/>
      <c r="AB959" s="135"/>
      <c r="AC959" s="135"/>
      <c r="AD959" s="135"/>
      <c r="AE959" s="135"/>
      <c r="AF959" s="135"/>
    </row>
    <row r="960" ht="15.75" customHeight="1">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c r="AA960" s="135"/>
      <c r="AB960" s="135"/>
      <c r="AC960" s="135"/>
      <c r="AD960" s="135"/>
      <c r="AE960" s="135"/>
      <c r="AF960" s="135"/>
    </row>
    <row r="961" ht="15.75" customHeight="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c r="AA961" s="135"/>
      <c r="AB961" s="135"/>
      <c r="AC961" s="135"/>
      <c r="AD961" s="135"/>
      <c r="AE961" s="135"/>
      <c r="AF961" s="135"/>
    </row>
    <row r="962" ht="15.75" customHeight="1">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c r="AA962" s="135"/>
      <c r="AB962" s="135"/>
      <c r="AC962" s="135"/>
      <c r="AD962" s="135"/>
      <c r="AE962" s="135"/>
      <c r="AF962" s="135"/>
    </row>
    <row r="963" ht="15.75" customHeight="1">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c r="AA963" s="135"/>
      <c r="AB963" s="135"/>
      <c r="AC963" s="135"/>
      <c r="AD963" s="135"/>
      <c r="AE963" s="135"/>
      <c r="AF963" s="135"/>
    </row>
    <row r="964" ht="15.75" customHeight="1">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c r="AA964" s="135"/>
      <c r="AB964" s="135"/>
      <c r="AC964" s="135"/>
      <c r="AD964" s="135"/>
      <c r="AE964" s="135"/>
      <c r="AF964" s="135"/>
    </row>
    <row r="965" ht="15.75" customHeight="1">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c r="AA965" s="135"/>
      <c r="AB965" s="135"/>
      <c r="AC965" s="135"/>
      <c r="AD965" s="135"/>
      <c r="AE965" s="135"/>
      <c r="AF965" s="135"/>
    </row>
    <row r="966" ht="15.75" customHeight="1">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c r="AA966" s="135"/>
      <c r="AB966" s="135"/>
      <c r="AC966" s="135"/>
      <c r="AD966" s="135"/>
      <c r="AE966" s="135"/>
      <c r="AF966" s="135"/>
    </row>
    <row r="967" ht="15.75" customHeight="1">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c r="AA967" s="135"/>
      <c r="AB967" s="135"/>
      <c r="AC967" s="135"/>
      <c r="AD967" s="135"/>
      <c r="AE967" s="135"/>
      <c r="AF967" s="135"/>
    </row>
    <row r="968" ht="15.75" customHeight="1">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c r="AA968" s="135"/>
      <c r="AB968" s="135"/>
      <c r="AC968" s="135"/>
      <c r="AD968" s="135"/>
      <c r="AE968" s="135"/>
      <c r="AF968" s="135"/>
    </row>
    <row r="969" ht="15.75" customHeight="1">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c r="AA969" s="135"/>
      <c r="AB969" s="135"/>
      <c r="AC969" s="135"/>
      <c r="AD969" s="135"/>
      <c r="AE969" s="135"/>
      <c r="AF969" s="135"/>
    </row>
    <row r="970" ht="15.75" customHeight="1">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c r="AA970" s="135"/>
      <c r="AB970" s="135"/>
      <c r="AC970" s="135"/>
      <c r="AD970" s="135"/>
      <c r="AE970" s="135"/>
      <c r="AF970" s="135"/>
    </row>
    <row r="971" ht="15.75" customHeight="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c r="AA971" s="135"/>
      <c r="AB971" s="135"/>
      <c r="AC971" s="135"/>
      <c r="AD971" s="135"/>
      <c r="AE971" s="135"/>
      <c r="AF971" s="135"/>
    </row>
    <row r="972" ht="15.75" customHeight="1">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c r="AA972" s="135"/>
      <c r="AB972" s="135"/>
      <c r="AC972" s="135"/>
      <c r="AD972" s="135"/>
      <c r="AE972" s="135"/>
      <c r="AF972" s="135"/>
    </row>
    <row r="973" ht="15.75" customHeight="1">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c r="AA973" s="135"/>
      <c r="AB973" s="135"/>
      <c r="AC973" s="135"/>
      <c r="AD973" s="135"/>
      <c r="AE973" s="135"/>
      <c r="AF973" s="135"/>
    </row>
    <row r="974" ht="15.75" customHeight="1">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c r="AA974" s="135"/>
      <c r="AB974" s="135"/>
      <c r="AC974" s="135"/>
      <c r="AD974" s="135"/>
      <c r="AE974" s="135"/>
      <c r="AF974" s="135"/>
    </row>
    <row r="975" ht="15.75" customHeight="1">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c r="AA975" s="135"/>
      <c r="AB975" s="135"/>
      <c r="AC975" s="135"/>
      <c r="AD975" s="135"/>
      <c r="AE975" s="135"/>
      <c r="AF975" s="135"/>
    </row>
    <row r="976" ht="15.75" customHeight="1">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c r="AA976" s="135"/>
      <c r="AB976" s="135"/>
      <c r="AC976" s="135"/>
      <c r="AD976" s="135"/>
      <c r="AE976" s="135"/>
      <c r="AF976" s="135"/>
    </row>
    <row r="977" ht="15.75" customHeight="1">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c r="AA977" s="135"/>
      <c r="AB977" s="135"/>
      <c r="AC977" s="135"/>
      <c r="AD977" s="135"/>
      <c r="AE977" s="135"/>
      <c r="AF977" s="135"/>
    </row>
    <row r="978" ht="15.75" customHeight="1">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c r="AA978" s="135"/>
      <c r="AB978" s="135"/>
      <c r="AC978" s="135"/>
      <c r="AD978" s="135"/>
      <c r="AE978" s="135"/>
      <c r="AF978" s="135"/>
    </row>
    <row r="979" ht="15.75" customHeight="1">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c r="AA979" s="135"/>
      <c r="AB979" s="135"/>
      <c r="AC979" s="135"/>
      <c r="AD979" s="135"/>
      <c r="AE979" s="135"/>
      <c r="AF979" s="135"/>
    </row>
    <row r="980" ht="15.75" customHeight="1">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c r="AA980" s="135"/>
      <c r="AB980" s="135"/>
      <c r="AC980" s="135"/>
      <c r="AD980" s="135"/>
      <c r="AE980" s="135"/>
      <c r="AF980" s="135"/>
    </row>
    <row r="981" ht="15.75" customHeight="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c r="AA981" s="135"/>
      <c r="AB981" s="135"/>
      <c r="AC981" s="135"/>
      <c r="AD981" s="135"/>
      <c r="AE981" s="135"/>
      <c r="AF981" s="135"/>
    </row>
    <row r="982" ht="15.75" customHeight="1">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c r="AA982" s="135"/>
      <c r="AB982" s="135"/>
      <c r="AC982" s="135"/>
      <c r="AD982" s="135"/>
      <c r="AE982" s="135"/>
      <c r="AF982" s="135"/>
    </row>
    <row r="983" ht="15.75" customHeight="1">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c r="AA983" s="135"/>
      <c r="AB983" s="135"/>
      <c r="AC983" s="135"/>
      <c r="AD983" s="135"/>
      <c r="AE983" s="135"/>
      <c r="AF983" s="135"/>
    </row>
    <row r="984" ht="15.75" customHeight="1">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c r="AA984" s="135"/>
      <c r="AB984" s="135"/>
      <c r="AC984" s="135"/>
      <c r="AD984" s="135"/>
      <c r="AE984" s="135"/>
      <c r="AF984" s="135"/>
    </row>
    <row r="985" ht="15.75" customHeight="1">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c r="AA985" s="135"/>
      <c r="AB985" s="135"/>
      <c r="AC985" s="135"/>
      <c r="AD985" s="135"/>
      <c r="AE985" s="135"/>
      <c r="AF985" s="135"/>
    </row>
    <row r="986" ht="15.75" customHeight="1">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c r="AA986" s="135"/>
      <c r="AB986" s="135"/>
      <c r="AC986" s="135"/>
      <c r="AD986" s="135"/>
      <c r="AE986" s="135"/>
      <c r="AF986" s="135"/>
    </row>
    <row r="987" ht="15.75" customHeight="1">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c r="AA987" s="135"/>
      <c r="AB987" s="135"/>
      <c r="AC987" s="135"/>
      <c r="AD987" s="135"/>
      <c r="AE987" s="135"/>
      <c r="AF987" s="135"/>
    </row>
    <row r="988" ht="15.75" customHeight="1">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c r="AA988" s="135"/>
      <c r="AB988" s="135"/>
      <c r="AC988" s="135"/>
      <c r="AD988" s="135"/>
      <c r="AE988" s="135"/>
      <c r="AF988" s="135"/>
    </row>
    <row r="989" ht="15.75" customHeight="1">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c r="AA989" s="135"/>
      <c r="AB989" s="135"/>
      <c r="AC989" s="135"/>
      <c r="AD989" s="135"/>
      <c r="AE989" s="135"/>
      <c r="AF989" s="135"/>
    </row>
    <row r="990" ht="15.75" customHeight="1">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c r="AA990" s="135"/>
      <c r="AB990" s="135"/>
      <c r="AC990" s="135"/>
      <c r="AD990" s="135"/>
      <c r="AE990" s="135"/>
      <c r="AF990" s="135"/>
    </row>
    <row r="991" ht="15.75" customHeight="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c r="AA991" s="135"/>
      <c r="AB991" s="135"/>
      <c r="AC991" s="135"/>
      <c r="AD991" s="135"/>
      <c r="AE991" s="135"/>
      <c r="AF991" s="135"/>
    </row>
    <row r="992" ht="15.75" customHeight="1">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c r="AA992" s="135"/>
      <c r="AB992" s="135"/>
      <c r="AC992" s="135"/>
      <c r="AD992" s="135"/>
      <c r="AE992" s="135"/>
      <c r="AF992" s="135"/>
    </row>
    <row r="993" ht="15.75" customHeight="1">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c r="AA993" s="135"/>
      <c r="AB993" s="135"/>
      <c r="AC993" s="135"/>
      <c r="AD993" s="135"/>
      <c r="AE993" s="135"/>
      <c r="AF993" s="135"/>
    </row>
    <row r="994" ht="15.75" customHeight="1">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c r="AA994" s="135"/>
      <c r="AB994" s="135"/>
      <c r="AC994" s="135"/>
      <c r="AD994" s="135"/>
      <c r="AE994" s="135"/>
      <c r="AF994" s="135"/>
    </row>
    <row r="995" ht="15.75" customHeight="1">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c r="AA995" s="135"/>
      <c r="AB995" s="135"/>
      <c r="AC995" s="135"/>
      <c r="AD995" s="135"/>
      <c r="AE995" s="135"/>
      <c r="AF995" s="135"/>
    </row>
    <row r="996" ht="15.75" customHeight="1">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c r="AA996" s="135"/>
      <c r="AB996" s="135"/>
      <c r="AC996" s="135"/>
      <c r="AD996" s="135"/>
      <c r="AE996" s="135"/>
      <c r="AF996" s="135"/>
    </row>
    <row r="997" ht="15.75" customHeight="1">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c r="AA997" s="135"/>
      <c r="AB997" s="135"/>
      <c r="AC997" s="135"/>
      <c r="AD997" s="135"/>
      <c r="AE997" s="135"/>
      <c r="AF997" s="135"/>
    </row>
    <row r="998" ht="15.75" customHeight="1">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c r="AA998" s="135"/>
      <c r="AB998" s="135"/>
      <c r="AC998" s="135"/>
      <c r="AD998" s="135"/>
      <c r="AE998" s="135"/>
      <c r="AF998" s="135"/>
    </row>
    <row r="999" ht="15.75" customHeight="1">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c r="AA999" s="135"/>
      <c r="AB999" s="135"/>
      <c r="AC999" s="135"/>
      <c r="AD999" s="135"/>
      <c r="AE999" s="135"/>
      <c r="AF999" s="135"/>
    </row>
    <row r="1000" ht="15.75" customHeight="1">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c r="AA1000" s="135"/>
      <c r="AB1000" s="135"/>
      <c r="AC1000" s="135"/>
      <c r="AD1000" s="135"/>
      <c r="AE1000" s="135"/>
      <c r="AF1000" s="135"/>
    </row>
  </sheetData>
  <printOptions horizontalCentered="1" verticalCentered="1"/>
  <pageMargins bottom="0.0" footer="0.0" header="0.0" left="0.0" right="0.0" top="0.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1997-01-08T22:48:59Z</dcterms:created>
  <dc:creator>ASCC20</dc:creator>
</cp:coreProperties>
</file>