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8_{F13CF481-5445-4B63-906A-23E6BE7A688D}" xr6:coauthVersionLast="47" xr6:coauthVersionMax="47" xr10:uidLastSave="{00000000-0000-0000-0000-000000000000}"/>
  <bookViews>
    <workbookView xWindow="-98" yWindow="-98" windowWidth="21795" windowHeight="12975" activeTab="2" xr2:uid="{D29489B0-C10E-4F6A-9E9E-3997269DF607}"/>
  </bookViews>
  <sheets>
    <sheet name="Income Statement" sheetId="2" r:id="rId1"/>
    <sheet name="Balance Sheet" sheetId="3" r:id="rId2"/>
    <sheet name="Cash Flow" sheetId="4" r:id="rId3"/>
    <sheet name="Analysis" sheetId="6" r:id="rId4"/>
    <sheet name="Trend Analysis" sheetId="7" r:id="rId5"/>
    <sheet name="Moving Average" sheetId="9" r:id="rId6"/>
  </sheets>
  <definedNames>
    <definedName name="ExternalData_1" localSheetId="5" hidden="1">'Moving Average'!$A$1:$C$62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9" l="1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15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8" i="9"/>
  <c r="B12" i="7" l="1"/>
  <c r="C12" i="7"/>
  <c r="C11" i="7"/>
  <c r="B11" i="7"/>
  <c r="D20" i="6"/>
  <c r="D3" i="6"/>
  <c r="D4" i="6"/>
  <c r="D7" i="6"/>
  <c r="D8" i="6"/>
  <c r="D15" i="6"/>
  <c r="D16" i="6"/>
  <c r="D17" i="6"/>
  <c r="D21" i="6"/>
  <c r="C21" i="6"/>
  <c r="C20" i="6"/>
  <c r="C17" i="6"/>
  <c r="C16" i="6"/>
  <c r="C15" i="6"/>
  <c r="B21" i="6"/>
  <c r="B20" i="6"/>
  <c r="B17" i="6"/>
  <c r="B16" i="6"/>
  <c r="B15" i="6"/>
  <c r="B7" i="6"/>
  <c r="C8" i="6"/>
  <c r="B8" i="6"/>
  <c r="C7" i="6"/>
  <c r="C4" i="6"/>
  <c r="C3" i="6"/>
  <c r="B4" i="6"/>
  <c r="B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4AAB76-FBEA-4D02-9F4B-21F7667E9593}" keepAlive="1" name="Query - DELL" description="Connection to the 'DELL' query in the workbook." type="5" refreshedVersion="8" background="1" saveData="1">
    <dbPr connection="Provider=Microsoft.Mashup.OleDb.1;Data Source=$Workbook$;Location=DELL;Extended Properties=&quot;&quot;" command="SELECT * FROM [DELL]"/>
  </connection>
</connections>
</file>

<file path=xl/sharedStrings.xml><?xml version="1.0" encoding="utf-8"?>
<sst xmlns="http://schemas.openxmlformats.org/spreadsheetml/2006/main" count="311" uniqueCount="217">
  <si>
    <t>Total Revenue</t>
  </si>
  <si>
    <t>Cost of Revenue</t>
  </si>
  <si>
    <t>Gross Profit</t>
  </si>
  <si>
    <t>Operating Expense</t>
  </si>
  <si>
    <t>Operating Income</t>
  </si>
  <si>
    <t>Net Non Operating Interest Income Expense</t>
  </si>
  <si>
    <t>Other Income Expense</t>
  </si>
  <si>
    <t>Pretax Income</t>
  </si>
  <si>
    <t>Tax Provision</t>
  </si>
  <si>
    <t>Net Income Common Stockholders</t>
  </si>
  <si>
    <t>Average Dilution Earnings</t>
  </si>
  <si>
    <t>Diluted NI Available to Com Stockholders</t>
  </si>
  <si>
    <t>Basic EPS</t>
  </si>
  <si>
    <t>-</t>
  </si>
  <si>
    <t>Diluted EPS</t>
  </si>
  <si>
    <t>Basic Average Shares</t>
  </si>
  <si>
    <t>Diluted Average Shares</t>
  </si>
  <si>
    <t>Total Operating Income as Reported</t>
  </si>
  <si>
    <t>Total Expenses</t>
  </si>
  <si>
    <t>Net Income from Continuing &amp; Discontinued Operation</t>
  </si>
  <si>
    <t>Normalized Income</t>
  </si>
  <si>
    <t>Interest Income</t>
  </si>
  <si>
    <t>Interest Expense</t>
  </si>
  <si>
    <t>Net Interest Income</t>
  </si>
  <si>
    <t>EBIT</t>
  </si>
  <si>
    <t>EBITDA</t>
  </si>
  <si>
    <t>Reconciled Cost of Revenue</t>
  </si>
  <si>
    <t>Reconciled Depreciation</t>
  </si>
  <si>
    <t>Net Income from Continuing Operation Net Minority Interest</t>
  </si>
  <si>
    <t>Total Unusual Items Excluding Goodwill</t>
  </si>
  <si>
    <t>Total Unusual Items</t>
  </si>
  <si>
    <t>Normalized EBITDA</t>
  </si>
  <si>
    <t>Tax Rate for Calcs</t>
  </si>
  <si>
    <t>Tax Effect of Unusual Items</t>
  </si>
  <si>
    <t>TTM</t>
  </si>
  <si>
    <t>1/30/2023</t>
  </si>
  <si>
    <t>1/30/2022</t>
  </si>
  <si>
    <t>1/30/2021</t>
  </si>
  <si>
    <t>Breakdown</t>
  </si>
  <si>
    <t>Total Assets</t>
  </si>
  <si>
    <t>Current Assets</t>
  </si>
  <si>
    <t>Cash, Cash Equivalents &amp; Short Term Investments</t>
  </si>
  <si>
    <t>Cash And Cash Equivalents</t>
  </si>
  <si>
    <t>Receivables</t>
  </si>
  <si>
    <t>Accounts receivable</t>
  </si>
  <si>
    <t>Gross Accounts Receivable</t>
  </si>
  <si>
    <t>Allowance For Doubtful Accounts Receivable</t>
  </si>
  <si>
    <t>Loans Receivable</t>
  </si>
  <si>
    <t>Due from Related Parties Current</t>
  </si>
  <si>
    <t>Other Receivables</t>
  </si>
  <si>
    <t>Inventory</t>
  </si>
  <si>
    <t>Raw Materials</t>
  </si>
  <si>
    <t>Work in Process</t>
  </si>
  <si>
    <t>Finished Goods</t>
  </si>
  <si>
    <t>Assets Held for Sale Current</t>
  </si>
  <si>
    <t>Other Current Assets</t>
  </si>
  <si>
    <t>Total non-current assets</t>
  </si>
  <si>
    <t>Net PPE</t>
  </si>
  <si>
    <t>Gross PPE</t>
  </si>
  <si>
    <t>Properties</t>
  </si>
  <si>
    <t>Land And Improvements</t>
  </si>
  <si>
    <t>Machinery Furniture Equipment</t>
  </si>
  <si>
    <t>Other Properties</t>
  </si>
  <si>
    <t>Accumulated Depreciation</t>
  </si>
  <si>
    <t>Goodwill And Other Intangible Assets</t>
  </si>
  <si>
    <t>Goodwill</t>
  </si>
  <si>
    <t>Other Intangible Assets</t>
  </si>
  <si>
    <t>Investments And Advances</t>
  </si>
  <si>
    <t>Investment in Financial Assets</t>
  </si>
  <si>
    <t>Available for Sale Securities</t>
  </si>
  <si>
    <t>Held To Maturity Securities</t>
  </si>
  <si>
    <t>Non Current Accounts Receivable</t>
  </si>
  <si>
    <t>Non Current Note Receivables</t>
  </si>
  <si>
    <t>Due from Related Parties Non Current</t>
  </si>
  <si>
    <t>Non Current Deferred Assets</t>
  </si>
  <si>
    <t>Non Current Deferred Taxes Assets</t>
  </si>
  <si>
    <t>Other Non Current Assets</t>
  </si>
  <si>
    <t>Total Liabilities Net Minority Interest</t>
  </si>
  <si>
    <t>Current Liabilities</t>
  </si>
  <si>
    <t>Payables And Accrued Expenses</t>
  </si>
  <si>
    <t>Payables</t>
  </si>
  <si>
    <t>Accounts Payable</t>
  </si>
  <si>
    <t>Total Tax Payable</t>
  </si>
  <si>
    <t>Due to Related Parties Current</t>
  </si>
  <si>
    <t>Current Accrued Expenses</t>
  </si>
  <si>
    <t>Pension &amp; Other Post Retirement Benefit Plans Current</t>
  </si>
  <si>
    <t>Current Debt And Capital Lease Obligation</t>
  </si>
  <si>
    <t>Current Debt</t>
  </si>
  <si>
    <t>Other Current Borrowings</t>
  </si>
  <si>
    <t>Current Capital Lease Obligation</t>
  </si>
  <si>
    <t>Current Deferred Liabilities</t>
  </si>
  <si>
    <t>Current Deferred Revenue</t>
  </si>
  <si>
    <t>Other Current Liabilities</t>
  </si>
  <si>
    <t>Total Non Current Liabilities Net Minority Interest</t>
  </si>
  <si>
    <t>Long Term Debt And Capital Lease Obligation</t>
  </si>
  <si>
    <t>Long Term Debt</t>
  </si>
  <si>
    <t>Long Term Capital Lease Obligation</t>
  </si>
  <si>
    <t>Non Current Deferred Liabilities</t>
  </si>
  <si>
    <t>Non Current Deferred Taxes Liabilities</t>
  </si>
  <si>
    <t>Non Current Deferred Revenue</t>
  </si>
  <si>
    <t>Preferred Securities Outside Stock Equity</t>
  </si>
  <si>
    <t>Liabilities Held for Sale Non Current</t>
  </si>
  <si>
    <t>Other Non Current Liabilities</t>
  </si>
  <si>
    <t>Total Equity Gross Minority Interest</t>
  </si>
  <si>
    <t>Stockholders' Equity</t>
  </si>
  <si>
    <t>Capital Stock</t>
  </si>
  <si>
    <t>Common Stock</t>
  </si>
  <si>
    <t>Retained Earnings</t>
  </si>
  <si>
    <t>Treasury Stock</t>
  </si>
  <si>
    <t>Gains Losses Not Affecting Retained Earnings</t>
  </si>
  <si>
    <t>Unrealized Gain Loss</t>
  </si>
  <si>
    <t>Minimum Pension Liabilities</t>
  </si>
  <si>
    <t>Foreign Currency Translation Adjustments</t>
  </si>
  <si>
    <t>Other Equity Adjustments</t>
  </si>
  <si>
    <t>Other Equity Interest</t>
  </si>
  <si>
    <t>Minority Interest</t>
  </si>
  <si>
    <t>Total Capitalization</t>
  </si>
  <si>
    <t>Common Stock Equity</t>
  </si>
  <si>
    <t>Capital Lease Obligations</t>
  </si>
  <si>
    <t>Net Tangible Assets</t>
  </si>
  <si>
    <t>Working Capital</t>
  </si>
  <si>
    <t>Invested Capital</t>
  </si>
  <si>
    <t>Tangible Book Value</t>
  </si>
  <si>
    <t>Total Debt</t>
  </si>
  <si>
    <t>Net Debt</t>
  </si>
  <si>
    <t>Share Issued</t>
  </si>
  <si>
    <t>Ordinary Shares Number</t>
  </si>
  <si>
    <t>Treasury Shares Number</t>
  </si>
  <si>
    <t>Operating Cash Flow</t>
  </si>
  <si>
    <t>Cash Flow from Continuing Operating Activities</t>
  </si>
  <si>
    <t>Net Income from Continuing Operations</t>
  </si>
  <si>
    <t>Depreciation Amortization Depletion</t>
  </si>
  <si>
    <t>Depreciation &amp; amortization</t>
  </si>
  <si>
    <t>Deferred Tax</t>
  </si>
  <si>
    <t>Deferred Income Tax</t>
  </si>
  <si>
    <t>Asset Impairment Charge</t>
  </si>
  <si>
    <t>Provision &amp; Write Off of Assets</t>
  </si>
  <si>
    <t>Stock based compensation</t>
  </si>
  <si>
    <t>Other non-cash items</t>
  </si>
  <si>
    <t>Change in working capital</t>
  </si>
  <si>
    <t>Change in Receivables</t>
  </si>
  <si>
    <t>Changes in Account Receivables</t>
  </si>
  <si>
    <t>Change in Inventory</t>
  </si>
  <si>
    <t>Change in Payables And Accrued Expense</t>
  </si>
  <si>
    <t>Change in Payable</t>
  </si>
  <si>
    <t>Change in Account Payable</t>
  </si>
  <si>
    <t>Change in Accrued Expense</t>
  </si>
  <si>
    <t>Change in Other Current Assets</t>
  </si>
  <si>
    <t>Change in Other Working Capital</t>
  </si>
  <si>
    <t>Investing Cash Flow</t>
  </si>
  <si>
    <t>Cash Flow from Continuing Investing Activities</t>
  </si>
  <si>
    <t>Capital Expenditure Reported</t>
  </si>
  <si>
    <t>Net Business Purchase And Sale</t>
  </si>
  <si>
    <t>Purchase of Business</t>
  </si>
  <si>
    <t>Sale of Business</t>
  </si>
  <si>
    <t>Net Investment Purchase And Sale</t>
  </si>
  <si>
    <t>Purchase of Investment</t>
  </si>
  <si>
    <t>Sale of Investment</t>
  </si>
  <si>
    <t>Net Other Investing Changes</t>
  </si>
  <si>
    <t>Financing Cash Flow</t>
  </si>
  <si>
    <t>Cash Flow from Continuing Financing Activities</t>
  </si>
  <si>
    <t>Net Issuance Payments of Debt</t>
  </si>
  <si>
    <t>Net Long Term Debt Issuance</t>
  </si>
  <si>
    <t>Long Term Debt Issuance</t>
  </si>
  <si>
    <t>Long Term Debt Payments</t>
  </si>
  <si>
    <t>Net Common Stock Issuance</t>
  </si>
  <si>
    <t>Common Stock Issuance</t>
  </si>
  <si>
    <t>Common Stock Payments</t>
  </si>
  <si>
    <t>Cash Dividends Paid</t>
  </si>
  <si>
    <t>Common Stock Dividend Paid</t>
  </si>
  <si>
    <t>Net Other Financing Charges</t>
  </si>
  <si>
    <t>End Cash Position</t>
  </si>
  <si>
    <t>Changes in Cash</t>
  </si>
  <si>
    <t>Effect of Exchange Rate Changes</t>
  </si>
  <si>
    <t>Beginning Cash Position</t>
  </si>
  <si>
    <t>Income Tax Paid Supplemental Data</t>
  </si>
  <si>
    <t>Interest Paid Supplemental Data</t>
  </si>
  <si>
    <t>Capital Expenditure</t>
  </si>
  <si>
    <t>Issuance of Capital Stock</t>
  </si>
  <si>
    <t>Issuance of Debt</t>
  </si>
  <si>
    <t>Repayment of Debt</t>
  </si>
  <si>
    <t>Repurchase of Capital Stock</t>
  </si>
  <si>
    <t>Free Cash Flow</t>
  </si>
  <si>
    <t>XYZ CORP</t>
  </si>
  <si>
    <t>FY 2022</t>
  </si>
  <si>
    <t>FY 2021</t>
  </si>
  <si>
    <t>Ratio Analysis</t>
  </si>
  <si>
    <t>Liquidity Ratio</t>
  </si>
  <si>
    <t>Quick Ratio</t>
  </si>
  <si>
    <t>Gross Profit Margin in per</t>
  </si>
  <si>
    <t>Net Profit Margin in per</t>
  </si>
  <si>
    <t>Efficiency Ratio</t>
  </si>
  <si>
    <t>Inventory Turnover Ratio</t>
  </si>
  <si>
    <t>Not material,considering the size and nature of operations of the company</t>
  </si>
  <si>
    <t>Common Size Analysis</t>
  </si>
  <si>
    <t>Income Statement</t>
  </si>
  <si>
    <t>Gross Profit Margin</t>
  </si>
  <si>
    <t>Operating Profit Margin</t>
  </si>
  <si>
    <t>Debt to Equity Ratio</t>
  </si>
  <si>
    <t xml:space="preserve">FY 2022 </t>
  </si>
  <si>
    <t>ANALYSIS</t>
  </si>
  <si>
    <t>Profitability Ratio</t>
  </si>
  <si>
    <t xml:space="preserve">Net Profit Margin </t>
  </si>
  <si>
    <t>Balance sheet</t>
  </si>
  <si>
    <t>Return to Equity in Per</t>
  </si>
  <si>
    <t>FY 2023</t>
  </si>
  <si>
    <t>Column1</t>
  </si>
  <si>
    <t>TOTAL REVENUE</t>
  </si>
  <si>
    <t>PROFIT</t>
  </si>
  <si>
    <t>PROFIt %</t>
  </si>
  <si>
    <t>TOTAL REVENUE %</t>
  </si>
  <si>
    <t>`</t>
  </si>
  <si>
    <t>Date</t>
  </si>
  <si>
    <t>Open</t>
  </si>
  <si>
    <t>Close</t>
  </si>
  <si>
    <t>7 Day Average</t>
  </si>
  <si>
    <t>14 Day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</si>
</sst>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232A3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2" borderId="1" applyNumberFormat="0" applyAlignment="0" applyProtection="0"/>
  </cellStyleXfs>
  <cellXfs count="12">
    <xf numFmtId="0" fontId="0" fillId="0" borderId="0" xfId="0"/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2" fontId="0" fillId="0" borderId="0" xfId="0" applyNumberFormat="1"/>
    <xf numFmtId="2" fontId="3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5" fillId="2" borderId="1" xfId="3"/>
    <xf numFmtId="9" fontId="0" fillId="0" borderId="0" xfId="1" applyFont="1"/>
    <xf numFmtId="14" fontId="0" fillId="0" borderId="0" xfId="0" applyNumberFormat="1"/>
  </cellXfs>
  <cellStyles count="4">
    <cellStyle name="Comma 2" xfId="2" xr:uid="{D0CB6A7E-00CD-435E-BEEC-E8ADEA06E648}"/>
    <cellStyle name="Normal" xfId="0" builtinId="0"/>
    <cellStyle name="Output" xfId="3" builtinId="21"/>
    <cellStyle name="Percent" xfId="1" builtinId="5"/>
  </cellStyles>
  <dxfs count="19">
    <dxf>
      <numFmt numFmtId="19" formatCode="dd/mm/yyyy"/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'Trend Analysis'!$A$5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'Trend Analysis'!$B$4:$D$4</c:f>
              <c:strCache>
                <c:ptCount val="3"/>
                <c:pt idx="0">
                  <c:v>FY 2023</c:v>
                </c:pt>
                <c:pt idx="1">
                  <c:v>FY 2022</c:v>
                </c:pt>
                <c:pt idx="2">
                  <c:v>FY 2021</c:v>
                </c:pt>
              </c:strCache>
            </c:strRef>
          </c:cat>
          <c:val>
            <c:numRef>
              <c:f>'Trend Analysis'!$B$5:$D$5</c:f>
              <c:numCache>
                <c:formatCode>0.00</c:formatCode>
                <c:ptCount val="3"/>
                <c:pt idx="0">
                  <c:v>102301000</c:v>
                </c:pt>
                <c:pt idx="1">
                  <c:v>101197000</c:v>
                </c:pt>
                <c:pt idx="2">
                  <c:v>94224000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2AD-4C29-A54E-279ED59917BA}"/>
            </c:ext>
          </c:extLst>
        </c:ser>
        <c:ser>
          <c:idx val="3"/>
          <c:order val="1"/>
          <c:tx>
            <c:strRef>
              <c:f>'Trend Analysis'!$A$6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'Trend Analysis'!$B$4:$D$4</c:f>
              <c:strCache>
                <c:ptCount val="3"/>
                <c:pt idx="0">
                  <c:v>FY 2023</c:v>
                </c:pt>
                <c:pt idx="1">
                  <c:v>FY 2022</c:v>
                </c:pt>
                <c:pt idx="2">
                  <c:v>FY 2021</c:v>
                </c:pt>
              </c:strCache>
            </c:strRef>
          </c:cat>
          <c:val>
            <c:numRef>
              <c:f>'Trend Analysis'!$B$6:$D$6</c:f>
              <c:numCache>
                <c:formatCode>0.00</c:formatCode>
                <c:ptCount val="3"/>
                <c:pt idx="0">
                  <c:v>22686000</c:v>
                </c:pt>
                <c:pt idx="1">
                  <c:v>21891000</c:v>
                </c:pt>
                <c:pt idx="2">
                  <c:v>29417000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2AD-4C29-A54E-279ED5991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4692480"/>
        <c:axId val="334692960"/>
      </c:barChart>
      <c:lineChart>
        <c:grouping val="standard"/>
        <c:varyColors val="0"/>
        <c:ser>
          <c:idx val="0"/>
          <c:order val="2"/>
          <c:tx>
            <c:strRef>
              <c:f>'Trend Analysis'!$A$11</c:f>
              <c:strCache>
                <c:ptCount val="1"/>
                <c:pt idx="0">
                  <c:v>TOTAL REVENUE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Analysis'!$B$10:$D$10</c:f>
              <c:strCache>
                <c:ptCount val="3"/>
                <c:pt idx="0">
                  <c:v>FY 2023</c:v>
                </c:pt>
                <c:pt idx="1">
                  <c:v>FY 2022</c:v>
                </c:pt>
                <c:pt idx="2">
                  <c:v>FY 2021</c:v>
                </c:pt>
              </c:strCache>
            </c:strRef>
          </c:cat>
          <c:val>
            <c:numRef>
              <c:f>'Trend Analysis'!$B$11:$D$11</c:f>
              <c:numCache>
                <c:formatCode>0%</c:formatCode>
                <c:ptCount val="3"/>
                <c:pt idx="0">
                  <c:v>1.0857212599762269</c:v>
                </c:pt>
                <c:pt idx="1">
                  <c:v>1.0740044999150959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02AD-4C29-A54E-279ED59917BA}"/>
            </c:ext>
          </c:extLst>
        </c:ser>
        <c:ser>
          <c:idx val="1"/>
          <c:order val="3"/>
          <c:tx>
            <c:strRef>
              <c:f>'Trend Analysis'!$A$12</c:f>
              <c:strCache>
                <c:ptCount val="1"/>
                <c:pt idx="0">
                  <c:v>PROFIt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'Trend Analysis'!$B$10:$D$10</c:f>
              <c:strCache>
                <c:ptCount val="3"/>
                <c:pt idx="0">
                  <c:v>FY 2023</c:v>
                </c:pt>
                <c:pt idx="1">
                  <c:v>FY 2022</c:v>
                </c:pt>
                <c:pt idx="2">
                  <c:v>FY 2021</c:v>
                </c:pt>
              </c:strCache>
            </c:strRef>
          </c:cat>
          <c:val>
            <c:numRef>
              <c:f>'Trend Analysis'!$B$12:$D$12</c:f>
              <c:numCache>
                <c:formatCode>0%</c:formatCode>
                <c:ptCount val="3"/>
                <c:pt idx="0">
                  <c:v>0.77118672876228034</c:v>
                </c:pt>
                <c:pt idx="1">
                  <c:v>0.74416153924601425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02AD-4C29-A54E-279ED5991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673280"/>
        <c:axId val="334669920"/>
      </c:lineChart>
      <c:catAx>
        <c:axId val="33469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92960"/>
        <c:crosses val="autoZero"/>
        <c:auto val="1"/>
        <c:lblAlgn val="ctr"/>
        <c:lblOffset val="100"/>
        <c:noMultiLvlLbl val="0"/>
      </c:catAx>
      <c:valAx>
        <c:axId val="3346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92480"/>
        <c:crosses val="autoZero"/>
        <c:crossBetween val="between"/>
      </c:valAx>
      <c:valAx>
        <c:axId val="33466992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73280"/>
        <c:crosses val="max"/>
        <c:crossBetween val="between"/>
      </c:valAx>
      <c:catAx>
        <c:axId val="33467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6699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Average'!$B$1</c:f>
              <c:strCache>
                <c:ptCount val="1"/>
                <c:pt idx="0">
                  <c:v>Open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Average'!$A$2:$A$62</c:f>
              <c:numCache>
                <c:formatCode>m/d/yyyy</c:formatCode>
                <c:ptCount val="61"/>
                <c:pt idx="0">
                  <c:v>44984</c:v>
                </c:pt>
                <c:pt idx="1">
                  <c:v>44985</c:v>
                </c:pt>
                <c:pt idx="2">
                  <c:v>44986</c:v>
                </c:pt>
                <c:pt idx="3">
                  <c:v>44987</c:v>
                </c:pt>
                <c:pt idx="4">
                  <c:v>44988</c:v>
                </c:pt>
                <c:pt idx="5">
                  <c:v>44991</c:v>
                </c:pt>
                <c:pt idx="6">
                  <c:v>44992</c:v>
                </c:pt>
                <c:pt idx="7">
                  <c:v>44993</c:v>
                </c:pt>
                <c:pt idx="8">
                  <c:v>44994</c:v>
                </c:pt>
                <c:pt idx="9">
                  <c:v>44995</c:v>
                </c:pt>
                <c:pt idx="10">
                  <c:v>44998</c:v>
                </c:pt>
                <c:pt idx="11">
                  <c:v>44999</c:v>
                </c:pt>
                <c:pt idx="12">
                  <c:v>45000</c:v>
                </c:pt>
                <c:pt idx="13">
                  <c:v>45001</c:v>
                </c:pt>
                <c:pt idx="14">
                  <c:v>45002</c:v>
                </c:pt>
                <c:pt idx="15">
                  <c:v>45005</c:v>
                </c:pt>
                <c:pt idx="16">
                  <c:v>45006</c:v>
                </c:pt>
                <c:pt idx="17">
                  <c:v>45007</c:v>
                </c:pt>
                <c:pt idx="18">
                  <c:v>45008</c:v>
                </c:pt>
                <c:pt idx="19">
                  <c:v>45009</c:v>
                </c:pt>
                <c:pt idx="20">
                  <c:v>45012</c:v>
                </c:pt>
                <c:pt idx="21">
                  <c:v>45013</c:v>
                </c:pt>
                <c:pt idx="22">
                  <c:v>45014</c:v>
                </c:pt>
                <c:pt idx="23">
                  <c:v>45015</c:v>
                </c:pt>
                <c:pt idx="24">
                  <c:v>45016</c:v>
                </c:pt>
                <c:pt idx="25">
                  <c:v>45019</c:v>
                </c:pt>
                <c:pt idx="26">
                  <c:v>45020</c:v>
                </c:pt>
                <c:pt idx="27">
                  <c:v>45021</c:v>
                </c:pt>
                <c:pt idx="28">
                  <c:v>45022</c:v>
                </c:pt>
                <c:pt idx="29">
                  <c:v>45026</c:v>
                </c:pt>
                <c:pt idx="30">
                  <c:v>45027</c:v>
                </c:pt>
                <c:pt idx="31">
                  <c:v>45028</c:v>
                </c:pt>
                <c:pt idx="32">
                  <c:v>45029</c:v>
                </c:pt>
                <c:pt idx="33">
                  <c:v>45030</c:v>
                </c:pt>
                <c:pt idx="34">
                  <c:v>45033</c:v>
                </c:pt>
                <c:pt idx="35">
                  <c:v>45034</c:v>
                </c:pt>
                <c:pt idx="36">
                  <c:v>45035</c:v>
                </c:pt>
                <c:pt idx="37">
                  <c:v>45036</c:v>
                </c:pt>
                <c:pt idx="38">
                  <c:v>45037</c:v>
                </c:pt>
                <c:pt idx="39">
                  <c:v>45040</c:v>
                </c:pt>
                <c:pt idx="40">
                  <c:v>45041</c:v>
                </c:pt>
                <c:pt idx="41">
                  <c:v>45042</c:v>
                </c:pt>
                <c:pt idx="42">
                  <c:v>45043</c:v>
                </c:pt>
                <c:pt idx="43">
                  <c:v>45044</c:v>
                </c:pt>
                <c:pt idx="44">
                  <c:v>45047</c:v>
                </c:pt>
                <c:pt idx="45">
                  <c:v>45048</c:v>
                </c:pt>
                <c:pt idx="46">
                  <c:v>45049</c:v>
                </c:pt>
                <c:pt idx="47">
                  <c:v>45050</c:v>
                </c:pt>
                <c:pt idx="48">
                  <c:v>45051</c:v>
                </c:pt>
                <c:pt idx="49">
                  <c:v>45054</c:v>
                </c:pt>
                <c:pt idx="50">
                  <c:v>45055</c:v>
                </c:pt>
                <c:pt idx="51">
                  <c:v>45056</c:v>
                </c:pt>
                <c:pt idx="52">
                  <c:v>45057</c:v>
                </c:pt>
                <c:pt idx="53">
                  <c:v>45058</c:v>
                </c:pt>
                <c:pt idx="54">
                  <c:v>45061</c:v>
                </c:pt>
                <c:pt idx="55">
                  <c:v>45062</c:v>
                </c:pt>
                <c:pt idx="56">
                  <c:v>45063</c:v>
                </c:pt>
                <c:pt idx="57">
                  <c:v>45064</c:v>
                </c:pt>
                <c:pt idx="58">
                  <c:v>45065</c:v>
                </c:pt>
                <c:pt idx="59">
                  <c:v>45068</c:v>
                </c:pt>
                <c:pt idx="60">
                  <c:v>45069</c:v>
                </c:pt>
              </c:numCache>
            </c:numRef>
          </c:cat>
          <c:val>
            <c:numRef>
              <c:f>'Moving Average'!$B$2:$B$62</c:f>
              <c:numCache>
                <c:formatCode>General</c:formatCode>
                <c:ptCount val="61"/>
                <c:pt idx="0">
                  <c:v>42.130001</c:v>
                </c:pt>
                <c:pt idx="1">
                  <c:v>40.860000999999997</c:v>
                </c:pt>
                <c:pt idx="2">
                  <c:v>40.840000000000003</c:v>
                </c:pt>
                <c:pt idx="3">
                  <c:v>40.200001</c:v>
                </c:pt>
                <c:pt idx="4">
                  <c:v>39.060001</c:v>
                </c:pt>
                <c:pt idx="5">
                  <c:v>40.259998000000003</c:v>
                </c:pt>
                <c:pt idx="6">
                  <c:v>39.119999</c:v>
                </c:pt>
                <c:pt idx="7">
                  <c:v>38.200001</c:v>
                </c:pt>
                <c:pt idx="8">
                  <c:v>38.580002</c:v>
                </c:pt>
                <c:pt idx="9">
                  <c:v>37.669998</c:v>
                </c:pt>
                <c:pt idx="10">
                  <c:v>36.169998</c:v>
                </c:pt>
                <c:pt idx="11">
                  <c:v>37.490001999999997</c:v>
                </c:pt>
                <c:pt idx="12">
                  <c:v>36.919998</c:v>
                </c:pt>
                <c:pt idx="13">
                  <c:v>36.520000000000003</c:v>
                </c:pt>
                <c:pt idx="14">
                  <c:v>37.860000999999997</c:v>
                </c:pt>
                <c:pt idx="15">
                  <c:v>37.590000000000003</c:v>
                </c:pt>
                <c:pt idx="16">
                  <c:v>39</c:v>
                </c:pt>
                <c:pt idx="17">
                  <c:v>39.220001000000003</c:v>
                </c:pt>
                <c:pt idx="18">
                  <c:v>38.32</c:v>
                </c:pt>
                <c:pt idx="19">
                  <c:v>37.630001</c:v>
                </c:pt>
                <c:pt idx="20">
                  <c:v>37.790000999999997</c:v>
                </c:pt>
                <c:pt idx="21">
                  <c:v>37.880001</c:v>
                </c:pt>
                <c:pt idx="22">
                  <c:v>38.900002000000001</c:v>
                </c:pt>
                <c:pt idx="23">
                  <c:v>39.470001000000003</c:v>
                </c:pt>
                <c:pt idx="24">
                  <c:v>39.939999</c:v>
                </c:pt>
                <c:pt idx="25">
                  <c:v>40.139999000000003</c:v>
                </c:pt>
                <c:pt idx="26">
                  <c:v>41.240001999999997</c:v>
                </c:pt>
                <c:pt idx="27">
                  <c:v>40.729999999999997</c:v>
                </c:pt>
                <c:pt idx="28">
                  <c:v>40.590000000000003</c:v>
                </c:pt>
                <c:pt idx="29">
                  <c:v>39.900002000000001</c:v>
                </c:pt>
                <c:pt idx="30">
                  <c:v>41.419998</c:v>
                </c:pt>
                <c:pt idx="31">
                  <c:v>41.799999</c:v>
                </c:pt>
                <c:pt idx="32">
                  <c:v>41.959999000000003</c:v>
                </c:pt>
                <c:pt idx="33">
                  <c:v>42.740001999999997</c:v>
                </c:pt>
                <c:pt idx="34">
                  <c:v>42.75</c:v>
                </c:pt>
                <c:pt idx="35">
                  <c:v>44.240001999999997</c:v>
                </c:pt>
                <c:pt idx="36">
                  <c:v>44.470001000000003</c:v>
                </c:pt>
                <c:pt idx="37">
                  <c:v>43.41</c:v>
                </c:pt>
                <c:pt idx="38">
                  <c:v>42.73</c:v>
                </c:pt>
                <c:pt idx="39">
                  <c:v>42.700001</c:v>
                </c:pt>
                <c:pt idx="40">
                  <c:v>42.599997999999999</c:v>
                </c:pt>
                <c:pt idx="41">
                  <c:v>41.75</c:v>
                </c:pt>
                <c:pt idx="42">
                  <c:v>41.830002</c:v>
                </c:pt>
                <c:pt idx="43">
                  <c:v>42.900002000000001</c:v>
                </c:pt>
                <c:pt idx="44">
                  <c:v>43.490001999999997</c:v>
                </c:pt>
                <c:pt idx="45">
                  <c:v>45.009998000000003</c:v>
                </c:pt>
                <c:pt idx="46">
                  <c:v>45.049999</c:v>
                </c:pt>
                <c:pt idx="47">
                  <c:v>45.029998999999997</c:v>
                </c:pt>
                <c:pt idx="48">
                  <c:v>44.740001999999997</c:v>
                </c:pt>
                <c:pt idx="49">
                  <c:v>45.52</c:v>
                </c:pt>
                <c:pt idx="50">
                  <c:v>46.09</c:v>
                </c:pt>
                <c:pt idx="51">
                  <c:v>46.419998</c:v>
                </c:pt>
                <c:pt idx="52">
                  <c:v>45.619999</c:v>
                </c:pt>
                <c:pt idx="53">
                  <c:v>44.720001000000003</c:v>
                </c:pt>
                <c:pt idx="54">
                  <c:v>44.799999</c:v>
                </c:pt>
                <c:pt idx="55">
                  <c:v>44.84</c:v>
                </c:pt>
                <c:pt idx="56">
                  <c:v>45.799999</c:v>
                </c:pt>
                <c:pt idx="57">
                  <c:v>45.77</c:v>
                </c:pt>
                <c:pt idx="58">
                  <c:v>47.360000999999997</c:v>
                </c:pt>
                <c:pt idx="59">
                  <c:v>46.75</c:v>
                </c:pt>
                <c:pt idx="60">
                  <c:v>47.34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1-4CDD-A1F4-EFF7A84F06F0}"/>
            </c:ext>
          </c:extLst>
        </c:ser>
        <c:ser>
          <c:idx val="1"/>
          <c:order val="1"/>
          <c:tx>
            <c:strRef>
              <c:f>'Moving Average'!$C$1</c:f>
              <c:strCache>
                <c:ptCount val="1"/>
                <c:pt idx="0">
                  <c:v>Close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Average'!$A$2:$A$62</c:f>
              <c:numCache>
                <c:formatCode>m/d/yyyy</c:formatCode>
                <c:ptCount val="61"/>
                <c:pt idx="0">
                  <c:v>44984</c:v>
                </c:pt>
                <c:pt idx="1">
                  <c:v>44985</c:v>
                </c:pt>
                <c:pt idx="2">
                  <c:v>44986</c:v>
                </c:pt>
                <c:pt idx="3">
                  <c:v>44987</c:v>
                </c:pt>
                <c:pt idx="4">
                  <c:v>44988</c:v>
                </c:pt>
                <c:pt idx="5">
                  <c:v>44991</c:v>
                </c:pt>
                <c:pt idx="6">
                  <c:v>44992</c:v>
                </c:pt>
                <c:pt idx="7">
                  <c:v>44993</c:v>
                </c:pt>
                <c:pt idx="8">
                  <c:v>44994</c:v>
                </c:pt>
                <c:pt idx="9">
                  <c:v>44995</c:v>
                </c:pt>
                <c:pt idx="10">
                  <c:v>44998</c:v>
                </c:pt>
                <c:pt idx="11">
                  <c:v>44999</c:v>
                </c:pt>
                <c:pt idx="12">
                  <c:v>45000</c:v>
                </c:pt>
                <c:pt idx="13">
                  <c:v>45001</c:v>
                </c:pt>
                <c:pt idx="14">
                  <c:v>45002</c:v>
                </c:pt>
                <c:pt idx="15">
                  <c:v>45005</c:v>
                </c:pt>
                <c:pt idx="16">
                  <c:v>45006</c:v>
                </c:pt>
                <c:pt idx="17">
                  <c:v>45007</c:v>
                </c:pt>
                <c:pt idx="18">
                  <c:v>45008</c:v>
                </c:pt>
                <c:pt idx="19">
                  <c:v>45009</c:v>
                </c:pt>
                <c:pt idx="20">
                  <c:v>45012</c:v>
                </c:pt>
                <c:pt idx="21">
                  <c:v>45013</c:v>
                </c:pt>
                <c:pt idx="22">
                  <c:v>45014</c:v>
                </c:pt>
                <c:pt idx="23">
                  <c:v>45015</c:v>
                </c:pt>
                <c:pt idx="24">
                  <c:v>45016</c:v>
                </c:pt>
                <c:pt idx="25">
                  <c:v>45019</c:v>
                </c:pt>
                <c:pt idx="26">
                  <c:v>45020</c:v>
                </c:pt>
                <c:pt idx="27">
                  <c:v>45021</c:v>
                </c:pt>
                <c:pt idx="28">
                  <c:v>45022</c:v>
                </c:pt>
                <c:pt idx="29">
                  <c:v>45026</c:v>
                </c:pt>
                <c:pt idx="30">
                  <c:v>45027</c:v>
                </c:pt>
                <c:pt idx="31">
                  <c:v>45028</c:v>
                </c:pt>
                <c:pt idx="32">
                  <c:v>45029</c:v>
                </c:pt>
                <c:pt idx="33">
                  <c:v>45030</c:v>
                </c:pt>
                <c:pt idx="34">
                  <c:v>45033</c:v>
                </c:pt>
                <c:pt idx="35">
                  <c:v>45034</c:v>
                </c:pt>
                <c:pt idx="36">
                  <c:v>45035</c:v>
                </c:pt>
                <c:pt idx="37">
                  <c:v>45036</c:v>
                </c:pt>
                <c:pt idx="38">
                  <c:v>45037</c:v>
                </c:pt>
                <c:pt idx="39">
                  <c:v>45040</c:v>
                </c:pt>
                <c:pt idx="40">
                  <c:v>45041</c:v>
                </c:pt>
                <c:pt idx="41">
                  <c:v>45042</c:v>
                </c:pt>
                <c:pt idx="42">
                  <c:v>45043</c:v>
                </c:pt>
                <c:pt idx="43">
                  <c:v>45044</c:v>
                </c:pt>
                <c:pt idx="44">
                  <c:v>45047</c:v>
                </c:pt>
                <c:pt idx="45">
                  <c:v>45048</c:v>
                </c:pt>
                <c:pt idx="46">
                  <c:v>45049</c:v>
                </c:pt>
                <c:pt idx="47">
                  <c:v>45050</c:v>
                </c:pt>
                <c:pt idx="48">
                  <c:v>45051</c:v>
                </c:pt>
                <c:pt idx="49">
                  <c:v>45054</c:v>
                </c:pt>
                <c:pt idx="50">
                  <c:v>45055</c:v>
                </c:pt>
                <c:pt idx="51">
                  <c:v>45056</c:v>
                </c:pt>
                <c:pt idx="52">
                  <c:v>45057</c:v>
                </c:pt>
                <c:pt idx="53">
                  <c:v>45058</c:v>
                </c:pt>
                <c:pt idx="54">
                  <c:v>45061</c:v>
                </c:pt>
                <c:pt idx="55">
                  <c:v>45062</c:v>
                </c:pt>
                <c:pt idx="56">
                  <c:v>45063</c:v>
                </c:pt>
                <c:pt idx="57">
                  <c:v>45064</c:v>
                </c:pt>
                <c:pt idx="58">
                  <c:v>45065</c:v>
                </c:pt>
                <c:pt idx="59">
                  <c:v>45068</c:v>
                </c:pt>
                <c:pt idx="60">
                  <c:v>45069</c:v>
                </c:pt>
              </c:numCache>
            </c:numRef>
          </c:cat>
          <c:val>
            <c:numRef>
              <c:f>'Moving Average'!$C$2:$C$62</c:f>
              <c:numCache>
                <c:formatCode>General</c:formatCode>
                <c:ptCount val="61"/>
                <c:pt idx="0">
                  <c:v>41</c:v>
                </c:pt>
                <c:pt idx="1">
                  <c:v>40.639999000000003</c:v>
                </c:pt>
                <c:pt idx="2">
                  <c:v>40.439999</c:v>
                </c:pt>
                <c:pt idx="3">
                  <c:v>40.169998</c:v>
                </c:pt>
                <c:pt idx="4">
                  <c:v>39.790000999999997</c:v>
                </c:pt>
                <c:pt idx="5">
                  <c:v>39.07</c:v>
                </c:pt>
                <c:pt idx="6">
                  <c:v>38</c:v>
                </c:pt>
                <c:pt idx="7">
                  <c:v>38.770000000000003</c:v>
                </c:pt>
                <c:pt idx="8">
                  <c:v>37.799999</c:v>
                </c:pt>
                <c:pt idx="9">
                  <c:v>36.720001000000003</c:v>
                </c:pt>
                <c:pt idx="10">
                  <c:v>36.57</c:v>
                </c:pt>
                <c:pt idx="11">
                  <c:v>37.549999</c:v>
                </c:pt>
                <c:pt idx="12">
                  <c:v>37.509998000000003</c:v>
                </c:pt>
                <c:pt idx="13">
                  <c:v>38.049999</c:v>
                </c:pt>
                <c:pt idx="14">
                  <c:v>37.220001000000003</c:v>
                </c:pt>
                <c:pt idx="15">
                  <c:v>38.549999</c:v>
                </c:pt>
                <c:pt idx="16">
                  <c:v>39.150002000000001</c:v>
                </c:pt>
                <c:pt idx="17">
                  <c:v>38.080002</c:v>
                </c:pt>
                <c:pt idx="18">
                  <c:v>37.82</c:v>
                </c:pt>
                <c:pt idx="19">
                  <c:v>37.380001</c:v>
                </c:pt>
                <c:pt idx="20">
                  <c:v>37.990001999999997</c:v>
                </c:pt>
                <c:pt idx="21">
                  <c:v>38.310001</c:v>
                </c:pt>
                <c:pt idx="22">
                  <c:v>39.119999</c:v>
                </c:pt>
                <c:pt idx="23">
                  <c:v>39.860000999999997</c:v>
                </c:pt>
                <c:pt idx="24">
                  <c:v>40.209999000000003</c:v>
                </c:pt>
                <c:pt idx="25">
                  <c:v>40.970001000000003</c:v>
                </c:pt>
                <c:pt idx="26">
                  <c:v>40.869999</c:v>
                </c:pt>
                <c:pt idx="27">
                  <c:v>40.799999</c:v>
                </c:pt>
                <c:pt idx="28">
                  <c:v>40.229999999999997</c:v>
                </c:pt>
                <c:pt idx="29">
                  <c:v>41.43</c:v>
                </c:pt>
                <c:pt idx="30">
                  <c:v>41.599997999999999</c:v>
                </c:pt>
                <c:pt idx="31">
                  <c:v>41.869999</c:v>
                </c:pt>
                <c:pt idx="32">
                  <c:v>42.650002000000001</c:v>
                </c:pt>
                <c:pt idx="33">
                  <c:v>43.279998999999997</c:v>
                </c:pt>
                <c:pt idx="34">
                  <c:v>43.93</c:v>
                </c:pt>
                <c:pt idx="35">
                  <c:v>45.5</c:v>
                </c:pt>
                <c:pt idx="36">
                  <c:v>43.830002</c:v>
                </c:pt>
                <c:pt idx="37">
                  <c:v>42.919998</c:v>
                </c:pt>
                <c:pt idx="38">
                  <c:v>43.110000999999997</c:v>
                </c:pt>
                <c:pt idx="39">
                  <c:v>42.68</c:v>
                </c:pt>
                <c:pt idx="40">
                  <c:v>41.709999000000003</c:v>
                </c:pt>
                <c:pt idx="41">
                  <c:v>41.669998</c:v>
                </c:pt>
                <c:pt idx="42">
                  <c:v>42.799999</c:v>
                </c:pt>
                <c:pt idx="43">
                  <c:v>43.490001999999997</c:v>
                </c:pt>
                <c:pt idx="44">
                  <c:v>43.82</c:v>
                </c:pt>
                <c:pt idx="45">
                  <c:v>44.759998000000003</c:v>
                </c:pt>
                <c:pt idx="46">
                  <c:v>45.16</c:v>
                </c:pt>
                <c:pt idx="47">
                  <c:v>44.18</c:v>
                </c:pt>
                <c:pt idx="48">
                  <c:v>45.389999000000003</c:v>
                </c:pt>
                <c:pt idx="49">
                  <c:v>46.02</c:v>
                </c:pt>
                <c:pt idx="50">
                  <c:v>45.98</c:v>
                </c:pt>
                <c:pt idx="51">
                  <c:v>45.830002</c:v>
                </c:pt>
                <c:pt idx="52">
                  <c:v>44.700001</c:v>
                </c:pt>
                <c:pt idx="53">
                  <c:v>44.759998000000003</c:v>
                </c:pt>
                <c:pt idx="54">
                  <c:v>44.93</c:v>
                </c:pt>
                <c:pt idx="55">
                  <c:v>45.380001</c:v>
                </c:pt>
                <c:pt idx="56">
                  <c:v>45.849997999999999</c:v>
                </c:pt>
                <c:pt idx="57">
                  <c:v>47.119999</c:v>
                </c:pt>
                <c:pt idx="58">
                  <c:v>47.75</c:v>
                </c:pt>
                <c:pt idx="59">
                  <c:v>47.540000999999997</c:v>
                </c:pt>
                <c:pt idx="60">
                  <c:v>46.349997999999999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1-4CDD-A1F4-EFF7A84F06F0}"/>
            </c:ext>
          </c:extLst>
        </c:ser>
        <c:ser>
          <c:idx val="2"/>
          <c:order val="2"/>
          <c:tx>
            <c:strRef>
              <c:f>'Moving Average'!$D$1</c:f>
              <c:strCache>
                <c:ptCount val="1"/>
                <c:pt idx="0">
                  <c:v>7 Day Average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Average'!$A$2:$A$62</c:f>
              <c:numCache>
                <c:formatCode>m/d/yyyy</c:formatCode>
                <c:ptCount val="61"/>
                <c:pt idx="0">
                  <c:v>44984</c:v>
                </c:pt>
                <c:pt idx="1">
                  <c:v>44985</c:v>
                </c:pt>
                <c:pt idx="2">
                  <c:v>44986</c:v>
                </c:pt>
                <c:pt idx="3">
                  <c:v>44987</c:v>
                </c:pt>
                <c:pt idx="4">
                  <c:v>44988</c:v>
                </c:pt>
                <c:pt idx="5">
                  <c:v>44991</c:v>
                </c:pt>
                <c:pt idx="6">
                  <c:v>44992</c:v>
                </c:pt>
                <c:pt idx="7">
                  <c:v>44993</c:v>
                </c:pt>
                <c:pt idx="8">
                  <c:v>44994</c:v>
                </c:pt>
                <c:pt idx="9">
                  <c:v>44995</c:v>
                </c:pt>
                <c:pt idx="10">
                  <c:v>44998</c:v>
                </c:pt>
                <c:pt idx="11">
                  <c:v>44999</c:v>
                </c:pt>
                <c:pt idx="12">
                  <c:v>45000</c:v>
                </c:pt>
                <c:pt idx="13">
                  <c:v>45001</c:v>
                </c:pt>
                <c:pt idx="14">
                  <c:v>45002</c:v>
                </c:pt>
                <c:pt idx="15">
                  <c:v>45005</c:v>
                </c:pt>
                <c:pt idx="16">
                  <c:v>45006</c:v>
                </c:pt>
                <c:pt idx="17">
                  <c:v>45007</c:v>
                </c:pt>
                <c:pt idx="18">
                  <c:v>45008</c:v>
                </c:pt>
                <c:pt idx="19">
                  <c:v>45009</c:v>
                </c:pt>
                <c:pt idx="20">
                  <c:v>45012</c:v>
                </c:pt>
                <c:pt idx="21">
                  <c:v>45013</c:v>
                </c:pt>
                <c:pt idx="22">
                  <c:v>45014</c:v>
                </c:pt>
                <c:pt idx="23">
                  <c:v>45015</c:v>
                </c:pt>
                <c:pt idx="24">
                  <c:v>45016</c:v>
                </c:pt>
                <c:pt idx="25">
                  <c:v>45019</c:v>
                </c:pt>
                <c:pt idx="26">
                  <c:v>45020</c:v>
                </c:pt>
                <c:pt idx="27">
                  <c:v>45021</c:v>
                </c:pt>
                <c:pt idx="28">
                  <c:v>45022</c:v>
                </c:pt>
                <c:pt idx="29">
                  <c:v>45026</c:v>
                </c:pt>
                <c:pt idx="30">
                  <c:v>45027</c:v>
                </c:pt>
                <c:pt idx="31">
                  <c:v>45028</c:v>
                </c:pt>
                <c:pt idx="32">
                  <c:v>45029</c:v>
                </c:pt>
                <c:pt idx="33">
                  <c:v>45030</c:v>
                </c:pt>
                <c:pt idx="34">
                  <c:v>45033</c:v>
                </c:pt>
                <c:pt idx="35">
                  <c:v>45034</c:v>
                </c:pt>
                <c:pt idx="36">
                  <c:v>45035</c:v>
                </c:pt>
                <c:pt idx="37">
                  <c:v>45036</c:v>
                </c:pt>
                <c:pt idx="38">
                  <c:v>45037</c:v>
                </c:pt>
                <c:pt idx="39">
                  <c:v>45040</c:v>
                </c:pt>
                <c:pt idx="40">
                  <c:v>45041</c:v>
                </c:pt>
                <c:pt idx="41">
                  <c:v>45042</c:v>
                </c:pt>
                <c:pt idx="42">
                  <c:v>45043</c:v>
                </c:pt>
                <c:pt idx="43">
                  <c:v>45044</c:v>
                </c:pt>
                <c:pt idx="44">
                  <c:v>45047</c:v>
                </c:pt>
                <c:pt idx="45">
                  <c:v>45048</c:v>
                </c:pt>
                <c:pt idx="46">
                  <c:v>45049</c:v>
                </c:pt>
                <c:pt idx="47">
                  <c:v>45050</c:v>
                </c:pt>
                <c:pt idx="48">
                  <c:v>45051</c:v>
                </c:pt>
                <c:pt idx="49">
                  <c:v>45054</c:v>
                </c:pt>
                <c:pt idx="50">
                  <c:v>45055</c:v>
                </c:pt>
                <c:pt idx="51">
                  <c:v>45056</c:v>
                </c:pt>
                <c:pt idx="52">
                  <c:v>45057</c:v>
                </c:pt>
                <c:pt idx="53">
                  <c:v>45058</c:v>
                </c:pt>
                <c:pt idx="54">
                  <c:v>45061</c:v>
                </c:pt>
                <c:pt idx="55">
                  <c:v>45062</c:v>
                </c:pt>
                <c:pt idx="56">
                  <c:v>45063</c:v>
                </c:pt>
                <c:pt idx="57">
                  <c:v>45064</c:v>
                </c:pt>
                <c:pt idx="58">
                  <c:v>45065</c:v>
                </c:pt>
                <c:pt idx="59">
                  <c:v>45068</c:v>
                </c:pt>
                <c:pt idx="60">
                  <c:v>45069</c:v>
                </c:pt>
              </c:numCache>
            </c:numRef>
          </c:cat>
          <c:val>
            <c:numRef>
              <c:f>'Moving Average'!$D$2:$D$62</c:f>
              <c:numCache>
                <c:formatCode>General</c:formatCode>
                <c:ptCount val="61"/>
                <c:pt idx="6" formatCode="0.00">
                  <c:v>39.5</c:v>
                </c:pt>
                <c:pt idx="7" formatCode="0.00">
                  <c:v>39.7049995</c:v>
                </c:pt>
                <c:pt idx="8" formatCode="0.00">
                  <c:v>39.119999</c:v>
                </c:pt>
                <c:pt idx="9" formatCode="0.00">
                  <c:v>38.444999500000002</c:v>
                </c:pt>
                <c:pt idx="10" formatCode="0.00">
                  <c:v>38.180000499999998</c:v>
                </c:pt>
                <c:pt idx="11" formatCode="0.00">
                  <c:v>38.309999500000004</c:v>
                </c:pt>
                <c:pt idx="12" formatCode="0.00">
                  <c:v>37.754998999999998</c:v>
                </c:pt>
                <c:pt idx="13" formatCode="0.00">
                  <c:v>38.409999499999998</c:v>
                </c:pt>
                <c:pt idx="14" formatCode="0.00">
                  <c:v>37.510000000000005</c:v>
                </c:pt>
                <c:pt idx="15" formatCode="0.00">
                  <c:v>37.635000000000005</c:v>
                </c:pt>
                <c:pt idx="16" formatCode="0.00">
                  <c:v>37.860000999999997</c:v>
                </c:pt>
                <c:pt idx="17" formatCode="0.00">
                  <c:v>37.815000499999996</c:v>
                </c:pt>
                <c:pt idx="18" formatCode="0.00">
                  <c:v>37.664999000000002</c:v>
                </c:pt>
                <c:pt idx="19" formatCode="0.00">
                  <c:v>37.715000000000003</c:v>
                </c:pt>
                <c:pt idx="20" formatCode="0.00">
                  <c:v>37.6050015</c:v>
                </c:pt>
                <c:pt idx="21" formatCode="0.00">
                  <c:v>38.43</c:v>
                </c:pt>
                <c:pt idx="22" formatCode="0.00">
                  <c:v>39.135000500000004</c:v>
                </c:pt>
                <c:pt idx="23" formatCode="0.00">
                  <c:v>38.970001499999995</c:v>
                </c:pt>
                <c:pt idx="24" formatCode="0.00">
                  <c:v>39.014999500000002</c:v>
                </c:pt>
                <c:pt idx="25" formatCode="0.00">
                  <c:v>39.175001000000002</c:v>
                </c:pt>
                <c:pt idx="26" formatCode="0.00">
                  <c:v>39.430000499999998</c:v>
                </c:pt>
                <c:pt idx="27" formatCode="0.00">
                  <c:v>39.555</c:v>
                </c:pt>
                <c:pt idx="28" formatCode="0.00">
                  <c:v>39.674999499999998</c:v>
                </c:pt>
                <c:pt idx="29" formatCode="0.00">
                  <c:v>40.645000499999995</c:v>
                </c:pt>
                <c:pt idx="30" formatCode="0.00">
                  <c:v>40.904998500000005</c:v>
                </c:pt>
                <c:pt idx="31" formatCode="0.00">
                  <c:v>41.42</c:v>
                </c:pt>
                <c:pt idx="32" formatCode="0.00">
                  <c:v>41.760000500000004</c:v>
                </c:pt>
                <c:pt idx="33" formatCode="0.00">
                  <c:v>42.039998999999995</c:v>
                </c:pt>
                <c:pt idx="34" formatCode="0.00">
                  <c:v>42.08</c:v>
                </c:pt>
                <c:pt idx="35" formatCode="0.00">
                  <c:v>43.465000000000003</c:v>
                </c:pt>
                <c:pt idx="36" formatCode="0.00">
                  <c:v>42.715000000000003</c:v>
                </c:pt>
                <c:pt idx="37" formatCode="0.00">
                  <c:v>42.3949985</c:v>
                </c:pt>
                <c:pt idx="38" formatCode="0.00">
                  <c:v>42.880001499999999</c:v>
                </c:pt>
                <c:pt idx="39" formatCode="0.00">
                  <c:v>42.979999499999998</c:v>
                </c:pt>
                <c:pt idx="40" formatCode="0.00">
                  <c:v>42.819999500000002</c:v>
                </c:pt>
                <c:pt idx="41" formatCode="0.00">
                  <c:v>43.584998999999996</c:v>
                </c:pt>
                <c:pt idx="42" formatCode="0.00">
                  <c:v>43.315000499999996</c:v>
                </c:pt>
                <c:pt idx="43" formatCode="0.00">
                  <c:v>43.204999999999998</c:v>
                </c:pt>
                <c:pt idx="44" formatCode="0.00">
                  <c:v>43.465000500000002</c:v>
                </c:pt>
                <c:pt idx="45" formatCode="0.00">
                  <c:v>43.719999000000001</c:v>
                </c:pt>
                <c:pt idx="46" formatCode="0.00">
                  <c:v>43.434999500000004</c:v>
                </c:pt>
                <c:pt idx="47" formatCode="0.00">
                  <c:v>42.924999</c:v>
                </c:pt>
                <c:pt idx="48" formatCode="0.00">
                  <c:v>44.094999000000001</c:v>
                </c:pt>
                <c:pt idx="49" formatCode="0.00">
                  <c:v>44.755001</c:v>
                </c:pt>
                <c:pt idx="50" formatCode="0.00">
                  <c:v>44.9</c:v>
                </c:pt>
                <c:pt idx="51" formatCode="0.00">
                  <c:v>45.295000000000002</c:v>
                </c:pt>
                <c:pt idx="52" formatCode="0.00">
                  <c:v>44.930000499999998</c:v>
                </c:pt>
                <c:pt idx="53" formatCode="0.00">
                  <c:v>44.469999000000001</c:v>
                </c:pt>
                <c:pt idx="54" formatCode="0.00">
                  <c:v>45.159999499999998</c:v>
                </c:pt>
                <c:pt idx="55" formatCode="0.00">
                  <c:v>45.700000500000002</c:v>
                </c:pt>
                <c:pt idx="56" formatCode="0.00">
                  <c:v>45.914998999999995</c:v>
                </c:pt>
                <c:pt idx="57" formatCode="0.00">
                  <c:v>46.4750005</c:v>
                </c:pt>
                <c:pt idx="58" formatCode="0.00">
                  <c:v>46.2250005</c:v>
                </c:pt>
                <c:pt idx="59" formatCode="0.00">
                  <c:v>46.1499995</c:v>
                </c:pt>
                <c:pt idx="60" formatCode="0.00">
                  <c:v>45.639999000000003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31-4CDD-A1F4-EFF7A84F06F0}"/>
            </c:ext>
          </c:extLst>
        </c:ser>
        <c:ser>
          <c:idx val="3"/>
          <c:order val="3"/>
          <c:tx>
            <c:strRef>
              <c:f>'Moving Average'!$E$1</c:f>
              <c:strCache>
                <c:ptCount val="1"/>
                <c:pt idx="0">
                  <c:v>14 Day Average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Average'!$A$2:$A$62</c:f>
              <c:numCache>
                <c:formatCode>m/d/yyyy</c:formatCode>
                <c:ptCount val="61"/>
                <c:pt idx="0">
                  <c:v>44984</c:v>
                </c:pt>
                <c:pt idx="1">
                  <c:v>44985</c:v>
                </c:pt>
                <c:pt idx="2">
                  <c:v>44986</c:v>
                </c:pt>
                <c:pt idx="3">
                  <c:v>44987</c:v>
                </c:pt>
                <c:pt idx="4">
                  <c:v>44988</c:v>
                </c:pt>
                <c:pt idx="5">
                  <c:v>44991</c:v>
                </c:pt>
                <c:pt idx="6">
                  <c:v>44992</c:v>
                </c:pt>
                <c:pt idx="7">
                  <c:v>44993</c:v>
                </c:pt>
                <c:pt idx="8">
                  <c:v>44994</c:v>
                </c:pt>
                <c:pt idx="9">
                  <c:v>44995</c:v>
                </c:pt>
                <c:pt idx="10">
                  <c:v>44998</c:v>
                </c:pt>
                <c:pt idx="11">
                  <c:v>44999</c:v>
                </c:pt>
                <c:pt idx="12">
                  <c:v>45000</c:v>
                </c:pt>
                <c:pt idx="13">
                  <c:v>45001</c:v>
                </c:pt>
                <c:pt idx="14">
                  <c:v>45002</c:v>
                </c:pt>
                <c:pt idx="15">
                  <c:v>45005</c:v>
                </c:pt>
                <c:pt idx="16">
                  <c:v>45006</c:v>
                </c:pt>
                <c:pt idx="17">
                  <c:v>45007</c:v>
                </c:pt>
                <c:pt idx="18">
                  <c:v>45008</c:v>
                </c:pt>
                <c:pt idx="19">
                  <c:v>45009</c:v>
                </c:pt>
                <c:pt idx="20">
                  <c:v>45012</c:v>
                </c:pt>
                <c:pt idx="21">
                  <c:v>45013</c:v>
                </c:pt>
                <c:pt idx="22">
                  <c:v>45014</c:v>
                </c:pt>
                <c:pt idx="23">
                  <c:v>45015</c:v>
                </c:pt>
                <c:pt idx="24">
                  <c:v>45016</c:v>
                </c:pt>
                <c:pt idx="25">
                  <c:v>45019</c:v>
                </c:pt>
                <c:pt idx="26">
                  <c:v>45020</c:v>
                </c:pt>
                <c:pt idx="27">
                  <c:v>45021</c:v>
                </c:pt>
                <c:pt idx="28">
                  <c:v>45022</c:v>
                </c:pt>
                <c:pt idx="29">
                  <c:v>45026</c:v>
                </c:pt>
                <c:pt idx="30">
                  <c:v>45027</c:v>
                </c:pt>
                <c:pt idx="31">
                  <c:v>45028</c:v>
                </c:pt>
                <c:pt idx="32">
                  <c:v>45029</c:v>
                </c:pt>
                <c:pt idx="33">
                  <c:v>45030</c:v>
                </c:pt>
                <c:pt idx="34">
                  <c:v>45033</c:v>
                </c:pt>
                <c:pt idx="35">
                  <c:v>45034</c:v>
                </c:pt>
                <c:pt idx="36">
                  <c:v>45035</c:v>
                </c:pt>
                <c:pt idx="37">
                  <c:v>45036</c:v>
                </c:pt>
                <c:pt idx="38">
                  <c:v>45037</c:v>
                </c:pt>
                <c:pt idx="39">
                  <c:v>45040</c:v>
                </c:pt>
                <c:pt idx="40">
                  <c:v>45041</c:v>
                </c:pt>
                <c:pt idx="41">
                  <c:v>45042</c:v>
                </c:pt>
                <c:pt idx="42">
                  <c:v>45043</c:v>
                </c:pt>
                <c:pt idx="43">
                  <c:v>45044</c:v>
                </c:pt>
                <c:pt idx="44">
                  <c:v>45047</c:v>
                </c:pt>
                <c:pt idx="45">
                  <c:v>45048</c:v>
                </c:pt>
                <c:pt idx="46">
                  <c:v>45049</c:v>
                </c:pt>
                <c:pt idx="47">
                  <c:v>45050</c:v>
                </c:pt>
                <c:pt idx="48">
                  <c:v>45051</c:v>
                </c:pt>
                <c:pt idx="49">
                  <c:v>45054</c:v>
                </c:pt>
                <c:pt idx="50">
                  <c:v>45055</c:v>
                </c:pt>
                <c:pt idx="51">
                  <c:v>45056</c:v>
                </c:pt>
                <c:pt idx="52">
                  <c:v>45057</c:v>
                </c:pt>
                <c:pt idx="53">
                  <c:v>45058</c:v>
                </c:pt>
                <c:pt idx="54">
                  <c:v>45061</c:v>
                </c:pt>
                <c:pt idx="55">
                  <c:v>45062</c:v>
                </c:pt>
                <c:pt idx="56">
                  <c:v>45063</c:v>
                </c:pt>
                <c:pt idx="57">
                  <c:v>45064</c:v>
                </c:pt>
                <c:pt idx="58">
                  <c:v>45065</c:v>
                </c:pt>
                <c:pt idx="59">
                  <c:v>45068</c:v>
                </c:pt>
                <c:pt idx="60">
                  <c:v>45069</c:v>
                </c:pt>
              </c:numCache>
            </c:numRef>
          </c:cat>
          <c:val>
            <c:numRef>
              <c:f>'Moving Average'!$E$2:$E$62</c:f>
              <c:numCache>
                <c:formatCode>General</c:formatCode>
                <c:ptCount val="61"/>
                <c:pt idx="13" formatCode="0.00">
                  <c:v>39.5249995</c:v>
                </c:pt>
                <c:pt idx="14" formatCode="0.00">
                  <c:v>38.930000000000007</c:v>
                </c:pt>
                <c:pt idx="15" formatCode="0.00">
                  <c:v>39.494999</c:v>
                </c:pt>
                <c:pt idx="16" formatCode="0.00">
                  <c:v>39.659999999999997</c:v>
                </c:pt>
                <c:pt idx="17" formatCode="0.00">
                  <c:v>38.935001499999998</c:v>
                </c:pt>
                <c:pt idx="18" formatCode="0.00">
                  <c:v>38.445</c:v>
                </c:pt>
                <c:pt idx="19" formatCode="0.00">
                  <c:v>37.690000499999996</c:v>
                </c:pt>
                <c:pt idx="20" formatCode="0.00">
                  <c:v>38.380001</c:v>
                </c:pt>
                <c:pt idx="21" formatCode="0.00">
                  <c:v>38.055</c:v>
                </c:pt>
                <c:pt idx="22" formatCode="0.00">
                  <c:v>37.92</c:v>
                </c:pt>
                <c:pt idx="23" formatCode="0.00">
                  <c:v>38.215000500000002</c:v>
                </c:pt>
                <c:pt idx="24" formatCode="0.00">
                  <c:v>38.879998999999998</c:v>
                </c:pt>
                <c:pt idx="25" formatCode="0.00">
                  <c:v>39.239999500000003</c:v>
                </c:pt>
                <c:pt idx="26" formatCode="0.00">
                  <c:v>39.459998999999996</c:v>
                </c:pt>
                <c:pt idx="27" formatCode="0.00">
                  <c:v>39.010000000000005</c:v>
                </c:pt>
                <c:pt idx="28" formatCode="0.00">
                  <c:v>39.389999500000002</c:v>
                </c:pt>
                <c:pt idx="29" formatCode="0.00">
                  <c:v>40.290001000000004</c:v>
                </c:pt>
                <c:pt idx="30" formatCode="0.00">
                  <c:v>39.840000000000003</c:v>
                </c:pt>
                <c:pt idx="31" formatCode="0.00">
                  <c:v>39.8449995</c:v>
                </c:pt>
                <c:pt idx="32" formatCode="0.00">
                  <c:v>40.015001499999997</c:v>
                </c:pt>
                <c:pt idx="33" formatCode="0.00">
                  <c:v>40.635000499999997</c:v>
                </c:pt>
                <c:pt idx="34" formatCode="0.00">
                  <c:v>41.120000500000003</c:v>
                </c:pt>
                <c:pt idx="35" formatCode="0.00">
                  <c:v>42.309999500000004</c:v>
                </c:pt>
                <c:pt idx="36" formatCode="0.00">
                  <c:v>41.845001499999995</c:v>
                </c:pt>
                <c:pt idx="37" formatCode="0.00">
                  <c:v>41.564998500000002</c:v>
                </c:pt>
                <c:pt idx="38" formatCode="0.00">
                  <c:v>42.040001000000004</c:v>
                </c:pt>
                <c:pt idx="39" formatCode="0.00">
                  <c:v>41.7749995</c:v>
                </c:pt>
                <c:pt idx="40" formatCode="0.00">
                  <c:v>41.254998999999998</c:v>
                </c:pt>
                <c:pt idx="41" formatCode="0.00">
                  <c:v>40.949998999999998</c:v>
                </c:pt>
                <c:pt idx="42" formatCode="0.00">
                  <c:v>42.114999499999996</c:v>
                </c:pt>
                <c:pt idx="43" formatCode="0.00">
                  <c:v>42.545000000000002</c:v>
                </c:pt>
                <c:pt idx="44" formatCode="0.00">
                  <c:v>42.8449995</c:v>
                </c:pt>
                <c:pt idx="45" formatCode="0.00">
                  <c:v>43.704999999999998</c:v>
                </c:pt>
                <c:pt idx="46" formatCode="0.00">
                  <c:v>44.2199995</c:v>
                </c:pt>
                <c:pt idx="47" formatCode="0.00">
                  <c:v>44.055</c:v>
                </c:pt>
                <c:pt idx="48" formatCode="0.00">
                  <c:v>45.444999500000002</c:v>
                </c:pt>
                <c:pt idx="49" formatCode="0.00">
                  <c:v>44.925001000000002</c:v>
                </c:pt>
                <c:pt idx="50" formatCode="0.00">
                  <c:v>44.449998999999998</c:v>
                </c:pt>
                <c:pt idx="51" formatCode="0.00">
                  <c:v>44.470001499999995</c:v>
                </c:pt>
                <c:pt idx="52" formatCode="0.00">
                  <c:v>43.690000499999996</c:v>
                </c:pt>
                <c:pt idx="53" formatCode="0.00">
                  <c:v>43.234998500000003</c:v>
                </c:pt>
                <c:pt idx="54" formatCode="0.00">
                  <c:v>43.299999</c:v>
                </c:pt>
                <c:pt idx="55" formatCode="0.00">
                  <c:v>44.09</c:v>
                </c:pt>
                <c:pt idx="56" formatCode="0.00">
                  <c:v>44.67</c:v>
                </c:pt>
                <c:pt idx="57" formatCode="0.00">
                  <c:v>45.4699995</c:v>
                </c:pt>
                <c:pt idx="58" formatCode="0.00">
                  <c:v>46.254998999999998</c:v>
                </c:pt>
                <c:pt idx="59" formatCode="0.00">
                  <c:v>46.350000499999993</c:v>
                </c:pt>
                <c:pt idx="60" formatCode="0.00">
                  <c:v>45.264999000000003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31-4CDD-A1F4-EFF7A84F06F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674720"/>
        <c:axId val="334675200"/>
      </c:lineChart>
      <c:dateAx>
        <c:axId val="334674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75200"/>
        <c:crosses val="autoZero"/>
        <c:auto val="1"/>
        <c:lblOffset val="100"/>
        <c:baseTimeUnit val="days"/>
      </c:dateAx>
      <c:valAx>
        <c:axId val="3346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7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55000">
          <a:srgbClr val="8DA9DB"/>
        </a:gs>
        <a:gs pos="0">
          <a:schemeClr val="accent1">
            <a:lumMod val="0"/>
            <a:lumOff val="100000"/>
          </a:schemeClr>
        </a:gs>
        <a:gs pos="35000">
          <a:schemeClr val="accent1">
            <a:lumMod val="0"/>
            <a:lumOff val="100000"/>
          </a:schemeClr>
        </a:gs>
        <a:gs pos="100000">
          <a:schemeClr val="accent1">
            <a:lumMod val="100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511968</xdr:colOff>
      <xdr:row>6</xdr:row>
      <xdr:rowOff>21431</xdr:rowOff>
    </xdr:from>
    <xdr:to>
      <xdr:col>14</xdr:col>
      <xdr:colOff>550068</xdr:colOff>
      <xdr:row>21</xdr:row>
      <xdr:rowOff>50006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43F369-CB35-674E-2B98-80A22D407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235545</xdr:colOff>
      <xdr:row>1</xdr:row>
      <xdr:rowOff>107354</xdr:rowOff>
    </xdr:from>
    <xdr:to>
      <xdr:col>20</xdr:col>
      <xdr:colOff>37902</xdr:colOff>
      <xdr:row>29</xdr:row>
      <xdr:rowOff>121641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AFC0CE-103D-0747-CF8A-E2C7D4A84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3662C4A-D46B-4D49-83DD-890C708924C2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Date" tableColumnId="1"/>
      <queryTableField id="2" name="Open" tableColumnId="2"/>
      <queryTableField id="3" name="Close" tableColumnId="3"/>
      <queryTableField id="4" dataBound="0" tableColumnId="4"/>
      <queryTableField id="5" dataBound="0" tableColumnId="5"/>
    </queryTableFields>
  </queryTableRefresh>
</queryTable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83772B-8E73-466F-9520-25A4C633D9C7}" name="Table2" displayName="Table2" ref="A1:E34" totalsRowShown="0" headerRowDxfId="18">
  <autoFilter ref="A1:E34" xr:uid="{CC83772B-8E73-466F-9520-25A4C633D9C7}"/>
  <tableColumns count="5">
    <tableColumn id="1" xr3:uid="{97D75816-9A59-49E8-BC14-04FB0205CD67}" name="Breakdown"/>
    <tableColumn id="2" xr3:uid="{A60D3279-395B-4F28-ACA6-FD84DA255473}" name="TTM" dataDxfId="17"/>
    <tableColumn id="3" xr3:uid="{93F05A28-A03A-44C8-B13D-D6A271B3B0E3}" name="1/30/2023" dataDxfId="16"/>
    <tableColumn id="4" xr3:uid="{98D182DD-FAC4-489E-A616-78CAC6BC0409}" name="1/30/2022" dataDxfId="15"/>
    <tableColumn id="5" xr3:uid="{CA3E0541-DF7E-45ED-950A-9B092B5C05C4}" name="1/30/2021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ECF5658-E871-4669-A83D-EA1ECFE8A10F}" name="Table5" displayName="Table5" ref="A1:D90" totalsRowShown="0" headerRowDxfId="13">
  <autoFilter ref="A1:D90" xr:uid="{6ECF5658-E871-4669-A83D-EA1ECFE8A10F}"/>
  <tableColumns count="4">
    <tableColumn id="1" xr3:uid="{EEA416D7-9837-4ED7-94AD-CECB2C7F9A8F}" name="Breakdown"/>
    <tableColumn id="2" xr3:uid="{B1FBBA33-DF72-4BC5-A9C9-33165B83C7F2}" name="1/30/2023" dataDxfId="12"/>
    <tableColumn id="3" xr3:uid="{8459BD07-E812-4A3E-BAD0-0D088820168D}" name="1/30/2022" dataDxfId="11"/>
    <tableColumn id="4" xr3:uid="{3DEE1C40-6B8E-47EC-A3AB-DEBE706013DA}" name="1/30/2021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DA70A2-04BD-42E4-8A0D-D318A515CC0C}" name="Table3" displayName="Table3" ref="A1:E56" totalsRowShown="0" headerRowDxfId="9">
  <autoFilter ref="A1:E56" xr:uid="{7EDA70A2-04BD-42E4-8A0D-D318A515CC0C}"/>
  <tableColumns count="5">
    <tableColumn id="1" xr3:uid="{6CA9EF1B-5983-4AD8-8D58-28CF1F47DE93}" name="Breakdown"/>
    <tableColumn id="2" xr3:uid="{769F211E-9102-4C41-8BEC-EC426FCE2831}" name="TTM" dataDxfId="8"/>
    <tableColumn id="3" xr3:uid="{D1E19C22-AD22-4F24-9334-EDB897EB5757}" name="1/30/2023" dataDxfId="7"/>
    <tableColumn id="4" xr3:uid="{8F47AE1D-73B9-4052-B06F-BE0FCFE4FF22}" name="1/30/2022" dataDxfId="6"/>
    <tableColumn id="5" xr3:uid="{F93C8D2D-E363-4B79-844E-CCBF72F650A4}" name="1/30/2021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C6A8F5-4E2A-4EF1-8A94-22D0E44CA2FC}" name="Table4" displayName="Table4" ref="A1:D21" totalsRowShown="0">
  <autoFilter ref="A1:D21" xr:uid="{BEC6A8F5-4E2A-4EF1-8A94-22D0E44CA2FC}"/>
  <tableColumns count="4">
    <tableColumn id="1" xr3:uid="{DFAD4B85-3A2C-4624-BE45-80331D9A057A}" name="XYZ CORP"/>
    <tableColumn id="2" xr3:uid="{71114A9F-9316-4C72-97DB-966F45BBFEC3}" name="FY 2023" dataDxfId="4">
      <calculatedColumnFormula>Table5[[#This Row],[1/30/2023]]/'Balance Sheet'!B40</calculatedColumnFormula>
    </tableColumn>
    <tableColumn id="3" xr3:uid="{86592D24-7E29-4265-91C8-735CF73019D2}" name="FY 2022 "/>
    <tableColumn id="4" xr3:uid="{8924BDF4-5312-4693-820A-77EB18AFF259}" name="ANALYSIS" dataDxfId="3">
      <calculatedColumnFormula>IF(Table4[[#This Row],[FY 2023]]&gt;Table4[[#This Row],[FY 2022 ]],"Excellent","Poor")</calculatedColumnFormula>
    </tableColumn>
  </tableColumns>
  <tableStyleInfo name="TableStyleMedium2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22FD78C-E4B2-4A6C-8C64-B0CCACEBDCCA}" name="Table9" displayName="Table9" ref="A4:D6" totalsRowShown="0">
  <autoFilter ref="A4:D6" xr:uid="{522FD78C-E4B2-4A6C-8C64-B0CCACEBDCCA}"/>
  <tableColumns count="4">
    <tableColumn id="1" xr3:uid="{A34692A0-ED09-47A0-A8A8-537E53B6DED1}" name="Column1"/>
    <tableColumn id="2" xr3:uid="{04AB2BD0-E9F6-4F74-A331-3E0E276C060A}" name="FY 2023"/>
    <tableColumn id="3" xr3:uid="{01479F9A-0067-46B2-ABA0-F732E486C560}" name="FY 2022"/>
    <tableColumn id="4" xr3:uid="{192DA1E7-F24B-4953-BCB1-ABBA74E74B9C}" name="FY 2021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1D17DA7-1224-401B-98E3-29FB83AAB505}" name="Table10" displayName="Table10" ref="A10:D12" totalsRowShown="0">
  <autoFilter ref="A10:D12" xr:uid="{C1D17DA7-1224-401B-98E3-29FB83AAB505}"/>
  <tableColumns count="4">
    <tableColumn id="1" xr3:uid="{B0D4EE97-9B00-43D0-AB7D-1D8F4BFB8A16}" name="Column1"/>
    <tableColumn id="2" xr3:uid="{1353452D-73B5-4278-9B70-5E8A32090F4B}" name="FY 2023" dataDxfId="2" dataCellStyle="Percent">
      <calculatedColumnFormula>B5/D5</calculatedColumnFormula>
    </tableColumn>
    <tableColumn id="3" xr3:uid="{3BDF73DA-8281-48E5-9426-BE19BB441B34}" name="FY 2022" dataDxfId="1" dataCellStyle="Percent">
      <calculatedColumnFormula>C5/D5</calculatedColumnFormula>
    </tableColumn>
    <tableColumn id="4" xr3:uid="{1A63A6B9-1E01-4178-A9E7-4A3B0D47DA0B}" name="FY 2021" dataCellStyle="Percent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D0BBC8-217C-49D8-9657-31E116729A00}" name="Table_DELL" displayName="Table_DELL" ref="A1:E62" tableType="queryTable" totalsRowShown="0">
  <autoFilter ref="A1:E62" xr:uid="{97D0BBC8-217C-49D8-9657-31E116729A00}"/>
  <tableColumns count="5">
    <tableColumn id="1" xr3:uid="{A841EB93-3FBC-4F5A-A183-BB36A9B288F1}" uniqueName="1" name="Date" queryTableFieldId="1" dataDxfId="0"/>
    <tableColumn id="2" xr3:uid="{5B239D93-F5BE-44C0-9D8B-8BDDCC408F88}" uniqueName="2" name="Open" queryTableFieldId="2"/>
    <tableColumn id="3" xr3:uid="{B2230969-FEF2-4D7E-80F2-D578A999573E}" uniqueName="3" name="Close" queryTableFieldId="3"/>
    <tableColumn id="4" xr3:uid="{11FEFDD1-7773-4F0E-9CB3-00791D39C2AA}" uniqueName="4" name="7 Day Average" queryTableFieldId="4"/>
    <tableColumn id="5" xr3:uid="{E0B79F4E-F227-449D-887F-61205E9E5F2B}" uniqueName="5" name="14 Day Averag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142DD-AC16-4120-B60F-11334FAF8A9C}">
  <dimension ref="A1:F34"/>
  <sheetViews>
    <sheetView topLeftCell="A9" workbookViewId="0">
      <selection activeCell="C4" sqref="C4:E4"/>
    </sheetView>
  </sheetViews>
  <sheetFormatPr defaultRowHeight="14.25" x14ac:dyDescent="0.45"/>
  <cols>
    <col min="1" max="1" width="49.19921875" bestFit="1" customWidth="1"/>
    <col min="2" max="2" width="12.19921875" style="5" bestFit="1" customWidth="1"/>
    <col min="3" max="3" width="35.6640625" style="5" customWidth="1"/>
    <col min="4" max="5" width="13.73046875" style="5" bestFit="1" customWidth="1"/>
    <col min="6" max="6" width="11.19921875" style="5" customWidth="1"/>
    <col min="7" max="7" width="11.19921875" customWidth="1"/>
  </cols>
  <sheetData>
    <row r="1" spans="1:5" x14ac:dyDescent="0.45">
      <c r="A1" s="2" t="s">
        <v>38</v>
      </c>
      <c r="B1" s="6" t="s">
        <v>34</v>
      </c>
      <c r="C1" s="8" t="s">
        <v>35</v>
      </c>
      <c r="D1" s="7" t="s">
        <v>36</v>
      </c>
      <c r="E1" s="7" t="s">
        <v>37</v>
      </c>
    </row>
    <row r="2" spans="1:5" x14ac:dyDescent="0.45">
      <c r="A2" t="s">
        <v>0</v>
      </c>
      <c r="B2" s="5">
        <v>102301000</v>
      </c>
      <c r="C2" s="5">
        <v>102301000</v>
      </c>
      <c r="D2" s="5">
        <v>101197000</v>
      </c>
      <c r="E2" s="5">
        <v>94224000</v>
      </c>
    </row>
    <row r="3" spans="1:5" x14ac:dyDescent="0.45">
      <c r="A3" t="s">
        <v>1</v>
      </c>
      <c r="B3" s="5">
        <v>79615000</v>
      </c>
      <c r="C3" s="5">
        <v>79615000</v>
      </c>
      <c r="D3" s="5">
        <v>79306000</v>
      </c>
      <c r="E3" s="5">
        <v>64807000</v>
      </c>
    </row>
    <row r="4" spans="1:5" x14ac:dyDescent="0.45">
      <c r="A4" t="s">
        <v>2</v>
      </c>
      <c r="B4" s="5">
        <v>22686000</v>
      </c>
      <c r="C4" s="5">
        <v>22686000</v>
      </c>
      <c r="D4" s="5">
        <v>21891000</v>
      </c>
      <c r="E4" s="5">
        <v>29417000</v>
      </c>
    </row>
    <row r="5" spans="1:5" x14ac:dyDescent="0.45">
      <c r="A5" t="s">
        <v>3</v>
      </c>
      <c r="B5" s="5">
        <v>16915000</v>
      </c>
      <c r="C5" s="5">
        <v>16915000</v>
      </c>
      <c r="D5" s="5">
        <v>17232000</v>
      </c>
      <c r="E5" s="5">
        <v>24273000</v>
      </c>
    </row>
    <row r="6" spans="1:5" x14ac:dyDescent="0.45">
      <c r="A6" t="s">
        <v>4</v>
      </c>
      <c r="B6" s="5">
        <v>5771000</v>
      </c>
      <c r="C6" s="5">
        <v>5771000</v>
      </c>
      <c r="D6" s="5">
        <v>4659000</v>
      </c>
      <c r="E6" s="5">
        <v>5144000</v>
      </c>
    </row>
    <row r="7" spans="1:5" x14ac:dyDescent="0.45">
      <c r="A7" t="s">
        <v>5</v>
      </c>
      <c r="B7" s="5">
        <v>-1222000</v>
      </c>
      <c r="C7" s="5">
        <v>-2546000</v>
      </c>
      <c r="D7" s="5">
        <v>1264000</v>
      </c>
      <c r="E7" s="5">
        <v>-1474000</v>
      </c>
    </row>
    <row r="8" spans="1:5" x14ac:dyDescent="0.45">
      <c r="A8" t="s">
        <v>6</v>
      </c>
      <c r="B8" s="5">
        <v>-1324000</v>
      </c>
      <c r="C8" s="5">
        <v>-1324000</v>
      </c>
      <c r="D8" s="5">
        <v>2806000</v>
      </c>
      <c r="E8" s="5">
        <v>509000</v>
      </c>
    </row>
    <row r="9" spans="1:5" x14ac:dyDescent="0.45">
      <c r="A9" t="s">
        <v>7</v>
      </c>
      <c r="B9" s="5">
        <v>3225000</v>
      </c>
      <c r="C9" s="5">
        <v>3225000</v>
      </c>
      <c r="D9" s="5">
        <v>5923000</v>
      </c>
      <c r="E9" s="5">
        <v>3670000</v>
      </c>
    </row>
    <row r="10" spans="1:5" x14ac:dyDescent="0.45">
      <c r="A10" t="s">
        <v>8</v>
      </c>
      <c r="B10" s="5">
        <v>803000</v>
      </c>
      <c r="C10" s="5">
        <v>803000</v>
      </c>
      <c r="D10" s="5">
        <v>981000</v>
      </c>
      <c r="E10" s="5">
        <v>165000</v>
      </c>
    </row>
    <row r="11" spans="1:5" x14ac:dyDescent="0.45">
      <c r="A11" t="s">
        <v>9</v>
      </c>
      <c r="B11" s="5">
        <v>2442000</v>
      </c>
      <c r="C11" s="5">
        <v>2442000</v>
      </c>
      <c r="D11" s="5">
        <v>5563000</v>
      </c>
      <c r="E11" s="5">
        <v>3250000</v>
      </c>
    </row>
    <row r="12" spans="1:5" x14ac:dyDescent="0.45">
      <c r="A12" t="s">
        <v>10</v>
      </c>
      <c r="B12" s="5">
        <v>0</v>
      </c>
      <c r="C12" s="5">
        <v>0</v>
      </c>
      <c r="D12" s="5">
        <v>-7000</v>
      </c>
      <c r="E12" s="5">
        <v>-13000</v>
      </c>
    </row>
    <row r="13" spans="1:5" x14ac:dyDescent="0.45">
      <c r="A13" t="s">
        <v>11</v>
      </c>
      <c r="B13" s="5">
        <v>2442000</v>
      </c>
      <c r="C13" s="5">
        <v>2442000</v>
      </c>
      <c r="D13" s="5">
        <v>5556000</v>
      </c>
      <c r="E13" s="5">
        <v>3237000</v>
      </c>
    </row>
    <row r="14" spans="1:5" x14ac:dyDescent="0.45">
      <c r="A14" t="s">
        <v>12</v>
      </c>
      <c r="B14" s="5" t="s">
        <v>13</v>
      </c>
      <c r="C14" s="5">
        <v>3.33</v>
      </c>
      <c r="D14" s="5">
        <v>7.3</v>
      </c>
      <c r="E14" s="5">
        <v>4.37</v>
      </c>
    </row>
    <row r="15" spans="1:5" x14ac:dyDescent="0.45">
      <c r="A15" t="s">
        <v>14</v>
      </c>
      <c r="B15" s="5" t="s">
        <v>13</v>
      </c>
      <c r="C15" s="5">
        <v>3.24</v>
      </c>
      <c r="D15" s="5">
        <v>7.02</v>
      </c>
      <c r="E15" s="5">
        <v>4.22</v>
      </c>
    </row>
    <row r="16" spans="1:5" x14ac:dyDescent="0.45">
      <c r="A16" t="s">
        <v>15</v>
      </c>
      <c r="B16" s="5" t="s">
        <v>13</v>
      </c>
      <c r="C16" s="5">
        <v>734000</v>
      </c>
      <c r="D16" s="5">
        <v>762000</v>
      </c>
      <c r="E16" s="5">
        <v>744000</v>
      </c>
    </row>
    <row r="17" spans="1:5" x14ac:dyDescent="0.45">
      <c r="A17" t="s">
        <v>16</v>
      </c>
      <c r="B17" s="5" t="s">
        <v>13</v>
      </c>
      <c r="C17" s="5">
        <v>753000</v>
      </c>
      <c r="D17" s="5">
        <v>791000</v>
      </c>
      <c r="E17" s="5">
        <v>767000</v>
      </c>
    </row>
    <row r="18" spans="1:5" x14ac:dyDescent="0.45">
      <c r="A18" t="s">
        <v>17</v>
      </c>
      <c r="B18" s="5">
        <v>5771000</v>
      </c>
      <c r="C18" s="5">
        <v>5771000</v>
      </c>
      <c r="D18" s="5">
        <v>4659000</v>
      </c>
      <c r="E18" s="5">
        <v>5144000</v>
      </c>
    </row>
    <row r="19" spans="1:5" x14ac:dyDescent="0.45">
      <c r="A19" t="s">
        <v>18</v>
      </c>
      <c r="B19" s="5">
        <v>96530000</v>
      </c>
      <c r="C19" s="5">
        <v>96530000</v>
      </c>
      <c r="D19" s="5">
        <v>96538000</v>
      </c>
      <c r="E19" s="5">
        <v>89080000</v>
      </c>
    </row>
    <row r="20" spans="1:5" x14ac:dyDescent="0.45">
      <c r="A20" t="s">
        <v>19</v>
      </c>
      <c r="B20" s="5">
        <v>2442000</v>
      </c>
      <c r="C20" s="5">
        <v>2442000</v>
      </c>
      <c r="D20" s="5">
        <v>5563000</v>
      </c>
      <c r="E20" s="5">
        <v>3250000</v>
      </c>
    </row>
    <row r="21" spans="1:5" x14ac:dyDescent="0.45">
      <c r="A21" t="s">
        <v>20</v>
      </c>
      <c r="B21" s="5">
        <v>3392015</v>
      </c>
      <c r="C21" s="5">
        <v>2442000</v>
      </c>
      <c r="D21" s="5">
        <v>4798000</v>
      </c>
      <c r="E21" s="5">
        <v>3250000</v>
      </c>
    </row>
    <row r="22" spans="1:5" x14ac:dyDescent="0.45">
      <c r="A22" t="s">
        <v>21</v>
      </c>
      <c r="B22" s="5" t="s">
        <v>13</v>
      </c>
      <c r="C22" s="5" t="s">
        <v>13</v>
      </c>
      <c r="D22" s="5">
        <v>42000</v>
      </c>
      <c r="E22" s="5">
        <v>54000</v>
      </c>
    </row>
    <row r="23" spans="1:5" x14ac:dyDescent="0.45">
      <c r="A23" t="s">
        <v>22</v>
      </c>
      <c r="B23" s="5">
        <v>2703000</v>
      </c>
      <c r="C23" s="5">
        <v>1222000</v>
      </c>
      <c r="D23" s="5">
        <v>1542000</v>
      </c>
      <c r="E23" s="5">
        <v>2389000</v>
      </c>
    </row>
    <row r="24" spans="1:5" x14ac:dyDescent="0.45">
      <c r="A24" t="s">
        <v>23</v>
      </c>
      <c r="B24" s="5">
        <v>-1222000</v>
      </c>
      <c r="C24" s="5">
        <v>-2546000</v>
      </c>
      <c r="D24" s="5">
        <v>1264000</v>
      </c>
      <c r="E24" s="5">
        <v>-1474000</v>
      </c>
    </row>
    <row r="25" spans="1:5" x14ac:dyDescent="0.45">
      <c r="A25" t="s">
        <v>24</v>
      </c>
      <c r="B25" s="5">
        <v>4447000</v>
      </c>
      <c r="C25" s="5">
        <v>5771000</v>
      </c>
      <c r="D25" s="5">
        <v>4659000</v>
      </c>
      <c r="E25" s="5">
        <v>5144000</v>
      </c>
    </row>
    <row r="26" spans="1:5" x14ac:dyDescent="0.45">
      <c r="A26" t="s">
        <v>25</v>
      </c>
      <c r="B26" s="5">
        <v>7603000</v>
      </c>
      <c r="C26" s="5" t="s">
        <v>13</v>
      </c>
      <c r="D26" s="5" t="s">
        <v>13</v>
      </c>
      <c r="E26" s="5" t="s">
        <v>13</v>
      </c>
    </row>
    <row r="27" spans="1:5" x14ac:dyDescent="0.45">
      <c r="A27" t="s">
        <v>26</v>
      </c>
      <c r="B27" s="5">
        <v>79615000</v>
      </c>
      <c r="C27" s="5">
        <v>79615000</v>
      </c>
      <c r="D27" s="5">
        <v>79306000</v>
      </c>
      <c r="E27" s="5">
        <v>64807000</v>
      </c>
    </row>
    <row r="28" spans="1:5" x14ac:dyDescent="0.45">
      <c r="A28" t="s">
        <v>27</v>
      </c>
      <c r="B28" s="5">
        <v>3156000</v>
      </c>
      <c r="C28" s="5">
        <v>3156000</v>
      </c>
      <c r="D28" s="5">
        <v>4551000</v>
      </c>
      <c r="E28" s="5">
        <v>5390000</v>
      </c>
    </row>
    <row r="29" spans="1:5" x14ac:dyDescent="0.45">
      <c r="A29" t="s">
        <v>28</v>
      </c>
      <c r="B29" s="5">
        <v>2442000</v>
      </c>
      <c r="C29" s="5">
        <v>2442000</v>
      </c>
      <c r="D29" s="5">
        <v>4798000</v>
      </c>
      <c r="E29" s="5">
        <v>3250000</v>
      </c>
    </row>
    <row r="30" spans="1:5" x14ac:dyDescent="0.45">
      <c r="A30" t="s">
        <v>29</v>
      </c>
      <c r="B30" s="5">
        <v>-1265000</v>
      </c>
      <c r="C30" s="5">
        <v>-371000</v>
      </c>
      <c r="D30" s="5">
        <v>2786000</v>
      </c>
      <c r="E30" s="5">
        <v>509000</v>
      </c>
    </row>
    <row r="31" spans="1:5" x14ac:dyDescent="0.45">
      <c r="A31" t="s">
        <v>30</v>
      </c>
      <c r="B31" s="5">
        <v>311000</v>
      </c>
      <c r="C31" s="5">
        <v>-371000</v>
      </c>
      <c r="D31" s="5">
        <v>2786000</v>
      </c>
      <c r="E31" s="5">
        <v>509000</v>
      </c>
    </row>
    <row r="32" spans="1:5" x14ac:dyDescent="0.45">
      <c r="A32" t="s">
        <v>31</v>
      </c>
      <c r="B32" s="5">
        <v>8868000</v>
      </c>
      <c r="C32" s="5">
        <v>5771000</v>
      </c>
      <c r="D32" s="5">
        <v>4659000</v>
      </c>
      <c r="E32" s="5">
        <v>5144000</v>
      </c>
    </row>
    <row r="33" spans="1:5" x14ac:dyDescent="0.45">
      <c r="A33" t="s">
        <v>32</v>
      </c>
      <c r="B33" s="5">
        <v>0</v>
      </c>
      <c r="C33" s="5">
        <v>0</v>
      </c>
      <c r="D33" s="5">
        <v>0</v>
      </c>
      <c r="E33" s="5">
        <v>0</v>
      </c>
    </row>
    <row r="34" spans="1:5" x14ac:dyDescent="0.45">
      <c r="A34" t="s">
        <v>33</v>
      </c>
      <c r="B34" s="5">
        <v>-314985</v>
      </c>
      <c r="C34" s="5">
        <v>0</v>
      </c>
      <c r="D34" s="5">
        <v>0</v>
      </c>
      <c r="E34" s="5">
        <v>0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A114E-8D35-4E22-9C37-A5CD3EAFA194}">
  <dimension ref="A1:D90"/>
  <sheetViews>
    <sheetView topLeftCell="A43" workbookViewId="0">
      <selection activeCell="G55" sqref="G55"/>
    </sheetView>
  </sheetViews>
  <sheetFormatPr defaultRowHeight="14.25" x14ac:dyDescent="0.45"/>
  <cols>
    <col min="1" max="1" width="44.53125" customWidth="1"/>
    <col min="2" max="3" width="11.19921875" style="5" customWidth="1"/>
    <col min="4" max="4" width="13.73046875" style="5" bestFit="1" customWidth="1"/>
  </cols>
  <sheetData>
    <row r="1" spans="1:4" x14ac:dyDescent="0.45">
      <c r="A1" s="2" t="s">
        <v>38</v>
      </c>
      <c r="B1" s="7" t="s">
        <v>35</v>
      </c>
      <c r="C1" s="7" t="s">
        <v>36</v>
      </c>
      <c r="D1" s="7" t="s">
        <v>37</v>
      </c>
    </row>
    <row r="2" spans="1:4" x14ac:dyDescent="0.45">
      <c r="A2" t="s">
        <v>39</v>
      </c>
      <c r="B2" s="5">
        <v>89611000</v>
      </c>
      <c r="C2" s="5">
        <v>92659000</v>
      </c>
      <c r="D2" s="5">
        <v>123415000</v>
      </c>
    </row>
    <row r="3" spans="1:4" x14ac:dyDescent="0.45">
      <c r="A3" t="s">
        <v>40</v>
      </c>
      <c r="B3" s="5">
        <v>42351000</v>
      </c>
      <c r="C3" s="5">
        <v>44957000</v>
      </c>
      <c r="D3" s="5">
        <v>43567000</v>
      </c>
    </row>
    <row r="4" spans="1:4" x14ac:dyDescent="0.45">
      <c r="A4" t="s">
        <v>41</v>
      </c>
      <c r="B4" s="5">
        <v>8607000</v>
      </c>
      <c r="C4" s="5">
        <v>9477000</v>
      </c>
      <c r="D4" s="5">
        <v>14201000</v>
      </c>
    </row>
    <row r="5" spans="1:4" x14ac:dyDescent="0.45">
      <c r="A5" t="s">
        <v>42</v>
      </c>
      <c r="B5" s="5">
        <v>8607000</v>
      </c>
      <c r="C5" s="5">
        <v>9477000</v>
      </c>
      <c r="D5" s="5">
        <v>14201000</v>
      </c>
    </row>
    <row r="6" spans="1:4" x14ac:dyDescent="0.45">
      <c r="A6" t="s">
        <v>43</v>
      </c>
      <c r="B6" s="5">
        <v>18141000</v>
      </c>
      <c r="C6" s="5">
        <v>18001000</v>
      </c>
      <c r="D6" s="5">
        <v>17943000</v>
      </c>
    </row>
    <row r="7" spans="1:4" x14ac:dyDescent="0.45">
      <c r="A7" t="s">
        <v>44</v>
      </c>
      <c r="B7" s="5">
        <v>12482000</v>
      </c>
      <c r="C7" s="5">
        <v>12912000</v>
      </c>
      <c r="D7" s="5">
        <v>12788000</v>
      </c>
    </row>
    <row r="8" spans="1:4" x14ac:dyDescent="0.45">
      <c r="A8" t="s">
        <v>45</v>
      </c>
      <c r="B8" s="5">
        <v>12560000</v>
      </c>
      <c r="C8" s="5">
        <v>13002000</v>
      </c>
      <c r="D8" s="5">
        <v>12892000</v>
      </c>
    </row>
    <row r="9" spans="1:4" x14ac:dyDescent="0.45">
      <c r="A9" t="s">
        <v>46</v>
      </c>
      <c r="B9" s="5">
        <v>-78000</v>
      </c>
      <c r="C9" s="5">
        <v>-90000</v>
      </c>
      <c r="D9" s="5">
        <v>-104000</v>
      </c>
    </row>
    <row r="10" spans="1:4" x14ac:dyDescent="0.45">
      <c r="A10" t="s">
        <v>47</v>
      </c>
      <c r="B10" s="5">
        <v>5281000</v>
      </c>
      <c r="C10" s="5">
        <v>5089000</v>
      </c>
      <c r="D10" s="5">
        <v>5155000</v>
      </c>
    </row>
    <row r="11" spans="1:4" x14ac:dyDescent="0.45">
      <c r="A11" t="s">
        <v>48</v>
      </c>
      <c r="B11" s="5">
        <v>378000</v>
      </c>
      <c r="C11" s="5">
        <v>131000</v>
      </c>
      <c r="D11" s="5" t="s">
        <v>13</v>
      </c>
    </row>
    <row r="12" spans="1:4" x14ac:dyDescent="0.45">
      <c r="A12" t="s">
        <v>49</v>
      </c>
      <c r="B12" s="5" t="s">
        <v>13</v>
      </c>
      <c r="C12" s="5" t="s">
        <v>13</v>
      </c>
      <c r="D12" s="5" t="s">
        <v>13</v>
      </c>
    </row>
    <row r="13" spans="1:4" x14ac:dyDescent="0.45">
      <c r="A13" t="s">
        <v>50</v>
      </c>
      <c r="B13" s="5">
        <v>4776000</v>
      </c>
      <c r="C13" s="5">
        <v>5898000</v>
      </c>
      <c r="D13" s="5">
        <v>3402000</v>
      </c>
    </row>
    <row r="14" spans="1:4" x14ac:dyDescent="0.45">
      <c r="A14" t="s">
        <v>51</v>
      </c>
      <c r="B14" s="5">
        <v>3225000</v>
      </c>
      <c r="C14" s="5">
        <v>3653000</v>
      </c>
      <c r="D14" s="5">
        <v>1717000</v>
      </c>
    </row>
    <row r="15" spans="1:4" x14ac:dyDescent="0.45">
      <c r="A15" t="s">
        <v>52</v>
      </c>
      <c r="B15" s="5">
        <v>708000</v>
      </c>
      <c r="C15" s="5">
        <v>855000</v>
      </c>
      <c r="D15" s="5">
        <v>677000</v>
      </c>
    </row>
    <row r="16" spans="1:4" x14ac:dyDescent="0.45">
      <c r="A16" t="s">
        <v>53</v>
      </c>
      <c r="B16" s="5">
        <v>843000</v>
      </c>
      <c r="C16" s="5">
        <v>1390000</v>
      </c>
      <c r="D16" s="5">
        <v>1008000</v>
      </c>
    </row>
    <row r="17" spans="1:4" x14ac:dyDescent="0.45">
      <c r="A17" t="s">
        <v>54</v>
      </c>
      <c r="B17" s="5" t="s">
        <v>13</v>
      </c>
      <c r="C17" s="5">
        <v>0</v>
      </c>
      <c r="D17" s="5" t="s">
        <v>13</v>
      </c>
    </row>
    <row r="18" spans="1:4" x14ac:dyDescent="0.45">
      <c r="A18" t="s">
        <v>55</v>
      </c>
      <c r="B18" s="5">
        <v>10827000</v>
      </c>
      <c r="C18" s="5">
        <v>11581000</v>
      </c>
      <c r="D18" s="5">
        <v>8021000</v>
      </c>
    </row>
    <row r="19" spans="1:4" x14ac:dyDescent="0.45">
      <c r="A19" t="s">
        <v>56</v>
      </c>
      <c r="B19" s="5">
        <v>47260000</v>
      </c>
      <c r="C19" s="5">
        <v>47702000</v>
      </c>
      <c r="D19" s="5">
        <v>79848000</v>
      </c>
    </row>
    <row r="20" spans="1:4" x14ac:dyDescent="0.45">
      <c r="A20" t="s">
        <v>57</v>
      </c>
      <c r="B20" s="5">
        <v>6209000</v>
      </c>
      <c r="C20" s="5">
        <v>5415000</v>
      </c>
      <c r="D20" s="5">
        <v>6431000</v>
      </c>
    </row>
    <row r="21" spans="1:4" x14ac:dyDescent="0.45">
      <c r="A21" t="s">
        <v>58</v>
      </c>
      <c r="B21" s="5">
        <v>13092000</v>
      </c>
      <c r="C21" s="5">
        <v>12306000</v>
      </c>
      <c r="D21" s="5">
        <v>17301000</v>
      </c>
    </row>
    <row r="22" spans="1:4" x14ac:dyDescent="0.45">
      <c r="A22" t="s">
        <v>59</v>
      </c>
      <c r="B22" s="5">
        <v>3059000</v>
      </c>
      <c r="C22" s="5">
        <v>3095000</v>
      </c>
      <c r="D22" s="5">
        <v>4745000</v>
      </c>
    </row>
    <row r="23" spans="1:4" x14ac:dyDescent="0.45">
      <c r="A23" t="s">
        <v>60</v>
      </c>
      <c r="B23" s="5" t="s">
        <v>13</v>
      </c>
      <c r="C23" s="5" t="s">
        <v>13</v>
      </c>
      <c r="D23" s="5">
        <v>4745000</v>
      </c>
    </row>
    <row r="24" spans="1:4" x14ac:dyDescent="0.45">
      <c r="A24" t="s">
        <v>61</v>
      </c>
      <c r="B24" s="5">
        <v>10033000</v>
      </c>
      <c r="C24" s="5">
        <v>9211000</v>
      </c>
      <c r="D24" s="5">
        <v>10439000</v>
      </c>
    </row>
    <row r="25" spans="1:4" x14ac:dyDescent="0.45">
      <c r="A25" t="s">
        <v>62</v>
      </c>
      <c r="B25" s="5" t="s">
        <v>13</v>
      </c>
      <c r="C25" s="5" t="s">
        <v>13</v>
      </c>
      <c r="D25" s="5">
        <v>2117000</v>
      </c>
    </row>
    <row r="26" spans="1:4" x14ac:dyDescent="0.45">
      <c r="A26" t="s">
        <v>63</v>
      </c>
      <c r="B26" s="5">
        <v>-6883000</v>
      </c>
      <c r="C26" s="5">
        <v>-6891000</v>
      </c>
      <c r="D26" s="5">
        <v>-8753000</v>
      </c>
    </row>
    <row r="27" spans="1:4" x14ac:dyDescent="0.45">
      <c r="A27" t="s">
        <v>64</v>
      </c>
      <c r="B27" s="5">
        <v>26144000</v>
      </c>
      <c r="C27" s="5">
        <v>27231000</v>
      </c>
      <c r="D27" s="5">
        <v>55258000</v>
      </c>
    </row>
    <row r="28" spans="1:4" x14ac:dyDescent="0.45">
      <c r="A28" t="s">
        <v>65</v>
      </c>
      <c r="B28" s="5">
        <v>19676000</v>
      </c>
      <c r="C28" s="5">
        <v>19770000</v>
      </c>
      <c r="D28" s="5">
        <v>40829000</v>
      </c>
    </row>
    <row r="29" spans="1:4" x14ac:dyDescent="0.45">
      <c r="A29" t="s">
        <v>66</v>
      </c>
      <c r="B29" s="5">
        <v>6468000</v>
      </c>
      <c r="C29" s="5">
        <v>7461000</v>
      </c>
      <c r="D29" s="5">
        <v>14429000</v>
      </c>
    </row>
    <row r="30" spans="1:4" x14ac:dyDescent="0.45">
      <c r="A30" t="s">
        <v>67</v>
      </c>
      <c r="B30" s="5">
        <v>1518000</v>
      </c>
      <c r="C30" s="5">
        <v>1839000</v>
      </c>
      <c r="D30" s="5">
        <v>1624000</v>
      </c>
    </row>
    <row r="31" spans="1:4" x14ac:dyDescent="0.45">
      <c r="A31" t="s">
        <v>68</v>
      </c>
      <c r="B31" s="5" t="s">
        <v>13</v>
      </c>
      <c r="C31" s="5" t="s">
        <v>13</v>
      </c>
      <c r="D31" s="5">
        <v>1624000</v>
      </c>
    </row>
    <row r="32" spans="1:4" x14ac:dyDescent="0.45">
      <c r="A32" t="s">
        <v>69</v>
      </c>
      <c r="B32" s="5" t="s">
        <v>13</v>
      </c>
      <c r="C32" s="5" t="s">
        <v>13</v>
      </c>
      <c r="D32" s="5">
        <v>1439000</v>
      </c>
    </row>
    <row r="33" spans="1:4" x14ac:dyDescent="0.45">
      <c r="A33" t="s">
        <v>70</v>
      </c>
      <c r="B33" s="5" t="s">
        <v>13</v>
      </c>
      <c r="C33" s="5" t="s">
        <v>13</v>
      </c>
      <c r="D33" s="5">
        <v>185000</v>
      </c>
    </row>
    <row r="34" spans="1:4" x14ac:dyDescent="0.45">
      <c r="A34" t="s">
        <v>71</v>
      </c>
      <c r="B34" s="5">
        <v>440000</v>
      </c>
      <c r="C34" s="5">
        <v>710000</v>
      </c>
      <c r="D34" s="5">
        <v>5339000</v>
      </c>
    </row>
    <row r="35" spans="1:4" x14ac:dyDescent="0.45">
      <c r="A35" t="s">
        <v>72</v>
      </c>
      <c r="B35" s="5">
        <v>5638000</v>
      </c>
      <c r="C35" s="5">
        <v>5522000</v>
      </c>
      <c r="D35" s="5">
        <v>5339000</v>
      </c>
    </row>
    <row r="36" spans="1:4" x14ac:dyDescent="0.45">
      <c r="A36" t="s">
        <v>73</v>
      </c>
      <c r="B36" s="5">
        <v>440000</v>
      </c>
      <c r="C36" s="5">
        <v>710000</v>
      </c>
      <c r="D36" s="5" t="s">
        <v>13</v>
      </c>
    </row>
    <row r="37" spans="1:4" x14ac:dyDescent="0.45">
      <c r="A37" t="s">
        <v>74</v>
      </c>
      <c r="B37" s="5" t="s">
        <v>13</v>
      </c>
      <c r="C37" s="5" t="s">
        <v>13</v>
      </c>
      <c r="D37" s="5">
        <v>7324000</v>
      </c>
    </row>
    <row r="38" spans="1:4" x14ac:dyDescent="0.45">
      <c r="A38" t="s">
        <v>75</v>
      </c>
      <c r="B38" s="5" t="s">
        <v>13</v>
      </c>
      <c r="C38" s="5" t="s">
        <v>13</v>
      </c>
      <c r="D38" s="5">
        <v>6230000</v>
      </c>
    </row>
    <row r="39" spans="1:4" x14ac:dyDescent="0.45">
      <c r="A39" t="s">
        <v>76</v>
      </c>
      <c r="B39" s="5">
        <v>7311000</v>
      </c>
      <c r="C39" s="5">
        <v>7695000</v>
      </c>
      <c r="D39" s="5">
        <v>11196000</v>
      </c>
    </row>
    <row r="40" spans="1:4" x14ac:dyDescent="0.45">
      <c r="A40" t="s">
        <v>77</v>
      </c>
      <c r="B40" s="5">
        <v>92636000</v>
      </c>
      <c r="C40" s="5">
        <v>94239000</v>
      </c>
      <c r="D40" s="5">
        <v>115390000</v>
      </c>
    </row>
    <row r="41" spans="1:4" x14ac:dyDescent="0.45">
      <c r="A41" t="s">
        <v>78</v>
      </c>
      <c r="B41" s="5">
        <v>51654000</v>
      </c>
      <c r="C41" s="5">
        <v>56143000</v>
      </c>
      <c r="D41" s="5">
        <v>54132000</v>
      </c>
    </row>
    <row r="42" spans="1:4" x14ac:dyDescent="0.45">
      <c r="A42" t="s">
        <v>79</v>
      </c>
      <c r="B42" s="5">
        <v>29539000</v>
      </c>
      <c r="C42" s="5">
        <v>36059000</v>
      </c>
      <c r="D42" s="5">
        <v>31245000</v>
      </c>
    </row>
    <row r="43" spans="1:4" x14ac:dyDescent="0.45">
      <c r="A43" t="s">
        <v>80</v>
      </c>
      <c r="B43" s="5">
        <v>20665000</v>
      </c>
      <c r="C43" s="5">
        <v>28481000</v>
      </c>
      <c r="D43" s="5">
        <v>21696000</v>
      </c>
    </row>
    <row r="44" spans="1:4" x14ac:dyDescent="0.45">
      <c r="A44" t="s">
        <v>81</v>
      </c>
      <c r="B44" s="5">
        <v>18598000</v>
      </c>
      <c r="C44" s="5">
        <v>27143000</v>
      </c>
      <c r="D44" s="5">
        <v>21696000</v>
      </c>
    </row>
    <row r="45" spans="1:4" x14ac:dyDescent="0.45">
      <c r="A45" t="s">
        <v>82</v>
      </c>
      <c r="B45" s="5" t="s">
        <v>13</v>
      </c>
      <c r="C45" s="5" t="s">
        <v>13</v>
      </c>
      <c r="D45" s="5">
        <v>1621000</v>
      </c>
    </row>
    <row r="46" spans="1:4" x14ac:dyDescent="0.45">
      <c r="A46" t="s">
        <v>83</v>
      </c>
      <c r="B46" s="5">
        <v>2067000</v>
      </c>
      <c r="C46" s="5">
        <v>1338000</v>
      </c>
      <c r="D46" s="5" t="s">
        <v>13</v>
      </c>
    </row>
    <row r="47" spans="1:4" x14ac:dyDescent="0.45">
      <c r="A47" t="s">
        <v>84</v>
      </c>
      <c r="B47" s="5">
        <v>8874000</v>
      </c>
      <c r="C47" s="5">
        <v>7578000</v>
      </c>
      <c r="D47" s="5">
        <v>9549000</v>
      </c>
    </row>
    <row r="48" spans="1:4" x14ac:dyDescent="0.45">
      <c r="A48" t="s">
        <v>85</v>
      </c>
      <c r="B48" s="5" t="s">
        <v>13</v>
      </c>
      <c r="C48" s="5" t="s">
        <v>13</v>
      </c>
      <c r="D48" s="5">
        <v>3818000</v>
      </c>
    </row>
    <row r="49" spans="1:4" x14ac:dyDescent="0.45">
      <c r="A49" t="s">
        <v>86</v>
      </c>
      <c r="B49" s="5">
        <v>6573000</v>
      </c>
      <c r="C49" s="5">
        <v>5823000</v>
      </c>
      <c r="D49" s="5">
        <v>6362000</v>
      </c>
    </row>
    <row r="50" spans="1:4" x14ac:dyDescent="0.45">
      <c r="A50" t="s">
        <v>87</v>
      </c>
      <c r="B50" s="5">
        <v>6573000</v>
      </c>
      <c r="C50" s="5">
        <v>5823000</v>
      </c>
      <c r="D50" s="5">
        <v>6362000</v>
      </c>
    </row>
    <row r="51" spans="1:4" x14ac:dyDescent="0.45">
      <c r="A51" t="s">
        <v>88</v>
      </c>
      <c r="B51" s="5" t="s">
        <v>13</v>
      </c>
      <c r="C51" s="5" t="s">
        <v>13</v>
      </c>
      <c r="D51" s="5">
        <v>6362000</v>
      </c>
    </row>
    <row r="52" spans="1:4" x14ac:dyDescent="0.45">
      <c r="A52" t="s">
        <v>89</v>
      </c>
      <c r="B52" s="5" t="s">
        <v>13</v>
      </c>
      <c r="C52" s="5" t="s">
        <v>13</v>
      </c>
      <c r="D52" s="5">
        <v>436000</v>
      </c>
    </row>
    <row r="53" spans="1:4" x14ac:dyDescent="0.45">
      <c r="A53" t="s">
        <v>90</v>
      </c>
      <c r="B53" s="5">
        <v>15542000</v>
      </c>
      <c r="C53" s="5">
        <v>14261000</v>
      </c>
      <c r="D53" s="5">
        <v>16525000</v>
      </c>
    </row>
    <row r="54" spans="1:4" x14ac:dyDescent="0.45">
      <c r="A54" t="s">
        <v>91</v>
      </c>
      <c r="B54" s="5">
        <v>15542000</v>
      </c>
      <c r="C54" s="5">
        <v>14261000</v>
      </c>
      <c r="D54" s="5">
        <v>16525000</v>
      </c>
    </row>
    <row r="55" spans="1:4" x14ac:dyDescent="0.45">
      <c r="A55" t="s">
        <v>92</v>
      </c>
      <c r="B55" s="5" t="s">
        <v>13</v>
      </c>
      <c r="C55" s="5" t="s">
        <v>13</v>
      </c>
      <c r="D55" s="5">
        <v>1792000</v>
      </c>
    </row>
    <row r="56" spans="1:4" x14ac:dyDescent="0.45">
      <c r="A56" t="s">
        <v>93</v>
      </c>
      <c r="B56" s="5">
        <v>40982000</v>
      </c>
      <c r="C56" s="5">
        <v>38096000</v>
      </c>
      <c r="D56" s="5">
        <v>61258000</v>
      </c>
    </row>
    <row r="57" spans="1:4" x14ac:dyDescent="0.45">
      <c r="A57" t="s">
        <v>94</v>
      </c>
      <c r="B57" s="5">
        <v>23015000</v>
      </c>
      <c r="C57" s="5">
        <v>21131000</v>
      </c>
      <c r="D57" s="5">
        <v>41622000</v>
      </c>
    </row>
    <row r="58" spans="1:4" x14ac:dyDescent="0.45">
      <c r="A58" t="s">
        <v>95</v>
      </c>
      <c r="B58" s="5">
        <v>23015000</v>
      </c>
      <c r="C58" s="5">
        <v>21131000</v>
      </c>
      <c r="D58" s="5">
        <v>41622000</v>
      </c>
    </row>
    <row r="59" spans="1:4" x14ac:dyDescent="0.45">
      <c r="A59" t="s">
        <v>96</v>
      </c>
      <c r="B59" s="5" t="s">
        <v>13</v>
      </c>
      <c r="C59" s="5" t="s">
        <v>13</v>
      </c>
      <c r="D59" s="5">
        <v>1787000</v>
      </c>
    </row>
    <row r="60" spans="1:4" x14ac:dyDescent="0.45">
      <c r="A60" t="s">
        <v>97</v>
      </c>
      <c r="B60" s="5">
        <v>14744000</v>
      </c>
      <c r="C60" s="5">
        <v>13312000</v>
      </c>
      <c r="D60" s="5">
        <v>14276000</v>
      </c>
    </row>
    <row r="61" spans="1:4" x14ac:dyDescent="0.45">
      <c r="A61" t="s">
        <v>98</v>
      </c>
      <c r="B61" s="5" t="s">
        <v>13</v>
      </c>
      <c r="C61" s="5" t="s">
        <v>13</v>
      </c>
      <c r="D61" s="5">
        <v>2173000</v>
      </c>
    </row>
    <row r="62" spans="1:4" x14ac:dyDescent="0.45">
      <c r="A62" t="s">
        <v>99</v>
      </c>
      <c r="B62" s="5">
        <v>14744000</v>
      </c>
      <c r="C62" s="5">
        <v>13312000</v>
      </c>
      <c r="D62" s="5">
        <v>14276000</v>
      </c>
    </row>
    <row r="63" spans="1:4" x14ac:dyDescent="0.45">
      <c r="A63" t="s">
        <v>100</v>
      </c>
      <c r="B63" s="5" t="s">
        <v>13</v>
      </c>
      <c r="C63" s="5" t="s">
        <v>13</v>
      </c>
      <c r="D63" s="5" t="s">
        <v>13</v>
      </c>
    </row>
    <row r="64" spans="1:4" x14ac:dyDescent="0.45">
      <c r="A64" t="s">
        <v>101</v>
      </c>
      <c r="B64" s="5" t="s">
        <v>13</v>
      </c>
      <c r="C64" s="5">
        <v>0</v>
      </c>
      <c r="D64" s="5" t="s">
        <v>13</v>
      </c>
    </row>
    <row r="65" spans="1:4" x14ac:dyDescent="0.45">
      <c r="A65" t="s">
        <v>102</v>
      </c>
      <c r="B65" s="5">
        <v>3223000</v>
      </c>
      <c r="C65" s="5">
        <v>3653000</v>
      </c>
      <c r="D65" s="5">
        <v>5360000</v>
      </c>
    </row>
    <row r="66" spans="1:4" x14ac:dyDescent="0.45">
      <c r="A66" t="s">
        <v>103</v>
      </c>
      <c r="B66" s="5">
        <v>-3025000</v>
      </c>
      <c r="C66" s="5">
        <v>-1580000</v>
      </c>
      <c r="D66" s="5">
        <v>8025000</v>
      </c>
    </row>
    <row r="67" spans="1:4" x14ac:dyDescent="0.45">
      <c r="A67" t="s">
        <v>104</v>
      </c>
      <c r="B67" s="5">
        <v>-3122000</v>
      </c>
      <c r="C67" s="5">
        <v>-1685000</v>
      </c>
      <c r="D67" s="5">
        <v>2951000</v>
      </c>
    </row>
    <row r="68" spans="1:4" x14ac:dyDescent="0.45">
      <c r="A68" t="s">
        <v>105</v>
      </c>
      <c r="B68" s="5">
        <v>8424000</v>
      </c>
      <c r="C68" s="5">
        <v>7898000</v>
      </c>
      <c r="D68" s="5">
        <v>16849000</v>
      </c>
    </row>
    <row r="69" spans="1:4" x14ac:dyDescent="0.45">
      <c r="A69" t="s">
        <v>106</v>
      </c>
      <c r="B69" s="5">
        <v>8424000</v>
      </c>
      <c r="C69" s="5">
        <v>7898000</v>
      </c>
      <c r="D69" s="5">
        <v>16849000</v>
      </c>
    </row>
    <row r="70" spans="1:4" x14ac:dyDescent="0.45">
      <c r="A70" t="s">
        <v>107</v>
      </c>
      <c r="B70" s="5">
        <v>-6732000</v>
      </c>
      <c r="C70" s="5">
        <v>-8188000</v>
      </c>
      <c r="D70" s="5">
        <v>-13751000</v>
      </c>
    </row>
    <row r="71" spans="1:4" x14ac:dyDescent="0.45">
      <c r="A71" t="s">
        <v>108</v>
      </c>
      <c r="B71" s="5">
        <v>3813000</v>
      </c>
      <c r="C71" s="5">
        <v>964000</v>
      </c>
      <c r="D71" s="5">
        <v>305000</v>
      </c>
    </row>
    <row r="72" spans="1:4" x14ac:dyDescent="0.45">
      <c r="A72" t="s">
        <v>109</v>
      </c>
      <c r="B72" s="5">
        <v>-1001000</v>
      </c>
      <c r="C72" s="5">
        <v>-431000</v>
      </c>
      <c r="D72" s="5">
        <v>-314000</v>
      </c>
    </row>
    <row r="73" spans="1:4" x14ac:dyDescent="0.45">
      <c r="A73" t="s">
        <v>110</v>
      </c>
      <c r="B73" s="5" t="s">
        <v>13</v>
      </c>
      <c r="C73" s="5" t="s">
        <v>13</v>
      </c>
      <c r="D73" s="5" t="s">
        <v>13</v>
      </c>
    </row>
    <row r="74" spans="1:4" x14ac:dyDescent="0.45">
      <c r="A74" t="s">
        <v>111</v>
      </c>
      <c r="B74" s="5" t="s">
        <v>13</v>
      </c>
      <c r="C74" s="5" t="s">
        <v>13</v>
      </c>
      <c r="D74" s="5" t="s">
        <v>13</v>
      </c>
    </row>
    <row r="75" spans="1:4" x14ac:dyDescent="0.45">
      <c r="A75" t="s">
        <v>112</v>
      </c>
      <c r="B75" s="5" t="s">
        <v>13</v>
      </c>
      <c r="C75" s="5" t="s">
        <v>13</v>
      </c>
      <c r="D75" s="5" t="s">
        <v>13</v>
      </c>
    </row>
    <row r="76" spans="1:4" x14ac:dyDescent="0.45">
      <c r="A76" t="s">
        <v>113</v>
      </c>
      <c r="B76" s="5">
        <v>-1001000</v>
      </c>
      <c r="C76" s="5" t="s">
        <v>13</v>
      </c>
      <c r="D76" s="5" t="s">
        <v>13</v>
      </c>
    </row>
    <row r="77" spans="1:4" x14ac:dyDescent="0.45">
      <c r="A77" t="s">
        <v>114</v>
      </c>
      <c r="B77" s="5" t="s">
        <v>13</v>
      </c>
      <c r="C77" s="5">
        <v>-1685000</v>
      </c>
      <c r="D77" s="5">
        <v>2951000</v>
      </c>
    </row>
    <row r="78" spans="1:4" x14ac:dyDescent="0.45">
      <c r="A78" t="s">
        <v>115</v>
      </c>
      <c r="B78" s="5">
        <v>97000</v>
      </c>
      <c r="C78" s="5">
        <v>105000</v>
      </c>
      <c r="D78" s="5">
        <v>5074000</v>
      </c>
    </row>
    <row r="79" spans="1:4" x14ac:dyDescent="0.45">
      <c r="A79" t="s">
        <v>116</v>
      </c>
      <c r="B79" s="5">
        <v>19893000</v>
      </c>
      <c r="C79" s="5">
        <v>19446000</v>
      </c>
      <c r="D79" s="5">
        <v>44573000</v>
      </c>
    </row>
    <row r="80" spans="1:4" x14ac:dyDescent="0.45">
      <c r="A80" t="s">
        <v>117</v>
      </c>
      <c r="B80" s="5">
        <v>-3122000</v>
      </c>
      <c r="C80" s="5">
        <v>-1685000</v>
      </c>
      <c r="D80" s="5">
        <v>2951000</v>
      </c>
    </row>
    <row r="81" spans="1:4" x14ac:dyDescent="0.45">
      <c r="A81" t="s">
        <v>118</v>
      </c>
      <c r="B81" s="5" t="s">
        <v>13</v>
      </c>
      <c r="C81" s="5" t="s">
        <v>13</v>
      </c>
      <c r="D81" s="5">
        <v>2223000</v>
      </c>
    </row>
    <row r="82" spans="1:4" x14ac:dyDescent="0.45">
      <c r="A82" t="s">
        <v>119</v>
      </c>
      <c r="B82" s="5">
        <v>-29266000</v>
      </c>
      <c r="C82" s="5">
        <v>-28916000</v>
      </c>
      <c r="D82" s="5">
        <v>-52307000</v>
      </c>
    </row>
    <row r="83" spans="1:4" x14ac:dyDescent="0.45">
      <c r="A83" t="s">
        <v>120</v>
      </c>
      <c r="B83" s="5">
        <v>-9303000</v>
      </c>
      <c r="C83" s="5">
        <v>-11186000</v>
      </c>
      <c r="D83" s="5">
        <v>-10565000</v>
      </c>
    </row>
    <row r="84" spans="1:4" x14ac:dyDescent="0.45">
      <c r="A84" t="s">
        <v>121</v>
      </c>
      <c r="B84" s="5">
        <v>26466000</v>
      </c>
      <c r="C84" s="5">
        <v>25269000</v>
      </c>
      <c r="D84" s="5">
        <v>50935000</v>
      </c>
    </row>
    <row r="85" spans="1:4" x14ac:dyDescent="0.45">
      <c r="A85" t="s">
        <v>122</v>
      </c>
      <c r="B85" s="5">
        <v>-29266000</v>
      </c>
      <c r="C85" s="5">
        <v>-28916000</v>
      </c>
      <c r="D85" s="5">
        <v>-52307000</v>
      </c>
    </row>
    <row r="86" spans="1:4" x14ac:dyDescent="0.45">
      <c r="A86" t="s">
        <v>123</v>
      </c>
      <c r="B86" s="5">
        <v>29588000</v>
      </c>
      <c r="C86" s="5">
        <v>26954000</v>
      </c>
      <c r="D86" s="5">
        <v>47984000</v>
      </c>
    </row>
    <row r="87" spans="1:4" x14ac:dyDescent="0.45">
      <c r="A87" t="s">
        <v>124</v>
      </c>
      <c r="B87" s="5">
        <v>20981000</v>
      </c>
      <c r="C87" s="5">
        <v>17477000</v>
      </c>
      <c r="D87" s="5">
        <v>33783000</v>
      </c>
    </row>
    <row r="88" spans="1:4" x14ac:dyDescent="0.45">
      <c r="A88" t="s">
        <v>125</v>
      </c>
      <c r="B88" s="5">
        <v>798000</v>
      </c>
      <c r="C88" s="5">
        <v>777000</v>
      </c>
      <c r="D88" s="5">
        <v>761000</v>
      </c>
    </row>
    <row r="89" spans="1:4" x14ac:dyDescent="0.45">
      <c r="A89" t="s">
        <v>126</v>
      </c>
      <c r="B89" s="5">
        <v>716000</v>
      </c>
      <c r="C89" s="5">
        <v>757000</v>
      </c>
      <c r="D89" s="5">
        <v>753000</v>
      </c>
    </row>
    <row r="90" spans="1:4" x14ac:dyDescent="0.45">
      <c r="A90" t="s">
        <v>127</v>
      </c>
      <c r="B90" s="5">
        <v>82000</v>
      </c>
      <c r="C90" s="5">
        <v>20000</v>
      </c>
      <c r="D90" s="5">
        <v>8000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C4DF8-1041-4997-B0AD-BD53E80F68D7}">
  <dimension ref="A1:E56"/>
  <sheetViews>
    <sheetView tabSelected="1" workbookViewId="0">
      <selection activeCell="G22" sqref="G22"/>
    </sheetView>
  </sheetViews>
  <sheetFormatPr defaultRowHeight="14.25" x14ac:dyDescent="0.45"/>
  <cols>
    <col min="1" max="1" width="47.59765625" bestFit="1" customWidth="1"/>
    <col min="2" max="2" width="10.1328125" bestFit="1" customWidth="1"/>
    <col min="3" max="5" width="13.73046875" bestFit="1" customWidth="1"/>
  </cols>
  <sheetData>
    <row r="1" spans="1:5" x14ac:dyDescent="0.45">
      <c r="A1" s="4" t="s">
        <v>38</v>
      </c>
      <c r="B1" s="3" t="s">
        <v>34</v>
      </c>
      <c r="C1" s="3" t="s">
        <v>35</v>
      </c>
      <c r="D1" s="3" t="s">
        <v>36</v>
      </c>
      <c r="E1" s="3" t="s">
        <v>37</v>
      </c>
    </row>
    <row r="2" spans="1:5" x14ac:dyDescent="0.45">
      <c r="A2" t="s">
        <v>128</v>
      </c>
      <c r="B2" s="1">
        <v>3565000</v>
      </c>
      <c r="C2" s="1">
        <v>3565000</v>
      </c>
      <c r="D2" s="1">
        <v>10307000</v>
      </c>
      <c r="E2" s="1">
        <v>11407000</v>
      </c>
    </row>
    <row r="3" spans="1:5" x14ac:dyDescent="0.45">
      <c r="A3" t="s">
        <v>129</v>
      </c>
      <c r="B3" s="1">
        <v>3565000</v>
      </c>
      <c r="C3" s="1">
        <v>3565000</v>
      </c>
      <c r="D3" s="1">
        <v>10307000</v>
      </c>
      <c r="E3" s="1">
        <v>11407000</v>
      </c>
    </row>
    <row r="4" spans="1:5" x14ac:dyDescent="0.45">
      <c r="A4" t="s">
        <v>130</v>
      </c>
      <c r="B4" s="1">
        <v>2422000</v>
      </c>
      <c r="C4" s="1">
        <v>2422000</v>
      </c>
      <c r="D4" s="1">
        <v>5707000</v>
      </c>
      <c r="E4" s="1">
        <v>3505000</v>
      </c>
    </row>
    <row r="5" spans="1:5" x14ac:dyDescent="0.45">
      <c r="A5" t="s">
        <v>131</v>
      </c>
      <c r="B5" s="1">
        <v>3156000</v>
      </c>
      <c r="C5" s="1">
        <v>3156000</v>
      </c>
      <c r="D5" s="1">
        <v>4551000</v>
      </c>
      <c r="E5" s="1">
        <v>5390000</v>
      </c>
    </row>
    <row r="6" spans="1:5" x14ac:dyDescent="0.45">
      <c r="A6" t="s">
        <v>132</v>
      </c>
      <c r="B6" s="1">
        <v>3156000</v>
      </c>
      <c r="C6" s="1">
        <v>3156000</v>
      </c>
      <c r="D6" s="1">
        <v>4551000</v>
      </c>
      <c r="E6" s="1">
        <v>5390000</v>
      </c>
    </row>
    <row r="7" spans="1:5" x14ac:dyDescent="0.45">
      <c r="A7" t="s">
        <v>133</v>
      </c>
      <c r="B7" s="1">
        <v>-717000</v>
      </c>
      <c r="C7" s="1">
        <v>-717000</v>
      </c>
      <c r="D7" s="1">
        <v>-365000</v>
      </c>
      <c r="E7" s="1">
        <v>-399000</v>
      </c>
    </row>
    <row r="8" spans="1:5" x14ac:dyDescent="0.45">
      <c r="A8" t="s">
        <v>134</v>
      </c>
      <c r="B8" s="1">
        <v>-717000</v>
      </c>
      <c r="C8" s="1">
        <v>-717000</v>
      </c>
      <c r="D8" s="1">
        <v>-365000</v>
      </c>
      <c r="E8" s="1">
        <v>-399000</v>
      </c>
    </row>
    <row r="9" spans="1:5" x14ac:dyDescent="0.45">
      <c r="A9" t="s">
        <v>135</v>
      </c>
      <c r="B9" t="s">
        <v>13</v>
      </c>
      <c r="C9" t="s">
        <v>13</v>
      </c>
      <c r="D9" t="s">
        <v>13</v>
      </c>
      <c r="E9" t="s">
        <v>13</v>
      </c>
    </row>
    <row r="10" spans="1:5" x14ac:dyDescent="0.45">
      <c r="A10" t="s">
        <v>136</v>
      </c>
      <c r="B10" s="1">
        <v>183000</v>
      </c>
      <c r="C10" t="s">
        <v>13</v>
      </c>
      <c r="D10" t="s">
        <v>13</v>
      </c>
      <c r="E10" t="s">
        <v>13</v>
      </c>
    </row>
    <row r="11" spans="1:5" x14ac:dyDescent="0.45">
      <c r="A11" t="s">
        <v>137</v>
      </c>
      <c r="B11" s="1">
        <v>931000</v>
      </c>
      <c r="C11" s="1">
        <v>931000</v>
      </c>
      <c r="D11" s="1">
        <v>1622000</v>
      </c>
      <c r="E11" s="1">
        <v>1609000</v>
      </c>
    </row>
    <row r="12" spans="1:5" x14ac:dyDescent="0.45">
      <c r="A12" t="s">
        <v>138</v>
      </c>
      <c r="B12" s="1">
        <v>961000</v>
      </c>
      <c r="C12" s="1">
        <v>1143000</v>
      </c>
      <c r="D12" s="1">
        <v>4600000</v>
      </c>
      <c r="E12" s="1">
        <v>7902000</v>
      </c>
    </row>
    <row r="13" spans="1:5" x14ac:dyDescent="0.45">
      <c r="A13" t="s">
        <v>139</v>
      </c>
      <c r="B13" s="1">
        <v>-3188000</v>
      </c>
      <c r="C13" s="1">
        <v>-3188000</v>
      </c>
      <c r="D13" s="1">
        <v>1922000</v>
      </c>
      <c r="E13" s="1">
        <v>1390000</v>
      </c>
    </row>
    <row r="14" spans="1:5" x14ac:dyDescent="0.45">
      <c r="A14" t="s">
        <v>140</v>
      </c>
      <c r="B14" s="1">
        <v>-348000</v>
      </c>
      <c r="C14" s="1">
        <v>-348000</v>
      </c>
      <c r="D14" s="1">
        <v>-2434000</v>
      </c>
      <c r="E14" s="1">
        <v>-1124000</v>
      </c>
    </row>
    <row r="15" spans="1:5" x14ac:dyDescent="0.45">
      <c r="A15" t="s">
        <v>141</v>
      </c>
      <c r="B15" s="1">
        <v>113000</v>
      </c>
      <c r="C15" s="1">
        <v>113000</v>
      </c>
      <c r="D15" s="1">
        <v>-2193000</v>
      </c>
      <c r="E15" s="1">
        <v>-396000</v>
      </c>
    </row>
    <row r="16" spans="1:5" x14ac:dyDescent="0.45">
      <c r="A16" t="s">
        <v>142</v>
      </c>
      <c r="B16" s="1">
        <v>875000</v>
      </c>
      <c r="C16" s="1">
        <v>875000</v>
      </c>
      <c r="D16" s="1">
        <v>-2514000</v>
      </c>
      <c r="E16" s="1">
        <v>-243000</v>
      </c>
    </row>
    <row r="17" spans="1:5" x14ac:dyDescent="0.45">
      <c r="A17" t="s">
        <v>143</v>
      </c>
      <c r="B17" s="1">
        <v>-8546000</v>
      </c>
      <c r="C17" s="1">
        <v>-8546000</v>
      </c>
      <c r="D17" s="1">
        <v>5742000</v>
      </c>
      <c r="E17" s="1">
        <v>1598000</v>
      </c>
    </row>
    <row r="18" spans="1:5" x14ac:dyDescent="0.45">
      <c r="A18" t="s">
        <v>144</v>
      </c>
      <c r="B18" s="1">
        <v>-8546000</v>
      </c>
      <c r="C18" s="1">
        <v>-8546000</v>
      </c>
      <c r="D18" s="1">
        <v>5742000</v>
      </c>
      <c r="E18" s="1">
        <v>1598000</v>
      </c>
    </row>
    <row r="19" spans="1:5" x14ac:dyDescent="0.45">
      <c r="A19" t="s">
        <v>145</v>
      </c>
      <c r="B19" s="1">
        <v>-8546000</v>
      </c>
      <c r="C19" s="1">
        <v>-8546000</v>
      </c>
      <c r="D19" s="1">
        <v>5742000</v>
      </c>
      <c r="E19" s="1">
        <v>1598000</v>
      </c>
    </row>
    <row r="20" spans="1:5" x14ac:dyDescent="0.45">
      <c r="A20" t="s">
        <v>146</v>
      </c>
      <c r="B20" s="1">
        <v>-57000</v>
      </c>
      <c r="C20" t="s">
        <v>13</v>
      </c>
      <c r="D20" t="s">
        <v>13</v>
      </c>
      <c r="E20" t="s">
        <v>13</v>
      </c>
    </row>
    <row r="21" spans="1:5" x14ac:dyDescent="0.45">
      <c r="A21" t="s">
        <v>147</v>
      </c>
      <c r="B21" t="s">
        <v>13</v>
      </c>
      <c r="C21" t="s">
        <v>13</v>
      </c>
      <c r="D21" t="s">
        <v>13</v>
      </c>
      <c r="E21" t="s">
        <v>13</v>
      </c>
    </row>
    <row r="22" spans="1:5" x14ac:dyDescent="0.45">
      <c r="A22" t="s">
        <v>148</v>
      </c>
      <c r="B22" s="1">
        <v>4831000</v>
      </c>
      <c r="C22" s="1">
        <v>4831000</v>
      </c>
      <c r="D22" s="1">
        <v>1128000</v>
      </c>
      <c r="E22" s="1">
        <v>1159000</v>
      </c>
    </row>
    <row r="23" spans="1:5" x14ac:dyDescent="0.45">
      <c r="A23" t="s">
        <v>149</v>
      </c>
      <c r="B23" s="1">
        <v>-3024000</v>
      </c>
      <c r="C23" s="1">
        <v>-3024000</v>
      </c>
      <c r="D23" s="1">
        <v>1306000</v>
      </c>
      <c r="E23" s="1">
        <v>-460000</v>
      </c>
    </row>
    <row r="24" spans="1:5" x14ac:dyDescent="0.45">
      <c r="A24" t="s">
        <v>150</v>
      </c>
      <c r="B24" s="1">
        <v>-3024000</v>
      </c>
      <c r="C24" s="1">
        <v>-3024000</v>
      </c>
      <c r="D24" s="1">
        <v>1306000</v>
      </c>
      <c r="E24" s="1">
        <v>-460000</v>
      </c>
    </row>
    <row r="25" spans="1:5" x14ac:dyDescent="0.45">
      <c r="A25" t="s">
        <v>151</v>
      </c>
      <c r="B25" s="1">
        <v>-3003000</v>
      </c>
      <c r="C25" s="1">
        <v>-3003000</v>
      </c>
      <c r="D25" s="1">
        <v>-2796000</v>
      </c>
      <c r="E25" s="1">
        <v>-2082000</v>
      </c>
    </row>
    <row r="26" spans="1:5" x14ac:dyDescent="0.45">
      <c r="A26" t="s">
        <v>152</v>
      </c>
      <c r="B26" s="1">
        <v>-70000</v>
      </c>
      <c r="C26" s="1">
        <v>-70000</v>
      </c>
      <c r="D26" s="1">
        <v>3941000</v>
      </c>
      <c r="E26" s="1">
        <v>1763000</v>
      </c>
    </row>
    <row r="27" spans="1:5" x14ac:dyDescent="0.45">
      <c r="A27" t="s">
        <v>153</v>
      </c>
      <c r="B27" s="1">
        <v>-70000</v>
      </c>
      <c r="C27" s="1">
        <v>-70000</v>
      </c>
      <c r="D27" s="1">
        <v>-16000</v>
      </c>
      <c r="E27" s="1">
        <v>-424000</v>
      </c>
    </row>
    <row r="28" spans="1:5" x14ac:dyDescent="0.45">
      <c r="A28" t="s">
        <v>154</v>
      </c>
      <c r="B28">
        <v>0</v>
      </c>
      <c r="C28">
        <v>0</v>
      </c>
      <c r="D28" s="1">
        <v>3957000</v>
      </c>
      <c r="E28" s="1">
        <v>2187000</v>
      </c>
    </row>
    <row r="29" spans="1:5" x14ac:dyDescent="0.45">
      <c r="A29" t="s">
        <v>155</v>
      </c>
      <c r="B29" s="1">
        <v>8000</v>
      </c>
      <c r="C29" s="1">
        <v>8000</v>
      </c>
      <c r="D29" s="1">
        <v>99000</v>
      </c>
      <c r="E29" s="1">
        <v>-169000</v>
      </c>
    </row>
    <row r="30" spans="1:5" x14ac:dyDescent="0.45">
      <c r="A30" t="s">
        <v>156</v>
      </c>
      <c r="B30" s="1">
        <v>-108000</v>
      </c>
      <c r="C30" s="1">
        <v>-108000</v>
      </c>
      <c r="D30" s="1">
        <v>-414000</v>
      </c>
      <c r="E30" s="1">
        <v>-338000</v>
      </c>
    </row>
    <row r="31" spans="1:5" x14ac:dyDescent="0.45">
      <c r="A31" t="s">
        <v>157</v>
      </c>
      <c r="B31" s="1">
        <v>116000</v>
      </c>
      <c r="C31" s="1">
        <v>116000</v>
      </c>
      <c r="D31" s="1">
        <v>513000</v>
      </c>
      <c r="E31" s="1">
        <v>169000</v>
      </c>
    </row>
    <row r="32" spans="1:5" x14ac:dyDescent="0.45">
      <c r="A32" t="s">
        <v>158</v>
      </c>
      <c r="B32" s="1">
        <v>41000</v>
      </c>
      <c r="C32" s="1">
        <v>41000</v>
      </c>
      <c r="D32" s="1">
        <v>62000</v>
      </c>
      <c r="E32" s="1">
        <v>28000</v>
      </c>
    </row>
    <row r="33" spans="1:5" x14ac:dyDescent="0.45">
      <c r="A33" t="s">
        <v>159</v>
      </c>
      <c r="B33" s="1">
        <v>-1625000</v>
      </c>
      <c r="C33" s="1">
        <v>-1625000</v>
      </c>
      <c r="D33" s="1">
        <v>-16609000</v>
      </c>
      <c r="E33" s="1">
        <v>-5950000</v>
      </c>
    </row>
    <row r="34" spans="1:5" x14ac:dyDescent="0.45">
      <c r="A34" t="s">
        <v>160</v>
      </c>
      <c r="B34" s="1">
        <v>-1625000</v>
      </c>
      <c r="C34" s="1">
        <v>-1625000</v>
      </c>
      <c r="D34" s="1">
        <v>-16609000</v>
      </c>
      <c r="E34" s="1">
        <v>-5950000</v>
      </c>
    </row>
    <row r="35" spans="1:5" x14ac:dyDescent="0.45">
      <c r="A35" t="s">
        <v>161</v>
      </c>
      <c r="B35" s="1">
        <v>2654000</v>
      </c>
      <c r="C35" s="1">
        <v>2654000</v>
      </c>
      <c r="D35" s="1">
        <v>-6298000</v>
      </c>
      <c r="E35" s="1">
        <v>-4528000</v>
      </c>
    </row>
    <row r="36" spans="1:5" x14ac:dyDescent="0.45">
      <c r="A36" t="s">
        <v>162</v>
      </c>
      <c r="B36" s="1">
        <v>2654000</v>
      </c>
      <c r="C36" s="1">
        <v>2654000</v>
      </c>
      <c r="D36" s="1">
        <v>-6298000</v>
      </c>
      <c r="E36" s="1">
        <v>-4528000</v>
      </c>
    </row>
    <row r="37" spans="1:5" x14ac:dyDescent="0.45">
      <c r="A37" t="s">
        <v>163</v>
      </c>
      <c r="B37" s="1">
        <v>12479000</v>
      </c>
      <c r="C37" s="1">
        <v>12479000</v>
      </c>
      <c r="D37" s="1">
        <v>20425000</v>
      </c>
      <c r="E37" s="1">
        <v>16391000</v>
      </c>
    </row>
    <row r="38" spans="1:5" x14ac:dyDescent="0.45">
      <c r="A38" t="s">
        <v>164</v>
      </c>
      <c r="B38" s="1">
        <v>-9825000</v>
      </c>
      <c r="C38" s="1">
        <v>-9825000</v>
      </c>
      <c r="D38" s="1">
        <v>-26723000</v>
      </c>
      <c r="E38" s="1">
        <v>-20919000</v>
      </c>
    </row>
    <row r="39" spans="1:5" x14ac:dyDescent="0.45">
      <c r="A39" t="s">
        <v>165</v>
      </c>
      <c r="B39" s="1">
        <v>-3276000</v>
      </c>
      <c r="C39" s="1">
        <v>-3276000</v>
      </c>
      <c r="D39" s="1">
        <v>-1504000</v>
      </c>
      <c r="E39" s="1">
        <v>-1152000</v>
      </c>
    </row>
    <row r="40" spans="1:5" x14ac:dyDescent="0.45">
      <c r="A40" t="s">
        <v>166</v>
      </c>
      <c r="B40" s="1">
        <v>5000</v>
      </c>
      <c r="C40" s="1">
        <v>5000</v>
      </c>
      <c r="D40" s="1">
        <v>334000</v>
      </c>
      <c r="E40" s="1">
        <v>452000</v>
      </c>
    </row>
    <row r="41" spans="1:5" x14ac:dyDescent="0.45">
      <c r="A41" t="s">
        <v>167</v>
      </c>
      <c r="B41" s="1">
        <v>-3281000</v>
      </c>
      <c r="C41" s="1">
        <v>-3281000</v>
      </c>
      <c r="D41" s="1">
        <v>-1838000</v>
      </c>
      <c r="E41" s="1">
        <v>-1604000</v>
      </c>
    </row>
    <row r="42" spans="1:5" x14ac:dyDescent="0.45">
      <c r="A42" t="s">
        <v>168</v>
      </c>
      <c r="B42" s="1">
        <v>-964000</v>
      </c>
      <c r="C42" s="1">
        <v>-964000</v>
      </c>
      <c r="D42" t="s">
        <v>13</v>
      </c>
      <c r="E42">
        <v>0</v>
      </c>
    </row>
    <row r="43" spans="1:5" x14ac:dyDescent="0.45">
      <c r="A43" t="s">
        <v>169</v>
      </c>
      <c r="B43" s="1">
        <v>-964000</v>
      </c>
      <c r="C43" s="1">
        <v>-964000</v>
      </c>
      <c r="D43" t="s">
        <v>13</v>
      </c>
      <c r="E43" t="s">
        <v>13</v>
      </c>
    </row>
    <row r="44" spans="1:5" x14ac:dyDescent="0.45">
      <c r="A44" t="s">
        <v>170</v>
      </c>
      <c r="B44" s="1">
        <v>-39000</v>
      </c>
      <c r="C44" s="1">
        <v>-39000</v>
      </c>
      <c r="D44" s="1">
        <v>-8807000</v>
      </c>
      <c r="E44" s="1">
        <v>-270000</v>
      </c>
    </row>
    <row r="45" spans="1:5" x14ac:dyDescent="0.45">
      <c r="A45" t="s">
        <v>171</v>
      </c>
      <c r="B45" s="1">
        <v>8894000</v>
      </c>
      <c r="C45" s="1">
        <v>8894000</v>
      </c>
      <c r="D45" s="1">
        <v>10082000</v>
      </c>
      <c r="E45" s="1">
        <v>15184000</v>
      </c>
    </row>
    <row r="46" spans="1:5" x14ac:dyDescent="0.45">
      <c r="A46" t="s">
        <v>172</v>
      </c>
      <c r="B46" s="1">
        <v>-1084000</v>
      </c>
      <c r="C46" s="1">
        <v>-1084000</v>
      </c>
      <c r="D46" s="1">
        <v>-4996000</v>
      </c>
      <c r="E46" s="1">
        <v>4997000</v>
      </c>
    </row>
    <row r="47" spans="1:5" x14ac:dyDescent="0.45">
      <c r="A47" t="s">
        <v>173</v>
      </c>
      <c r="B47" s="1">
        <v>-104000</v>
      </c>
      <c r="C47" s="1">
        <v>-104000</v>
      </c>
      <c r="D47" s="1">
        <v>-106000</v>
      </c>
      <c r="E47" s="1">
        <v>36000</v>
      </c>
    </row>
    <row r="48" spans="1:5" x14ac:dyDescent="0.45">
      <c r="A48" t="s">
        <v>174</v>
      </c>
      <c r="B48" s="1">
        <v>10082000</v>
      </c>
      <c r="C48" s="1">
        <v>10082000</v>
      </c>
      <c r="D48" s="1">
        <v>15184000</v>
      </c>
      <c r="E48" s="1">
        <v>10151000</v>
      </c>
    </row>
    <row r="49" spans="1:5" x14ac:dyDescent="0.45">
      <c r="A49" t="s">
        <v>175</v>
      </c>
      <c r="B49" s="1">
        <v>1208000</v>
      </c>
      <c r="C49" s="1">
        <v>1208000</v>
      </c>
      <c r="D49" s="1">
        <v>1257000</v>
      </c>
      <c r="E49" s="1">
        <v>1421000</v>
      </c>
    </row>
    <row r="50" spans="1:5" x14ac:dyDescent="0.45">
      <c r="A50" t="s">
        <v>176</v>
      </c>
      <c r="B50" s="1">
        <v>1169000</v>
      </c>
      <c r="C50" s="1">
        <v>1169000</v>
      </c>
      <c r="D50" s="1">
        <v>1825000</v>
      </c>
      <c r="E50" s="1">
        <v>2279000</v>
      </c>
    </row>
    <row r="51" spans="1:5" x14ac:dyDescent="0.45">
      <c r="A51" t="s">
        <v>177</v>
      </c>
      <c r="B51" s="1">
        <v>-3003000</v>
      </c>
      <c r="C51" s="1">
        <v>-3003000</v>
      </c>
      <c r="D51" s="1">
        <v>-2796000</v>
      </c>
      <c r="E51" s="1">
        <v>-2082000</v>
      </c>
    </row>
    <row r="52" spans="1:5" x14ac:dyDescent="0.45">
      <c r="A52" t="s">
        <v>178</v>
      </c>
      <c r="B52" s="1">
        <v>5000</v>
      </c>
      <c r="C52" s="1">
        <v>5000</v>
      </c>
      <c r="D52" s="1">
        <v>334000</v>
      </c>
      <c r="E52" s="1">
        <v>452000</v>
      </c>
    </row>
    <row r="53" spans="1:5" x14ac:dyDescent="0.45">
      <c r="A53" t="s">
        <v>179</v>
      </c>
      <c r="B53" s="1">
        <v>12479000</v>
      </c>
      <c r="C53" s="1">
        <v>12479000</v>
      </c>
      <c r="D53" s="1">
        <v>20425000</v>
      </c>
      <c r="E53" s="1">
        <v>16391000</v>
      </c>
    </row>
    <row r="54" spans="1:5" x14ac:dyDescent="0.45">
      <c r="A54" t="s">
        <v>180</v>
      </c>
      <c r="B54" s="1">
        <v>-9825000</v>
      </c>
      <c r="C54" s="1">
        <v>-9825000</v>
      </c>
      <c r="D54" s="1">
        <v>-26723000</v>
      </c>
      <c r="E54" s="1">
        <v>-20919000</v>
      </c>
    </row>
    <row r="55" spans="1:5" x14ac:dyDescent="0.45">
      <c r="A55" t="s">
        <v>181</v>
      </c>
      <c r="B55" s="1">
        <v>-3281000</v>
      </c>
      <c r="C55" s="1">
        <v>-3281000</v>
      </c>
      <c r="D55" s="1">
        <v>-1838000</v>
      </c>
      <c r="E55" s="1">
        <v>-1604000</v>
      </c>
    </row>
    <row r="56" spans="1:5" x14ac:dyDescent="0.45">
      <c r="A56" t="s">
        <v>182</v>
      </c>
      <c r="B56" s="1">
        <v>562000</v>
      </c>
      <c r="C56" s="1">
        <v>562000</v>
      </c>
      <c r="D56" s="1">
        <v>7511000</v>
      </c>
      <c r="E56" s="1">
        <v>9325000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A86F-0A01-46CB-ABC0-C358EF968AAD}">
  <dimension ref="A1:D21"/>
  <sheetViews>
    <sheetView workbookViewId="0">
      <selection activeCell="D21" sqref="D21"/>
    </sheetView>
  </sheetViews>
  <sheetFormatPr defaultRowHeight="14.25" x14ac:dyDescent="0.45"/>
  <cols>
    <col min="1" max="1" width="21.265625" bestFit="1" customWidth="1"/>
    <col min="2" max="2" width="52.3984375" bestFit="1" customWidth="1"/>
    <col min="3" max="3" width="12.33203125" bestFit="1" customWidth="1"/>
    <col min="4" max="4" width="10.796875" bestFit="1" customWidth="1"/>
  </cols>
  <sheetData>
    <row r="1" spans="1:4" x14ac:dyDescent="0.45">
      <c r="A1" s="9" t="s">
        <v>183</v>
      </c>
      <c r="B1" t="s">
        <v>205</v>
      </c>
      <c r="C1" t="s">
        <v>199</v>
      </c>
      <c r="D1" t="s">
        <v>200</v>
      </c>
    </row>
    <row r="2" spans="1:4" x14ac:dyDescent="0.45">
      <c r="A2" t="s">
        <v>186</v>
      </c>
    </row>
    <row r="3" spans="1:4" x14ac:dyDescent="0.45">
      <c r="A3" t="s">
        <v>187</v>
      </c>
      <c r="B3">
        <f>Table5[[#This Row],[1/30/2023]]/'Balance Sheet'!B41</f>
        <v>0.81989778139156699</v>
      </c>
      <c r="C3">
        <f>Table5[[#This Row],[1/30/2022]]/'Balance Sheet'!C41</f>
        <v>0.80075877669522466</v>
      </c>
      <c r="D3" t="str">
        <f>IF(Table4[[#This Row],[FY 2023]]&gt;Table4[[#This Row],[FY 2022 ]],"Excellent","Poor")</f>
        <v>Excellent</v>
      </c>
    </row>
    <row r="4" spans="1:4" x14ac:dyDescent="0.45">
      <c r="A4" t="s">
        <v>188</v>
      </c>
      <c r="B4">
        <f>('Balance Sheet'!B3-'Balance Sheet'!B13)/'Balance Sheet'!B41</f>
        <v>0.72743640376350327</v>
      </c>
      <c r="C4">
        <f>('Balance Sheet'!C3-'Balance Sheet'!C13)/'Balance Sheet'!C41</f>
        <v>0.6957056088915804</v>
      </c>
      <c r="D4" t="str">
        <f>IF(Table4[[#This Row],[FY 2023]]&gt;Table4[[#This Row],[FY 2022 ]],"Excellent","Poor")</f>
        <v>Excellent</v>
      </c>
    </row>
    <row r="6" spans="1:4" x14ac:dyDescent="0.45">
      <c r="A6" s="9" t="s">
        <v>201</v>
      </c>
    </row>
    <row r="7" spans="1:4" x14ac:dyDescent="0.45">
      <c r="A7" t="s">
        <v>189</v>
      </c>
      <c r="B7">
        <f>('Income Statement'!C4/'Income Statement'!C2)*100</f>
        <v>22.175736307562978</v>
      </c>
      <c r="C7">
        <f>('Income Statement'!D4/'Income Statement'!D2)*100</f>
        <v>21.632064191626235</v>
      </c>
      <c r="D7" t="str">
        <f>IF(Table4[[#This Row],[FY 2023]]&gt;Table4[[#This Row],[FY 2022 ]],"Excellent","Poor")</f>
        <v>Excellent</v>
      </c>
    </row>
    <row r="8" spans="1:4" x14ac:dyDescent="0.45">
      <c r="A8" t="s">
        <v>190</v>
      </c>
      <c r="B8">
        <f>('Income Statement'!C20/'Income Statement'!C2)*100</f>
        <v>2.3870734401423248</v>
      </c>
      <c r="C8">
        <f>('Income Statement'!D20/'Income Statement'!D2)*100</f>
        <v>5.4971985335533669</v>
      </c>
      <c r="D8" t="str">
        <f>IF(Table4[[#This Row],[FY 2023]]&gt;Table4[[#This Row],[FY 2022 ]],"Excellent","Poor")</f>
        <v>Poor</v>
      </c>
    </row>
    <row r="10" spans="1:4" x14ac:dyDescent="0.45">
      <c r="A10" s="9" t="s">
        <v>191</v>
      </c>
    </row>
    <row r="11" spans="1:4" x14ac:dyDescent="0.45">
      <c r="A11" t="s">
        <v>192</v>
      </c>
      <c r="B11" t="s">
        <v>193</v>
      </c>
    </row>
    <row r="13" spans="1:4" x14ac:dyDescent="0.45">
      <c r="A13" s="9" t="s">
        <v>194</v>
      </c>
    </row>
    <row r="14" spans="1:4" x14ac:dyDescent="0.45">
      <c r="A14" s="9" t="s">
        <v>195</v>
      </c>
    </row>
    <row r="15" spans="1:4" x14ac:dyDescent="0.45">
      <c r="A15" t="s">
        <v>196</v>
      </c>
      <c r="B15">
        <f>('Income Statement'!C4/'Income Statement'!C2)</f>
        <v>0.22175736307562977</v>
      </c>
      <c r="C15">
        <f>('Income Statement'!D4/'Income Statement'!D2)</f>
        <v>0.21632064191626235</v>
      </c>
      <c r="D15" t="str">
        <f>IF(Table4[[#This Row],[FY 2023]]&gt;Table4[[#This Row],[FY 2022 ]],"Excellent","Poor")</f>
        <v>Excellent</v>
      </c>
    </row>
    <row r="16" spans="1:4" x14ac:dyDescent="0.45">
      <c r="A16" t="s">
        <v>202</v>
      </c>
      <c r="B16">
        <f>('Income Statement'!C20/'Income Statement'!C2)</f>
        <v>2.387073440142325E-2</v>
      </c>
      <c r="C16">
        <f>('Income Statement'!D20/'Income Statement'!D2)</f>
        <v>5.4971985335533664E-2</v>
      </c>
      <c r="D16" t="str">
        <f>IF(Table4[[#This Row],[FY 2023]]&gt;Table4[[#This Row],[FY 2022 ]],"Excellent","Poor")</f>
        <v>Poor</v>
      </c>
    </row>
    <row r="17" spans="1:4" x14ac:dyDescent="0.45">
      <c r="A17" t="s">
        <v>197</v>
      </c>
      <c r="B17">
        <f>'Income Statement'!C6/'Income Statement'!C2</f>
        <v>5.6411960782397047E-2</v>
      </c>
      <c r="C17">
        <f>'Income Statement'!D6/'Income Statement'!D2</f>
        <v>4.603891419706118E-2</v>
      </c>
      <c r="D17" t="str">
        <f>IF(Table4[[#This Row],[FY 2023]]&gt;Table4[[#This Row],[FY 2022 ]],"Excellent","Poor")</f>
        <v>Excellent</v>
      </c>
    </row>
    <row r="19" spans="1:4" x14ac:dyDescent="0.45">
      <c r="A19" s="9" t="s">
        <v>203</v>
      </c>
    </row>
    <row r="20" spans="1:4" x14ac:dyDescent="0.45">
      <c r="A20" t="s">
        <v>198</v>
      </c>
      <c r="B20">
        <f>('Balance Sheet'!B86/'Balance Sheet'!B67)</f>
        <v>-9.4772581678411267</v>
      </c>
      <c r="C20">
        <f>('Balance Sheet'!C86/'Balance Sheet'!C67)</f>
        <v>-15.996439169139466</v>
      </c>
      <c r="D20" t="str">
        <f>IF(Table4[[#This Row],[FY 2023]]&lt;Table4[[#This Row],[FY 2022 ]],"Excellent","Poor")</f>
        <v>Poor</v>
      </c>
    </row>
    <row r="21" spans="1:4" x14ac:dyDescent="0.45">
      <c r="A21" t="s">
        <v>204</v>
      </c>
      <c r="B21">
        <f>('Income Statement'!C11/'Balance Sheet'!B67)</f>
        <v>-0.78219090326713647</v>
      </c>
      <c r="C21">
        <f>('Income Statement'!D11/'Balance Sheet'!C67)</f>
        <v>-3.3014836795252225</v>
      </c>
      <c r="D21" t="str">
        <f>IF(Table4[[#This Row],[FY 2023]]&gt;Table4[[#This Row],[FY 2022 ]],"Excellent","Poor")</f>
        <v>Excellent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CC0B6-B64C-4F2E-B8C1-1C1A7ED3FBF7}">
  <dimension ref="A4:G16"/>
  <sheetViews>
    <sheetView workbookViewId="0">
      <selection activeCell="G21" sqref="G21"/>
    </sheetView>
  </sheetViews>
  <sheetFormatPr defaultRowHeight="14.25" x14ac:dyDescent="0.45"/>
  <cols>
    <col min="1" max="1" width="15.6640625" bestFit="1" customWidth="1"/>
    <col min="2" max="2" width="12.06640625" bestFit="1" customWidth="1"/>
    <col min="3" max="3" width="16.265625" bestFit="1" customWidth="1"/>
    <col min="4" max="4" width="14.796875" customWidth="1"/>
  </cols>
  <sheetData>
    <row r="4" spans="1:7" x14ac:dyDescent="0.45">
      <c r="A4" t="s">
        <v>206</v>
      </c>
      <c r="B4" t="s">
        <v>205</v>
      </c>
      <c r="C4" t="s">
        <v>184</v>
      </c>
      <c r="D4" t="s">
        <v>185</v>
      </c>
    </row>
    <row r="5" spans="1:7" x14ac:dyDescent="0.45">
      <c r="A5" t="s">
        <v>207</v>
      </c>
      <c r="B5" s="5">
        <v>102301000</v>
      </c>
      <c r="C5" s="5">
        <v>101197000</v>
      </c>
      <c r="D5" s="5">
        <v>94224000</v>
      </c>
    </row>
    <row r="6" spans="1:7" x14ac:dyDescent="0.45">
      <c r="A6" t="s">
        <v>208</v>
      </c>
      <c r="B6" s="5">
        <v>22686000</v>
      </c>
      <c r="C6" s="5">
        <v>21891000</v>
      </c>
      <c r="D6" s="5">
        <v>29417000</v>
      </c>
    </row>
    <row r="10" spans="1:7" x14ac:dyDescent="0.45">
      <c r="A10" t="s">
        <v>206</v>
      </c>
      <c r="B10" t="s">
        <v>205</v>
      </c>
      <c r="C10" t="s">
        <v>184</v>
      </c>
      <c r="D10" t="s">
        <v>185</v>
      </c>
    </row>
    <row r="11" spans="1:7" x14ac:dyDescent="0.45">
      <c r="A11" t="s">
        <v>210</v>
      </c>
      <c r="B11" s="10">
        <f t="shared" ref="B11" si="0">B5/D5</f>
        <v>1.0857212599762269</v>
      </c>
      <c r="C11" s="10">
        <f t="shared" ref="C11" si="1">C5/D5</f>
        <v>1.0740044999150959</v>
      </c>
      <c r="D11" s="10">
        <v>1</v>
      </c>
    </row>
    <row r="12" spans="1:7" x14ac:dyDescent="0.45">
      <c r="A12" t="s">
        <v>209</v>
      </c>
      <c r="B12" s="10">
        <f>B6/D6</f>
        <v>0.77118672876228034</v>
      </c>
      <c r="C12" s="10">
        <f>C6/D6</f>
        <v>0.74416153924601425</v>
      </c>
      <c r="D12" s="10">
        <v>1</v>
      </c>
    </row>
    <row r="16" spans="1:7" x14ac:dyDescent="0.45">
      <c r="G16" t="s">
        <v>211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3B579-945C-4B98-B8C1-BF928FF90F8B}">
  <dimension ref="A1:E62"/>
  <sheetViews>
    <sheetView topLeftCell="C1" zoomScale="96" workbookViewId="0">
      <selection activeCell="I33" sqref="I33"/>
    </sheetView>
  </sheetViews>
  <sheetFormatPr defaultRowHeight="14.25" x14ac:dyDescent="0.45"/>
  <cols>
    <col min="1" max="1" width="9.9296875" bestFit="1" customWidth="1"/>
    <col min="2" max="3" width="9.73046875" bestFit="1" customWidth="1"/>
    <col min="4" max="4" width="19.796875" customWidth="1"/>
    <col min="5" max="5" width="19.86328125" customWidth="1"/>
  </cols>
  <sheetData>
    <row r="1" spans="1:5" x14ac:dyDescent="0.45">
      <c r="A1" t="s">
        <v>212</v>
      </c>
      <c r="B1" t="s">
        <v>213</v>
      </c>
      <c r="C1" t="s">
        <v>214</v>
      </c>
      <c r="D1" t="s">
        <v>215</v>
      </c>
      <c r="E1" t="s">
        <v>216</v>
      </c>
    </row>
    <row r="2" spans="1:5" x14ac:dyDescent="0.45">
      <c r="A2" s="11">
        <v>44984</v>
      </c>
      <c r="B2">
        <v>42.130001</v>
      </c>
      <c r="C2">
        <v>41</v>
      </c>
    </row>
    <row r="3" spans="1:5" x14ac:dyDescent="0.45">
      <c r="A3" s="11">
        <v>44985</v>
      </c>
      <c r="B3">
        <v>40.860000999999997</v>
      </c>
      <c r="C3">
        <v>40.639999000000003</v>
      </c>
    </row>
    <row r="4" spans="1:5" x14ac:dyDescent="0.45">
      <c r="A4" s="11">
        <v>44986</v>
      </c>
      <c r="B4">
        <v>40.840000000000003</v>
      </c>
      <c r="C4">
        <v>40.439999</v>
      </c>
    </row>
    <row r="5" spans="1:5" x14ac:dyDescent="0.45">
      <c r="A5" s="11">
        <v>44987</v>
      </c>
      <c r="B5">
        <v>40.200001</v>
      </c>
      <c r="C5">
        <v>40.169998</v>
      </c>
    </row>
    <row r="6" spans="1:5" x14ac:dyDescent="0.45">
      <c r="A6" s="11">
        <v>44988</v>
      </c>
      <c r="B6">
        <v>39.060001</v>
      </c>
      <c r="C6">
        <v>39.790000999999997</v>
      </c>
    </row>
    <row r="7" spans="1:5" x14ac:dyDescent="0.45">
      <c r="A7" s="11">
        <v>44991</v>
      </c>
      <c r="B7">
        <v>40.259998000000003</v>
      </c>
      <c r="C7">
        <v>39.07</v>
      </c>
    </row>
    <row r="8" spans="1:5" x14ac:dyDescent="0.45">
      <c r="A8" s="11">
        <v>44992</v>
      </c>
      <c r="B8">
        <v>39.119999</v>
      </c>
      <c r="C8">
        <v>38</v>
      </c>
      <c r="D8" s="5">
        <f>AVERAGE(C2,Table_DELL[[#This Row],[Close]])</f>
        <v>39.5</v>
      </c>
    </row>
    <row r="9" spans="1:5" x14ac:dyDescent="0.45">
      <c r="A9" s="11">
        <v>44993</v>
      </c>
      <c r="B9">
        <v>38.200001</v>
      </c>
      <c r="C9">
        <v>38.770000000000003</v>
      </c>
      <c r="D9" s="5">
        <f>AVERAGE(C3,Table_DELL[[#This Row],[Close]])</f>
        <v>39.7049995</v>
      </c>
    </row>
    <row r="10" spans="1:5" x14ac:dyDescent="0.45">
      <c r="A10" s="11">
        <v>44994</v>
      </c>
      <c r="B10">
        <v>38.580002</v>
      </c>
      <c r="C10">
        <v>37.799999</v>
      </c>
      <c r="D10" s="5">
        <f>AVERAGE(C4,Table_DELL[[#This Row],[Close]])</f>
        <v>39.119999</v>
      </c>
    </row>
    <row r="11" spans="1:5" x14ac:dyDescent="0.45">
      <c r="A11" s="11">
        <v>44995</v>
      </c>
      <c r="B11">
        <v>37.669998</v>
      </c>
      <c r="C11">
        <v>36.720001000000003</v>
      </c>
      <c r="D11" s="5">
        <f>AVERAGE(C5,Table_DELL[[#This Row],[Close]])</f>
        <v>38.444999500000002</v>
      </c>
    </row>
    <row r="12" spans="1:5" x14ac:dyDescent="0.45">
      <c r="A12" s="11">
        <v>44998</v>
      </c>
      <c r="B12">
        <v>36.169998</v>
      </c>
      <c r="C12">
        <v>36.57</v>
      </c>
      <c r="D12" s="5">
        <f>AVERAGE(C6,Table_DELL[[#This Row],[Close]])</f>
        <v>38.180000499999998</v>
      </c>
    </row>
    <row r="13" spans="1:5" x14ac:dyDescent="0.45">
      <c r="A13" s="11">
        <v>44999</v>
      </c>
      <c r="B13">
        <v>37.490001999999997</v>
      </c>
      <c r="C13">
        <v>37.549999</v>
      </c>
      <c r="D13" s="5">
        <f>AVERAGE(C7,Table_DELL[[#This Row],[Close]])</f>
        <v>38.309999500000004</v>
      </c>
    </row>
    <row r="14" spans="1:5" x14ac:dyDescent="0.45">
      <c r="A14" s="11">
        <v>45000</v>
      </c>
      <c r="B14">
        <v>36.919998</v>
      </c>
      <c r="C14">
        <v>37.509998000000003</v>
      </c>
      <c r="D14" s="5">
        <f>AVERAGE(C8,Table_DELL[[#This Row],[Close]])</f>
        <v>37.754998999999998</v>
      </c>
    </row>
    <row r="15" spans="1:5" x14ac:dyDescent="0.45">
      <c r="A15" s="11">
        <v>45001</v>
      </c>
      <c r="B15">
        <v>36.520000000000003</v>
      </c>
      <c r="C15">
        <v>38.049999</v>
      </c>
      <c r="D15" s="5">
        <f>AVERAGE(C9,Table_DELL[[#This Row],[Close]])</f>
        <v>38.409999499999998</v>
      </c>
      <c r="E15" s="5">
        <f>AVERAGE(C2,Table_DELL[[#This Row],[Close]])</f>
        <v>39.5249995</v>
      </c>
    </row>
    <row r="16" spans="1:5" x14ac:dyDescent="0.45">
      <c r="A16" s="11">
        <v>45002</v>
      </c>
      <c r="B16">
        <v>37.860000999999997</v>
      </c>
      <c r="C16">
        <v>37.220001000000003</v>
      </c>
      <c r="D16" s="5">
        <f>AVERAGE(C10,Table_DELL[[#This Row],[Close]])</f>
        <v>37.510000000000005</v>
      </c>
      <c r="E16" s="5">
        <f>AVERAGE(C3,Table_DELL[[#This Row],[Close]])</f>
        <v>38.930000000000007</v>
      </c>
    </row>
    <row r="17" spans="1:5" x14ac:dyDescent="0.45">
      <c r="A17" s="11">
        <v>45005</v>
      </c>
      <c r="B17">
        <v>37.590000000000003</v>
      </c>
      <c r="C17">
        <v>38.549999</v>
      </c>
      <c r="D17" s="5">
        <f>AVERAGE(C11,Table_DELL[[#This Row],[Close]])</f>
        <v>37.635000000000005</v>
      </c>
      <c r="E17" s="5">
        <f>AVERAGE(C4,Table_DELL[[#This Row],[Close]])</f>
        <v>39.494999</v>
      </c>
    </row>
    <row r="18" spans="1:5" x14ac:dyDescent="0.45">
      <c r="A18" s="11">
        <v>45006</v>
      </c>
      <c r="B18">
        <v>39</v>
      </c>
      <c r="C18">
        <v>39.150002000000001</v>
      </c>
      <c r="D18" s="5">
        <f>AVERAGE(C12,Table_DELL[[#This Row],[Close]])</f>
        <v>37.860000999999997</v>
      </c>
      <c r="E18" s="5">
        <f>AVERAGE(C5,Table_DELL[[#This Row],[Close]])</f>
        <v>39.659999999999997</v>
      </c>
    </row>
    <row r="19" spans="1:5" x14ac:dyDescent="0.45">
      <c r="A19" s="11">
        <v>45007</v>
      </c>
      <c r="B19">
        <v>39.220001000000003</v>
      </c>
      <c r="C19">
        <v>38.080002</v>
      </c>
      <c r="D19" s="5">
        <f>AVERAGE(C13,Table_DELL[[#This Row],[Close]])</f>
        <v>37.815000499999996</v>
      </c>
      <c r="E19" s="5">
        <f>AVERAGE(C6,Table_DELL[[#This Row],[Close]])</f>
        <v>38.935001499999998</v>
      </c>
    </row>
    <row r="20" spans="1:5" x14ac:dyDescent="0.45">
      <c r="A20" s="11">
        <v>45008</v>
      </c>
      <c r="B20">
        <v>38.32</v>
      </c>
      <c r="C20">
        <v>37.82</v>
      </c>
      <c r="D20" s="5">
        <f>AVERAGE(C14,Table_DELL[[#This Row],[Close]])</f>
        <v>37.664999000000002</v>
      </c>
      <c r="E20" s="5">
        <f>AVERAGE(C7,Table_DELL[[#This Row],[Close]])</f>
        <v>38.445</v>
      </c>
    </row>
    <row r="21" spans="1:5" x14ac:dyDescent="0.45">
      <c r="A21" s="11">
        <v>45009</v>
      </c>
      <c r="B21">
        <v>37.630001</v>
      </c>
      <c r="C21">
        <v>37.380001</v>
      </c>
      <c r="D21" s="5">
        <f>AVERAGE(C15,Table_DELL[[#This Row],[Close]])</f>
        <v>37.715000000000003</v>
      </c>
      <c r="E21" s="5">
        <f>AVERAGE(C8,Table_DELL[[#This Row],[Close]])</f>
        <v>37.690000499999996</v>
      </c>
    </row>
    <row r="22" spans="1:5" x14ac:dyDescent="0.45">
      <c r="A22" s="11">
        <v>45012</v>
      </c>
      <c r="B22">
        <v>37.790000999999997</v>
      </c>
      <c r="C22">
        <v>37.990001999999997</v>
      </c>
      <c r="D22" s="5">
        <f>AVERAGE(C16,Table_DELL[[#This Row],[Close]])</f>
        <v>37.6050015</v>
      </c>
      <c r="E22" s="5">
        <f>AVERAGE(C9,Table_DELL[[#This Row],[Close]])</f>
        <v>38.380001</v>
      </c>
    </row>
    <row r="23" spans="1:5" x14ac:dyDescent="0.45">
      <c r="A23" s="11">
        <v>45013</v>
      </c>
      <c r="B23">
        <v>37.880001</v>
      </c>
      <c r="C23">
        <v>38.310001</v>
      </c>
      <c r="D23" s="5">
        <f>AVERAGE(C17,Table_DELL[[#This Row],[Close]])</f>
        <v>38.43</v>
      </c>
      <c r="E23" s="5">
        <f>AVERAGE(C10,Table_DELL[[#This Row],[Close]])</f>
        <v>38.055</v>
      </c>
    </row>
    <row r="24" spans="1:5" x14ac:dyDescent="0.45">
      <c r="A24" s="11">
        <v>45014</v>
      </c>
      <c r="B24">
        <v>38.900002000000001</v>
      </c>
      <c r="C24">
        <v>39.119999</v>
      </c>
      <c r="D24" s="5">
        <f>AVERAGE(C18,Table_DELL[[#This Row],[Close]])</f>
        <v>39.135000500000004</v>
      </c>
      <c r="E24" s="5">
        <f>AVERAGE(C11,Table_DELL[[#This Row],[Close]])</f>
        <v>37.92</v>
      </c>
    </row>
    <row r="25" spans="1:5" x14ac:dyDescent="0.45">
      <c r="A25" s="11">
        <v>45015</v>
      </c>
      <c r="B25">
        <v>39.470001000000003</v>
      </c>
      <c r="C25">
        <v>39.860000999999997</v>
      </c>
      <c r="D25" s="5">
        <f>AVERAGE(C19,Table_DELL[[#This Row],[Close]])</f>
        <v>38.970001499999995</v>
      </c>
      <c r="E25" s="5">
        <f>AVERAGE(C12,Table_DELL[[#This Row],[Close]])</f>
        <v>38.215000500000002</v>
      </c>
    </row>
    <row r="26" spans="1:5" x14ac:dyDescent="0.45">
      <c r="A26" s="11">
        <v>45016</v>
      </c>
      <c r="B26">
        <v>39.939999</v>
      </c>
      <c r="C26">
        <v>40.209999000000003</v>
      </c>
      <c r="D26" s="5">
        <f>AVERAGE(C20,Table_DELL[[#This Row],[Close]])</f>
        <v>39.014999500000002</v>
      </c>
      <c r="E26" s="5">
        <f>AVERAGE(C13,Table_DELL[[#This Row],[Close]])</f>
        <v>38.879998999999998</v>
      </c>
    </row>
    <row r="27" spans="1:5" x14ac:dyDescent="0.45">
      <c r="A27" s="11">
        <v>45019</v>
      </c>
      <c r="B27">
        <v>40.139999000000003</v>
      </c>
      <c r="C27">
        <v>40.970001000000003</v>
      </c>
      <c r="D27" s="5">
        <f>AVERAGE(C21,Table_DELL[[#This Row],[Close]])</f>
        <v>39.175001000000002</v>
      </c>
      <c r="E27" s="5">
        <f>AVERAGE(C14,Table_DELL[[#This Row],[Close]])</f>
        <v>39.239999500000003</v>
      </c>
    </row>
    <row r="28" spans="1:5" x14ac:dyDescent="0.45">
      <c r="A28" s="11">
        <v>45020</v>
      </c>
      <c r="B28">
        <v>41.240001999999997</v>
      </c>
      <c r="C28">
        <v>40.869999</v>
      </c>
      <c r="D28" s="5">
        <f>AVERAGE(C22,Table_DELL[[#This Row],[Close]])</f>
        <v>39.430000499999998</v>
      </c>
      <c r="E28" s="5">
        <f>AVERAGE(C15,Table_DELL[[#This Row],[Close]])</f>
        <v>39.459998999999996</v>
      </c>
    </row>
    <row r="29" spans="1:5" x14ac:dyDescent="0.45">
      <c r="A29" s="11">
        <v>45021</v>
      </c>
      <c r="B29">
        <v>40.729999999999997</v>
      </c>
      <c r="C29">
        <v>40.799999</v>
      </c>
      <c r="D29" s="5">
        <f>AVERAGE(C23,Table_DELL[[#This Row],[Close]])</f>
        <v>39.555</v>
      </c>
      <c r="E29" s="5">
        <f>AVERAGE(C16,Table_DELL[[#This Row],[Close]])</f>
        <v>39.010000000000005</v>
      </c>
    </row>
    <row r="30" spans="1:5" x14ac:dyDescent="0.45">
      <c r="A30" s="11">
        <v>45022</v>
      </c>
      <c r="B30">
        <v>40.590000000000003</v>
      </c>
      <c r="C30">
        <v>40.229999999999997</v>
      </c>
      <c r="D30" s="5">
        <f>AVERAGE(C24,Table_DELL[[#This Row],[Close]])</f>
        <v>39.674999499999998</v>
      </c>
      <c r="E30" s="5">
        <f>AVERAGE(C17,Table_DELL[[#This Row],[Close]])</f>
        <v>39.389999500000002</v>
      </c>
    </row>
    <row r="31" spans="1:5" x14ac:dyDescent="0.45">
      <c r="A31" s="11">
        <v>45026</v>
      </c>
      <c r="B31">
        <v>39.900002000000001</v>
      </c>
      <c r="C31">
        <v>41.43</v>
      </c>
      <c r="D31" s="5">
        <f>AVERAGE(C25,Table_DELL[[#This Row],[Close]])</f>
        <v>40.645000499999995</v>
      </c>
      <c r="E31" s="5">
        <f>AVERAGE(C18,Table_DELL[[#This Row],[Close]])</f>
        <v>40.290001000000004</v>
      </c>
    </row>
    <row r="32" spans="1:5" x14ac:dyDescent="0.45">
      <c r="A32" s="11">
        <v>45027</v>
      </c>
      <c r="B32">
        <v>41.419998</v>
      </c>
      <c r="C32">
        <v>41.599997999999999</v>
      </c>
      <c r="D32" s="5">
        <f>AVERAGE(C26,Table_DELL[[#This Row],[Close]])</f>
        <v>40.904998500000005</v>
      </c>
      <c r="E32" s="5">
        <f>AVERAGE(C19,Table_DELL[[#This Row],[Close]])</f>
        <v>39.840000000000003</v>
      </c>
    </row>
    <row r="33" spans="1:5" x14ac:dyDescent="0.45">
      <c r="A33" s="11">
        <v>45028</v>
      </c>
      <c r="B33">
        <v>41.799999</v>
      </c>
      <c r="C33">
        <v>41.869999</v>
      </c>
      <c r="D33" s="5">
        <f>AVERAGE(C27,Table_DELL[[#This Row],[Close]])</f>
        <v>41.42</v>
      </c>
      <c r="E33" s="5">
        <f>AVERAGE(C20,Table_DELL[[#This Row],[Close]])</f>
        <v>39.8449995</v>
      </c>
    </row>
    <row r="34" spans="1:5" x14ac:dyDescent="0.45">
      <c r="A34" s="11">
        <v>45029</v>
      </c>
      <c r="B34">
        <v>41.959999000000003</v>
      </c>
      <c r="C34">
        <v>42.650002000000001</v>
      </c>
      <c r="D34" s="5">
        <f>AVERAGE(C28,Table_DELL[[#This Row],[Close]])</f>
        <v>41.760000500000004</v>
      </c>
      <c r="E34" s="5">
        <f>AVERAGE(C21,Table_DELL[[#This Row],[Close]])</f>
        <v>40.015001499999997</v>
      </c>
    </row>
    <row r="35" spans="1:5" x14ac:dyDescent="0.45">
      <c r="A35" s="11">
        <v>45030</v>
      </c>
      <c r="B35">
        <v>42.740001999999997</v>
      </c>
      <c r="C35">
        <v>43.279998999999997</v>
      </c>
      <c r="D35" s="5">
        <f>AVERAGE(C29,Table_DELL[[#This Row],[Close]])</f>
        <v>42.039998999999995</v>
      </c>
      <c r="E35" s="5">
        <f>AVERAGE(C22,Table_DELL[[#This Row],[Close]])</f>
        <v>40.635000499999997</v>
      </c>
    </row>
    <row r="36" spans="1:5" x14ac:dyDescent="0.45">
      <c r="A36" s="11">
        <v>45033</v>
      </c>
      <c r="B36">
        <v>42.75</v>
      </c>
      <c r="C36">
        <v>43.93</v>
      </c>
      <c r="D36" s="5">
        <f>AVERAGE(C30,Table_DELL[[#This Row],[Close]])</f>
        <v>42.08</v>
      </c>
      <c r="E36" s="5">
        <f>AVERAGE(C23,Table_DELL[[#This Row],[Close]])</f>
        <v>41.120000500000003</v>
      </c>
    </row>
    <row r="37" spans="1:5" x14ac:dyDescent="0.45">
      <c r="A37" s="11">
        <v>45034</v>
      </c>
      <c r="B37">
        <v>44.240001999999997</v>
      </c>
      <c r="C37">
        <v>45.5</v>
      </c>
      <c r="D37" s="5">
        <f>AVERAGE(C31,Table_DELL[[#This Row],[Close]])</f>
        <v>43.465000000000003</v>
      </c>
      <c r="E37" s="5">
        <f>AVERAGE(C24,Table_DELL[[#This Row],[Close]])</f>
        <v>42.309999500000004</v>
      </c>
    </row>
    <row r="38" spans="1:5" x14ac:dyDescent="0.45">
      <c r="A38" s="11">
        <v>45035</v>
      </c>
      <c r="B38">
        <v>44.470001000000003</v>
      </c>
      <c r="C38">
        <v>43.830002</v>
      </c>
      <c r="D38" s="5">
        <f>AVERAGE(C32,Table_DELL[[#This Row],[Close]])</f>
        <v>42.715000000000003</v>
      </c>
      <c r="E38" s="5">
        <f>AVERAGE(C25,Table_DELL[[#This Row],[Close]])</f>
        <v>41.845001499999995</v>
      </c>
    </row>
    <row r="39" spans="1:5" x14ac:dyDescent="0.45">
      <c r="A39" s="11">
        <v>45036</v>
      </c>
      <c r="B39">
        <v>43.41</v>
      </c>
      <c r="C39">
        <v>42.919998</v>
      </c>
      <c r="D39" s="5">
        <f>AVERAGE(C33,Table_DELL[[#This Row],[Close]])</f>
        <v>42.3949985</v>
      </c>
      <c r="E39" s="5">
        <f>AVERAGE(C26,Table_DELL[[#This Row],[Close]])</f>
        <v>41.564998500000002</v>
      </c>
    </row>
    <row r="40" spans="1:5" x14ac:dyDescent="0.45">
      <c r="A40" s="11">
        <v>45037</v>
      </c>
      <c r="B40">
        <v>42.73</v>
      </c>
      <c r="C40">
        <v>43.110000999999997</v>
      </c>
      <c r="D40" s="5">
        <f>AVERAGE(C34,Table_DELL[[#This Row],[Close]])</f>
        <v>42.880001499999999</v>
      </c>
      <c r="E40" s="5">
        <f>AVERAGE(C27,Table_DELL[[#This Row],[Close]])</f>
        <v>42.040001000000004</v>
      </c>
    </row>
    <row r="41" spans="1:5" x14ac:dyDescent="0.45">
      <c r="A41" s="11">
        <v>45040</v>
      </c>
      <c r="B41">
        <v>42.700001</v>
      </c>
      <c r="C41">
        <v>42.68</v>
      </c>
      <c r="D41" s="5">
        <f>AVERAGE(C35,Table_DELL[[#This Row],[Close]])</f>
        <v>42.979999499999998</v>
      </c>
      <c r="E41" s="5">
        <f>AVERAGE(C28,Table_DELL[[#This Row],[Close]])</f>
        <v>41.7749995</v>
      </c>
    </row>
    <row r="42" spans="1:5" x14ac:dyDescent="0.45">
      <c r="A42" s="11">
        <v>45041</v>
      </c>
      <c r="B42">
        <v>42.599997999999999</v>
      </c>
      <c r="C42">
        <v>41.709999000000003</v>
      </c>
      <c r="D42" s="5">
        <f>AVERAGE(C36,Table_DELL[[#This Row],[Close]])</f>
        <v>42.819999500000002</v>
      </c>
      <c r="E42" s="5">
        <f>AVERAGE(C29,Table_DELL[[#This Row],[Close]])</f>
        <v>41.254998999999998</v>
      </c>
    </row>
    <row r="43" spans="1:5" x14ac:dyDescent="0.45">
      <c r="A43" s="11">
        <v>45042</v>
      </c>
      <c r="B43">
        <v>41.75</v>
      </c>
      <c r="C43">
        <v>41.669998</v>
      </c>
      <c r="D43" s="5">
        <f>AVERAGE(C37,Table_DELL[[#This Row],[Close]])</f>
        <v>43.584998999999996</v>
      </c>
      <c r="E43" s="5">
        <f>AVERAGE(C30,Table_DELL[[#This Row],[Close]])</f>
        <v>40.949998999999998</v>
      </c>
    </row>
    <row r="44" spans="1:5" x14ac:dyDescent="0.45">
      <c r="A44" s="11">
        <v>45043</v>
      </c>
      <c r="B44">
        <v>41.830002</v>
      </c>
      <c r="C44">
        <v>42.799999</v>
      </c>
      <c r="D44" s="5">
        <f>AVERAGE(C38,Table_DELL[[#This Row],[Close]])</f>
        <v>43.315000499999996</v>
      </c>
      <c r="E44" s="5">
        <f>AVERAGE(C31,Table_DELL[[#This Row],[Close]])</f>
        <v>42.114999499999996</v>
      </c>
    </row>
    <row r="45" spans="1:5" x14ac:dyDescent="0.45">
      <c r="A45" s="11">
        <v>45044</v>
      </c>
      <c r="B45">
        <v>42.900002000000001</v>
      </c>
      <c r="C45">
        <v>43.490001999999997</v>
      </c>
      <c r="D45" s="5">
        <f>AVERAGE(C39,Table_DELL[[#This Row],[Close]])</f>
        <v>43.204999999999998</v>
      </c>
      <c r="E45" s="5">
        <f>AVERAGE(C32,Table_DELL[[#This Row],[Close]])</f>
        <v>42.545000000000002</v>
      </c>
    </row>
    <row r="46" spans="1:5" x14ac:dyDescent="0.45">
      <c r="A46" s="11">
        <v>45047</v>
      </c>
      <c r="B46">
        <v>43.490001999999997</v>
      </c>
      <c r="C46">
        <v>43.82</v>
      </c>
      <c r="D46" s="5">
        <f>AVERAGE(C40,Table_DELL[[#This Row],[Close]])</f>
        <v>43.465000500000002</v>
      </c>
      <c r="E46" s="5">
        <f>AVERAGE(C33,Table_DELL[[#This Row],[Close]])</f>
        <v>42.8449995</v>
      </c>
    </row>
    <row r="47" spans="1:5" x14ac:dyDescent="0.45">
      <c r="A47" s="11">
        <v>45048</v>
      </c>
      <c r="B47">
        <v>45.009998000000003</v>
      </c>
      <c r="C47">
        <v>44.759998000000003</v>
      </c>
      <c r="D47" s="5">
        <f>AVERAGE(C41,Table_DELL[[#This Row],[Close]])</f>
        <v>43.719999000000001</v>
      </c>
      <c r="E47" s="5">
        <f>AVERAGE(C34,Table_DELL[[#This Row],[Close]])</f>
        <v>43.704999999999998</v>
      </c>
    </row>
    <row r="48" spans="1:5" x14ac:dyDescent="0.45">
      <c r="A48" s="11">
        <v>45049</v>
      </c>
      <c r="B48">
        <v>45.049999</v>
      </c>
      <c r="C48">
        <v>45.16</v>
      </c>
      <c r="D48" s="5">
        <f>AVERAGE(C42,Table_DELL[[#This Row],[Close]])</f>
        <v>43.434999500000004</v>
      </c>
      <c r="E48" s="5">
        <f>AVERAGE(C35,Table_DELL[[#This Row],[Close]])</f>
        <v>44.2199995</v>
      </c>
    </row>
    <row r="49" spans="1:5" x14ac:dyDescent="0.45">
      <c r="A49" s="11">
        <v>45050</v>
      </c>
      <c r="B49">
        <v>45.029998999999997</v>
      </c>
      <c r="C49">
        <v>44.18</v>
      </c>
      <c r="D49" s="5">
        <f>AVERAGE(C43,Table_DELL[[#This Row],[Close]])</f>
        <v>42.924999</v>
      </c>
      <c r="E49" s="5">
        <f>AVERAGE(C36,Table_DELL[[#This Row],[Close]])</f>
        <v>44.055</v>
      </c>
    </row>
    <row r="50" spans="1:5" x14ac:dyDescent="0.45">
      <c r="A50" s="11">
        <v>45051</v>
      </c>
      <c r="B50">
        <v>44.740001999999997</v>
      </c>
      <c r="C50">
        <v>45.389999000000003</v>
      </c>
      <c r="D50" s="5">
        <f>AVERAGE(C44,Table_DELL[[#This Row],[Close]])</f>
        <v>44.094999000000001</v>
      </c>
      <c r="E50" s="5">
        <f>AVERAGE(C37,Table_DELL[[#This Row],[Close]])</f>
        <v>45.444999500000002</v>
      </c>
    </row>
    <row r="51" spans="1:5" x14ac:dyDescent="0.45">
      <c r="A51" s="11">
        <v>45054</v>
      </c>
      <c r="B51">
        <v>45.52</v>
      </c>
      <c r="C51">
        <v>46.02</v>
      </c>
      <c r="D51" s="5">
        <f>AVERAGE(C45,Table_DELL[[#This Row],[Close]])</f>
        <v>44.755001</v>
      </c>
      <c r="E51" s="5">
        <f>AVERAGE(C38,Table_DELL[[#This Row],[Close]])</f>
        <v>44.925001000000002</v>
      </c>
    </row>
    <row r="52" spans="1:5" x14ac:dyDescent="0.45">
      <c r="A52" s="11">
        <v>45055</v>
      </c>
      <c r="B52">
        <v>46.09</v>
      </c>
      <c r="C52">
        <v>45.98</v>
      </c>
      <c r="D52" s="5">
        <f>AVERAGE(C46,Table_DELL[[#This Row],[Close]])</f>
        <v>44.9</v>
      </c>
      <c r="E52" s="5">
        <f>AVERAGE(C39,Table_DELL[[#This Row],[Close]])</f>
        <v>44.449998999999998</v>
      </c>
    </row>
    <row r="53" spans="1:5" x14ac:dyDescent="0.45">
      <c r="A53" s="11">
        <v>45056</v>
      </c>
      <c r="B53">
        <v>46.419998</v>
      </c>
      <c r="C53">
        <v>45.830002</v>
      </c>
      <c r="D53" s="5">
        <f>AVERAGE(C47,Table_DELL[[#This Row],[Close]])</f>
        <v>45.295000000000002</v>
      </c>
      <c r="E53" s="5">
        <f>AVERAGE(C40,Table_DELL[[#This Row],[Close]])</f>
        <v>44.470001499999995</v>
      </c>
    </row>
    <row r="54" spans="1:5" x14ac:dyDescent="0.45">
      <c r="A54" s="11">
        <v>45057</v>
      </c>
      <c r="B54">
        <v>45.619999</v>
      </c>
      <c r="C54">
        <v>44.700001</v>
      </c>
      <c r="D54" s="5">
        <f>AVERAGE(C48,Table_DELL[[#This Row],[Close]])</f>
        <v>44.930000499999998</v>
      </c>
      <c r="E54" s="5">
        <f>AVERAGE(C41,Table_DELL[[#This Row],[Close]])</f>
        <v>43.690000499999996</v>
      </c>
    </row>
    <row r="55" spans="1:5" x14ac:dyDescent="0.45">
      <c r="A55" s="11">
        <v>45058</v>
      </c>
      <c r="B55">
        <v>44.720001000000003</v>
      </c>
      <c r="C55">
        <v>44.759998000000003</v>
      </c>
      <c r="D55" s="5">
        <f>AVERAGE(C49,Table_DELL[[#This Row],[Close]])</f>
        <v>44.469999000000001</v>
      </c>
      <c r="E55" s="5">
        <f>AVERAGE(C42,Table_DELL[[#This Row],[Close]])</f>
        <v>43.234998500000003</v>
      </c>
    </row>
    <row r="56" spans="1:5" x14ac:dyDescent="0.45">
      <c r="A56" s="11">
        <v>45061</v>
      </c>
      <c r="B56">
        <v>44.799999</v>
      </c>
      <c r="C56">
        <v>44.93</v>
      </c>
      <c r="D56" s="5">
        <f>AVERAGE(C50,Table_DELL[[#This Row],[Close]])</f>
        <v>45.159999499999998</v>
      </c>
      <c r="E56" s="5">
        <f>AVERAGE(C43,Table_DELL[[#This Row],[Close]])</f>
        <v>43.299999</v>
      </c>
    </row>
    <row r="57" spans="1:5" x14ac:dyDescent="0.45">
      <c r="A57" s="11">
        <v>45062</v>
      </c>
      <c r="B57">
        <v>44.84</v>
      </c>
      <c r="C57">
        <v>45.380001</v>
      </c>
      <c r="D57" s="5">
        <f>AVERAGE(C51,Table_DELL[[#This Row],[Close]])</f>
        <v>45.700000500000002</v>
      </c>
      <c r="E57" s="5">
        <f>AVERAGE(C44,Table_DELL[[#This Row],[Close]])</f>
        <v>44.09</v>
      </c>
    </row>
    <row r="58" spans="1:5" x14ac:dyDescent="0.45">
      <c r="A58" s="11">
        <v>45063</v>
      </c>
      <c r="B58">
        <v>45.799999</v>
      </c>
      <c r="C58">
        <v>45.849997999999999</v>
      </c>
      <c r="D58" s="5">
        <f>AVERAGE(C52,Table_DELL[[#This Row],[Close]])</f>
        <v>45.914998999999995</v>
      </c>
      <c r="E58" s="5">
        <f>AVERAGE(C45,Table_DELL[[#This Row],[Close]])</f>
        <v>44.67</v>
      </c>
    </row>
    <row r="59" spans="1:5" x14ac:dyDescent="0.45">
      <c r="A59" s="11">
        <v>45064</v>
      </c>
      <c r="B59">
        <v>45.77</v>
      </c>
      <c r="C59">
        <v>47.119999</v>
      </c>
      <c r="D59" s="5">
        <f>AVERAGE(C53,Table_DELL[[#This Row],[Close]])</f>
        <v>46.4750005</v>
      </c>
      <c r="E59" s="5">
        <f>AVERAGE(C46,Table_DELL[[#This Row],[Close]])</f>
        <v>45.4699995</v>
      </c>
    </row>
    <row r="60" spans="1:5" x14ac:dyDescent="0.45">
      <c r="A60" s="11">
        <v>45065</v>
      </c>
      <c r="B60">
        <v>47.360000999999997</v>
      </c>
      <c r="C60">
        <v>47.75</v>
      </c>
      <c r="D60" s="5">
        <f>AVERAGE(C54,Table_DELL[[#This Row],[Close]])</f>
        <v>46.2250005</v>
      </c>
      <c r="E60" s="5">
        <f>AVERAGE(C47,Table_DELL[[#This Row],[Close]])</f>
        <v>46.254998999999998</v>
      </c>
    </row>
    <row r="61" spans="1:5" x14ac:dyDescent="0.45">
      <c r="A61" s="11">
        <v>45068</v>
      </c>
      <c r="B61">
        <v>46.75</v>
      </c>
      <c r="C61">
        <v>47.540000999999997</v>
      </c>
      <c r="D61" s="5">
        <f>AVERAGE(C55,Table_DELL[[#This Row],[Close]])</f>
        <v>46.1499995</v>
      </c>
      <c r="E61" s="5">
        <f>AVERAGE(C48,Table_DELL[[#This Row],[Close]])</f>
        <v>46.350000499999993</v>
      </c>
    </row>
    <row r="62" spans="1:5" x14ac:dyDescent="0.45">
      <c r="A62" s="11">
        <v>45069</v>
      </c>
      <c r="B62">
        <v>47.34</v>
      </c>
      <c r="C62">
        <v>46.349997999999999</v>
      </c>
      <c r="D62" s="5">
        <f>AVERAGE(C56,Table_DELL[[#This Row],[Close]])</f>
        <v>45.639999000000003</v>
      </c>
      <c r="E62" s="5">
        <f>AVERAGE(C49,Table_DELL[[#This Row],[Close]])</f>
        <v>45.264999000000003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b E u 5 V s b R O X K l A A A A 9 g A A A B I A H A B D b 2 5 m a W c v U G F j a 2 F n Z S 5 4 b W w g o h g A K K A U A A A A A A A A A A A A A A A A A A A A A A A A A A A A h Y 9 N D o I w G E S v Q r q n P 0 i M I R 9 l 4 c p E j I m J c d u U C o 1 Q D C 2 W u 7 n w S F 5 B j K L u X M 6 b t 5 i 5 X 2 + Q D U 0 d X F R n d W t S x D B F g T K y L b Q p U 9 S 7 Y 7 h A G Y e t k C d R q m C U j U 0 G W 6 S o c u 6 c E O K 9 x 3 6 G 2 6 4 k E a W M H P L 1 T l a q E e g j 6 / 9 y q I 1 1 w k i F O O x f Y 3 i E G Z v j m M a Y A p k g 5 N p 8 h W j c + 2 x / I C z 7 2 v W d 4 s q E q w 2 Q K Q J 5 f + A P U E s D B B Q A A g A I A G x L u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S 7 l W f 5 Z q e 0 0 B A A B / A g A A E w A c A E Z v c m 1 1 b G F z L 1 N l Y 3 R p b 2 4 x L m 0 g o h g A K K A U A A A A A A A A A A A A A A A A A A A A A A A A A A A A d Z F d a 8 I w F I b v C / 0 P I b u p E A r K P m D S C 2 k d D m R f 1 d 3 Y X c T 2 T D v S H E l S R a T / f e l a 6 T Z q b n L y v O G 8 7 0 k 0 p C Z H S e J m H 4 5 d x 3 X 0 l i v I S D S d z 0 l A B B j X I X b F W K o U L A n 1 3 o 8 w L Q u Q x n v I B f g h S m M P 2 q P h f b L U o H Q y i Z d x E u F B C u S Z T u p m f q r 3 d M B W E Y i 8 y A 2 o g D L K S I i i L K Q O 7 h i Z y h S z X G 6 C 4 e h m x M h r i Q Z i c x Q Q d K X / h B I + B q w J d U V f F B Z W y 8 g M e G a d q U 2 4 4 G t 7 s V V a 7 j X 5 G V m 1 f C J E n H L B l Q 6 M K n + 3 D L d c b m z H x X E H X b u F 4 l J / o i q a w L W o v R 5 / d j r R i B u w o x l 7 h 2 S 2 r h g 5 0 e c d y D O U Z b E G 9 Y N n + W b b g + d 4 6 K G h Q A 0 9 f J J 9 k U v a e 5 2 3 F h 6 l u b 3 2 6 + B V 1 U 3 7 B g X u b f 7 2 H 7 q B G 6 H F 3 r 9 n Y X 8 9 z 1 O 0 s c + e 1 c B 1 c n n J a f w N U E s B A i 0 A F A A C A A g A b E u 5 V s b R O X K l A A A A 9 g A A A B I A A A A A A A A A A A A A A A A A A A A A A E N v b m Z p Z y 9 Q Y W N r Y W d l L n h t b F B L A Q I t A B Q A A g A I A G x L u V Y P y u m r p A A A A O k A A A A T A A A A A A A A A A A A A A A A A P E A A A B b Q 2 9 u d G V u d F 9 U e X B l c 1 0 u e G 1 s U E s B A i 0 A F A A C A A g A b E u 5 V n + W a n t N A Q A A f w I A A B M A A A A A A A A A A A A A A A A A 4 g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k A A A A A A A C j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T E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R E V M T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N V Q w M z o 1 N z o y N S 4 5 M D E z N z Q 0 W i I g L z 4 8 R W 5 0 c n k g V H l w Z T 0 i R m l s b E N v b H V t b l R 5 c G V z I i B W Y W x 1 Z T 0 i c 0 N R V U Y i I C 8 + P E V u d H J 5 I F R 5 c G U 9 I k Z p b G x D b 2 x 1 b W 5 O Y W 1 l c y I g V m F s d W U 9 I n N b J n F 1 b 3 Q 7 R G F 0 Z S Z x d W 9 0 O y w m c X V v d D t P c G V u J n F 1 b 3 Q 7 L C Z x d W 9 0 O 0 N s b 3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V M T C 9 D a G F u Z 2 V k I F R 5 c G U u e 0 R h d G U s M H 0 m c X V v d D s s J n F 1 b 3 Q 7 U 2 V j d G l v b j E v R E V M T C 9 D a G F u Z 2 V k I F R 5 c G U u e 0 9 w Z W 4 s M X 0 m c X V v d D s s J n F 1 b 3 Q 7 U 2 V j d G l v b j E v R E V M T C 9 D a G F u Z 2 V k I F R 5 c G U u e 0 N s b 3 N l L D R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F T E w v Q 2 h h b m d l Z C B U e X B l L n t E Y X R l L D B 9 J n F 1 b 3 Q 7 L C Z x d W 9 0 O 1 N l Y 3 R p b 2 4 x L 0 R F T E w v Q 2 h h b m d l Z C B U e X B l L n t P c G V u L D F 9 J n F 1 b 3 Q 7 L C Z x d W 9 0 O 1 N l Y 3 R p b 2 4 x L 0 R F T E w v Q 2 h h b m d l Z C B U e X B l L n t D b G 9 z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V M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U x M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T E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U x M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D S g b Q f v 4 l L r 6 Y p Y s N A d D w A A A A A A g A A A A A A E G Y A A A A B A A A g A A A A 6 t w m p g J I 9 3 n Z u d 9 9 G V N H N c m P j Z o I G X p L F K h b h Q C H K U E A A A A A D o A A A A A C A A A g A A A A W J 8 t i E s 0 5 f G h V l K 4 M M e f p 0 2 K K o A M b l k 1 R r U z S 4 k x p U p Q A A A A G T U x l k 2 v C B 1 s b 6 / o X L D w D C Y 9 R N X F 0 h X z l Y 6 o T d G q 4 L T n G 2 1 i V Y F 5 j u S 4 G r Y w R D q X 4 Y 3 9 2 c y I O u v 9 g 7 m I d q G Y 3 8 / C K h r Y w v M l h W r t 5 P p E U c 9 A A A A A l D s g D G l 2 N 3 g a i / V 3 I w v + 7 8 w / + Y L p U k Q d + 0 d + U H / n 5 X f s G g k O D k O I p I G k H I A M C 7 I u B X s P R 2 n X l 1 B z v X U v c R y 2 X Q = = < / D a t a M a s h u p > 
</file>

<file path=customXml/itemProps1.xml><?xml version="1.0" encoding="utf-8"?>
<ds:datastoreItem xmlns:ds="http://schemas.openxmlformats.org/officeDocument/2006/customXml" ds:itemID="{CF1E7C7B-398B-4024-9A45-6036FEFDB5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Income Statement</vt:lpstr>
      <vt:lpstr>Balance Sheet</vt:lpstr>
      <vt:lpstr>Cash Flow</vt:lpstr>
      <vt:lpstr>Analysis</vt:lpstr>
      <vt:lpstr>Trend Analysis</vt:lpstr>
      <vt:lpstr>Moving 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Nivas panidapu</dc:creator>
  <cp:lastModifiedBy>Nivas panidapu</cp:lastModifiedBy>
  <dcterms:created xsi:type="dcterms:W3CDTF">2023-05-19T10:46:47Z</dcterms:created>
  <dcterms:modified xsi:type="dcterms:W3CDTF">2023-05-25T04:15:54Z</dcterms:modified>
</cp:coreProperties>
</file>