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560" activeTab="4"/>
  </bookViews>
  <sheets>
    <sheet name="Territory1" sheetId="1" r:id="rId1"/>
    <sheet name="Key Products" sheetId="7" r:id="rId2"/>
    <sheet name="Critical OS" sheetId="3" r:id="rId3"/>
    <sheet name="Collection Plan" sheetId="4" r:id="rId4"/>
    <sheet name="MDO" sheetId="8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8" l="1"/>
  <c r="K5" i="8"/>
  <c r="J6" i="8"/>
  <c r="K6" i="8"/>
  <c r="J7" i="8"/>
  <c r="K7" i="8"/>
  <c r="J8" i="8"/>
  <c r="K8" i="8"/>
  <c r="J9" i="8"/>
  <c r="K9" i="8"/>
  <c r="J10" i="8"/>
  <c r="K10" i="8"/>
  <c r="J11" i="8"/>
  <c r="K11" i="8"/>
  <c r="J12" i="8"/>
  <c r="K12" i="8"/>
  <c r="J13" i="8"/>
  <c r="K13" i="8"/>
  <c r="K4" i="8"/>
  <c r="J4" i="8"/>
  <c r="J14" i="8" s="1"/>
  <c r="E14" i="8"/>
  <c r="F14" i="8"/>
  <c r="G14" i="8"/>
  <c r="H14" i="8"/>
  <c r="I14" i="8"/>
  <c r="D14" i="8"/>
  <c r="E53" i="4"/>
  <c r="F53" i="4"/>
  <c r="C5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3" i="4"/>
  <c r="D4" i="7"/>
  <c r="E4" i="7"/>
  <c r="F4" i="7"/>
  <c r="G4" i="7"/>
  <c r="H4" i="7"/>
  <c r="I4" i="7"/>
  <c r="J4" i="7"/>
  <c r="D5" i="7"/>
  <c r="E5" i="7"/>
  <c r="F5" i="7"/>
  <c r="G5" i="7"/>
  <c r="H5" i="7"/>
  <c r="I5" i="7"/>
  <c r="J5" i="7"/>
  <c r="D6" i="7"/>
  <c r="E6" i="7"/>
  <c r="F6" i="7"/>
  <c r="G6" i="7"/>
  <c r="H6" i="7"/>
  <c r="I6" i="7"/>
  <c r="J6" i="7"/>
  <c r="D7" i="7"/>
  <c r="E7" i="7"/>
  <c r="F7" i="7"/>
  <c r="G7" i="7"/>
  <c r="H7" i="7"/>
  <c r="I7" i="7"/>
  <c r="J7" i="7"/>
  <c r="D8" i="7"/>
  <c r="E8" i="7"/>
  <c r="F8" i="7"/>
  <c r="G8" i="7"/>
  <c r="H8" i="7"/>
  <c r="I8" i="7"/>
  <c r="J8" i="7"/>
  <c r="D9" i="7"/>
  <c r="E9" i="7"/>
  <c r="F9" i="7"/>
  <c r="G9" i="7"/>
  <c r="H9" i="7"/>
  <c r="I9" i="7"/>
  <c r="J9" i="7"/>
  <c r="D10" i="7"/>
  <c r="E10" i="7"/>
  <c r="F10" i="7"/>
  <c r="L10" i="7" s="1"/>
  <c r="G10" i="7"/>
  <c r="H10" i="7"/>
  <c r="I10" i="7"/>
  <c r="J10" i="7"/>
  <c r="D11" i="7"/>
  <c r="E11" i="7"/>
  <c r="F11" i="7"/>
  <c r="G11" i="7"/>
  <c r="H11" i="7"/>
  <c r="I11" i="7"/>
  <c r="J11" i="7"/>
  <c r="D12" i="7"/>
  <c r="E12" i="7"/>
  <c r="F12" i="7"/>
  <c r="G12" i="7"/>
  <c r="H12" i="7"/>
  <c r="I12" i="7"/>
  <c r="J12" i="7"/>
  <c r="C12" i="7"/>
  <c r="C11" i="7"/>
  <c r="C10" i="7"/>
  <c r="C9" i="7"/>
  <c r="C8" i="7"/>
  <c r="C7" i="7"/>
  <c r="C6" i="7"/>
  <c r="C5" i="7"/>
  <c r="C4" i="7"/>
  <c r="K12" i="7"/>
  <c r="K10" i="7"/>
  <c r="K6" i="7"/>
  <c r="L24" i="1"/>
  <c r="K24" i="1"/>
  <c r="L23" i="1"/>
  <c r="K23" i="1"/>
  <c r="L22" i="1"/>
  <c r="K22" i="1"/>
  <c r="L30" i="1"/>
  <c r="K30" i="1"/>
  <c r="L29" i="1"/>
  <c r="K29" i="1"/>
  <c r="L28" i="1"/>
  <c r="K28" i="1"/>
  <c r="L27" i="1"/>
  <c r="K27" i="1"/>
  <c r="L35" i="1"/>
  <c r="K35" i="1"/>
  <c r="L34" i="1"/>
  <c r="K34" i="1"/>
  <c r="L33" i="1"/>
  <c r="K33" i="1"/>
  <c r="L32" i="1"/>
  <c r="L36" i="1" s="1"/>
  <c r="K32" i="1"/>
  <c r="K36" i="1" s="1"/>
  <c r="L26" i="1"/>
  <c r="K26" i="1"/>
  <c r="L21" i="1"/>
  <c r="L25" i="1" s="1"/>
  <c r="K21" i="1"/>
  <c r="K25" i="1" s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K20" i="1" s="1"/>
  <c r="D20" i="1"/>
  <c r="C20" i="1"/>
  <c r="D25" i="1"/>
  <c r="C25" i="1"/>
  <c r="D31" i="1"/>
  <c r="C31" i="1"/>
  <c r="D36" i="1"/>
  <c r="C36" i="1"/>
  <c r="D53" i="4" l="1"/>
  <c r="L8" i="7"/>
  <c r="L6" i="7"/>
  <c r="L20" i="1"/>
  <c r="L12" i="7"/>
  <c r="L4" i="7"/>
  <c r="K31" i="1"/>
  <c r="K8" i="7"/>
  <c r="K4" i="7"/>
  <c r="L31" i="1"/>
  <c r="K37" i="1"/>
  <c r="L11" i="7"/>
  <c r="L7" i="7"/>
  <c r="K14" i="8"/>
  <c r="L9" i="7"/>
  <c r="L5" i="7"/>
  <c r="K11" i="7"/>
  <c r="K9" i="7"/>
  <c r="K7" i="7"/>
  <c r="K5" i="7"/>
  <c r="C37" i="1"/>
  <c r="D37" i="1"/>
  <c r="L37" i="1" l="1"/>
  <c r="E18" i="3"/>
  <c r="C18" i="3"/>
  <c r="E36" i="1" l="1"/>
  <c r="F36" i="1"/>
  <c r="G36" i="1"/>
  <c r="H36" i="1"/>
  <c r="I36" i="1"/>
  <c r="J36" i="1"/>
  <c r="E31" i="1"/>
  <c r="F31" i="1"/>
  <c r="G31" i="1"/>
  <c r="H31" i="1"/>
  <c r="I31" i="1"/>
  <c r="J31" i="1"/>
  <c r="E25" i="1"/>
  <c r="F25" i="1"/>
  <c r="G25" i="1"/>
  <c r="H25" i="1"/>
  <c r="I25" i="1"/>
  <c r="J25" i="1"/>
  <c r="E20" i="1"/>
  <c r="F20" i="1"/>
  <c r="G20" i="1"/>
  <c r="H20" i="1"/>
  <c r="I20" i="1"/>
  <c r="J20" i="1"/>
  <c r="J37" i="1" l="1"/>
  <c r="F37" i="1"/>
  <c r="H37" i="1"/>
  <c r="G37" i="1"/>
  <c r="I37" i="1"/>
  <c r="E37" i="1"/>
</calcChain>
</file>

<file path=xl/sharedStrings.xml><?xml version="1.0" encoding="utf-8"?>
<sst xmlns="http://schemas.openxmlformats.org/spreadsheetml/2006/main" count="149" uniqueCount="104">
  <si>
    <t>Product</t>
  </si>
  <si>
    <t>20-21 Budget</t>
  </si>
  <si>
    <t>19-20</t>
  </si>
  <si>
    <t>By Year End</t>
  </si>
  <si>
    <r>
      <t xml:space="preserve">Exp </t>
    </r>
    <r>
      <rPr>
        <b/>
        <sz val="11"/>
        <color theme="1"/>
        <rFont val="Calibri"/>
        <family val="2"/>
        <scheme val="minor"/>
      </rPr>
      <t>"LC"</t>
    </r>
    <r>
      <rPr>
        <sz val="11"/>
        <color theme="1"/>
        <rFont val="Calibri"/>
        <family val="2"/>
        <scheme val="minor"/>
      </rPr>
      <t xml:space="preserve"> of 20-21</t>
    </r>
  </si>
  <si>
    <t>NRV</t>
  </si>
  <si>
    <t>BORNEO</t>
  </si>
  <si>
    <t>DANITOL</t>
  </si>
  <si>
    <t>DANTOP</t>
  </si>
  <si>
    <t>DANTOTSU</t>
  </si>
  <si>
    <t>DIPEL</t>
  </si>
  <si>
    <t>LANO</t>
  </si>
  <si>
    <t>MAX</t>
  </si>
  <si>
    <t>MEOTHRIN</t>
  </si>
  <si>
    <t>NATURE DEEP</t>
  </si>
  <si>
    <t>PROGIBB</t>
  </si>
  <si>
    <t>PROGIBB EASY</t>
  </si>
  <si>
    <t>JIKA</t>
  </si>
  <si>
    <t>SUMIPLEO</t>
  </si>
  <si>
    <t>SUMIPREMPT</t>
  </si>
  <si>
    <t>VALIDACIN</t>
  </si>
  <si>
    <t>ZIGGY</t>
  </si>
  <si>
    <t>HOSHI</t>
  </si>
  <si>
    <t>H-ULTRA</t>
  </si>
  <si>
    <t>LAATU</t>
  </si>
  <si>
    <t>HARU</t>
  </si>
  <si>
    <t>CARTAP GR</t>
  </si>
  <si>
    <t>CARTAP SP</t>
  </si>
  <si>
    <t>KITOSHI</t>
  </si>
  <si>
    <t>SUMIGOLD</t>
  </si>
  <si>
    <t>TABOLI</t>
  </si>
  <si>
    <t>SUMI-X</t>
  </si>
  <si>
    <t>YORO</t>
  </si>
  <si>
    <t>CELPHOS</t>
  </si>
  <si>
    <t>CORE</t>
  </si>
  <si>
    <t>MUST</t>
  </si>
  <si>
    <t>PUSH</t>
  </si>
  <si>
    <t>NEW</t>
  </si>
  <si>
    <t>TOTAL</t>
  </si>
  <si>
    <t>Qty in Kg/Lt/Unit</t>
  </si>
  <si>
    <t>DANZA(Units)</t>
  </si>
  <si>
    <t>In Rs.</t>
  </si>
  <si>
    <t>S.NO</t>
  </si>
  <si>
    <t>PARTY NAME &amp; PLACE</t>
  </si>
  <si>
    <t>REMARKS</t>
  </si>
  <si>
    <t>T O T A L</t>
  </si>
  <si>
    <t xml:space="preserve">Territory : </t>
  </si>
  <si>
    <t>YTD JAN'21</t>
  </si>
  <si>
    <t>FEBRUARY</t>
  </si>
  <si>
    <t>MARCH</t>
  </si>
  <si>
    <t>19-20 Actuals</t>
  </si>
  <si>
    <t>20-21 Plan</t>
  </si>
  <si>
    <t>Critical "OS" on 1st February :-</t>
  </si>
  <si>
    <t>Total "OS" on 1st Feb'21</t>
  </si>
  <si>
    <r>
      <rPr>
        <b/>
        <sz val="11"/>
        <color theme="1"/>
        <rFont val="Calibri"/>
        <family val="2"/>
        <scheme val="minor"/>
      </rPr>
      <t>Gross</t>
    </r>
    <r>
      <rPr>
        <sz val="11"/>
        <color theme="1"/>
        <rFont val="Calibri"/>
        <family val="2"/>
        <scheme val="minor"/>
      </rPr>
      <t xml:space="preserve"> Slaes on 1st Feb'21</t>
    </r>
  </si>
  <si>
    <r>
      <rPr>
        <b/>
        <sz val="11"/>
        <color theme="1"/>
        <rFont val="Calibri"/>
        <family val="2"/>
        <scheme val="minor"/>
      </rPr>
      <t>Net</t>
    </r>
    <r>
      <rPr>
        <sz val="11"/>
        <color theme="1"/>
        <rFont val="Calibri"/>
        <family val="2"/>
        <scheme val="minor"/>
      </rPr>
      <t xml:space="preserve"> Slaes on 1st Feb'21</t>
    </r>
  </si>
  <si>
    <t>Outstanding &amp; its Plan for Feb'21 :-</t>
  </si>
  <si>
    <t>Feb'21 Plan</t>
  </si>
  <si>
    <t>"OS" 18-19</t>
  </si>
  <si>
    <t>"OS" 19-20</t>
  </si>
  <si>
    <t>Territory:</t>
  </si>
  <si>
    <t>S.No</t>
  </si>
  <si>
    <t>MDO Name</t>
  </si>
  <si>
    <t>H.Q</t>
  </si>
  <si>
    <t>Per.</t>
  </si>
  <si>
    <t>Temp.</t>
  </si>
  <si>
    <t>Jan'21</t>
  </si>
  <si>
    <t>Feb'21</t>
  </si>
  <si>
    <t>Mar'21</t>
  </si>
  <si>
    <t>Q4</t>
  </si>
  <si>
    <t>B,CHENDRAYUDU</t>
  </si>
  <si>
    <t>KADAPA</t>
  </si>
  <si>
    <t>M,KIRAN KUMAR</t>
  </si>
  <si>
    <t>KHAJIPETA</t>
  </si>
  <si>
    <t>T,VENKATESWAR REDDY</t>
  </si>
  <si>
    <t>MUDDANURU</t>
  </si>
  <si>
    <t xml:space="preserve">P,KARIMULLA KHAN </t>
  </si>
  <si>
    <t>RAJAMPETA</t>
  </si>
  <si>
    <t>ANDHRA AGRO AGENCIES-KODUR</t>
  </si>
  <si>
    <t>SRI THARUNESWARA SEED &amp; PESTI.-GALI</t>
  </si>
  <si>
    <t>SRI LAKSHMI VENKATESWARA FERTI.-PUL</t>
  </si>
  <si>
    <t>SREE SREENIVASA TRADERS-CHITVEL</t>
  </si>
  <si>
    <t>RYTHU MITRA AGRO AGENCIES-RAJAMPET</t>
  </si>
  <si>
    <t>SRI GURU VENKATESWARA FERTI.-JAMMAL</t>
  </si>
  <si>
    <t>SRI GANGA PESTICIDES-GUDIPADI</t>
  </si>
  <si>
    <t>BHARATH TRADERS-MYDUKURU</t>
  </si>
  <si>
    <t>SREENU AGROS &amp; CO-RLY KODUR</t>
  </si>
  <si>
    <t>RAYALASEEMA AGRO CHEMICALS-PULIVEND</t>
  </si>
  <si>
    <t>LEGAL ACTION FIRM CLOSE</t>
  </si>
  <si>
    <t>SREE BHAVANI TRADERS-ONIPENTA</t>
  </si>
  <si>
    <t>Sri Lakshmi Venkateshwara Fertilize-MUDDANURU</t>
  </si>
  <si>
    <t>Vijaylakshmi Agro Chemicals-CHITVEL</t>
  </si>
  <si>
    <t>JAYASANKAR PESTICIDES &amp; FERTILISERS-KADAPA</t>
  </si>
  <si>
    <t>MANJUSHA PESTICIDES &amp; SEEDS-C,K DINNE</t>
  </si>
  <si>
    <t>GNANANANDA PESTICIDES AND SEEDS-V,N,PALLI</t>
  </si>
  <si>
    <t>SIVA SAI SEEDS &amp; PESTICIDES-YELLATURU</t>
  </si>
  <si>
    <t>S. ISMAIL BASHA PESTICIDES-RAYACHOTI</t>
  </si>
  <si>
    <t>SRI GURU VINAYAKA PESTICIDES-VISWANADHAPU</t>
  </si>
  <si>
    <t>SRI LAKSHMI SRINIVASA-PORUMAMILLA</t>
  </si>
  <si>
    <t>SRI SIDDIVINAYAKA RYTHU DEPOT-PENAGALURU</t>
  </si>
  <si>
    <t>SRI GURU BALAJI RYTHU DEPO-PULIVENDULA</t>
  </si>
  <si>
    <t>SRI MARUTHI AGENCIES-G.V. SATRAM-</t>
  </si>
  <si>
    <t>NANDI TRADERS-PRODDUTUR</t>
  </si>
  <si>
    <t>SRI VENKATESWARA FERTILIZERS-BALIREDDYPALLI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</si>
</sst>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.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0000"/>
      <name val="Calibri"/>
    </font>
    <font>
      <b/>
      <sz val="11"/>
      <color rgb="FF0000CC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06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4" xfId="0" applyFill="1" applyBorder="1" applyAlignment="1">
      <alignment horizontal="center" vertical="center"/>
    </xf>
    <xf numFmtId="164" fontId="2" fillId="5" borderId="5" xfId="0" applyNumberFormat="1" applyFont="1" applyFill="1" applyBorder="1"/>
    <xf numFmtId="164" fontId="0" fillId="6" borderId="5" xfId="0" applyNumberFormat="1" applyFill="1" applyBorder="1"/>
    <xf numFmtId="0" fontId="0" fillId="2" borderId="6" xfId="0" applyFill="1" applyBorder="1" applyAlignment="1">
      <alignment horizontal="center" vertical="center" wrapText="1"/>
    </xf>
    <xf numFmtId="164" fontId="2" fillId="5" borderId="6" xfId="0" applyNumberFormat="1" applyFont="1" applyFill="1" applyBorder="1"/>
    <xf numFmtId="164" fontId="0" fillId="6" borderId="6" xfId="0" applyNumberFormat="1" applyFill="1" applyBorder="1"/>
    <xf numFmtId="0" fontId="0" fillId="2" borderId="10" xfId="0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5" borderId="10" xfId="0" applyNumberFormat="1" applyFont="1" applyFill="1" applyBorder="1"/>
    <xf numFmtId="164" fontId="0" fillId="6" borderId="10" xfId="0" applyNumberForma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4" fontId="2" fillId="5" borderId="4" xfId="0" applyNumberFormat="1" applyFont="1" applyFill="1" applyBorder="1"/>
    <xf numFmtId="164" fontId="0" fillId="6" borderId="4" xfId="0" applyNumberForma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2" borderId="10" xfId="0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5" borderId="10" xfId="0" applyFont="1" applyFill="1" applyBorder="1"/>
    <xf numFmtId="0" fontId="2" fillId="6" borderId="10" xfId="0" applyFont="1" applyFill="1" applyBorder="1"/>
    <xf numFmtId="0" fontId="0" fillId="2" borderId="2" xfId="0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5" borderId="2" xfId="0" applyFont="1" applyFill="1" applyBorder="1"/>
    <xf numFmtId="0" fontId="0" fillId="6" borderId="2" xfId="0" applyFill="1" applyBorder="1"/>
    <xf numFmtId="0" fontId="0" fillId="0" borderId="23" xfId="0" applyBorder="1"/>
    <xf numFmtId="0" fontId="0" fillId="0" borderId="25" xfId="0" applyBorder="1"/>
    <xf numFmtId="0" fontId="1" fillId="0" borderId="0" xfId="0" applyFont="1"/>
    <xf numFmtId="0" fontId="3" fillId="0" borderId="0" xfId="0" applyFont="1"/>
    <xf numFmtId="0" fontId="0" fillId="0" borderId="27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ont="1" applyFill="1" applyBorder="1"/>
    <xf numFmtId="0" fontId="0" fillId="7" borderId="8" xfId="0" applyFill="1" applyBorder="1"/>
    <xf numFmtId="0" fontId="0" fillId="7" borderId="9" xfId="0" applyFill="1" applyBorder="1"/>
    <xf numFmtId="0" fontId="0" fillId="0" borderId="12" xfId="0" applyFont="1" applyBorder="1"/>
    <xf numFmtId="0" fontId="2" fillId="0" borderId="31" xfId="0" applyFont="1" applyBorder="1"/>
    <xf numFmtId="0" fontId="2" fillId="0" borderId="32" xfId="0" applyFont="1" applyBorder="1"/>
    <xf numFmtId="0" fontId="0" fillId="2" borderId="26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33" xfId="0" applyBorder="1"/>
    <xf numFmtId="0" fontId="0" fillId="0" borderId="35" xfId="0" applyBorder="1"/>
    <xf numFmtId="0" fontId="0" fillId="0" borderId="29" xfId="0" applyBorder="1"/>
    <xf numFmtId="0" fontId="0" fillId="0" borderId="37" xfId="0" applyBorder="1"/>
    <xf numFmtId="0" fontId="0" fillId="0" borderId="34" xfId="0" applyFont="1" applyBorder="1"/>
    <xf numFmtId="0" fontId="0" fillId="0" borderId="11" xfId="0" applyFont="1" applyBorder="1"/>
    <xf numFmtId="0" fontId="0" fillId="0" borderId="36" xfId="0" applyFont="1" applyBorder="1"/>
    <xf numFmtId="0" fontId="2" fillId="0" borderId="38" xfId="0" applyFont="1" applyBorder="1"/>
    <xf numFmtId="0" fontId="2" fillId="0" borderId="28" xfId="0" applyFont="1" applyBorder="1"/>
    <xf numFmtId="0" fontId="2" fillId="0" borderId="39" xfId="0" applyFont="1" applyBorder="1"/>
    <xf numFmtId="0" fontId="0" fillId="0" borderId="25" xfId="0" applyFont="1" applyBorder="1"/>
    <xf numFmtId="0" fontId="0" fillId="0" borderId="35" xfId="0" applyFont="1" applyBorder="1"/>
    <xf numFmtId="0" fontId="0" fillId="0" borderId="16" xfId="0" applyFont="1" applyBorder="1"/>
    <xf numFmtId="0" fontId="0" fillId="0" borderId="40" xfId="0" applyFont="1" applyBorder="1"/>
    <xf numFmtId="0" fontId="0" fillId="0" borderId="14" xfId="0" applyFont="1" applyBorder="1"/>
    <xf numFmtId="0" fontId="0" fillId="0" borderId="33" xfId="0" applyFont="1" applyBorder="1"/>
    <xf numFmtId="0" fontId="0" fillId="0" borderId="24" xfId="0" applyFont="1" applyBorder="1"/>
    <xf numFmtId="0" fontId="0" fillId="0" borderId="41" xfId="0" applyFont="1" applyBorder="1"/>
    <xf numFmtId="0" fontId="0" fillId="0" borderId="38" xfId="0" applyFont="1" applyBorder="1"/>
    <xf numFmtId="0" fontId="0" fillId="0" borderId="31" xfId="0" applyFont="1" applyBorder="1"/>
    <xf numFmtId="0" fontId="0" fillId="0" borderId="28" xfId="0" applyFont="1" applyBorder="1"/>
    <xf numFmtId="0" fontId="0" fillId="0" borderId="39" xfId="0" applyFont="1" applyBorder="1"/>
    <xf numFmtId="0" fontId="1" fillId="0" borderId="1" xfId="0" applyFont="1" applyBorder="1" applyAlignment="1">
      <alignment horizontal="left" vertical="center"/>
    </xf>
    <xf numFmtId="165" fontId="5" fillId="0" borderId="1" xfId="1" applyNumberFormat="1" applyFont="1" applyBorder="1" applyAlignment="1">
      <alignment horizontal="left" vertical="center"/>
    </xf>
    <xf numFmtId="165" fontId="1" fillId="0" borderId="1" xfId="1" applyNumberFormat="1" applyFont="1" applyBorder="1" applyAlignment="1">
      <alignment horizontal="left" vertical="center"/>
    </xf>
    <xf numFmtId="0" fontId="1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165" fontId="1" fillId="0" borderId="3" xfId="1" applyNumberFormat="1" applyFont="1" applyBorder="1" applyAlignment="1">
      <alignment horizontal="left" vertical="center"/>
    </xf>
    <xf numFmtId="0" fontId="6" fillId="0" borderId="3" xfId="0" applyFont="1" applyBorder="1"/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7" fillId="0" borderId="2" xfId="0" applyFont="1" applyBorder="1" applyAlignment="1">
      <alignment horizontal="left" vertical="center"/>
    </xf>
    <xf numFmtId="165" fontId="8" fillId="0" borderId="2" xfId="1" applyNumberFormat="1" applyFont="1" applyBorder="1" applyAlignment="1" applyProtection="1">
      <alignment horizontal="left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Normal="100" workbookViewId="0">
      <pane xSplit="6" ySplit="3" topLeftCell="G4" activePane="bottomRight" state="frozen"/>
      <selection pane="topRight" activeCell="F1" sqref="F1"/>
      <selection pane="bottomLeft" activeCell="A4" sqref="A4"/>
      <selection pane="bottomRight" activeCell="E5" sqref="E5"/>
    </sheetView>
  </sheetViews>
  <sheetFormatPr defaultRowHeight="15" x14ac:dyDescent="0.25"/>
  <cols>
    <col min="1" max="1" width="13.42578125" customWidth="1"/>
    <col min="2" max="2" width="6.5703125" hidden="1" customWidth="1"/>
    <col min="3" max="3" width="9.140625" customWidth="1"/>
    <col min="11" max="14" width="10.140625" customWidth="1"/>
  </cols>
  <sheetData>
    <row r="1" spans="1:12" ht="15.75" thickBot="1" x14ac:dyDescent="0.3">
      <c r="A1" s="41" t="s">
        <v>46</v>
      </c>
      <c r="C1" s="96"/>
      <c r="D1" s="97"/>
      <c r="E1" s="98"/>
      <c r="F1" s="99"/>
    </row>
    <row r="2" spans="1:12" ht="15.75" thickBot="1" x14ac:dyDescent="0.3">
      <c r="A2" s="40" t="s">
        <v>39</v>
      </c>
      <c r="E2" s="90" t="s">
        <v>47</v>
      </c>
      <c r="F2" s="91"/>
      <c r="G2" s="92" t="s">
        <v>48</v>
      </c>
      <c r="H2" s="93"/>
      <c r="I2" s="94" t="s">
        <v>49</v>
      </c>
      <c r="J2" s="95"/>
      <c r="K2" s="94" t="s">
        <v>3</v>
      </c>
      <c r="L2" s="95"/>
    </row>
    <row r="3" spans="1:12" ht="30.75" thickBot="1" x14ac:dyDescent="0.3">
      <c r="A3" s="32" t="s">
        <v>0</v>
      </c>
      <c r="B3" s="26" t="s">
        <v>5</v>
      </c>
      <c r="C3" s="52" t="s">
        <v>50</v>
      </c>
      <c r="D3" s="6" t="s">
        <v>1</v>
      </c>
      <c r="E3" s="3" t="s">
        <v>2</v>
      </c>
      <c r="F3" s="53" t="s">
        <v>51</v>
      </c>
      <c r="G3" s="9" t="s">
        <v>2</v>
      </c>
      <c r="H3" s="6" t="s">
        <v>51</v>
      </c>
      <c r="I3" s="3" t="s">
        <v>2</v>
      </c>
      <c r="J3" s="53" t="s">
        <v>51</v>
      </c>
      <c r="K3" s="3" t="s">
        <v>2</v>
      </c>
      <c r="L3" s="53" t="s">
        <v>4</v>
      </c>
    </row>
    <row r="4" spans="1:12" x14ac:dyDescent="0.25">
      <c r="A4" s="33" t="s">
        <v>6</v>
      </c>
      <c r="B4" s="27">
        <v>4122</v>
      </c>
      <c r="C4" s="27">
        <v>81</v>
      </c>
      <c r="D4" s="46">
        <v>125</v>
      </c>
      <c r="E4" s="15">
        <v>81</v>
      </c>
      <c r="F4" s="16">
        <v>40</v>
      </c>
      <c r="G4" s="10"/>
      <c r="H4" s="23">
        <v>10</v>
      </c>
      <c r="I4" s="15"/>
      <c r="J4" s="16">
        <v>5</v>
      </c>
      <c r="K4" s="15">
        <f>E4+G4+I4</f>
        <v>81</v>
      </c>
      <c r="L4" s="54">
        <f>F4+H4+J4</f>
        <v>55</v>
      </c>
    </row>
    <row r="5" spans="1:12" x14ac:dyDescent="0.25">
      <c r="A5" s="34" t="s">
        <v>7</v>
      </c>
      <c r="B5" s="28">
        <v>460</v>
      </c>
      <c r="C5" s="28">
        <v>5540</v>
      </c>
      <c r="D5" s="46">
        <v>8000</v>
      </c>
      <c r="E5" s="17">
        <v>4150</v>
      </c>
      <c r="F5" s="18">
        <v>6940</v>
      </c>
      <c r="G5" s="11">
        <v>1040</v>
      </c>
      <c r="H5" s="24">
        <v>1000</v>
      </c>
      <c r="I5" s="17">
        <v>350</v>
      </c>
      <c r="J5" s="18">
        <v>500</v>
      </c>
      <c r="K5" s="15">
        <f t="shared" ref="K5:K19" si="0">E5+G5+I5</f>
        <v>5540</v>
      </c>
      <c r="L5" s="54">
        <f t="shared" ref="L5:L19" si="1">F5+H5+J5</f>
        <v>8440</v>
      </c>
    </row>
    <row r="6" spans="1:12" x14ac:dyDescent="0.25">
      <c r="A6" s="34" t="s">
        <v>8</v>
      </c>
      <c r="B6" s="28">
        <v>11063</v>
      </c>
      <c r="C6" s="28">
        <v>4</v>
      </c>
      <c r="D6" s="46"/>
      <c r="E6" s="17"/>
      <c r="F6" s="18"/>
      <c r="G6" s="11">
        <v>4</v>
      </c>
      <c r="H6" s="24"/>
      <c r="I6" s="17"/>
      <c r="J6" s="18"/>
      <c r="K6" s="15">
        <f t="shared" si="0"/>
        <v>4</v>
      </c>
      <c r="L6" s="54">
        <f t="shared" si="1"/>
        <v>0</v>
      </c>
    </row>
    <row r="7" spans="1:12" x14ac:dyDescent="0.25">
      <c r="A7" s="34" t="s">
        <v>9</v>
      </c>
      <c r="B7" s="28">
        <v>11042</v>
      </c>
      <c r="C7" s="28">
        <v>100.6</v>
      </c>
      <c r="D7" s="46">
        <v>200</v>
      </c>
      <c r="E7" s="17">
        <v>70.400000000000006</v>
      </c>
      <c r="F7" s="18">
        <v>65.8</v>
      </c>
      <c r="G7" s="49">
        <v>21</v>
      </c>
      <c r="H7" s="24">
        <v>20</v>
      </c>
      <c r="I7" s="17">
        <v>9.1999999999999993</v>
      </c>
      <c r="J7" s="18">
        <v>8</v>
      </c>
      <c r="K7" s="15">
        <f t="shared" si="0"/>
        <v>100.60000000000001</v>
      </c>
      <c r="L7" s="54">
        <f t="shared" si="1"/>
        <v>93.8</v>
      </c>
    </row>
    <row r="8" spans="1:12" x14ac:dyDescent="0.25">
      <c r="A8" s="34" t="s">
        <v>10</v>
      </c>
      <c r="B8" s="28">
        <v>835</v>
      </c>
      <c r="C8" s="28">
        <v>550</v>
      </c>
      <c r="D8" s="46">
        <v>550</v>
      </c>
      <c r="E8" s="17">
        <v>550</v>
      </c>
      <c r="F8" s="18">
        <v>390</v>
      </c>
      <c r="G8" s="11"/>
      <c r="H8" s="24">
        <v>70</v>
      </c>
      <c r="I8" s="17"/>
      <c r="J8" s="18">
        <v>50</v>
      </c>
      <c r="K8" s="15">
        <f t="shared" si="0"/>
        <v>550</v>
      </c>
      <c r="L8" s="54">
        <f t="shared" si="1"/>
        <v>510</v>
      </c>
    </row>
    <row r="9" spans="1:12" x14ac:dyDescent="0.25">
      <c r="A9" s="34" t="s">
        <v>11</v>
      </c>
      <c r="B9" s="28">
        <v>1065</v>
      </c>
      <c r="C9" s="28">
        <v>1255</v>
      </c>
      <c r="D9" s="46">
        <v>1000</v>
      </c>
      <c r="E9" s="17">
        <v>1145</v>
      </c>
      <c r="F9" s="18">
        <v>1345</v>
      </c>
      <c r="G9" s="11">
        <v>70</v>
      </c>
      <c r="H9" s="24">
        <v>100</v>
      </c>
      <c r="I9" s="17">
        <v>40</v>
      </c>
      <c r="J9" s="18">
        <v>40</v>
      </c>
      <c r="K9" s="15">
        <f t="shared" si="0"/>
        <v>1255</v>
      </c>
      <c r="L9" s="54">
        <f t="shared" si="1"/>
        <v>1485</v>
      </c>
    </row>
    <row r="10" spans="1:12" x14ac:dyDescent="0.25">
      <c r="A10" s="34" t="s">
        <v>12</v>
      </c>
      <c r="B10" s="28">
        <v>6000</v>
      </c>
      <c r="C10" s="28"/>
      <c r="D10" s="46">
        <v>60</v>
      </c>
      <c r="E10" s="17"/>
      <c r="F10" s="18">
        <v>77.599999999999994</v>
      </c>
      <c r="G10" s="11"/>
      <c r="H10" s="24">
        <v>6</v>
      </c>
      <c r="I10" s="17"/>
      <c r="J10" s="18">
        <v>2</v>
      </c>
      <c r="K10" s="15">
        <f t="shared" si="0"/>
        <v>0</v>
      </c>
      <c r="L10" s="54">
        <f t="shared" si="1"/>
        <v>85.6</v>
      </c>
    </row>
    <row r="11" spans="1:12" x14ac:dyDescent="0.25">
      <c r="A11" s="34" t="s">
        <v>13</v>
      </c>
      <c r="B11" s="28">
        <v>1054</v>
      </c>
      <c r="C11" s="28">
        <v>990</v>
      </c>
      <c r="D11" s="46">
        <v>1500</v>
      </c>
      <c r="E11" s="17">
        <v>840</v>
      </c>
      <c r="F11" s="18">
        <v>850</v>
      </c>
      <c r="G11" s="11">
        <v>150</v>
      </c>
      <c r="H11" s="24">
        <v>90</v>
      </c>
      <c r="I11" s="17"/>
      <c r="J11" s="18">
        <v>50</v>
      </c>
      <c r="K11" s="15">
        <f t="shared" si="0"/>
        <v>990</v>
      </c>
      <c r="L11" s="54">
        <f t="shared" si="1"/>
        <v>990</v>
      </c>
    </row>
    <row r="12" spans="1:12" x14ac:dyDescent="0.25">
      <c r="A12" s="34" t="s">
        <v>14</v>
      </c>
      <c r="B12" s="28">
        <v>4463</v>
      </c>
      <c r="C12" s="28">
        <v>106</v>
      </c>
      <c r="D12" s="46">
        <v>150</v>
      </c>
      <c r="E12" s="17">
        <v>102</v>
      </c>
      <c r="F12" s="18">
        <v>122</v>
      </c>
      <c r="G12" s="11">
        <v>4</v>
      </c>
      <c r="H12" s="24">
        <v>24</v>
      </c>
      <c r="I12" s="17"/>
      <c r="J12" s="18">
        <v>10</v>
      </c>
      <c r="K12" s="15">
        <f t="shared" si="0"/>
        <v>106</v>
      </c>
      <c r="L12" s="54">
        <f t="shared" si="1"/>
        <v>156</v>
      </c>
    </row>
    <row r="13" spans="1:12" x14ac:dyDescent="0.25">
      <c r="A13" s="34" t="s">
        <v>15</v>
      </c>
      <c r="B13" s="28">
        <v>50659</v>
      </c>
      <c r="C13" s="28">
        <v>3.6</v>
      </c>
      <c r="D13" s="46">
        <v>6</v>
      </c>
      <c r="E13" s="17">
        <v>3.6</v>
      </c>
      <c r="F13" s="18">
        <v>2</v>
      </c>
      <c r="G13" s="11"/>
      <c r="H13" s="24"/>
      <c r="I13" s="17"/>
      <c r="J13" s="18"/>
      <c r="K13" s="15">
        <f t="shared" si="0"/>
        <v>3.6</v>
      </c>
      <c r="L13" s="54">
        <f t="shared" si="1"/>
        <v>2</v>
      </c>
    </row>
    <row r="14" spans="1:12" x14ac:dyDescent="0.25">
      <c r="A14" s="34" t="s">
        <v>16</v>
      </c>
      <c r="B14" s="28">
        <v>20155</v>
      </c>
      <c r="C14" s="28">
        <v>26</v>
      </c>
      <c r="D14" s="46">
        <v>30</v>
      </c>
      <c r="E14" s="17">
        <v>23.5</v>
      </c>
      <c r="F14" s="18">
        <v>18.5</v>
      </c>
      <c r="G14" s="11">
        <v>2</v>
      </c>
      <c r="H14" s="24">
        <v>5</v>
      </c>
      <c r="I14" s="17">
        <v>0.5</v>
      </c>
      <c r="J14" s="18">
        <v>2</v>
      </c>
      <c r="K14" s="15">
        <f t="shared" si="0"/>
        <v>26</v>
      </c>
      <c r="L14" s="54">
        <f t="shared" si="1"/>
        <v>25.5</v>
      </c>
    </row>
    <row r="15" spans="1:12" x14ac:dyDescent="0.25">
      <c r="A15" s="34" t="s">
        <v>17</v>
      </c>
      <c r="B15" s="28">
        <v>3400</v>
      </c>
      <c r="C15" s="28">
        <v>116</v>
      </c>
      <c r="D15" s="46">
        <v>250</v>
      </c>
      <c r="E15" s="17">
        <v>68</v>
      </c>
      <c r="F15" s="18">
        <v>318</v>
      </c>
      <c r="G15" s="11">
        <v>12</v>
      </c>
      <c r="H15" s="24"/>
      <c r="I15" s="17">
        <v>36</v>
      </c>
      <c r="J15" s="18"/>
      <c r="K15" s="15">
        <f t="shared" si="0"/>
        <v>116</v>
      </c>
      <c r="L15" s="54">
        <f t="shared" si="1"/>
        <v>318</v>
      </c>
    </row>
    <row r="16" spans="1:12" x14ac:dyDescent="0.25">
      <c r="A16" s="34" t="s">
        <v>18</v>
      </c>
      <c r="B16" s="28">
        <v>1925</v>
      </c>
      <c r="C16" s="28">
        <v>182</v>
      </c>
      <c r="D16" s="46">
        <v>125</v>
      </c>
      <c r="E16" s="17">
        <v>182</v>
      </c>
      <c r="F16" s="18">
        <v>140</v>
      </c>
      <c r="G16" s="11"/>
      <c r="H16" s="24"/>
      <c r="I16" s="17"/>
      <c r="J16" s="18"/>
      <c r="K16" s="15">
        <f t="shared" si="0"/>
        <v>182</v>
      </c>
      <c r="L16" s="54">
        <f t="shared" si="1"/>
        <v>140</v>
      </c>
    </row>
    <row r="17" spans="1:12" x14ac:dyDescent="0.25">
      <c r="A17" s="34" t="s">
        <v>19</v>
      </c>
      <c r="B17" s="28">
        <v>1125</v>
      </c>
      <c r="C17" s="28">
        <v>540</v>
      </c>
      <c r="D17" s="46">
        <v>300</v>
      </c>
      <c r="E17" s="17">
        <v>440</v>
      </c>
      <c r="F17" s="18">
        <v>1090</v>
      </c>
      <c r="G17" s="11">
        <v>80</v>
      </c>
      <c r="H17" s="24">
        <v>90</v>
      </c>
      <c r="I17" s="17">
        <v>20</v>
      </c>
      <c r="J17" s="18">
        <v>50</v>
      </c>
      <c r="K17" s="15">
        <f t="shared" si="0"/>
        <v>540</v>
      </c>
      <c r="L17" s="54">
        <f t="shared" si="1"/>
        <v>1230</v>
      </c>
    </row>
    <row r="18" spans="1:12" x14ac:dyDescent="0.25">
      <c r="A18" s="34" t="s">
        <v>20</v>
      </c>
      <c r="B18" s="28">
        <v>401</v>
      </c>
      <c r="C18" s="28">
        <v>450</v>
      </c>
      <c r="D18" s="46">
        <v>500</v>
      </c>
      <c r="E18" s="17">
        <v>430</v>
      </c>
      <c r="F18" s="18">
        <v>780</v>
      </c>
      <c r="G18" s="11">
        <v>20</v>
      </c>
      <c r="H18" s="24"/>
      <c r="I18" s="17"/>
      <c r="J18" s="18"/>
      <c r="K18" s="15">
        <f t="shared" si="0"/>
        <v>450</v>
      </c>
      <c r="L18" s="54">
        <f t="shared" si="1"/>
        <v>780</v>
      </c>
    </row>
    <row r="19" spans="1:12" ht="15.75" thickBot="1" x14ac:dyDescent="0.3">
      <c r="A19" s="35" t="s">
        <v>21</v>
      </c>
      <c r="B19" s="29">
        <v>1085</v>
      </c>
      <c r="C19" s="29">
        <v>15</v>
      </c>
      <c r="D19" s="46"/>
      <c r="E19" s="19">
        <v>15</v>
      </c>
      <c r="F19" s="20"/>
      <c r="G19" s="12"/>
      <c r="H19" s="25"/>
      <c r="I19" s="19"/>
      <c r="J19" s="20"/>
      <c r="K19" s="15">
        <f t="shared" si="0"/>
        <v>15</v>
      </c>
      <c r="L19" s="54">
        <f t="shared" si="1"/>
        <v>0</v>
      </c>
    </row>
    <row r="20" spans="1:12" ht="15.75" thickBot="1" x14ac:dyDescent="0.3">
      <c r="A20" s="36" t="s">
        <v>34</v>
      </c>
      <c r="B20" s="30"/>
      <c r="C20" s="21">
        <f t="shared" ref="C20:L20" si="2">SUMPRODUCT($B$4:$B$19*C4:C19)/10^7</f>
        <v>0.96050996000000011</v>
      </c>
      <c r="D20" s="4">
        <f t="shared" si="2"/>
        <v>1.3075578999999999</v>
      </c>
      <c r="E20" s="21">
        <f t="shared" si="2"/>
        <v>0.79607696999999999</v>
      </c>
      <c r="F20" s="4">
        <f t="shared" si="2"/>
        <v>1.1111820100000001</v>
      </c>
      <c r="G20" s="13">
        <f t="shared" si="2"/>
        <v>0.1184166</v>
      </c>
      <c r="H20" s="7">
        <f t="shared" si="2"/>
        <v>0.1327007</v>
      </c>
      <c r="I20" s="21">
        <f t="shared" si="2"/>
        <v>4.6016390000000004E-2</v>
      </c>
      <c r="J20" s="4">
        <f t="shared" si="2"/>
        <v>6.2918600000000005E-2</v>
      </c>
      <c r="K20" s="21">
        <f t="shared" si="2"/>
        <v>0.96050996000000011</v>
      </c>
      <c r="L20" s="4">
        <f t="shared" si="2"/>
        <v>1.30680131</v>
      </c>
    </row>
    <row r="21" spans="1:12" x14ac:dyDescent="0.25">
      <c r="A21" s="33" t="s">
        <v>22</v>
      </c>
      <c r="B21" s="27">
        <v>516</v>
      </c>
      <c r="C21" s="27">
        <v>3240</v>
      </c>
      <c r="D21" s="46">
        <v>3500</v>
      </c>
      <c r="E21" s="15">
        <v>2710</v>
      </c>
      <c r="F21" s="16">
        <v>1790</v>
      </c>
      <c r="G21" s="10">
        <v>360</v>
      </c>
      <c r="H21" s="23">
        <v>400</v>
      </c>
      <c r="I21" s="15">
        <v>170</v>
      </c>
      <c r="J21" s="16">
        <v>320</v>
      </c>
      <c r="K21" s="15">
        <f>E21+G21+I21</f>
        <v>3240</v>
      </c>
      <c r="L21" s="54">
        <f>F21+H21+J21</f>
        <v>2510</v>
      </c>
    </row>
    <row r="22" spans="1:12" x14ac:dyDescent="0.25">
      <c r="A22" s="34" t="s">
        <v>23</v>
      </c>
      <c r="B22" s="28">
        <v>547</v>
      </c>
      <c r="C22" s="28">
        <v>520</v>
      </c>
      <c r="D22" s="46">
        <v>600</v>
      </c>
      <c r="E22" s="17">
        <v>350</v>
      </c>
      <c r="F22" s="18">
        <v>170</v>
      </c>
      <c r="G22" s="11">
        <v>20</v>
      </c>
      <c r="H22" s="24"/>
      <c r="I22" s="17">
        <v>150</v>
      </c>
      <c r="J22" s="18"/>
      <c r="K22" s="15">
        <f t="shared" ref="K22:K24" si="3">E22+G22+I22</f>
        <v>520</v>
      </c>
      <c r="L22" s="54">
        <f t="shared" ref="L22:L24" si="4">F22+H22+J22</f>
        <v>170</v>
      </c>
    </row>
    <row r="23" spans="1:12" x14ac:dyDescent="0.25">
      <c r="A23" s="34" t="s">
        <v>24</v>
      </c>
      <c r="B23" s="28">
        <v>98</v>
      </c>
      <c r="C23" s="28">
        <v>3440</v>
      </c>
      <c r="D23" s="46">
        <v>10000</v>
      </c>
      <c r="E23" s="17">
        <v>3440</v>
      </c>
      <c r="F23" s="18">
        <v>3688</v>
      </c>
      <c r="G23" s="11"/>
      <c r="H23" s="24">
        <v>400</v>
      </c>
      <c r="I23" s="17"/>
      <c r="J23" s="18"/>
      <c r="K23" s="15">
        <f t="shared" si="3"/>
        <v>3440</v>
      </c>
      <c r="L23" s="54">
        <f t="shared" si="4"/>
        <v>4088</v>
      </c>
    </row>
    <row r="24" spans="1:12" ht="15.75" thickBot="1" x14ac:dyDescent="0.3">
      <c r="A24" s="35" t="s">
        <v>40</v>
      </c>
      <c r="B24" s="29">
        <v>48</v>
      </c>
      <c r="C24" s="29">
        <v>480</v>
      </c>
      <c r="D24" s="46">
        <v>4000</v>
      </c>
      <c r="E24" s="19">
        <v>480</v>
      </c>
      <c r="F24" s="20">
        <v>240</v>
      </c>
      <c r="G24" s="12"/>
      <c r="H24" s="25"/>
      <c r="I24" s="19"/>
      <c r="J24" s="20"/>
      <c r="K24" s="15">
        <f t="shared" si="3"/>
        <v>480</v>
      </c>
      <c r="L24" s="54">
        <f t="shared" si="4"/>
        <v>240</v>
      </c>
    </row>
    <row r="25" spans="1:12" ht="15.75" thickBot="1" x14ac:dyDescent="0.3">
      <c r="A25" s="36" t="s">
        <v>35</v>
      </c>
      <c r="B25" s="30"/>
      <c r="C25" s="21">
        <f t="shared" ref="C25:L25" si="5">SUMPRODUCT($B$21:$B$24*C21:C24)/10^7</f>
        <v>0.23164399999999999</v>
      </c>
      <c r="D25" s="4">
        <f t="shared" si="5"/>
        <v>0.33062000000000002</v>
      </c>
      <c r="E25" s="21">
        <f t="shared" si="5"/>
        <v>0.194997</v>
      </c>
      <c r="F25" s="4">
        <f t="shared" si="5"/>
        <v>0.13895740000000001</v>
      </c>
      <c r="G25" s="13">
        <f t="shared" si="5"/>
        <v>1.967E-2</v>
      </c>
      <c r="H25" s="7">
        <f t="shared" si="5"/>
        <v>2.4559999999999998E-2</v>
      </c>
      <c r="I25" s="21">
        <f t="shared" si="5"/>
        <v>1.6976999999999999E-2</v>
      </c>
      <c r="J25" s="4">
        <f t="shared" si="5"/>
        <v>1.6511999999999999E-2</v>
      </c>
      <c r="K25" s="21">
        <f t="shared" si="5"/>
        <v>0.23164399999999999</v>
      </c>
      <c r="L25" s="4">
        <f t="shared" si="5"/>
        <v>0.18002940000000001</v>
      </c>
    </row>
    <row r="26" spans="1:12" x14ac:dyDescent="0.25">
      <c r="A26" s="33" t="s">
        <v>25</v>
      </c>
      <c r="B26" s="27">
        <v>567</v>
      </c>
      <c r="C26" s="27">
        <v>1130</v>
      </c>
      <c r="D26" s="46">
        <v>3500</v>
      </c>
      <c r="E26" s="15">
        <v>1046</v>
      </c>
      <c r="F26" s="16">
        <v>1280</v>
      </c>
      <c r="G26" s="10">
        <v>74</v>
      </c>
      <c r="H26" s="23">
        <v>200</v>
      </c>
      <c r="I26" s="15"/>
      <c r="J26" s="16">
        <v>50</v>
      </c>
      <c r="K26" s="15">
        <f>E26+G26+I26</f>
        <v>1120</v>
      </c>
      <c r="L26" s="54">
        <f>F26+H26+J26</f>
        <v>1530</v>
      </c>
    </row>
    <row r="27" spans="1:12" x14ac:dyDescent="0.25">
      <c r="A27" s="34" t="s">
        <v>26</v>
      </c>
      <c r="B27" s="28">
        <v>95</v>
      </c>
      <c r="C27" s="28">
        <v>18895</v>
      </c>
      <c r="D27" s="46">
        <v>17000</v>
      </c>
      <c r="E27" s="17">
        <v>17320</v>
      </c>
      <c r="F27" s="18">
        <v>18075</v>
      </c>
      <c r="G27" s="11">
        <v>1200</v>
      </c>
      <c r="H27" s="24">
        <v>500</v>
      </c>
      <c r="I27" s="17">
        <v>375</v>
      </c>
      <c r="J27" s="18"/>
      <c r="K27" s="15">
        <f t="shared" ref="K27:K30" si="6">E27+G27+I27</f>
        <v>18895</v>
      </c>
      <c r="L27" s="54">
        <f t="shared" ref="L27:L30" si="7">F27+H27+J27</f>
        <v>18575</v>
      </c>
    </row>
    <row r="28" spans="1:12" x14ac:dyDescent="0.25">
      <c r="A28" s="34" t="s">
        <v>27</v>
      </c>
      <c r="B28" s="28">
        <v>1031</v>
      </c>
      <c r="C28" s="28">
        <v>980</v>
      </c>
      <c r="D28" s="46">
        <v>1400</v>
      </c>
      <c r="E28" s="17">
        <v>670</v>
      </c>
      <c r="F28" s="18">
        <v>1250</v>
      </c>
      <c r="G28" s="11">
        <v>220</v>
      </c>
      <c r="H28" s="24">
        <v>100</v>
      </c>
      <c r="I28" s="17">
        <v>70</v>
      </c>
      <c r="J28" s="18">
        <v>50</v>
      </c>
      <c r="K28" s="15">
        <f t="shared" si="6"/>
        <v>960</v>
      </c>
      <c r="L28" s="54">
        <f t="shared" si="7"/>
        <v>1400</v>
      </c>
    </row>
    <row r="29" spans="1:12" x14ac:dyDescent="0.25">
      <c r="A29" s="34" t="s">
        <v>31</v>
      </c>
      <c r="B29" s="28">
        <v>252</v>
      </c>
      <c r="C29" s="50">
        <v>520</v>
      </c>
      <c r="D29" s="47"/>
      <c r="E29" s="17">
        <v>500</v>
      </c>
      <c r="F29" s="18">
        <v>410</v>
      </c>
      <c r="G29" s="11">
        <v>20</v>
      </c>
      <c r="H29" s="24"/>
      <c r="I29" s="17"/>
      <c r="J29" s="18"/>
      <c r="K29" s="15">
        <f t="shared" si="6"/>
        <v>520</v>
      </c>
      <c r="L29" s="54">
        <f t="shared" si="7"/>
        <v>410</v>
      </c>
    </row>
    <row r="30" spans="1:12" ht="15.75" thickBot="1" x14ac:dyDescent="0.3">
      <c r="A30" s="35" t="s">
        <v>32</v>
      </c>
      <c r="B30" s="29">
        <v>7280</v>
      </c>
      <c r="C30" s="51">
        <v>51</v>
      </c>
      <c r="D30" s="48"/>
      <c r="E30" s="19">
        <v>51</v>
      </c>
      <c r="F30" s="20">
        <v>102</v>
      </c>
      <c r="G30" s="12"/>
      <c r="H30" s="25">
        <v>9</v>
      </c>
      <c r="I30" s="19"/>
      <c r="J30" s="20">
        <v>5</v>
      </c>
      <c r="K30" s="15">
        <f t="shared" si="6"/>
        <v>51</v>
      </c>
      <c r="L30" s="54">
        <f t="shared" si="7"/>
        <v>116</v>
      </c>
    </row>
    <row r="31" spans="1:12" ht="15.75" thickBot="1" x14ac:dyDescent="0.3">
      <c r="A31" s="36" t="s">
        <v>36</v>
      </c>
      <c r="B31" s="30"/>
      <c r="C31" s="21">
        <f t="shared" ref="C31:L31" si="8">SUMPRODUCT($B$26:$B$30*C26:C30)/10^7</f>
        <v>0.39484350000000001</v>
      </c>
      <c r="D31" s="4">
        <f t="shared" si="8"/>
        <v>0.50429000000000002</v>
      </c>
      <c r="E31" s="21">
        <f t="shared" si="8"/>
        <v>0.34265319999999999</v>
      </c>
      <c r="F31" s="4">
        <f t="shared" si="8"/>
        <v>0.45775149999999998</v>
      </c>
      <c r="G31" s="13">
        <f t="shared" si="8"/>
        <v>3.8781799999999998E-2</v>
      </c>
      <c r="H31" s="7">
        <f t="shared" si="8"/>
        <v>3.2952000000000002E-2</v>
      </c>
      <c r="I31" s="21">
        <f t="shared" si="8"/>
        <v>1.0779499999999999E-2</v>
      </c>
      <c r="J31" s="4">
        <f t="shared" si="8"/>
        <v>1.163E-2</v>
      </c>
      <c r="K31" s="21">
        <f t="shared" si="8"/>
        <v>0.39221450000000002</v>
      </c>
      <c r="L31" s="4">
        <f t="shared" si="8"/>
        <v>0.50233349999999999</v>
      </c>
    </row>
    <row r="32" spans="1:12" x14ac:dyDescent="0.25">
      <c r="A32" s="33" t="s">
        <v>28</v>
      </c>
      <c r="B32" s="27">
        <v>1870</v>
      </c>
      <c r="C32" s="27">
        <v>445</v>
      </c>
      <c r="D32" s="46">
        <v>300</v>
      </c>
      <c r="E32" s="15">
        <v>360</v>
      </c>
      <c r="F32" s="16">
        <v>465</v>
      </c>
      <c r="G32" s="10">
        <v>70</v>
      </c>
      <c r="H32" s="23">
        <v>80</v>
      </c>
      <c r="I32" s="15">
        <v>15</v>
      </c>
      <c r="J32" s="16">
        <v>60</v>
      </c>
      <c r="K32" s="15">
        <f>E32+G32+I32</f>
        <v>445</v>
      </c>
      <c r="L32" s="54">
        <f>F32+H32+J32</f>
        <v>605</v>
      </c>
    </row>
    <row r="33" spans="1:12" x14ac:dyDescent="0.25">
      <c r="A33" s="34" t="s">
        <v>29</v>
      </c>
      <c r="B33" s="28">
        <v>2680</v>
      </c>
      <c r="C33" s="28"/>
      <c r="D33" s="46"/>
      <c r="E33" s="17"/>
      <c r="F33" s="18">
        <v>27</v>
      </c>
      <c r="G33" s="11"/>
      <c r="H33" s="24"/>
      <c r="I33" s="17"/>
      <c r="J33" s="18"/>
      <c r="K33" s="15">
        <f t="shared" ref="K33:K35" si="9">E33+G33+I33</f>
        <v>0</v>
      </c>
      <c r="L33" s="54">
        <f t="shared" ref="L33:L35" si="10">F33+H33+J33</f>
        <v>27</v>
      </c>
    </row>
    <row r="34" spans="1:12" x14ac:dyDescent="0.25">
      <c r="A34" s="34" t="s">
        <v>30</v>
      </c>
      <c r="B34" s="28">
        <v>8000</v>
      </c>
      <c r="C34" s="28"/>
      <c r="D34" s="46">
        <v>100</v>
      </c>
      <c r="E34" s="17"/>
      <c r="F34" s="18">
        <v>83.6</v>
      </c>
      <c r="G34" s="11"/>
      <c r="H34" s="24">
        <v>6</v>
      </c>
      <c r="I34" s="17"/>
      <c r="J34" s="18">
        <v>5</v>
      </c>
      <c r="K34" s="15">
        <f t="shared" si="9"/>
        <v>0</v>
      </c>
      <c r="L34" s="54">
        <f t="shared" si="10"/>
        <v>94.6</v>
      </c>
    </row>
    <row r="35" spans="1:12" ht="15.75" thickBot="1" x14ac:dyDescent="0.3">
      <c r="A35" s="35" t="s">
        <v>33</v>
      </c>
      <c r="B35" s="29">
        <v>770</v>
      </c>
      <c r="C35" s="51"/>
      <c r="D35" s="48"/>
      <c r="E35" s="19"/>
      <c r="F35" s="20">
        <v>30.72</v>
      </c>
      <c r="G35" s="12"/>
      <c r="H35" s="25"/>
      <c r="I35" s="19"/>
      <c r="J35" s="20"/>
      <c r="K35" s="15">
        <f t="shared" si="9"/>
        <v>0</v>
      </c>
      <c r="L35" s="54">
        <f t="shared" si="10"/>
        <v>30.72</v>
      </c>
    </row>
    <row r="36" spans="1:12" ht="15.75" thickBot="1" x14ac:dyDescent="0.3">
      <c r="A36" s="36" t="s">
        <v>37</v>
      </c>
      <c r="B36" s="30"/>
      <c r="C36" s="21">
        <f t="shared" ref="C36:D36" si="11">SUMPRODUCT($B$32:$B$35*C32:C35)/10^7</f>
        <v>8.3214999999999997E-2</v>
      </c>
      <c r="D36" s="4">
        <f t="shared" si="11"/>
        <v>0.1361</v>
      </c>
      <c r="E36" s="21">
        <f t="shared" ref="E36:J36" si="12">SUMPRODUCT($B$32:$B$35*E32:E35)/10^7</f>
        <v>6.7320000000000005E-2</v>
      </c>
      <c r="F36" s="4">
        <f t="shared" si="12"/>
        <v>0.16343643999999999</v>
      </c>
      <c r="G36" s="13">
        <f t="shared" si="12"/>
        <v>1.3089999999999999E-2</v>
      </c>
      <c r="H36" s="7">
        <f t="shared" si="12"/>
        <v>1.976E-2</v>
      </c>
      <c r="I36" s="21">
        <f t="shared" si="12"/>
        <v>2.8050000000000002E-3</v>
      </c>
      <c r="J36" s="4">
        <f t="shared" si="12"/>
        <v>1.5219999999999999E-2</v>
      </c>
      <c r="K36" s="21">
        <f t="shared" ref="K36:L36" si="13">SUMPRODUCT($B$32:$B$35*K32:K35)/10^7</f>
        <v>8.3214999999999997E-2</v>
      </c>
      <c r="L36" s="4">
        <f t="shared" si="13"/>
        <v>0.19841644</v>
      </c>
    </row>
    <row r="37" spans="1:12" ht="15.75" thickBot="1" x14ac:dyDescent="0.3">
      <c r="A37" s="37" t="s">
        <v>38</v>
      </c>
      <c r="B37" s="31"/>
      <c r="C37" s="22">
        <f t="shared" ref="C37:D37" si="14">C20+C25+C31+C36</f>
        <v>1.6702124600000001</v>
      </c>
      <c r="D37" s="5">
        <f t="shared" si="14"/>
        <v>2.2785679000000001</v>
      </c>
      <c r="E37" s="22">
        <f t="shared" ref="E37:J37" si="15">E20+E25+E31+E36</f>
        <v>1.40104717</v>
      </c>
      <c r="F37" s="5">
        <f t="shared" si="15"/>
        <v>1.8713273500000001</v>
      </c>
      <c r="G37" s="14">
        <f t="shared" si="15"/>
        <v>0.1899584</v>
      </c>
      <c r="H37" s="8">
        <f t="shared" si="15"/>
        <v>0.20997270000000001</v>
      </c>
      <c r="I37" s="22">
        <f t="shared" si="15"/>
        <v>7.657789000000001E-2</v>
      </c>
      <c r="J37" s="5">
        <f t="shared" si="15"/>
        <v>0.1062806</v>
      </c>
      <c r="K37" s="22">
        <f t="shared" ref="K37:L37" si="16">K20+K25+K31+K36</f>
        <v>1.6675834600000004</v>
      </c>
      <c r="L37" s="5">
        <f t="shared" si="16"/>
        <v>2.1875806500000001</v>
      </c>
    </row>
  </sheetData>
  <mergeCells count="5">
    <mergeCell ref="E2:F2"/>
    <mergeCell ref="G2:H2"/>
    <mergeCell ref="I2:J2"/>
    <mergeCell ref="K2:L2"/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E4" sqref="E4"/>
    </sheetView>
  </sheetViews>
  <sheetFormatPr defaultRowHeight="15" x14ac:dyDescent="0.25"/>
  <cols>
    <col min="1" max="1" width="13.42578125" customWidth="1"/>
    <col min="2" max="2" width="6.5703125" hidden="1" customWidth="1"/>
    <col min="3" max="3" width="9.140625" customWidth="1"/>
    <col min="11" max="14" width="10.140625" customWidth="1"/>
  </cols>
  <sheetData>
    <row r="1" spans="1:12" ht="15.75" thickBot="1" x14ac:dyDescent="0.3">
      <c r="A1" s="41" t="s">
        <v>46</v>
      </c>
      <c r="D1" s="100"/>
      <c r="E1" s="100"/>
      <c r="F1" s="100"/>
    </row>
    <row r="2" spans="1:12" ht="15.75" thickBot="1" x14ac:dyDescent="0.3">
      <c r="A2" s="40" t="s">
        <v>39</v>
      </c>
      <c r="E2" s="101" t="s">
        <v>47</v>
      </c>
      <c r="F2" s="102"/>
      <c r="G2" s="92" t="s">
        <v>48</v>
      </c>
      <c r="H2" s="93"/>
      <c r="I2" s="94" t="s">
        <v>49</v>
      </c>
      <c r="J2" s="95"/>
      <c r="K2" s="94" t="s">
        <v>3</v>
      </c>
      <c r="L2" s="95"/>
    </row>
    <row r="3" spans="1:12" ht="30.75" thickBot="1" x14ac:dyDescent="0.3">
      <c r="A3" s="32" t="s">
        <v>0</v>
      </c>
      <c r="B3" s="26" t="s">
        <v>5</v>
      </c>
      <c r="C3" s="52" t="s">
        <v>50</v>
      </c>
      <c r="D3" s="6" t="s">
        <v>1</v>
      </c>
      <c r="E3" s="3" t="s">
        <v>2</v>
      </c>
      <c r="F3" s="53" t="s">
        <v>51</v>
      </c>
      <c r="G3" s="9" t="s">
        <v>2</v>
      </c>
      <c r="H3" s="6" t="s">
        <v>51</v>
      </c>
      <c r="I3" s="3" t="s">
        <v>2</v>
      </c>
      <c r="J3" s="53" t="s">
        <v>51</v>
      </c>
      <c r="K3" s="3" t="s">
        <v>2</v>
      </c>
      <c r="L3" s="53" t="s">
        <v>4</v>
      </c>
    </row>
    <row r="4" spans="1:12" x14ac:dyDescent="0.25">
      <c r="A4" s="42" t="s">
        <v>7</v>
      </c>
      <c r="B4" s="61">
        <v>460</v>
      </c>
      <c r="C4" s="64">
        <f>Territory1!C5</f>
        <v>5540</v>
      </c>
      <c r="D4" s="65">
        <f>Territory1!D5</f>
        <v>8000</v>
      </c>
      <c r="E4" s="58">
        <f>Territory1!E5</f>
        <v>4150</v>
      </c>
      <c r="F4" s="72">
        <f>Territory1!F5</f>
        <v>6940</v>
      </c>
      <c r="G4" s="64">
        <f>Territory1!G5</f>
        <v>1040</v>
      </c>
      <c r="H4" s="65">
        <f>Territory1!H5</f>
        <v>1000</v>
      </c>
      <c r="I4" s="58">
        <f>Territory1!I5</f>
        <v>350</v>
      </c>
      <c r="J4" s="58">
        <f>Territory1!J5</f>
        <v>500</v>
      </c>
      <c r="K4" s="39">
        <f t="shared" ref="K4:L7" si="0">E4+G4+I4</f>
        <v>5540</v>
      </c>
      <c r="L4" s="55">
        <f t="shared" si="0"/>
        <v>8440</v>
      </c>
    </row>
    <row r="5" spans="1:12" x14ac:dyDescent="0.25">
      <c r="A5" s="34" t="s">
        <v>10</v>
      </c>
      <c r="B5" s="50">
        <v>835</v>
      </c>
      <c r="C5" s="66">
        <f>Territory1!C8</f>
        <v>550</v>
      </c>
      <c r="D5" s="67">
        <f>Territory1!D8</f>
        <v>550</v>
      </c>
      <c r="E5" s="49">
        <f>Territory1!E8</f>
        <v>550</v>
      </c>
      <c r="F5" s="73">
        <f>Territory1!F8</f>
        <v>390</v>
      </c>
      <c r="G5" s="66">
        <f>Territory1!G8</f>
        <v>0</v>
      </c>
      <c r="H5" s="67">
        <f>Territory1!H8</f>
        <v>70</v>
      </c>
      <c r="I5" s="49">
        <f>Territory1!I8</f>
        <v>0</v>
      </c>
      <c r="J5" s="49">
        <f>Territory1!J8</f>
        <v>50</v>
      </c>
      <c r="K5" s="15">
        <f t="shared" si="0"/>
        <v>550</v>
      </c>
      <c r="L5" s="54">
        <f t="shared" si="0"/>
        <v>510</v>
      </c>
    </row>
    <row r="6" spans="1:12" x14ac:dyDescent="0.25">
      <c r="A6" s="34" t="s">
        <v>12</v>
      </c>
      <c r="B6" s="50">
        <v>6000</v>
      </c>
      <c r="C6" s="66">
        <f>Territory1!C10</f>
        <v>0</v>
      </c>
      <c r="D6" s="67">
        <f>Territory1!D10</f>
        <v>60</v>
      </c>
      <c r="E6" s="49">
        <f>Territory1!E10</f>
        <v>0</v>
      </c>
      <c r="F6" s="73">
        <f>Territory1!F10</f>
        <v>77.599999999999994</v>
      </c>
      <c r="G6" s="66">
        <f>Territory1!G10</f>
        <v>0</v>
      </c>
      <c r="H6" s="67">
        <f>Territory1!H10</f>
        <v>6</v>
      </c>
      <c r="I6" s="49">
        <f>Territory1!I10</f>
        <v>0</v>
      </c>
      <c r="J6" s="49">
        <f>Territory1!J10</f>
        <v>2</v>
      </c>
      <c r="K6" s="15">
        <f t="shared" si="0"/>
        <v>0</v>
      </c>
      <c r="L6" s="54">
        <f t="shared" si="0"/>
        <v>85.6</v>
      </c>
    </row>
    <row r="7" spans="1:12" x14ac:dyDescent="0.25">
      <c r="A7" s="34" t="s">
        <v>14</v>
      </c>
      <c r="B7" s="50">
        <v>4463</v>
      </c>
      <c r="C7" s="66">
        <f>Territory1!C12</f>
        <v>106</v>
      </c>
      <c r="D7" s="67">
        <f>Territory1!D12</f>
        <v>150</v>
      </c>
      <c r="E7" s="49">
        <f>Territory1!E12</f>
        <v>102</v>
      </c>
      <c r="F7" s="73">
        <f>Territory1!F12</f>
        <v>122</v>
      </c>
      <c r="G7" s="66">
        <f>Territory1!G12</f>
        <v>4</v>
      </c>
      <c r="H7" s="67">
        <f>Territory1!H12</f>
        <v>24</v>
      </c>
      <c r="I7" s="49">
        <f>Territory1!I12</f>
        <v>0</v>
      </c>
      <c r="J7" s="49">
        <f>Territory1!J12</f>
        <v>10</v>
      </c>
      <c r="K7" s="15">
        <f t="shared" si="0"/>
        <v>106</v>
      </c>
      <c r="L7" s="54">
        <f t="shared" si="0"/>
        <v>156</v>
      </c>
    </row>
    <row r="8" spans="1:12" x14ac:dyDescent="0.25">
      <c r="A8" s="33" t="s">
        <v>22</v>
      </c>
      <c r="B8" s="62">
        <v>516</v>
      </c>
      <c r="C8" s="68">
        <f>Territory1!C21</f>
        <v>3240</v>
      </c>
      <c r="D8" s="69">
        <f>Territory1!D21</f>
        <v>3500</v>
      </c>
      <c r="E8" s="59">
        <f>Territory1!E21</f>
        <v>2710</v>
      </c>
      <c r="F8" s="74">
        <f>Territory1!F21</f>
        <v>1790</v>
      </c>
      <c r="G8" s="68">
        <f>Territory1!G21</f>
        <v>360</v>
      </c>
      <c r="H8" s="69">
        <f>Territory1!H21</f>
        <v>400</v>
      </c>
      <c r="I8" s="59">
        <f>Territory1!I21</f>
        <v>170</v>
      </c>
      <c r="J8" s="59">
        <f>Territory1!J21</f>
        <v>320</v>
      </c>
      <c r="K8" s="15">
        <f>E8+G8+I8</f>
        <v>3240</v>
      </c>
      <c r="L8" s="54">
        <f>F8+H8+J8</f>
        <v>2510</v>
      </c>
    </row>
    <row r="9" spans="1:12" x14ac:dyDescent="0.25">
      <c r="A9" s="34" t="s">
        <v>23</v>
      </c>
      <c r="B9" s="50">
        <v>547</v>
      </c>
      <c r="C9" s="66">
        <f>Territory1!C22</f>
        <v>520</v>
      </c>
      <c r="D9" s="67">
        <f>Territory1!D22</f>
        <v>600</v>
      </c>
      <c r="E9" s="49">
        <f>Territory1!E22</f>
        <v>350</v>
      </c>
      <c r="F9" s="73">
        <f>Territory1!F22</f>
        <v>170</v>
      </c>
      <c r="G9" s="66">
        <f>Territory1!G22</f>
        <v>20</v>
      </c>
      <c r="H9" s="67">
        <f>Territory1!H22</f>
        <v>0</v>
      </c>
      <c r="I9" s="49">
        <f>Territory1!I22</f>
        <v>150</v>
      </c>
      <c r="J9" s="49">
        <f>Territory1!J22</f>
        <v>0</v>
      </c>
      <c r="K9" s="15">
        <f t="shared" ref="K9:L10" si="1">E9+G9+I9</f>
        <v>520</v>
      </c>
      <c r="L9" s="54">
        <f t="shared" si="1"/>
        <v>170</v>
      </c>
    </row>
    <row r="10" spans="1:12" x14ac:dyDescent="0.25">
      <c r="A10" s="34" t="s">
        <v>24</v>
      </c>
      <c r="B10" s="50">
        <v>98</v>
      </c>
      <c r="C10" s="66">
        <f>Territory1!C23</f>
        <v>3440</v>
      </c>
      <c r="D10" s="67">
        <f>Territory1!D23</f>
        <v>10000</v>
      </c>
      <c r="E10" s="49">
        <f>Territory1!E23</f>
        <v>3440</v>
      </c>
      <c r="F10" s="73">
        <f>Territory1!F23</f>
        <v>3688</v>
      </c>
      <c r="G10" s="66">
        <f>Territory1!G23</f>
        <v>0</v>
      </c>
      <c r="H10" s="67">
        <f>Territory1!H23</f>
        <v>400</v>
      </c>
      <c r="I10" s="49">
        <f>Territory1!I23</f>
        <v>0</v>
      </c>
      <c r="J10" s="49">
        <f>Territory1!J23</f>
        <v>0</v>
      </c>
      <c r="K10" s="15">
        <f t="shared" si="1"/>
        <v>3440</v>
      </c>
      <c r="L10" s="54">
        <f t="shared" si="1"/>
        <v>4088</v>
      </c>
    </row>
    <row r="11" spans="1:12" x14ac:dyDescent="0.25">
      <c r="A11" s="33" t="s">
        <v>25</v>
      </c>
      <c r="B11" s="62">
        <v>567</v>
      </c>
      <c r="C11" s="68">
        <f>Territory1!C26</f>
        <v>1130</v>
      </c>
      <c r="D11" s="69">
        <f>Territory1!D26</f>
        <v>3500</v>
      </c>
      <c r="E11" s="59">
        <f>Territory1!E26</f>
        <v>1046</v>
      </c>
      <c r="F11" s="74">
        <f>Territory1!F26</f>
        <v>1280</v>
      </c>
      <c r="G11" s="68">
        <f>Territory1!G26</f>
        <v>74</v>
      </c>
      <c r="H11" s="69">
        <f>Territory1!H26</f>
        <v>200</v>
      </c>
      <c r="I11" s="59">
        <f>Territory1!I26</f>
        <v>0</v>
      </c>
      <c r="J11" s="59">
        <f>Territory1!J26</f>
        <v>50</v>
      </c>
      <c r="K11" s="15">
        <f>E11+G11+I11</f>
        <v>1120</v>
      </c>
      <c r="L11" s="54">
        <f>F11+H11+J11</f>
        <v>1530</v>
      </c>
    </row>
    <row r="12" spans="1:12" ht="15.75" thickBot="1" x14ac:dyDescent="0.3">
      <c r="A12" s="38" t="s">
        <v>30</v>
      </c>
      <c r="B12" s="63">
        <v>8000</v>
      </c>
      <c r="C12" s="70">
        <f>Territory1!C34</f>
        <v>0</v>
      </c>
      <c r="D12" s="71">
        <f>Territory1!D34</f>
        <v>100</v>
      </c>
      <c r="E12" s="60">
        <f>Territory1!E34</f>
        <v>0</v>
      </c>
      <c r="F12" s="75">
        <f>Territory1!F34</f>
        <v>83.6</v>
      </c>
      <c r="G12" s="70">
        <f>Territory1!G34</f>
        <v>0</v>
      </c>
      <c r="H12" s="71">
        <f>Territory1!H34</f>
        <v>6</v>
      </c>
      <c r="I12" s="60">
        <f>Territory1!I34</f>
        <v>0</v>
      </c>
      <c r="J12" s="60">
        <f>Territory1!J34</f>
        <v>5</v>
      </c>
      <c r="K12" s="56">
        <f t="shared" ref="K12:L12" si="2">E12+G12+I12</f>
        <v>0</v>
      </c>
      <c r="L12" s="57">
        <f t="shared" si="2"/>
        <v>94.6</v>
      </c>
    </row>
  </sheetData>
  <mergeCells count="5">
    <mergeCell ref="D1:F1"/>
    <mergeCell ref="E2:F2"/>
    <mergeCell ref="G2:H2"/>
    <mergeCell ref="I2:J2"/>
    <mergeCell ref="K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5.7109375" customWidth="1"/>
    <col min="2" max="2" width="41.7109375" customWidth="1"/>
    <col min="3" max="4" width="10.28515625" customWidth="1"/>
    <col min="5" max="5" width="10.7109375" customWidth="1"/>
    <col min="6" max="6" width="22.7109375" customWidth="1"/>
  </cols>
  <sheetData>
    <row r="1" spans="1:6" x14ac:dyDescent="0.25">
      <c r="A1" s="40" t="s">
        <v>52</v>
      </c>
      <c r="C1" s="103" t="s">
        <v>41</v>
      </c>
      <c r="D1" s="103"/>
      <c r="E1" s="103"/>
    </row>
    <row r="2" spans="1:6" x14ac:dyDescent="0.25">
      <c r="A2" s="80" t="s">
        <v>42</v>
      </c>
      <c r="B2" s="80" t="s">
        <v>43</v>
      </c>
      <c r="C2" s="80" t="s">
        <v>58</v>
      </c>
      <c r="D2" s="80" t="s">
        <v>59</v>
      </c>
      <c r="E2" s="80" t="s">
        <v>57</v>
      </c>
      <c r="F2" s="80" t="s">
        <v>44</v>
      </c>
    </row>
    <row r="3" spans="1:6" x14ac:dyDescent="0.25">
      <c r="A3" s="45">
        <v>1</v>
      </c>
      <c r="B3" s="1"/>
      <c r="C3" s="1"/>
      <c r="D3" s="1"/>
      <c r="E3" s="1"/>
      <c r="F3" s="1"/>
    </row>
    <row r="4" spans="1:6" x14ac:dyDescent="0.25">
      <c r="A4" s="45">
        <v>2</v>
      </c>
      <c r="B4" s="1"/>
      <c r="C4" s="1"/>
      <c r="D4" s="1"/>
      <c r="E4" s="1"/>
      <c r="F4" s="1"/>
    </row>
    <row r="5" spans="1:6" x14ac:dyDescent="0.25">
      <c r="A5" s="45">
        <v>3</v>
      </c>
      <c r="B5" s="1"/>
      <c r="C5" s="1"/>
      <c r="D5" s="1"/>
      <c r="E5" s="1"/>
      <c r="F5" s="1"/>
    </row>
    <row r="6" spans="1:6" x14ac:dyDescent="0.25">
      <c r="A6" s="45">
        <v>4</v>
      </c>
      <c r="B6" s="1"/>
      <c r="C6" s="1"/>
      <c r="D6" s="1"/>
      <c r="E6" s="1"/>
      <c r="F6" s="1"/>
    </row>
    <row r="7" spans="1:6" x14ac:dyDescent="0.25">
      <c r="A7" s="45">
        <v>5</v>
      </c>
      <c r="B7" s="1"/>
      <c r="C7" s="1"/>
      <c r="D7" s="1"/>
      <c r="E7" s="1"/>
      <c r="F7" s="1"/>
    </row>
    <row r="8" spans="1:6" x14ac:dyDescent="0.25">
      <c r="A8" s="45">
        <v>6</v>
      </c>
      <c r="B8" s="1"/>
      <c r="C8" s="1"/>
      <c r="D8" s="1"/>
      <c r="E8" s="1"/>
      <c r="F8" s="1"/>
    </row>
    <row r="9" spans="1:6" x14ac:dyDescent="0.25">
      <c r="A9" s="45">
        <v>7</v>
      </c>
      <c r="B9" s="1"/>
      <c r="C9" s="1"/>
      <c r="D9" s="1"/>
      <c r="E9" s="1"/>
      <c r="F9" s="1"/>
    </row>
    <row r="10" spans="1:6" x14ac:dyDescent="0.25">
      <c r="A10" s="45">
        <v>8</v>
      </c>
      <c r="B10" s="1"/>
      <c r="C10" s="1"/>
      <c r="D10" s="1"/>
      <c r="E10" s="1"/>
      <c r="F10" s="1"/>
    </row>
    <row r="11" spans="1:6" x14ac:dyDescent="0.25">
      <c r="A11" s="45">
        <v>9</v>
      </c>
      <c r="B11" s="1"/>
      <c r="C11" s="1"/>
      <c r="D11" s="1"/>
      <c r="E11" s="1"/>
      <c r="F11" s="1"/>
    </row>
    <row r="12" spans="1:6" x14ac:dyDescent="0.25">
      <c r="A12" s="45">
        <v>10</v>
      </c>
      <c r="B12" s="1"/>
      <c r="C12" s="1"/>
      <c r="D12" s="1"/>
      <c r="E12" s="1"/>
      <c r="F12" s="1"/>
    </row>
    <row r="13" spans="1:6" x14ac:dyDescent="0.25">
      <c r="A13" s="45">
        <v>11</v>
      </c>
      <c r="B13" s="1"/>
      <c r="C13" s="1"/>
      <c r="D13" s="1"/>
      <c r="E13" s="1"/>
      <c r="F13" s="1"/>
    </row>
    <row r="14" spans="1:6" x14ac:dyDescent="0.25">
      <c r="A14" s="45">
        <v>12</v>
      </c>
      <c r="B14" s="1"/>
      <c r="C14" s="1"/>
      <c r="D14" s="1"/>
      <c r="E14" s="1"/>
      <c r="F14" s="1"/>
    </row>
    <row r="15" spans="1:6" x14ac:dyDescent="0.25">
      <c r="A15" s="45">
        <v>13</v>
      </c>
      <c r="B15" s="1"/>
      <c r="C15" s="1"/>
      <c r="D15" s="1"/>
      <c r="E15" s="1"/>
      <c r="F15" s="1"/>
    </row>
    <row r="16" spans="1:6" x14ac:dyDescent="0.25">
      <c r="A16" s="45">
        <v>14</v>
      </c>
      <c r="B16" s="1"/>
      <c r="C16" s="1"/>
      <c r="D16" s="1"/>
      <c r="E16" s="1"/>
      <c r="F16" s="1"/>
    </row>
    <row r="17" spans="1:6" x14ac:dyDescent="0.25">
      <c r="A17" s="45">
        <v>15</v>
      </c>
      <c r="B17" s="1"/>
      <c r="C17" s="1"/>
      <c r="D17" s="1"/>
      <c r="E17" s="1"/>
      <c r="F17" s="1"/>
    </row>
    <row r="18" spans="1:6" x14ac:dyDescent="0.25">
      <c r="A18" s="43"/>
      <c r="B18" s="86" t="s">
        <v>38</v>
      </c>
      <c r="C18" s="87">
        <f>SUM(C3:C17)</f>
        <v>0</v>
      </c>
      <c r="D18" s="87"/>
      <c r="E18" s="87">
        <f>SUM(E3:E17)</f>
        <v>0</v>
      </c>
    </row>
    <row r="19" spans="1:6" x14ac:dyDescent="0.25">
      <c r="A19" s="43"/>
    </row>
    <row r="20" spans="1:6" x14ac:dyDescent="0.25">
      <c r="A20" s="43"/>
    </row>
    <row r="21" spans="1:6" x14ac:dyDescent="0.25">
      <c r="A21" s="43"/>
    </row>
    <row r="22" spans="1:6" x14ac:dyDescent="0.25">
      <c r="A22" s="43"/>
    </row>
  </sheetData>
  <mergeCells count="1">
    <mergeCell ref="C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="90" zoomScaleNormal="90" workbookViewId="0">
      <pane xSplit="2" ySplit="2" topLeftCell="C11" activePane="bottomRight" state="frozen"/>
      <selection pane="topRight" activeCell="C1" sqref="C1"/>
      <selection pane="bottomLeft" activeCell="A3" sqref="A3"/>
      <selection pane="bottomRight" activeCell="C28" sqref="C28"/>
    </sheetView>
  </sheetViews>
  <sheetFormatPr defaultRowHeight="15" x14ac:dyDescent="0.25"/>
  <cols>
    <col min="1" max="1" width="5.7109375" customWidth="1"/>
    <col min="2" max="2" width="45.42578125" customWidth="1"/>
    <col min="3" max="3" width="11.28515625" customWidth="1"/>
    <col min="4" max="4" width="11.7109375" customWidth="1"/>
    <col min="5" max="5" width="13.28515625" customWidth="1"/>
    <col min="6" max="6" width="10.7109375" customWidth="1"/>
    <col min="7" max="7" width="22.7109375" customWidth="1"/>
  </cols>
  <sheetData>
    <row r="1" spans="1:7" x14ac:dyDescent="0.25">
      <c r="A1" s="40" t="s">
        <v>56</v>
      </c>
      <c r="C1" s="103" t="s">
        <v>41</v>
      </c>
      <c r="D1" s="103"/>
      <c r="E1" s="103"/>
      <c r="F1" s="103"/>
    </row>
    <row r="2" spans="1:7" ht="45.75" thickBot="1" x14ac:dyDescent="0.3">
      <c r="A2" s="44" t="s">
        <v>42</v>
      </c>
      <c r="B2" s="44" t="s">
        <v>43</v>
      </c>
      <c r="C2" s="85" t="s">
        <v>55</v>
      </c>
      <c r="D2" s="85" t="s">
        <v>54</v>
      </c>
      <c r="E2" s="85" t="s">
        <v>53</v>
      </c>
      <c r="F2" s="85" t="s">
        <v>57</v>
      </c>
      <c r="G2" s="44" t="s">
        <v>44</v>
      </c>
    </row>
    <row r="3" spans="1:7" ht="15.75" thickBot="1" x14ac:dyDescent="0.3">
      <c r="A3" s="81">
        <v>1</v>
      </c>
      <c r="B3" s="88" t="s">
        <v>89</v>
      </c>
      <c r="C3" s="82">
        <v>1373449</v>
      </c>
      <c r="D3" s="84">
        <f>C3*1.18</f>
        <v>1620669.8199999998</v>
      </c>
      <c r="E3" s="89">
        <v>16172.55</v>
      </c>
      <c r="F3" s="83">
        <v>17000</v>
      </c>
      <c r="G3" s="2"/>
    </row>
    <row r="4" spans="1:7" ht="15.75" thickBot="1" x14ac:dyDescent="0.3">
      <c r="A4" s="45">
        <v>2</v>
      </c>
      <c r="B4" s="88" t="s">
        <v>90</v>
      </c>
      <c r="C4" s="76">
        <v>1812228</v>
      </c>
      <c r="D4" s="84">
        <f t="shared" ref="D4:D52" si="0">C4*1.18</f>
        <v>2138429.04</v>
      </c>
      <c r="E4" s="89">
        <v>1119415.79</v>
      </c>
      <c r="F4" s="78">
        <v>200000</v>
      </c>
      <c r="G4" s="1"/>
    </row>
    <row r="5" spans="1:7" ht="15.75" thickBot="1" x14ac:dyDescent="0.3">
      <c r="A5" s="81">
        <v>3</v>
      </c>
      <c r="B5" s="88" t="s">
        <v>91</v>
      </c>
      <c r="C5" s="76"/>
      <c r="D5" s="84">
        <f t="shared" si="0"/>
        <v>0</v>
      </c>
      <c r="E5" s="89">
        <v>144306.98000000001</v>
      </c>
      <c r="F5" s="78"/>
      <c r="G5" s="1" t="s">
        <v>88</v>
      </c>
    </row>
    <row r="6" spans="1:7" ht="15.75" thickBot="1" x14ac:dyDescent="0.3">
      <c r="A6" s="45">
        <v>4</v>
      </c>
      <c r="B6" s="88" t="s">
        <v>92</v>
      </c>
      <c r="C6" s="76">
        <v>4139350</v>
      </c>
      <c r="D6" s="84">
        <f t="shared" si="0"/>
        <v>4884433</v>
      </c>
      <c r="E6" s="89">
        <v>2870909.48</v>
      </c>
      <c r="F6" s="78">
        <v>400000</v>
      </c>
      <c r="G6" s="1"/>
    </row>
    <row r="7" spans="1:7" ht="15.75" thickBot="1" x14ac:dyDescent="0.3">
      <c r="A7" s="81">
        <v>5</v>
      </c>
      <c r="B7" s="88" t="s">
        <v>78</v>
      </c>
      <c r="C7" s="76">
        <v>706370</v>
      </c>
      <c r="D7" s="84">
        <f t="shared" si="0"/>
        <v>833516.6</v>
      </c>
      <c r="E7" s="89">
        <v>170189.82</v>
      </c>
      <c r="F7" s="78">
        <v>170000</v>
      </c>
      <c r="G7" s="1"/>
    </row>
    <row r="8" spans="1:7" ht="15.75" thickBot="1" x14ac:dyDescent="0.3">
      <c r="A8" s="45">
        <v>6</v>
      </c>
      <c r="B8" s="88" t="s">
        <v>93</v>
      </c>
      <c r="C8" s="76">
        <v>493040</v>
      </c>
      <c r="D8" s="84">
        <f t="shared" si="0"/>
        <v>581787.19999999995</v>
      </c>
      <c r="E8" s="89">
        <v>316050.18</v>
      </c>
      <c r="F8" s="78">
        <v>50000</v>
      </c>
      <c r="G8" s="1"/>
    </row>
    <row r="9" spans="1:7" ht="15.75" thickBot="1" x14ac:dyDescent="0.3">
      <c r="A9" s="81">
        <v>7</v>
      </c>
      <c r="B9" s="88" t="s">
        <v>94</v>
      </c>
      <c r="C9" s="76">
        <v>177199</v>
      </c>
      <c r="D9" s="84">
        <f t="shared" si="0"/>
        <v>209094.81999999998</v>
      </c>
      <c r="E9" s="89">
        <v>163516.40000000002</v>
      </c>
      <c r="F9" s="78">
        <v>30000</v>
      </c>
      <c r="G9" s="1"/>
    </row>
    <row r="10" spans="1:7" ht="15.75" thickBot="1" x14ac:dyDescent="0.3">
      <c r="A10" s="45">
        <v>8</v>
      </c>
      <c r="B10" s="88" t="s">
        <v>95</v>
      </c>
      <c r="C10" s="76">
        <v>1332711</v>
      </c>
      <c r="D10" s="84">
        <f t="shared" si="0"/>
        <v>1572598.98</v>
      </c>
      <c r="E10" s="89">
        <v>579968.93999999994</v>
      </c>
      <c r="F10" s="78">
        <v>100000</v>
      </c>
      <c r="G10" s="1"/>
    </row>
    <row r="11" spans="1:7" ht="15.75" thickBot="1" x14ac:dyDescent="0.3">
      <c r="A11" s="81">
        <v>9</v>
      </c>
      <c r="B11" s="88" t="s">
        <v>96</v>
      </c>
      <c r="C11" s="76">
        <v>1042174</v>
      </c>
      <c r="D11" s="84">
        <f t="shared" si="0"/>
        <v>1229765.3199999998</v>
      </c>
      <c r="E11" s="89">
        <v>1198726.2000000002</v>
      </c>
      <c r="F11" s="78">
        <v>50000</v>
      </c>
      <c r="G11" s="1"/>
    </row>
    <row r="12" spans="1:7" ht="15.75" thickBot="1" x14ac:dyDescent="0.3">
      <c r="A12" s="45">
        <v>10</v>
      </c>
      <c r="B12" s="88" t="s">
        <v>97</v>
      </c>
      <c r="C12" s="76">
        <v>65080</v>
      </c>
      <c r="D12" s="84">
        <f t="shared" si="0"/>
        <v>76794.399999999994</v>
      </c>
      <c r="E12" s="89">
        <v>75957.929999999993</v>
      </c>
      <c r="F12" s="78">
        <v>30000</v>
      </c>
      <c r="G12" s="1"/>
    </row>
    <row r="13" spans="1:7" ht="15.75" thickBot="1" x14ac:dyDescent="0.3">
      <c r="A13" s="81">
        <v>11</v>
      </c>
      <c r="B13" s="88" t="s">
        <v>98</v>
      </c>
      <c r="C13" s="76">
        <v>470416</v>
      </c>
      <c r="D13" s="84">
        <f t="shared" si="0"/>
        <v>555090.88</v>
      </c>
      <c r="E13" s="89">
        <v>340823.25</v>
      </c>
      <c r="F13" s="78">
        <v>150000</v>
      </c>
      <c r="G13" s="1"/>
    </row>
    <row r="14" spans="1:7" ht="15.75" thickBot="1" x14ac:dyDescent="0.3">
      <c r="A14" s="45">
        <v>12</v>
      </c>
      <c r="B14" s="88" t="s">
        <v>99</v>
      </c>
      <c r="C14" s="76">
        <v>355686</v>
      </c>
      <c r="D14" s="84">
        <f t="shared" si="0"/>
        <v>419709.48</v>
      </c>
      <c r="E14" s="89">
        <v>237086.25</v>
      </c>
      <c r="F14" s="78">
        <v>100000</v>
      </c>
      <c r="G14" s="1"/>
    </row>
    <row r="15" spans="1:7" ht="15.75" thickBot="1" x14ac:dyDescent="0.3">
      <c r="A15" s="81">
        <v>13</v>
      </c>
      <c r="B15" s="88" t="s">
        <v>100</v>
      </c>
      <c r="C15" s="76">
        <v>931487</v>
      </c>
      <c r="D15" s="84">
        <f t="shared" si="0"/>
        <v>1099154.6599999999</v>
      </c>
      <c r="E15" s="89">
        <v>152721.42000000001</v>
      </c>
      <c r="F15" s="78">
        <v>50000</v>
      </c>
      <c r="G15" s="1"/>
    </row>
    <row r="16" spans="1:7" ht="15.75" thickBot="1" x14ac:dyDescent="0.3">
      <c r="A16" s="45">
        <v>14</v>
      </c>
      <c r="B16" s="88" t="s">
        <v>101</v>
      </c>
      <c r="C16" s="76">
        <v>481871</v>
      </c>
      <c r="D16" s="84">
        <f t="shared" si="0"/>
        <v>568607.78</v>
      </c>
      <c r="E16" s="89">
        <v>510671.75</v>
      </c>
      <c r="F16" s="78">
        <v>70000</v>
      </c>
      <c r="G16" s="1"/>
    </row>
    <row r="17" spans="1:7" ht="15.75" thickBot="1" x14ac:dyDescent="0.3">
      <c r="A17" s="81">
        <v>15</v>
      </c>
      <c r="B17" s="88" t="s">
        <v>102</v>
      </c>
      <c r="C17" s="76">
        <v>180902</v>
      </c>
      <c r="D17" s="84">
        <f t="shared" si="0"/>
        <v>213464.36</v>
      </c>
      <c r="E17" s="89">
        <v>205840.46</v>
      </c>
      <c r="F17" s="78">
        <v>50000</v>
      </c>
      <c r="G17" s="1"/>
    </row>
    <row r="18" spans="1:7" ht="15.75" thickBot="1" x14ac:dyDescent="0.3">
      <c r="A18" s="45">
        <v>16</v>
      </c>
      <c r="B18" s="88" t="s">
        <v>79</v>
      </c>
      <c r="C18" s="76">
        <v>34825</v>
      </c>
      <c r="D18" s="84">
        <f t="shared" si="0"/>
        <v>41093.5</v>
      </c>
      <c r="E18" s="89">
        <v>34217.460000000006</v>
      </c>
      <c r="F18" s="78">
        <v>34000</v>
      </c>
      <c r="G18" s="1"/>
    </row>
    <row r="19" spans="1:7" ht="15.75" thickBot="1" x14ac:dyDescent="0.3">
      <c r="A19" s="81">
        <v>17</v>
      </c>
      <c r="B19" s="88" t="s">
        <v>80</v>
      </c>
      <c r="C19" s="76">
        <v>298317</v>
      </c>
      <c r="D19" s="84">
        <f t="shared" si="0"/>
        <v>352014.06</v>
      </c>
      <c r="E19" s="89">
        <v>287272.38</v>
      </c>
      <c r="F19" s="78">
        <v>50000</v>
      </c>
      <c r="G19" s="1"/>
    </row>
    <row r="20" spans="1:7" ht="15.75" thickBot="1" x14ac:dyDescent="0.3">
      <c r="A20" s="45">
        <v>18</v>
      </c>
      <c r="B20" s="88" t="s">
        <v>81</v>
      </c>
      <c r="C20" s="76">
        <v>174975</v>
      </c>
      <c r="D20" s="84">
        <f t="shared" si="0"/>
        <v>206470.5</v>
      </c>
      <c r="E20" s="89">
        <v>39909.700000000012</v>
      </c>
      <c r="F20" s="78">
        <v>40000</v>
      </c>
      <c r="G20" s="1"/>
    </row>
    <row r="21" spans="1:7" ht="15.75" thickBot="1" x14ac:dyDescent="0.3">
      <c r="A21" s="81">
        <v>19</v>
      </c>
      <c r="B21" s="88" t="s">
        <v>82</v>
      </c>
      <c r="C21" s="76">
        <v>1019938</v>
      </c>
      <c r="D21" s="84">
        <f t="shared" si="0"/>
        <v>1203526.8399999999</v>
      </c>
      <c r="E21" s="89">
        <v>1038607.4600000001</v>
      </c>
      <c r="F21" s="78">
        <v>150000</v>
      </c>
      <c r="G21" s="1"/>
    </row>
    <row r="22" spans="1:7" ht="15.75" thickBot="1" x14ac:dyDescent="0.3">
      <c r="A22" s="45">
        <v>20</v>
      </c>
      <c r="B22" s="88" t="s">
        <v>83</v>
      </c>
      <c r="C22" s="76">
        <v>455215</v>
      </c>
      <c r="D22" s="84">
        <f t="shared" si="0"/>
        <v>537153.69999999995</v>
      </c>
      <c r="E22" s="89">
        <v>239933.83</v>
      </c>
      <c r="F22" s="78">
        <v>50000</v>
      </c>
      <c r="G22" s="1"/>
    </row>
    <row r="23" spans="1:7" ht="15.75" thickBot="1" x14ac:dyDescent="0.3">
      <c r="A23" s="81">
        <v>21</v>
      </c>
      <c r="B23" s="88" t="s">
        <v>84</v>
      </c>
      <c r="C23" s="76">
        <v>248597</v>
      </c>
      <c r="D23" s="84">
        <f t="shared" si="0"/>
        <v>293344.45999999996</v>
      </c>
      <c r="E23" s="89">
        <v>76137.98</v>
      </c>
      <c r="F23" s="78">
        <v>76000</v>
      </c>
      <c r="G23" s="1"/>
    </row>
    <row r="24" spans="1:7" ht="15.75" thickBot="1" x14ac:dyDescent="0.3">
      <c r="A24" s="45">
        <v>22</v>
      </c>
      <c r="B24" s="88" t="s">
        <v>85</v>
      </c>
      <c r="C24" s="76">
        <v>556471</v>
      </c>
      <c r="D24" s="84">
        <f t="shared" si="0"/>
        <v>656635.77999999991</v>
      </c>
      <c r="E24" s="89">
        <v>587182.71</v>
      </c>
      <c r="F24" s="78">
        <v>70000</v>
      </c>
      <c r="G24" s="1"/>
    </row>
    <row r="25" spans="1:7" ht="15.75" thickBot="1" x14ac:dyDescent="0.3">
      <c r="A25" s="81">
        <v>23</v>
      </c>
      <c r="B25" s="88" t="s">
        <v>103</v>
      </c>
      <c r="C25" s="76">
        <v>259964</v>
      </c>
      <c r="D25" s="84">
        <f t="shared" si="0"/>
        <v>306757.51999999996</v>
      </c>
      <c r="E25" s="89">
        <v>292383.01</v>
      </c>
      <c r="F25" s="78">
        <v>50000</v>
      </c>
      <c r="G25" s="1"/>
    </row>
    <row r="26" spans="1:7" ht="15.75" thickBot="1" x14ac:dyDescent="0.3">
      <c r="A26" s="45">
        <v>24</v>
      </c>
      <c r="B26" s="88" t="s">
        <v>86</v>
      </c>
      <c r="C26" s="76">
        <v>315434</v>
      </c>
      <c r="D26" s="84">
        <f t="shared" si="0"/>
        <v>372212.12</v>
      </c>
      <c r="E26" s="89">
        <v>339012.68</v>
      </c>
      <c r="F26" s="78">
        <v>20000</v>
      </c>
      <c r="G26" s="1"/>
    </row>
    <row r="27" spans="1:7" ht="15.75" thickBot="1" x14ac:dyDescent="0.3">
      <c r="A27" s="81">
        <v>25</v>
      </c>
      <c r="B27" s="88" t="s">
        <v>87</v>
      </c>
      <c r="C27" s="76">
        <v>109319</v>
      </c>
      <c r="D27" s="84">
        <f t="shared" si="0"/>
        <v>128996.42</v>
      </c>
      <c r="E27" s="89">
        <v>125122.16</v>
      </c>
      <c r="F27" s="78">
        <v>30000</v>
      </c>
      <c r="G27" s="1"/>
    </row>
    <row r="28" spans="1:7" x14ac:dyDescent="0.25">
      <c r="A28" s="45">
        <v>26</v>
      </c>
      <c r="B28" s="76"/>
      <c r="C28" s="76"/>
      <c r="D28" s="84">
        <f t="shared" si="0"/>
        <v>0</v>
      </c>
      <c r="E28" s="77"/>
      <c r="F28" s="78"/>
      <c r="G28" s="1"/>
    </row>
    <row r="29" spans="1:7" x14ac:dyDescent="0.25">
      <c r="A29" s="81">
        <v>27</v>
      </c>
      <c r="B29" s="76"/>
      <c r="C29" s="76"/>
      <c r="D29" s="84">
        <f t="shared" si="0"/>
        <v>0</v>
      </c>
      <c r="E29" s="77"/>
      <c r="F29" s="78"/>
      <c r="G29" s="1"/>
    </row>
    <row r="30" spans="1:7" x14ac:dyDescent="0.25">
      <c r="A30" s="45">
        <v>28</v>
      </c>
      <c r="B30" s="76"/>
      <c r="C30" s="76"/>
      <c r="D30" s="84">
        <f t="shared" si="0"/>
        <v>0</v>
      </c>
      <c r="E30" s="77"/>
      <c r="F30" s="78"/>
      <c r="G30" s="1"/>
    </row>
    <row r="31" spans="1:7" x14ac:dyDescent="0.25">
      <c r="A31" s="81">
        <v>29</v>
      </c>
      <c r="B31" s="76"/>
      <c r="C31" s="76"/>
      <c r="D31" s="84">
        <f t="shared" si="0"/>
        <v>0</v>
      </c>
      <c r="E31" s="77"/>
      <c r="F31" s="78"/>
      <c r="G31" s="1"/>
    </row>
    <row r="32" spans="1:7" x14ac:dyDescent="0.25">
      <c r="A32" s="45">
        <v>30</v>
      </c>
      <c r="B32" s="76"/>
      <c r="C32" s="76"/>
      <c r="D32" s="84">
        <f t="shared" si="0"/>
        <v>0</v>
      </c>
      <c r="E32" s="77"/>
      <c r="F32" s="78"/>
      <c r="G32" s="1"/>
    </row>
    <row r="33" spans="1:7" x14ac:dyDescent="0.25">
      <c r="A33" s="81">
        <v>31</v>
      </c>
      <c r="B33" s="76"/>
      <c r="C33" s="76"/>
      <c r="D33" s="84">
        <f t="shared" si="0"/>
        <v>0</v>
      </c>
      <c r="E33" s="77"/>
      <c r="F33" s="78"/>
      <c r="G33" s="1"/>
    </row>
    <row r="34" spans="1:7" x14ac:dyDescent="0.25">
      <c r="A34" s="45">
        <v>32</v>
      </c>
      <c r="B34" s="76"/>
      <c r="C34" s="76"/>
      <c r="D34" s="84">
        <f t="shared" si="0"/>
        <v>0</v>
      </c>
      <c r="E34" s="77"/>
      <c r="F34" s="78"/>
      <c r="G34" s="1"/>
    </row>
    <row r="35" spans="1:7" x14ac:dyDescent="0.25">
      <c r="A35" s="81">
        <v>33</v>
      </c>
      <c r="B35" s="76"/>
      <c r="C35" s="76"/>
      <c r="D35" s="84">
        <f t="shared" si="0"/>
        <v>0</v>
      </c>
      <c r="E35" s="77"/>
      <c r="F35" s="78"/>
      <c r="G35" s="1"/>
    </row>
    <row r="36" spans="1:7" x14ac:dyDescent="0.25">
      <c r="A36" s="45">
        <v>34</v>
      </c>
      <c r="B36" s="76"/>
      <c r="C36" s="76"/>
      <c r="D36" s="84">
        <f t="shared" si="0"/>
        <v>0</v>
      </c>
      <c r="E36" s="77"/>
      <c r="F36" s="78"/>
      <c r="G36" s="1"/>
    </row>
    <row r="37" spans="1:7" x14ac:dyDescent="0.25">
      <c r="A37" s="81">
        <v>35</v>
      </c>
      <c r="B37" s="76"/>
      <c r="C37" s="76"/>
      <c r="D37" s="84">
        <f t="shared" si="0"/>
        <v>0</v>
      </c>
      <c r="E37" s="77"/>
      <c r="F37" s="78"/>
      <c r="G37" s="1"/>
    </row>
    <row r="38" spans="1:7" x14ac:dyDescent="0.25">
      <c r="A38" s="45">
        <v>36</v>
      </c>
      <c r="B38" s="76"/>
      <c r="C38" s="76"/>
      <c r="D38" s="84">
        <f t="shared" si="0"/>
        <v>0</v>
      </c>
      <c r="E38" s="77"/>
      <c r="F38" s="78"/>
      <c r="G38" s="1"/>
    </row>
    <row r="39" spans="1:7" x14ac:dyDescent="0.25">
      <c r="A39" s="81">
        <v>37</v>
      </c>
      <c r="B39" s="76"/>
      <c r="C39" s="76"/>
      <c r="D39" s="84">
        <f t="shared" si="0"/>
        <v>0</v>
      </c>
      <c r="E39" s="77"/>
      <c r="F39" s="78"/>
      <c r="G39" s="1"/>
    </row>
    <row r="40" spans="1:7" x14ac:dyDescent="0.25">
      <c r="A40" s="45">
        <v>38</v>
      </c>
      <c r="B40" s="76"/>
      <c r="C40" s="76"/>
      <c r="D40" s="84">
        <f t="shared" si="0"/>
        <v>0</v>
      </c>
      <c r="E40" s="77"/>
      <c r="F40" s="78"/>
      <c r="G40" s="1"/>
    </row>
    <row r="41" spans="1:7" x14ac:dyDescent="0.25">
      <c r="A41" s="81">
        <v>39</v>
      </c>
      <c r="B41" s="76"/>
      <c r="C41" s="76"/>
      <c r="D41" s="84">
        <f t="shared" si="0"/>
        <v>0</v>
      </c>
      <c r="E41" s="77"/>
      <c r="F41" s="78"/>
      <c r="G41" s="1"/>
    </row>
    <row r="42" spans="1:7" x14ac:dyDescent="0.25">
      <c r="A42" s="45">
        <v>40</v>
      </c>
      <c r="B42" s="76"/>
      <c r="C42" s="76"/>
      <c r="D42" s="84">
        <f t="shared" si="0"/>
        <v>0</v>
      </c>
      <c r="E42" s="77"/>
      <c r="F42" s="78"/>
      <c r="G42" s="1"/>
    </row>
    <row r="43" spans="1:7" x14ac:dyDescent="0.25">
      <c r="A43" s="81">
        <v>41</v>
      </c>
      <c r="B43" s="79"/>
      <c r="C43" s="79"/>
      <c r="D43" s="84">
        <f t="shared" si="0"/>
        <v>0</v>
      </c>
      <c r="E43" s="1"/>
      <c r="F43" s="1"/>
      <c r="G43" s="1"/>
    </row>
    <row r="44" spans="1:7" x14ac:dyDescent="0.25">
      <c r="A44" s="45">
        <v>42</v>
      </c>
      <c r="B44" s="1"/>
      <c r="C44" s="1"/>
      <c r="D44" s="84">
        <f t="shared" si="0"/>
        <v>0</v>
      </c>
      <c r="E44" s="1"/>
      <c r="F44" s="1"/>
      <c r="G44" s="1"/>
    </row>
    <row r="45" spans="1:7" x14ac:dyDescent="0.25">
      <c r="A45" s="81">
        <v>43</v>
      </c>
      <c r="B45" s="1"/>
      <c r="C45" s="1"/>
      <c r="D45" s="84">
        <f t="shared" si="0"/>
        <v>0</v>
      </c>
      <c r="E45" s="1"/>
      <c r="F45" s="1"/>
      <c r="G45" s="1"/>
    </row>
    <row r="46" spans="1:7" x14ac:dyDescent="0.25">
      <c r="A46" s="45">
        <v>44</v>
      </c>
      <c r="B46" s="1"/>
      <c r="C46" s="1"/>
      <c r="D46" s="84">
        <f t="shared" si="0"/>
        <v>0</v>
      </c>
      <c r="E46" s="1"/>
      <c r="F46" s="1"/>
      <c r="G46" s="1"/>
    </row>
    <row r="47" spans="1:7" x14ac:dyDescent="0.25">
      <c r="A47" s="81">
        <v>45</v>
      </c>
      <c r="B47" s="1"/>
      <c r="C47" s="1"/>
      <c r="D47" s="84">
        <f t="shared" si="0"/>
        <v>0</v>
      </c>
      <c r="E47" s="1"/>
      <c r="F47" s="1"/>
      <c r="G47" s="1"/>
    </row>
    <row r="48" spans="1:7" x14ac:dyDescent="0.25">
      <c r="A48" s="45">
        <v>46</v>
      </c>
      <c r="B48" s="1"/>
      <c r="C48" s="1"/>
      <c r="D48" s="84">
        <f t="shared" si="0"/>
        <v>0</v>
      </c>
      <c r="E48" s="1"/>
      <c r="F48" s="1"/>
      <c r="G48" s="1"/>
    </row>
    <row r="49" spans="1:7" x14ac:dyDescent="0.25">
      <c r="A49" s="81">
        <v>47</v>
      </c>
      <c r="B49" s="1"/>
      <c r="C49" s="1"/>
      <c r="D49" s="84">
        <f t="shared" si="0"/>
        <v>0</v>
      </c>
      <c r="E49" s="1"/>
      <c r="F49" s="1"/>
      <c r="G49" s="1"/>
    </row>
    <row r="50" spans="1:7" x14ac:dyDescent="0.25">
      <c r="A50" s="45">
        <v>48</v>
      </c>
      <c r="B50" s="1"/>
      <c r="C50" s="1"/>
      <c r="D50" s="84">
        <f t="shared" si="0"/>
        <v>0</v>
      </c>
      <c r="E50" s="1"/>
      <c r="F50" s="1"/>
      <c r="G50" s="1"/>
    </row>
    <row r="51" spans="1:7" x14ac:dyDescent="0.25">
      <c r="A51" s="81">
        <v>49</v>
      </c>
      <c r="B51" s="1"/>
      <c r="C51" s="1"/>
      <c r="D51" s="84">
        <f t="shared" si="0"/>
        <v>0</v>
      </c>
      <c r="E51" s="1"/>
      <c r="F51" s="1"/>
      <c r="G51" s="1"/>
    </row>
    <row r="52" spans="1:7" x14ac:dyDescent="0.25">
      <c r="A52" s="45">
        <v>50</v>
      </c>
      <c r="B52" s="1"/>
      <c r="C52" s="1"/>
      <c r="D52" s="84">
        <f t="shared" si="0"/>
        <v>0</v>
      </c>
      <c r="E52" s="1"/>
      <c r="F52" s="1"/>
      <c r="G52" s="1"/>
    </row>
    <row r="53" spans="1:7" x14ac:dyDescent="0.25">
      <c r="B53" s="1" t="s">
        <v>45</v>
      </c>
      <c r="C53" s="79">
        <f>SUM(C3:C52)</f>
        <v>17035018</v>
      </c>
      <c r="D53" s="79">
        <f t="shared" ref="D53:F53" si="1">SUM(D3:D52)</f>
        <v>20101321.240000006</v>
      </c>
      <c r="E53" s="79">
        <f t="shared" si="1"/>
        <v>11162136.770000001</v>
      </c>
      <c r="F53" s="79">
        <f t="shared" si="1"/>
        <v>2037000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8" sqref="I8"/>
    </sheetView>
  </sheetViews>
  <sheetFormatPr defaultRowHeight="15" x14ac:dyDescent="0.25"/>
  <cols>
    <col min="2" max="2" width="28.7109375" customWidth="1"/>
    <col min="3" max="3" width="15.85546875" customWidth="1"/>
  </cols>
  <sheetData>
    <row r="2" spans="1:11" x14ac:dyDescent="0.25">
      <c r="A2" s="1" t="s">
        <v>60</v>
      </c>
      <c r="B2" s="104"/>
      <c r="C2" s="104"/>
      <c r="D2" s="105" t="s">
        <v>66</v>
      </c>
      <c r="E2" s="105"/>
      <c r="F2" s="104" t="s">
        <v>67</v>
      </c>
      <c r="G2" s="104"/>
      <c r="H2" s="104" t="s">
        <v>68</v>
      </c>
      <c r="I2" s="104"/>
      <c r="J2" s="104" t="s">
        <v>69</v>
      </c>
      <c r="K2" s="104"/>
    </row>
    <row r="3" spans="1:11" x14ac:dyDescent="0.25">
      <c r="A3" s="80" t="s">
        <v>61</v>
      </c>
      <c r="B3" s="80" t="s">
        <v>62</v>
      </c>
      <c r="C3" s="80" t="s">
        <v>63</v>
      </c>
      <c r="D3" s="80" t="s">
        <v>64</v>
      </c>
      <c r="E3" s="80" t="s">
        <v>65</v>
      </c>
      <c r="F3" s="80" t="s">
        <v>64</v>
      </c>
      <c r="G3" s="80" t="s">
        <v>65</v>
      </c>
      <c r="H3" s="80" t="s">
        <v>64</v>
      </c>
      <c r="I3" s="80" t="s">
        <v>65</v>
      </c>
      <c r="J3" s="80" t="s">
        <v>64</v>
      </c>
      <c r="K3" s="80" t="s">
        <v>65</v>
      </c>
    </row>
    <row r="4" spans="1:11" x14ac:dyDescent="0.25">
      <c r="A4" s="45">
        <v>1</v>
      </c>
      <c r="B4" s="1" t="s">
        <v>70</v>
      </c>
      <c r="C4" s="1" t="s">
        <v>71</v>
      </c>
      <c r="D4" s="1">
        <v>1</v>
      </c>
      <c r="E4" s="1"/>
      <c r="F4" s="1">
        <v>1</v>
      </c>
      <c r="G4" s="1"/>
      <c r="H4" s="1">
        <v>1</v>
      </c>
      <c r="I4" s="1"/>
      <c r="J4" s="1">
        <f>D4+F4+H4</f>
        <v>3</v>
      </c>
      <c r="K4" s="1">
        <f>E4+G4+I4</f>
        <v>0</v>
      </c>
    </row>
    <row r="5" spans="1:11" x14ac:dyDescent="0.25">
      <c r="A5" s="45">
        <v>2</v>
      </c>
      <c r="B5" s="1" t="s">
        <v>72</v>
      </c>
      <c r="C5" s="1" t="s">
        <v>73</v>
      </c>
      <c r="D5" s="1"/>
      <c r="E5" s="1">
        <v>1</v>
      </c>
      <c r="F5" s="1"/>
      <c r="G5" s="1">
        <v>1</v>
      </c>
      <c r="H5" s="1"/>
      <c r="I5" s="1">
        <v>1</v>
      </c>
      <c r="J5" s="1">
        <f t="shared" ref="J5:J13" si="0">D5+F5+H5</f>
        <v>0</v>
      </c>
      <c r="K5" s="1">
        <f t="shared" ref="K5:K13" si="1">E5+G5+I5</f>
        <v>3</v>
      </c>
    </row>
    <row r="6" spans="1:11" x14ac:dyDescent="0.25">
      <c r="A6" s="45">
        <v>3</v>
      </c>
      <c r="B6" s="1" t="s">
        <v>74</v>
      </c>
      <c r="C6" s="1" t="s">
        <v>75</v>
      </c>
      <c r="D6" s="1"/>
      <c r="E6" s="1">
        <v>1</v>
      </c>
      <c r="F6" s="1"/>
      <c r="G6" s="1">
        <v>1</v>
      </c>
      <c r="H6" s="1"/>
      <c r="I6" s="1">
        <v>1</v>
      </c>
      <c r="J6" s="1">
        <f t="shared" si="0"/>
        <v>0</v>
      </c>
      <c r="K6" s="1">
        <f t="shared" si="1"/>
        <v>3</v>
      </c>
    </row>
    <row r="7" spans="1:11" x14ac:dyDescent="0.25">
      <c r="A7" s="45">
        <v>4</v>
      </c>
      <c r="B7" s="1" t="s">
        <v>76</v>
      </c>
      <c r="C7" s="1" t="s">
        <v>77</v>
      </c>
      <c r="D7" s="1"/>
      <c r="E7" s="1">
        <v>1</v>
      </c>
      <c r="F7" s="1"/>
      <c r="G7" s="1">
        <v>1</v>
      </c>
      <c r="H7" s="1"/>
      <c r="I7" s="1">
        <v>1</v>
      </c>
      <c r="J7" s="1">
        <f t="shared" si="0"/>
        <v>0</v>
      </c>
      <c r="K7" s="1">
        <f t="shared" si="1"/>
        <v>3</v>
      </c>
    </row>
    <row r="8" spans="1:11" x14ac:dyDescent="0.25">
      <c r="A8" s="45">
        <v>5</v>
      </c>
      <c r="B8" s="1"/>
      <c r="C8" s="1"/>
      <c r="D8" s="1"/>
      <c r="E8" s="1"/>
      <c r="F8" s="1"/>
      <c r="G8" s="1"/>
      <c r="H8" s="1"/>
      <c r="I8" s="1"/>
      <c r="J8" s="1">
        <f t="shared" si="0"/>
        <v>0</v>
      </c>
      <c r="K8" s="1">
        <f t="shared" si="1"/>
        <v>0</v>
      </c>
    </row>
    <row r="9" spans="1:11" x14ac:dyDescent="0.25">
      <c r="A9" s="45">
        <v>6</v>
      </c>
      <c r="B9" s="1"/>
      <c r="C9" s="1"/>
      <c r="D9" s="1"/>
      <c r="E9" s="1"/>
      <c r="F9" s="1"/>
      <c r="G9" s="1"/>
      <c r="H9" s="1"/>
      <c r="I9" s="1"/>
      <c r="J9" s="1">
        <f t="shared" si="0"/>
        <v>0</v>
      </c>
      <c r="K9" s="1">
        <f t="shared" si="1"/>
        <v>0</v>
      </c>
    </row>
    <row r="10" spans="1:11" x14ac:dyDescent="0.25">
      <c r="A10" s="45">
        <v>7</v>
      </c>
      <c r="B10" s="1"/>
      <c r="C10" s="1"/>
      <c r="D10" s="1"/>
      <c r="E10" s="1"/>
      <c r="F10" s="1"/>
      <c r="G10" s="1"/>
      <c r="H10" s="1"/>
      <c r="I10" s="1"/>
      <c r="J10" s="1">
        <f t="shared" si="0"/>
        <v>0</v>
      </c>
      <c r="K10" s="1">
        <f t="shared" si="1"/>
        <v>0</v>
      </c>
    </row>
    <row r="11" spans="1:11" x14ac:dyDescent="0.25">
      <c r="A11" s="45">
        <v>8</v>
      </c>
      <c r="B11" s="1"/>
      <c r="C11" s="1"/>
      <c r="D11" s="1"/>
      <c r="E11" s="1"/>
      <c r="F11" s="1"/>
      <c r="G11" s="1"/>
      <c r="H11" s="1"/>
      <c r="I11" s="1"/>
      <c r="J11" s="1">
        <f t="shared" si="0"/>
        <v>0</v>
      </c>
      <c r="K11" s="1">
        <f t="shared" si="1"/>
        <v>0</v>
      </c>
    </row>
    <row r="12" spans="1:11" x14ac:dyDescent="0.25">
      <c r="A12" s="45">
        <v>9</v>
      </c>
      <c r="B12" s="1"/>
      <c r="C12" s="1"/>
      <c r="D12" s="1"/>
      <c r="E12" s="1"/>
      <c r="F12" s="1"/>
      <c r="G12" s="1"/>
      <c r="H12" s="1"/>
      <c r="I12" s="1"/>
      <c r="J12" s="1">
        <f t="shared" si="0"/>
        <v>0</v>
      </c>
      <c r="K12" s="1">
        <f t="shared" si="1"/>
        <v>0</v>
      </c>
    </row>
    <row r="13" spans="1:11" x14ac:dyDescent="0.25">
      <c r="A13" s="45">
        <v>10</v>
      </c>
      <c r="B13" s="1"/>
      <c r="C13" s="1"/>
      <c r="D13" s="1"/>
      <c r="E13" s="1"/>
      <c r="F13" s="1"/>
      <c r="G13" s="1"/>
      <c r="H13" s="1"/>
      <c r="I13" s="1"/>
      <c r="J13" s="1">
        <f t="shared" si="0"/>
        <v>0</v>
      </c>
      <c r="K13" s="1">
        <f t="shared" si="1"/>
        <v>0</v>
      </c>
    </row>
    <row r="14" spans="1:11" x14ac:dyDescent="0.25">
      <c r="B14" s="104" t="s">
        <v>45</v>
      </c>
      <c r="C14" s="104"/>
      <c r="D14" s="79">
        <f>SUM(D4:D13)</f>
        <v>1</v>
      </c>
      <c r="E14" s="79">
        <f t="shared" ref="E14:K14" si="2">SUM(E4:E13)</f>
        <v>3</v>
      </c>
      <c r="F14" s="79">
        <f t="shared" si="2"/>
        <v>1</v>
      </c>
      <c r="G14" s="79">
        <f t="shared" si="2"/>
        <v>3</v>
      </c>
      <c r="H14" s="79">
        <f t="shared" si="2"/>
        <v>1</v>
      </c>
      <c r="I14" s="79">
        <f t="shared" si="2"/>
        <v>3</v>
      </c>
      <c r="J14" s="79">
        <f t="shared" si="2"/>
        <v>3</v>
      </c>
      <c r="K14" s="79">
        <f t="shared" si="2"/>
        <v>9</v>
      </c>
    </row>
  </sheetData>
  <mergeCells count="6">
    <mergeCell ref="J2:K2"/>
    <mergeCell ref="B14:C14"/>
    <mergeCell ref="B2:C2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Territory1</vt:lpstr>
      <vt:lpstr>Key Products</vt:lpstr>
      <vt:lpstr>Critical OS</vt:lpstr>
      <vt:lpstr>Collection Plan</vt:lpstr>
      <vt:lpstr>MDO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2021-02-02T19:17:15Z</dcterms:modified>
</cp:coreProperties>
</file>