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8_{41786B6F-45D1-46D6-9A48-CCE535DD2E0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ALES-REVIEW" sheetId="1" r:id="rId1"/>
    <sheet name="KEY PRODUCTS-REVIEW" sheetId="2" r:id="rId2"/>
    <sheet name="Critical-OS" sheetId="3" r:id="rId3"/>
    <sheet name="COLLECTION PLAN" sheetId="6" r:id="rId4"/>
    <sheet name="MDO-ACtivities" sheetId="4" r:id="rId5"/>
  </sheets>
  <calcPr calcId="181029"/>
</workbook>
</file>

<file path=xl/calcChain.xml><?xml version="1.0" encoding="utf-8"?>
<calcChain xmlns="http://schemas.openxmlformats.org/spreadsheetml/2006/main">
  <c r="G10" i="2" l="1"/>
  <c r="G9" i="2"/>
  <c r="G8" i="2"/>
  <c r="G7" i="2"/>
  <c r="G6" i="2"/>
  <c r="G5" i="2"/>
  <c r="G4" i="2"/>
  <c r="G3" i="2"/>
  <c r="G31" i="1"/>
  <c r="G30" i="1"/>
  <c r="G29" i="1"/>
  <c r="G28" i="1"/>
  <c r="G26" i="1"/>
  <c r="G25" i="1"/>
  <c r="G24" i="1"/>
  <c r="G23" i="1"/>
  <c r="G22" i="1"/>
  <c r="G20" i="1"/>
  <c r="G19" i="1"/>
  <c r="G18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I32" i="1"/>
  <c r="I27" i="1"/>
  <c r="I21" i="1"/>
  <c r="I17" i="1"/>
  <c r="I33" i="1" s="1"/>
  <c r="F6" i="6"/>
  <c r="F7" i="6"/>
  <c r="F5" i="6"/>
  <c r="D8" i="6"/>
  <c r="E8" i="6"/>
  <c r="C8" i="6"/>
  <c r="F8" i="6" l="1"/>
  <c r="E22" i="4"/>
  <c r="D22" i="4"/>
  <c r="D18" i="3"/>
  <c r="C18" i="3"/>
  <c r="D17" i="1"/>
  <c r="E17" i="1"/>
  <c r="F17" i="1"/>
  <c r="G17" i="1"/>
  <c r="H17" i="1"/>
  <c r="D21" i="1"/>
  <c r="E21" i="1"/>
  <c r="F21" i="1"/>
  <c r="G21" i="1"/>
  <c r="H21" i="1"/>
  <c r="D27" i="1"/>
  <c r="E27" i="1"/>
  <c r="F27" i="1"/>
  <c r="G27" i="1"/>
  <c r="H27" i="1"/>
  <c r="D32" i="1"/>
  <c r="E32" i="1"/>
  <c r="F32" i="1"/>
  <c r="G32" i="1"/>
  <c r="H32" i="1"/>
  <c r="C32" i="1"/>
  <c r="C27" i="1"/>
  <c r="C21" i="1"/>
  <c r="C17" i="1"/>
  <c r="H33" i="1" l="1"/>
  <c r="D33" i="1"/>
  <c r="C33" i="1"/>
  <c r="E33" i="1"/>
  <c r="F33" i="1"/>
  <c r="G33" i="1"/>
</calcChain>
</file>

<file path=xl/sharedStrings.xml><?xml version="1.0" encoding="utf-8"?>
<sst xmlns="http://schemas.openxmlformats.org/spreadsheetml/2006/main" count="148" uniqueCount="97">
  <si>
    <t>PRODUCT</t>
  </si>
  <si>
    <t>MEOTHRIN</t>
  </si>
  <si>
    <t>SUMIPREMPT</t>
  </si>
  <si>
    <t>SUMIPLEO</t>
  </si>
  <si>
    <t>DIPEL</t>
  </si>
  <si>
    <t>PROGIBB</t>
  </si>
  <si>
    <t>DANITOL</t>
  </si>
  <si>
    <t>VALIDACIN</t>
  </si>
  <si>
    <t>BORNEO</t>
  </si>
  <si>
    <t>NATURE DEEP</t>
  </si>
  <si>
    <t>PROGIBB EASY</t>
  </si>
  <si>
    <t>SUMI MAX</t>
  </si>
  <si>
    <t>JIKA</t>
  </si>
  <si>
    <t>DANZA POWER</t>
  </si>
  <si>
    <t>LAATU</t>
  </si>
  <si>
    <t>SUMITAZ GR</t>
  </si>
  <si>
    <t>HARU</t>
  </si>
  <si>
    <t>YORO</t>
  </si>
  <si>
    <t>SUMI X</t>
  </si>
  <si>
    <t>SUMIGOLD</t>
  </si>
  <si>
    <t>KITOSHI</t>
  </si>
  <si>
    <t>TABOLI</t>
  </si>
  <si>
    <t>CELPHOSE- TAB</t>
  </si>
  <si>
    <t>TOTAL</t>
  </si>
  <si>
    <t>19-20 ACTUAL</t>
  </si>
  <si>
    <t>20-21 BUDGET</t>
  </si>
  <si>
    <t>NRV</t>
  </si>
  <si>
    <t>DANTOTSU/DANTOP</t>
  </si>
  <si>
    <t>LANO/ZIGGY</t>
  </si>
  <si>
    <t>HOSHI/ULTRA</t>
  </si>
  <si>
    <t>CARTAP SP</t>
  </si>
  <si>
    <t>S.NO</t>
  </si>
  <si>
    <t>PARTY NAME &amp; PLACE</t>
  </si>
  <si>
    <t>OS FY18-19</t>
  </si>
  <si>
    <t>OS FY19-20</t>
  </si>
  <si>
    <t>REMARKS</t>
  </si>
  <si>
    <t>In Rs.</t>
  </si>
  <si>
    <t>Qty In Lt/Kg</t>
  </si>
  <si>
    <t>CORE (Lakhs)</t>
  </si>
  <si>
    <t>MUST (Lakhs)</t>
  </si>
  <si>
    <t>PUSH (Lakhs)</t>
  </si>
  <si>
    <t>NEW (Lakhs)</t>
  </si>
  <si>
    <t>TOTAL (Lakhs)</t>
  </si>
  <si>
    <t>NAME OF MDO</t>
  </si>
  <si>
    <t>MARKET</t>
  </si>
  <si>
    <t>PRODUCT-1</t>
  </si>
  <si>
    <t>PRODUCT-2</t>
  </si>
  <si>
    <t>PRODUCT-3</t>
  </si>
  <si>
    <t>CROP-1</t>
  </si>
  <si>
    <t>CROP-2</t>
  </si>
  <si>
    <t>CROP-3</t>
  </si>
  <si>
    <t>QTY(Lt/Kg)</t>
  </si>
  <si>
    <t>MAJOR CROP</t>
  </si>
  <si>
    <t>In Lakhs</t>
  </si>
  <si>
    <t>Critical "OS" on 1st October :- .</t>
  </si>
  <si>
    <t>1-10 Days</t>
  </si>
  <si>
    <t>11-20 Days</t>
  </si>
  <si>
    <t>21-30 Days</t>
  </si>
  <si>
    <t>Total</t>
  </si>
  <si>
    <t>FY18-19 "OS"</t>
  </si>
  <si>
    <t>FY19-20 "OS"</t>
  </si>
  <si>
    <t>FY20-21 "OS"</t>
  </si>
  <si>
    <t>COLL PLAN- OCT'20</t>
  </si>
  <si>
    <t>COLLECTION PLAN - OCT'20</t>
  </si>
  <si>
    <t>Value In Rs.</t>
  </si>
  <si>
    <t>Territory : ADONI</t>
  </si>
  <si>
    <t>YTD FEB 20</t>
  </si>
  <si>
    <t>YTD FEB'21</t>
  </si>
  <si>
    <t>YTD FEB'20</t>
  </si>
  <si>
    <t>RSP MAR'21</t>
  </si>
  <si>
    <t>BUDGET GAP</t>
  </si>
  <si>
    <t>FINAL LANDING</t>
  </si>
  <si>
    <t xml:space="preserve">Territory : </t>
  </si>
  <si>
    <t>B,CHENDRAYUDU</t>
  </si>
  <si>
    <t>KADAPA</t>
  </si>
  <si>
    <t>PADDY</t>
  </si>
  <si>
    <t>MANGO</t>
  </si>
  <si>
    <t>BENGAL GRAM</t>
  </si>
  <si>
    <t>DANTOTSU</t>
  </si>
  <si>
    <t>B,KIRAN KUMAR</t>
  </si>
  <si>
    <t>KHAJIPETA</t>
  </si>
  <si>
    <t>CHILLY</t>
  </si>
  <si>
    <t>COTTON</t>
  </si>
  <si>
    <t>T,VENKATESWAR REDDY</t>
  </si>
  <si>
    <t>MUDDANURU</t>
  </si>
  <si>
    <t>BRINJAL</t>
  </si>
  <si>
    <t>LANO</t>
  </si>
  <si>
    <t>SANVEX</t>
  </si>
  <si>
    <t>PROGIB EAS</t>
  </si>
  <si>
    <t>VALIDA</t>
  </si>
  <si>
    <t>HOSHI</t>
  </si>
  <si>
    <t>A,KARIMULLA</t>
  </si>
  <si>
    <t>RAJAMPETA</t>
  </si>
  <si>
    <t>BANANA</t>
  </si>
  <si>
    <t>PAPAYA</t>
  </si>
  <si>
    <t>N.DEEP</t>
  </si>
  <si>
    <t>P.EASY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</si>
</sst>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1" xfId="0" applyBorder="1"/>
    <xf numFmtId="0" fontId="0" fillId="4" borderId="1" xfId="0" applyFill="1" applyBorder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3" xfId="0" applyBorder="1"/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7" xfId="0" applyBorder="1"/>
    <xf numFmtId="0" fontId="0" fillId="2" borderId="4" xfId="0" applyFill="1" applyBorder="1"/>
    <xf numFmtId="164" fontId="0" fillId="2" borderId="6" xfId="0" applyNumberFormat="1" applyFill="1" applyBorder="1"/>
    <xf numFmtId="0" fontId="0" fillId="6" borderId="4" xfId="0" applyFont="1" applyFill="1" applyBorder="1"/>
    <xf numFmtId="164" fontId="0" fillId="6" borderId="6" xfId="0" applyNumberFormat="1" applyFont="1" applyFill="1" applyBorder="1"/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2" borderId="12" xfId="0" applyNumberFormat="1" applyFill="1" applyBorder="1"/>
    <xf numFmtId="164" fontId="0" fillId="6" borderId="12" xfId="0" applyNumberFormat="1" applyFont="1" applyFill="1" applyBorder="1"/>
    <xf numFmtId="0" fontId="0" fillId="2" borderId="4" xfId="0" applyFill="1" applyBorder="1" applyAlignment="1">
      <alignment horizontal="center" vertical="center" wrapText="1"/>
    </xf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164" fontId="0" fillId="2" borderId="4" xfId="0" applyNumberFormat="1" applyFill="1" applyBorder="1"/>
    <xf numFmtId="164" fontId="0" fillId="6" borderId="4" xfId="0" applyNumberFormat="1" applyFont="1" applyFill="1" applyBorder="1"/>
    <xf numFmtId="0" fontId="0" fillId="2" borderId="8" xfId="0" applyFill="1" applyBorder="1" applyAlignment="1">
      <alignment horizontal="center" vertical="center" wrapText="1"/>
    </xf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164" fontId="0" fillId="2" borderId="8" xfId="0" applyNumberFormat="1" applyFill="1" applyBorder="1"/>
    <xf numFmtId="164" fontId="0" fillId="6" borderId="8" xfId="0" applyNumberFormat="1" applyFont="1" applyFill="1" applyBorder="1"/>
    <xf numFmtId="0" fontId="0" fillId="5" borderId="16" xfId="0" applyFill="1" applyBorder="1"/>
    <xf numFmtId="0" fontId="0" fillId="5" borderId="18" xfId="0" applyFill="1" applyBorder="1"/>
    <xf numFmtId="0" fontId="0" fillId="5" borderId="20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18" xfId="0" applyBorder="1"/>
    <xf numFmtId="0" fontId="0" fillId="0" borderId="28" xfId="0" applyBorder="1"/>
    <xf numFmtId="0" fontId="0" fillId="0" borderId="29" xfId="0" applyBorder="1"/>
    <xf numFmtId="0" fontId="0" fillId="0" borderId="0" xfId="0" applyAlignment="1">
      <alignment horizontal="center"/>
    </xf>
    <xf numFmtId="0" fontId="2" fillId="0" borderId="0" xfId="0" applyFont="1"/>
    <xf numFmtId="0" fontId="0" fillId="2" borderId="3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2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26" xfId="0" applyFill="1" applyBorder="1"/>
    <xf numFmtId="0" fontId="0" fillId="4" borderId="27" xfId="0" applyFill="1" applyBorder="1"/>
    <xf numFmtId="0" fontId="0" fillId="4" borderId="29" xfId="0" applyFill="1" applyBorder="1"/>
    <xf numFmtId="0" fontId="0" fillId="4" borderId="30" xfId="0" applyFill="1" applyBorder="1"/>
    <xf numFmtId="0" fontId="0" fillId="2" borderId="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" xfId="0" applyBorder="1"/>
    <xf numFmtId="0" fontId="0" fillId="5" borderId="6" xfId="0" applyFill="1" applyBorder="1"/>
    <xf numFmtId="0" fontId="0" fillId="0" borderId="16" xfId="0" applyBorder="1"/>
    <xf numFmtId="0" fontId="0" fillId="2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0" borderId="1" xfId="0" applyFont="1" applyBorder="1"/>
    <xf numFmtId="0" fontId="0" fillId="0" borderId="9" xfId="0" applyBorder="1"/>
    <xf numFmtId="0" fontId="0" fillId="0" borderId="10" xfId="0" applyBorder="1"/>
    <xf numFmtId="0" fontId="0" fillId="0" borderId="37" xfId="0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5" borderId="27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5" x14ac:dyDescent="0.25"/>
  <cols>
    <col min="1" max="1" width="18.28515625" bestFit="1" customWidth="1"/>
    <col min="2" max="2" width="8.7109375" hidden="1" customWidth="1"/>
    <col min="3" max="3" width="9.28515625" customWidth="1"/>
    <col min="4" max="4" width="9" customWidth="1"/>
    <col min="5" max="5" width="8.85546875" customWidth="1"/>
    <col min="6" max="6" width="9.42578125" customWidth="1"/>
  </cols>
  <sheetData>
    <row r="1" spans="1:9" ht="15.75" thickBot="1" x14ac:dyDescent="0.3">
      <c r="A1" s="3" t="s">
        <v>72</v>
      </c>
      <c r="B1" s="3"/>
      <c r="C1" s="4"/>
      <c r="D1" s="4"/>
      <c r="E1" s="4"/>
      <c r="F1" s="103" t="s">
        <v>37</v>
      </c>
      <c r="G1" s="103"/>
      <c r="H1" s="103"/>
    </row>
    <row r="2" spans="1:9" ht="30.75" thickBot="1" x14ac:dyDescent="0.3">
      <c r="A2" s="6" t="s">
        <v>0</v>
      </c>
      <c r="B2" s="13" t="s">
        <v>26</v>
      </c>
      <c r="C2" s="25" t="s">
        <v>24</v>
      </c>
      <c r="D2" s="7" t="s">
        <v>25</v>
      </c>
      <c r="E2" s="19" t="s">
        <v>66</v>
      </c>
      <c r="F2" s="34" t="s">
        <v>67</v>
      </c>
      <c r="G2" s="25" t="s">
        <v>70</v>
      </c>
      <c r="H2" s="34" t="s">
        <v>69</v>
      </c>
      <c r="I2" s="96" t="s">
        <v>71</v>
      </c>
    </row>
    <row r="3" spans="1:9" x14ac:dyDescent="0.25">
      <c r="A3" s="5" t="s">
        <v>1</v>
      </c>
      <c r="B3" s="14">
        <v>1054</v>
      </c>
      <c r="C3" s="26">
        <v>990</v>
      </c>
      <c r="D3" s="27">
        <v>1500</v>
      </c>
      <c r="E3" s="20">
        <v>990</v>
      </c>
      <c r="F3" s="35">
        <v>900</v>
      </c>
      <c r="G3" s="40">
        <f>D3-F3</f>
        <v>600</v>
      </c>
      <c r="H3" s="93">
        <v>50</v>
      </c>
      <c r="I3" s="1"/>
    </row>
    <row r="4" spans="1:9" x14ac:dyDescent="0.25">
      <c r="A4" s="1" t="s">
        <v>2</v>
      </c>
      <c r="B4" s="15">
        <v>1125</v>
      </c>
      <c r="C4" s="28">
        <v>540</v>
      </c>
      <c r="D4" s="29">
        <v>300</v>
      </c>
      <c r="E4" s="21">
        <v>520</v>
      </c>
      <c r="F4" s="36">
        <v>1260</v>
      </c>
      <c r="G4" s="41">
        <f t="shared" ref="G4:G16" si="0">D4-F4</f>
        <v>-960</v>
      </c>
      <c r="H4" s="94">
        <v>60</v>
      </c>
      <c r="I4" s="1"/>
    </row>
    <row r="5" spans="1:9" x14ac:dyDescent="0.25">
      <c r="A5" s="1" t="s">
        <v>3</v>
      </c>
      <c r="B5" s="15">
        <v>1925</v>
      </c>
      <c r="C5" s="28">
        <v>182</v>
      </c>
      <c r="D5" s="29">
        <v>125</v>
      </c>
      <c r="E5" s="21">
        <v>182</v>
      </c>
      <c r="F5" s="36">
        <v>146</v>
      </c>
      <c r="G5" s="41">
        <f t="shared" si="0"/>
        <v>-21</v>
      </c>
      <c r="H5" s="94"/>
      <c r="I5" s="1"/>
    </row>
    <row r="6" spans="1:9" x14ac:dyDescent="0.25">
      <c r="A6" s="1" t="s">
        <v>4</v>
      </c>
      <c r="B6" s="15">
        <v>835</v>
      </c>
      <c r="C6" s="28">
        <v>550</v>
      </c>
      <c r="D6" s="29">
        <v>550</v>
      </c>
      <c r="E6" s="21">
        <v>550</v>
      </c>
      <c r="F6" s="36">
        <v>500</v>
      </c>
      <c r="G6" s="41">
        <f t="shared" si="0"/>
        <v>50</v>
      </c>
      <c r="H6" s="94">
        <v>50</v>
      </c>
      <c r="I6" s="1"/>
    </row>
    <row r="7" spans="1:9" x14ac:dyDescent="0.25">
      <c r="A7" s="1" t="s">
        <v>5</v>
      </c>
      <c r="B7" s="15">
        <v>50659</v>
      </c>
      <c r="C7" s="28">
        <v>4</v>
      </c>
      <c r="D7" s="29">
        <v>6</v>
      </c>
      <c r="E7" s="21">
        <v>3.6</v>
      </c>
      <c r="F7" s="36">
        <v>2.6</v>
      </c>
      <c r="G7" s="41">
        <f t="shared" si="0"/>
        <v>3.4</v>
      </c>
      <c r="H7" s="94"/>
      <c r="I7" s="1"/>
    </row>
    <row r="8" spans="1:9" x14ac:dyDescent="0.25">
      <c r="A8" s="1" t="s">
        <v>27</v>
      </c>
      <c r="B8" s="15">
        <v>11063</v>
      </c>
      <c r="C8" s="28">
        <v>105</v>
      </c>
      <c r="D8" s="29">
        <v>200</v>
      </c>
      <c r="E8" s="21">
        <v>95.4</v>
      </c>
      <c r="F8" s="36">
        <v>20</v>
      </c>
      <c r="G8" s="41">
        <f t="shared" si="0"/>
        <v>180</v>
      </c>
      <c r="H8" s="94">
        <v>10</v>
      </c>
      <c r="I8" s="1"/>
    </row>
    <row r="9" spans="1:9" x14ac:dyDescent="0.25">
      <c r="A9" s="1" t="s">
        <v>6</v>
      </c>
      <c r="B9" s="15">
        <v>460</v>
      </c>
      <c r="C9" s="28">
        <v>5540</v>
      </c>
      <c r="D9" s="29">
        <v>8000</v>
      </c>
      <c r="E9" s="21">
        <v>5190</v>
      </c>
      <c r="F9" s="36">
        <v>8530</v>
      </c>
      <c r="G9" s="41">
        <f t="shared" si="0"/>
        <v>-530</v>
      </c>
      <c r="H9" s="94">
        <v>500</v>
      </c>
      <c r="I9" s="1"/>
    </row>
    <row r="10" spans="1:9" x14ac:dyDescent="0.25">
      <c r="A10" s="1" t="s">
        <v>7</v>
      </c>
      <c r="B10" s="15">
        <v>401</v>
      </c>
      <c r="C10" s="28">
        <v>450</v>
      </c>
      <c r="D10" s="29">
        <v>500</v>
      </c>
      <c r="E10" s="21">
        <v>450</v>
      </c>
      <c r="F10" s="36">
        <v>850</v>
      </c>
      <c r="G10" s="41">
        <f t="shared" si="0"/>
        <v>-350</v>
      </c>
      <c r="H10" s="94">
        <v>40</v>
      </c>
      <c r="I10" s="1"/>
    </row>
    <row r="11" spans="1:9" x14ac:dyDescent="0.25">
      <c r="A11" s="1" t="s">
        <v>28</v>
      </c>
      <c r="B11" s="15">
        <v>1065</v>
      </c>
      <c r="C11" s="28">
        <v>1270</v>
      </c>
      <c r="D11" s="29">
        <v>1000</v>
      </c>
      <c r="E11" s="21">
        <v>1230</v>
      </c>
      <c r="F11" s="36">
        <v>1465</v>
      </c>
      <c r="G11" s="41">
        <f t="shared" si="0"/>
        <v>-465</v>
      </c>
      <c r="H11" s="94">
        <v>70</v>
      </c>
      <c r="I11" s="1"/>
    </row>
    <row r="12" spans="1:9" x14ac:dyDescent="0.25">
      <c r="A12" s="1" t="s">
        <v>8</v>
      </c>
      <c r="B12" s="15">
        <v>4122</v>
      </c>
      <c r="C12" s="28">
        <v>81</v>
      </c>
      <c r="D12" s="29">
        <v>125</v>
      </c>
      <c r="E12" s="21">
        <v>81</v>
      </c>
      <c r="F12" s="36">
        <v>50</v>
      </c>
      <c r="G12" s="41">
        <f t="shared" si="0"/>
        <v>75</v>
      </c>
      <c r="H12" s="94"/>
      <c r="I12" s="1"/>
    </row>
    <row r="13" spans="1:9" x14ac:dyDescent="0.25">
      <c r="A13" s="1" t="s">
        <v>9</v>
      </c>
      <c r="B13" s="15">
        <v>4463</v>
      </c>
      <c r="C13" s="28">
        <v>106</v>
      </c>
      <c r="D13" s="29">
        <v>150</v>
      </c>
      <c r="E13" s="21">
        <v>106</v>
      </c>
      <c r="F13" s="36">
        <v>122</v>
      </c>
      <c r="G13" s="41">
        <f t="shared" si="0"/>
        <v>28</v>
      </c>
      <c r="H13" s="94"/>
      <c r="I13" s="1"/>
    </row>
    <row r="14" spans="1:9" x14ac:dyDescent="0.25">
      <c r="A14" s="1" t="s">
        <v>10</v>
      </c>
      <c r="B14" s="15">
        <v>20155</v>
      </c>
      <c r="C14" s="28">
        <v>26</v>
      </c>
      <c r="D14" s="29">
        <v>30</v>
      </c>
      <c r="E14" s="21">
        <v>25.5</v>
      </c>
      <c r="F14" s="36">
        <v>20</v>
      </c>
      <c r="G14" s="41">
        <f t="shared" si="0"/>
        <v>10</v>
      </c>
      <c r="H14" s="94">
        <v>2</v>
      </c>
      <c r="I14" s="1"/>
    </row>
    <row r="15" spans="1:9" x14ac:dyDescent="0.25">
      <c r="A15" s="1" t="s">
        <v>11</v>
      </c>
      <c r="B15" s="15">
        <v>8500</v>
      </c>
      <c r="C15" s="28"/>
      <c r="D15" s="29">
        <v>60</v>
      </c>
      <c r="E15" s="21"/>
      <c r="F15" s="36">
        <v>77.599999999999994</v>
      </c>
      <c r="G15" s="41">
        <f t="shared" si="0"/>
        <v>-17.599999999999994</v>
      </c>
      <c r="H15" s="94"/>
      <c r="I15" s="1"/>
    </row>
    <row r="16" spans="1:9" ht="15.75" thickBot="1" x14ac:dyDescent="0.3">
      <c r="A16" s="8" t="s">
        <v>12</v>
      </c>
      <c r="B16" s="16">
        <v>3400</v>
      </c>
      <c r="C16" s="30">
        <v>116</v>
      </c>
      <c r="D16" s="31">
        <v>250</v>
      </c>
      <c r="E16" s="22">
        <v>80</v>
      </c>
      <c r="F16" s="37">
        <v>318</v>
      </c>
      <c r="G16" s="42">
        <f t="shared" si="0"/>
        <v>-68</v>
      </c>
      <c r="H16" s="95"/>
      <c r="I16" s="1"/>
    </row>
    <row r="17" spans="1:9" ht="15.75" thickBot="1" x14ac:dyDescent="0.3">
      <c r="A17" s="9" t="s">
        <v>38</v>
      </c>
      <c r="B17" s="17"/>
      <c r="C17" s="32">
        <f t="shared" ref="C17:I17" si="1">SUMPRODUCT($B$3:$B$16*C3:C16)/10^5</f>
        <v>96.316010000000006</v>
      </c>
      <c r="D17" s="10">
        <f t="shared" si="1"/>
        <v>132.29778999999999</v>
      </c>
      <c r="E17" s="23">
        <f t="shared" si="1"/>
        <v>91.465550999999991</v>
      </c>
      <c r="F17" s="38">
        <f t="shared" si="1"/>
        <v>121.369844</v>
      </c>
      <c r="G17" s="32">
        <f t="shared" si="1"/>
        <v>10.927946</v>
      </c>
      <c r="H17" s="38">
        <f t="shared" si="1"/>
        <v>6.3348000000000004</v>
      </c>
      <c r="I17" s="97">
        <f t="shared" si="1"/>
        <v>0</v>
      </c>
    </row>
    <row r="18" spans="1:9" x14ac:dyDescent="0.25">
      <c r="A18" s="5" t="s">
        <v>29</v>
      </c>
      <c r="B18" s="14">
        <v>530</v>
      </c>
      <c r="C18" s="26">
        <v>3760</v>
      </c>
      <c r="D18" s="27">
        <v>4600</v>
      </c>
      <c r="E18" s="20">
        <v>3440</v>
      </c>
      <c r="F18" s="35">
        <v>2342</v>
      </c>
      <c r="G18" s="40">
        <f t="shared" ref="G18:G20" si="2">D18-F18</f>
        <v>2258</v>
      </c>
      <c r="H18" s="93">
        <v>350</v>
      </c>
      <c r="I18" s="1"/>
    </row>
    <row r="19" spans="1:9" x14ac:dyDescent="0.25">
      <c r="A19" s="1" t="s">
        <v>13</v>
      </c>
      <c r="B19" s="15">
        <v>48</v>
      </c>
      <c r="C19" s="28">
        <v>480</v>
      </c>
      <c r="D19" s="29">
        <v>4000</v>
      </c>
      <c r="E19" s="21">
        <v>480</v>
      </c>
      <c r="F19" s="36">
        <v>960</v>
      </c>
      <c r="G19" s="41">
        <f t="shared" si="2"/>
        <v>3040</v>
      </c>
      <c r="H19" s="94"/>
      <c r="I19" s="1"/>
    </row>
    <row r="20" spans="1:9" ht="15.75" thickBot="1" x14ac:dyDescent="0.3">
      <c r="A20" s="8" t="s">
        <v>14</v>
      </c>
      <c r="B20" s="16">
        <v>98</v>
      </c>
      <c r="C20" s="30">
        <v>3440</v>
      </c>
      <c r="D20" s="31">
        <v>10000</v>
      </c>
      <c r="E20" s="22">
        <v>3440</v>
      </c>
      <c r="F20" s="37">
        <v>3928</v>
      </c>
      <c r="G20" s="42">
        <f t="shared" si="2"/>
        <v>6072</v>
      </c>
      <c r="H20" s="95"/>
      <c r="I20" s="1"/>
    </row>
    <row r="21" spans="1:9" ht="15.75" thickBot="1" x14ac:dyDescent="0.3">
      <c r="A21" s="9" t="s">
        <v>39</v>
      </c>
      <c r="B21" s="17"/>
      <c r="C21" s="32">
        <f t="shared" ref="C21:I21" si="3">SUMPRODUCT($B$18:$B$20*C18:C20)/10^5</f>
        <v>23.529599999999999</v>
      </c>
      <c r="D21" s="10">
        <f t="shared" si="3"/>
        <v>36.1</v>
      </c>
      <c r="E21" s="23">
        <f t="shared" si="3"/>
        <v>21.833600000000001</v>
      </c>
      <c r="F21" s="38">
        <f t="shared" si="3"/>
        <v>16.722840000000001</v>
      </c>
      <c r="G21" s="32">
        <f t="shared" si="3"/>
        <v>19.37716</v>
      </c>
      <c r="H21" s="38">
        <f t="shared" si="3"/>
        <v>1.855</v>
      </c>
      <c r="I21" s="97">
        <f t="shared" si="3"/>
        <v>0</v>
      </c>
    </row>
    <row r="22" spans="1:9" x14ac:dyDescent="0.25">
      <c r="A22" s="5" t="s">
        <v>15</v>
      </c>
      <c r="B22" s="14">
        <v>95</v>
      </c>
      <c r="C22" s="26">
        <v>18895</v>
      </c>
      <c r="D22" s="27">
        <v>17000</v>
      </c>
      <c r="E22" s="20">
        <v>18520</v>
      </c>
      <c r="F22" s="35">
        <v>20550</v>
      </c>
      <c r="G22" s="40">
        <f t="shared" ref="G22:G26" si="4">D22-F22</f>
        <v>-3550</v>
      </c>
      <c r="H22" s="93"/>
      <c r="I22" s="1"/>
    </row>
    <row r="23" spans="1:9" x14ac:dyDescent="0.25">
      <c r="A23" s="1" t="s">
        <v>30</v>
      </c>
      <c r="B23" s="15">
        <v>1031</v>
      </c>
      <c r="C23" s="28">
        <v>980</v>
      </c>
      <c r="D23" s="29">
        <v>1400</v>
      </c>
      <c r="E23" s="21">
        <v>890</v>
      </c>
      <c r="F23" s="36">
        <v>1390</v>
      </c>
      <c r="G23" s="41">
        <f t="shared" si="4"/>
        <v>10</v>
      </c>
      <c r="H23" s="94">
        <v>50</v>
      </c>
      <c r="I23" s="1"/>
    </row>
    <row r="24" spans="1:9" x14ac:dyDescent="0.25">
      <c r="A24" s="1" t="s">
        <v>16</v>
      </c>
      <c r="B24" s="15">
        <v>567</v>
      </c>
      <c r="C24" s="28">
        <v>1130</v>
      </c>
      <c r="D24" s="29">
        <v>3500</v>
      </c>
      <c r="E24" s="21">
        <v>1120</v>
      </c>
      <c r="F24" s="36">
        <v>1356</v>
      </c>
      <c r="G24" s="41">
        <f t="shared" si="4"/>
        <v>2144</v>
      </c>
      <c r="H24" s="94">
        <v>50</v>
      </c>
      <c r="I24" s="1"/>
    </row>
    <row r="25" spans="1:9" x14ac:dyDescent="0.25">
      <c r="A25" s="1" t="s">
        <v>17</v>
      </c>
      <c r="B25" s="15">
        <v>7500</v>
      </c>
      <c r="C25" s="28">
        <v>51</v>
      </c>
      <c r="D25" s="29"/>
      <c r="E25" s="21">
        <v>51</v>
      </c>
      <c r="F25" s="36">
        <v>102</v>
      </c>
      <c r="G25" s="41">
        <f t="shared" si="4"/>
        <v>-102</v>
      </c>
      <c r="H25" s="94">
        <v>14</v>
      </c>
      <c r="I25" s="1"/>
    </row>
    <row r="26" spans="1:9" ht="15.75" thickBot="1" x14ac:dyDescent="0.3">
      <c r="A26" s="8" t="s">
        <v>18</v>
      </c>
      <c r="B26" s="16">
        <v>250</v>
      </c>
      <c r="C26" s="30">
        <v>520</v>
      </c>
      <c r="D26" s="31"/>
      <c r="E26" s="22">
        <v>520</v>
      </c>
      <c r="F26" s="37">
        <v>410</v>
      </c>
      <c r="G26" s="42">
        <f t="shared" si="4"/>
        <v>-410</v>
      </c>
      <c r="H26" s="95"/>
      <c r="I26" s="1"/>
    </row>
    <row r="27" spans="1:9" ht="15.75" thickBot="1" x14ac:dyDescent="0.3">
      <c r="A27" s="9" t="s">
        <v>40</v>
      </c>
      <c r="B27" s="17"/>
      <c r="C27" s="32">
        <f t="shared" ref="C27:I27" si="5">SUMPRODUCT($B$22:$B$26*C22:C26)/10^5</f>
        <v>39.586150000000004</v>
      </c>
      <c r="D27" s="10">
        <f t="shared" si="5"/>
        <v>50.429000000000002</v>
      </c>
      <c r="E27" s="23">
        <f t="shared" si="5"/>
        <v>38.2453</v>
      </c>
      <c r="F27" s="38">
        <f t="shared" si="5"/>
        <v>50.216920000000002</v>
      </c>
      <c r="G27" s="32">
        <f t="shared" si="5"/>
        <v>0.21207999999999999</v>
      </c>
      <c r="H27" s="38">
        <f t="shared" si="5"/>
        <v>1.849</v>
      </c>
      <c r="I27" s="97">
        <f t="shared" si="5"/>
        <v>0</v>
      </c>
    </row>
    <row r="28" spans="1:9" x14ac:dyDescent="0.25">
      <c r="A28" s="5" t="s">
        <v>19</v>
      </c>
      <c r="B28" s="14">
        <v>2680</v>
      </c>
      <c r="C28" s="26"/>
      <c r="D28" s="27"/>
      <c r="E28" s="20"/>
      <c r="F28" s="35">
        <v>27</v>
      </c>
      <c r="G28" s="40">
        <f t="shared" ref="G28:G31" si="6">D28-F28</f>
        <v>-27</v>
      </c>
      <c r="H28" s="93"/>
      <c r="I28" s="1"/>
    </row>
    <row r="29" spans="1:9" x14ac:dyDescent="0.25">
      <c r="A29" s="1" t="s">
        <v>20</v>
      </c>
      <c r="B29" s="15">
        <v>1870</v>
      </c>
      <c r="C29" s="28">
        <v>445</v>
      </c>
      <c r="D29" s="29">
        <v>300</v>
      </c>
      <c r="E29" s="21">
        <v>430</v>
      </c>
      <c r="F29" s="36">
        <v>585</v>
      </c>
      <c r="G29" s="41">
        <f t="shared" si="6"/>
        <v>-285</v>
      </c>
      <c r="H29" s="94">
        <v>30</v>
      </c>
      <c r="I29" s="1"/>
    </row>
    <row r="30" spans="1:9" x14ac:dyDescent="0.25">
      <c r="A30" s="1" t="s">
        <v>21</v>
      </c>
      <c r="B30" s="15">
        <v>8000</v>
      </c>
      <c r="C30" s="28"/>
      <c r="D30" s="29">
        <v>100</v>
      </c>
      <c r="E30" s="21"/>
      <c r="F30" s="36">
        <v>96</v>
      </c>
      <c r="G30" s="41">
        <f t="shared" si="6"/>
        <v>4</v>
      </c>
      <c r="H30" s="94">
        <v>4</v>
      </c>
      <c r="I30" s="1"/>
    </row>
    <row r="31" spans="1:9" ht="15.75" thickBot="1" x14ac:dyDescent="0.3">
      <c r="A31" s="8" t="s">
        <v>22</v>
      </c>
      <c r="B31" s="16">
        <v>645</v>
      </c>
      <c r="C31" s="30"/>
      <c r="D31" s="31"/>
      <c r="E31" s="22"/>
      <c r="F31" s="37">
        <v>30.72</v>
      </c>
      <c r="G31" s="42">
        <f t="shared" si="6"/>
        <v>-30.72</v>
      </c>
      <c r="H31" s="95"/>
      <c r="I31" s="1"/>
    </row>
    <row r="32" spans="1:9" ht="15.75" thickBot="1" x14ac:dyDescent="0.3">
      <c r="A32" s="9" t="s">
        <v>41</v>
      </c>
      <c r="B32" s="17"/>
      <c r="C32" s="32">
        <f t="shared" ref="C32:I32" si="7">SUMPRODUCT($B$28:$B$31*C28:C31)/10^5</f>
        <v>8.3215000000000003</v>
      </c>
      <c r="D32" s="10">
        <f t="shared" si="7"/>
        <v>13.61</v>
      </c>
      <c r="E32" s="23">
        <f t="shared" si="7"/>
        <v>8.0410000000000004</v>
      </c>
      <c r="F32" s="38">
        <f t="shared" si="7"/>
        <v>19.541243999999999</v>
      </c>
      <c r="G32" s="32">
        <f t="shared" si="7"/>
        <v>-5.9312440000000004</v>
      </c>
      <c r="H32" s="38">
        <f t="shared" si="7"/>
        <v>0.88100000000000001</v>
      </c>
      <c r="I32" s="97">
        <f t="shared" si="7"/>
        <v>0</v>
      </c>
    </row>
    <row r="33" spans="1:9" ht="15.75" thickBot="1" x14ac:dyDescent="0.3">
      <c r="A33" s="11" t="s">
        <v>42</v>
      </c>
      <c r="B33" s="18"/>
      <c r="C33" s="33">
        <f t="shared" ref="C33:I33" si="8">C17+C21+C27+C32</f>
        <v>167.75326000000001</v>
      </c>
      <c r="D33" s="12">
        <f t="shared" si="8"/>
        <v>232.43678999999997</v>
      </c>
      <c r="E33" s="24">
        <f t="shared" si="8"/>
        <v>159.58545099999998</v>
      </c>
      <c r="F33" s="39">
        <f t="shared" si="8"/>
        <v>207.85084799999998</v>
      </c>
      <c r="G33" s="33">
        <f t="shared" si="8"/>
        <v>24.585942000000003</v>
      </c>
      <c r="H33" s="39">
        <f t="shared" si="8"/>
        <v>10.9198</v>
      </c>
      <c r="I33" s="98">
        <f t="shared" si="8"/>
        <v>0</v>
      </c>
    </row>
  </sheetData>
  <mergeCells count="1"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F10" sqref="F10"/>
    </sheetView>
  </sheetViews>
  <sheetFormatPr defaultRowHeight="15" x14ac:dyDescent="0.25"/>
  <cols>
    <col min="1" max="1" width="12.5703125" customWidth="1"/>
  </cols>
  <sheetData>
    <row r="1" spans="1:7" ht="15.75" thickBot="1" x14ac:dyDescent="0.3">
      <c r="A1" s="3" t="s">
        <v>65</v>
      </c>
      <c r="E1" s="104" t="s">
        <v>37</v>
      </c>
      <c r="F1" s="104"/>
    </row>
    <row r="2" spans="1:7" ht="30.75" thickBot="1" x14ac:dyDescent="0.3">
      <c r="A2" s="75" t="s">
        <v>0</v>
      </c>
      <c r="B2" s="19" t="s">
        <v>24</v>
      </c>
      <c r="C2" s="74" t="s">
        <v>25</v>
      </c>
      <c r="D2" s="74" t="s">
        <v>68</v>
      </c>
      <c r="E2" s="74" t="s">
        <v>67</v>
      </c>
      <c r="F2" s="34" t="s">
        <v>69</v>
      </c>
      <c r="G2" s="102" t="s">
        <v>23</v>
      </c>
    </row>
    <row r="3" spans="1:7" x14ac:dyDescent="0.25">
      <c r="A3" s="54" t="s">
        <v>6</v>
      </c>
      <c r="B3" s="73">
        <v>5540</v>
      </c>
      <c r="C3" s="5">
        <v>8000</v>
      </c>
      <c r="D3" s="5">
        <v>5190</v>
      </c>
      <c r="E3" s="5">
        <v>8530</v>
      </c>
      <c r="F3" s="99">
        <v>500</v>
      </c>
      <c r="G3" s="98">
        <f>F3+E3</f>
        <v>9030</v>
      </c>
    </row>
    <row r="4" spans="1:7" x14ac:dyDescent="0.25">
      <c r="A4" s="44" t="s">
        <v>29</v>
      </c>
      <c r="B4" s="47">
        <v>3760</v>
      </c>
      <c r="C4" s="1">
        <v>4600</v>
      </c>
      <c r="D4" s="1">
        <v>3140</v>
      </c>
      <c r="E4" s="1">
        <v>2362</v>
      </c>
      <c r="F4" s="100">
        <v>350</v>
      </c>
      <c r="G4" s="98">
        <f t="shared" ref="G4:G10" si="0">F4+E4</f>
        <v>2712</v>
      </c>
    </row>
    <row r="5" spans="1:7" x14ac:dyDescent="0.25">
      <c r="A5" s="44" t="s">
        <v>14</v>
      </c>
      <c r="B5" s="47">
        <v>3440</v>
      </c>
      <c r="C5" s="1">
        <v>10000</v>
      </c>
      <c r="D5" s="1">
        <v>3440</v>
      </c>
      <c r="E5" s="1">
        <v>3928</v>
      </c>
      <c r="F5" s="100"/>
      <c r="G5" s="98">
        <f t="shared" si="0"/>
        <v>3928</v>
      </c>
    </row>
    <row r="6" spans="1:7" x14ac:dyDescent="0.25">
      <c r="A6" s="44" t="s">
        <v>4</v>
      </c>
      <c r="B6" s="47">
        <v>550</v>
      </c>
      <c r="C6" s="1">
        <v>550</v>
      </c>
      <c r="D6" s="1">
        <v>550</v>
      </c>
      <c r="E6" s="1">
        <v>500</v>
      </c>
      <c r="F6" s="100">
        <v>50</v>
      </c>
      <c r="G6" s="98">
        <f t="shared" si="0"/>
        <v>550</v>
      </c>
    </row>
    <row r="7" spans="1:7" x14ac:dyDescent="0.25">
      <c r="A7" s="44" t="s">
        <v>16</v>
      </c>
      <c r="B7" s="47">
        <v>1130</v>
      </c>
      <c r="C7" s="1">
        <v>3500</v>
      </c>
      <c r="D7" s="1">
        <v>1120</v>
      </c>
      <c r="E7" s="1">
        <v>1356</v>
      </c>
      <c r="F7" s="100">
        <v>50</v>
      </c>
      <c r="G7" s="98">
        <f t="shared" si="0"/>
        <v>1406</v>
      </c>
    </row>
    <row r="8" spans="1:7" x14ac:dyDescent="0.25">
      <c r="A8" s="44" t="s">
        <v>9</v>
      </c>
      <c r="B8" s="47">
        <v>106</v>
      </c>
      <c r="C8" s="1">
        <v>150</v>
      </c>
      <c r="D8" s="1">
        <v>100</v>
      </c>
      <c r="E8" s="1">
        <v>122</v>
      </c>
      <c r="F8" s="100"/>
      <c r="G8" s="98">
        <f t="shared" si="0"/>
        <v>122</v>
      </c>
    </row>
    <row r="9" spans="1:7" x14ac:dyDescent="0.25">
      <c r="A9" s="44" t="s">
        <v>21</v>
      </c>
      <c r="B9" s="47"/>
      <c r="C9" s="1">
        <v>100</v>
      </c>
      <c r="D9" s="1"/>
      <c r="E9" s="1">
        <v>96</v>
      </c>
      <c r="F9" s="100">
        <v>4</v>
      </c>
      <c r="G9" s="98">
        <f t="shared" si="0"/>
        <v>100</v>
      </c>
    </row>
    <row r="10" spans="1:7" ht="15.75" thickBot="1" x14ac:dyDescent="0.3">
      <c r="A10" s="45" t="s">
        <v>11</v>
      </c>
      <c r="B10" s="48"/>
      <c r="C10" s="49">
        <v>60</v>
      </c>
      <c r="D10" s="49"/>
      <c r="E10" s="49">
        <v>77.599999999999994</v>
      </c>
      <c r="F10" s="101"/>
      <c r="G10" s="98">
        <f t="shared" si="0"/>
        <v>77.599999999999994</v>
      </c>
    </row>
  </sheetData>
  <mergeCells count="1"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3" sqref="B23"/>
    </sheetView>
  </sheetViews>
  <sheetFormatPr defaultRowHeight="15" x14ac:dyDescent="0.25"/>
  <cols>
    <col min="1" max="1" width="5.7109375" customWidth="1"/>
    <col min="2" max="2" width="41.7109375" customWidth="1"/>
    <col min="3" max="3" width="10.28515625" customWidth="1"/>
    <col min="4" max="4" width="10.7109375" customWidth="1"/>
    <col min="5" max="5" width="22.7109375" customWidth="1"/>
  </cols>
  <sheetData>
    <row r="1" spans="1:5" ht="15.75" thickBot="1" x14ac:dyDescent="0.3">
      <c r="A1" s="51" t="s">
        <v>54</v>
      </c>
      <c r="C1" s="105" t="s">
        <v>36</v>
      </c>
      <c r="D1" s="106"/>
    </row>
    <row r="2" spans="1:5" ht="15.75" thickBot="1" x14ac:dyDescent="0.3">
      <c r="A2" s="52" t="s">
        <v>31</v>
      </c>
      <c r="B2" s="53" t="s">
        <v>32</v>
      </c>
      <c r="C2" s="58" t="s">
        <v>33</v>
      </c>
      <c r="D2" s="53" t="s">
        <v>34</v>
      </c>
      <c r="E2" s="53" t="s">
        <v>35</v>
      </c>
    </row>
    <row r="3" spans="1:5" x14ac:dyDescent="0.25">
      <c r="A3" s="55">
        <v>1</v>
      </c>
      <c r="B3" s="54"/>
      <c r="C3" s="43"/>
      <c r="D3" s="43"/>
      <c r="E3" s="43"/>
    </row>
    <row r="4" spans="1:5" x14ac:dyDescent="0.25">
      <c r="A4" s="56">
        <v>2</v>
      </c>
      <c r="B4" s="44"/>
      <c r="C4" s="44"/>
      <c r="D4" s="44"/>
      <c r="E4" s="44"/>
    </row>
    <row r="5" spans="1:5" x14ac:dyDescent="0.25">
      <c r="A5" s="56">
        <v>3</v>
      </c>
      <c r="B5" s="44"/>
      <c r="C5" s="44"/>
      <c r="D5" s="44"/>
      <c r="E5" s="44"/>
    </row>
    <row r="6" spans="1:5" x14ac:dyDescent="0.25">
      <c r="A6" s="56">
        <v>4</v>
      </c>
      <c r="B6" s="44"/>
      <c r="C6" s="44"/>
      <c r="D6" s="44"/>
      <c r="E6" s="44"/>
    </row>
    <row r="7" spans="1:5" x14ac:dyDescent="0.25">
      <c r="A7" s="56">
        <v>5</v>
      </c>
      <c r="B7" s="44"/>
      <c r="C7" s="44"/>
      <c r="D7" s="44"/>
      <c r="E7" s="44"/>
    </row>
    <row r="8" spans="1:5" x14ac:dyDescent="0.25">
      <c r="A8" s="56">
        <v>6</v>
      </c>
      <c r="B8" s="44"/>
      <c r="C8" s="44"/>
      <c r="D8" s="44"/>
      <c r="E8" s="44"/>
    </row>
    <row r="9" spans="1:5" x14ac:dyDescent="0.25">
      <c r="A9" s="56">
        <v>7</v>
      </c>
      <c r="B9" s="44"/>
      <c r="C9" s="44"/>
      <c r="D9" s="44"/>
      <c r="E9" s="44"/>
    </row>
    <row r="10" spans="1:5" x14ac:dyDescent="0.25">
      <c r="A10" s="56">
        <v>8</v>
      </c>
      <c r="B10" s="44"/>
      <c r="C10" s="44"/>
      <c r="D10" s="44"/>
      <c r="E10" s="44"/>
    </row>
    <row r="11" spans="1:5" x14ac:dyDescent="0.25">
      <c r="A11" s="56">
        <v>9</v>
      </c>
      <c r="B11" s="44"/>
      <c r="C11" s="44"/>
      <c r="D11" s="44"/>
      <c r="E11" s="44"/>
    </row>
    <row r="12" spans="1:5" ht="15.75" thickBot="1" x14ac:dyDescent="0.3">
      <c r="A12" s="56">
        <v>10</v>
      </c>
      <c r="B12" s="44"/>
      <c r="C12" s="44"/>
      <c r="D12" s="44"/>
      <c r="E12" s="44"/>
    </row>
    <row r="13" spans="1:5" x14ac:dyDescent="0.25">
      <c r="A13" s="56">
        <v>11</v>
      </c>
      <c r="B13" s="44"/>
      <c r="C13" s="44"/>
      <c r="D13" s="44"/>
      <c r="E13" s="44"/>
    </row>
    <row r="14" spans="1:5" x14ac:dyDescent="0.25">
      <c r="A14" s="56">
        <v>12</v>
      </c>
      <c r="B14" s="44"/>
      <c r="C14" s="44"/>
      <c r="D14" s="44"/>
      <c r="E14" s="44"/>
    </row>
    <row r="15" spans="1:5" x14ac:dyDescent="0.25">
      <c r="A15" s="56">
        <v>13</v>
      </c>
      <c r="B15" s="44"/>
      <c r="C15" s="44"/>
      <c r="D15" s="44"/>
      <c r="E15" s="44"/>
    </row>
    <row r="16" spans="1:5" x14ac:dyDescent="0.25">
      <c r="A16" s="56">
        <v>14</v>
      </c>
      <c r="B16" s="44"/>
      <c r="C16" s="44"/>
      <c r="D16" s="44"/>
      <c r="E16" s="44"/>
    </row>
    <row r="17" spans="1:5" ht="15.75" thickBot="1" x14ac:dyDescent="0.3">
      <c r="A17" s="56">
        <v>15</v>
      </c>
      <c r="B17" s="44"/>
      <c r="C17" s="44"/>
      <c r="D17" s="44"/>
      <c r="E17" s="44"/>
    </row>
    <row r="18" spans="1:5" ht="15.75" thickBot="1" x14ac:dyDescent="0.3">
      <c r="A18" s="50"/>
      <c r="B18" s="59" t="s">
        <v>23</v>
      </c>
      <c r="C18" s="60">
        <f>SUM(C3:C17)</f>
        <v>0</v>
      </c>
      <c r="D18" s="60">
        <f>SUM(D3:D17)</f>
        <v>0</v>
      </c>
    </row>
    <row r="19" spans="1:5" x14ac:dyDescent="0.25">
      <c r="A19" s="50"/>
    </row>
    <row r="20" spans="1:5" x14ac:dyDescent="0.25">
      <c r="A20" s="50"/>
    </row>
    <row r="21" spans="1:5" x14ac:dyDescent="0.25">
      <c r="A21" s="50"/>
    </row>
    <row r="22" spans="1:5" x14ac:dyDescent="0.25">
      <c r="A22" s="50"/>
    </row>
  </sheetData>
  <mergeCells count="1"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8"/>
  <sheetViews>
    <sheetView workbookViewId="0">
      <selection activeCell="F7" sqref="F7"/>
    </sheetView>
  </sheetViews>
  <sheetFormatPr defaultRowHeight="15" x14ac:dyDescent="0.25"/>
  <cols>
    <col min="2" max="2" width="16.85546875" customWidth="1"/>
    <col min="3" max="3" width="9.5703125" customWidth="1"/>
    <col min="4" max="4" width="10.5703125" customWidth="1"/>
    <col min="5" max="5" width="10.42578125" customWidth="1"/>
  </cols>
  <sheetData>
    <row r="1" spans="2:6" ht="15.75" thickBot="1" x14ac:dyDescent="0.3"/>
    <row r="2" spans="2:6" ht="15.75" thickBot="1" x14ac:dyDescent="0.3">
      <c r="B2" s="107" t="s">
        <v>63</v>
      </c>
      <c r="C2" s="108"/>
      <c r="D2" s="108"/>
      <c r="E2" s="108"/>
      <c r="F2" s="109"/>
    </row>
    <row r="3" spans="2:6" ht="15.75" thickBot="1" x14ac:dyDescent="0.3">
      <c r="E3" s="110" t="s">
        <v>64</v>
      </c>
      <c r="F3" s="110"/>
    </row>
    <row r="4" spans="2:6" ht="15.75" thickBot="1" x14ac:dyDescent="0.3">
      <c r="C4" s="80" t="s">
        <v>55</v>
      </c>
      <c r="D4" s="81" t="s">
        <v>56</v>
      </c>
      <c r="E4" s="89" t="s">
        <v>57</v>
      </c>
      <c r="F4" s="53" t="s">
        <v>58</v>
      </c>
    </row>
    <row r="5" spans="2:6" x14ac:dyDescent="0.25">
      <c r="B5" s="43" t="s">
        <v>59</v>
      </c>
      <c r="C5" s="82"/>
      <c r="D5" s="76"/>
      <c r="E5" s="90"/>
      <c r="F5" s="92">
        <f>C5+D5+E5</f>
        <v>0</v>
      </c>
    </row>
    <row r="6" spans="2:6" x14ac:dyDescent="0.25">
      <c r="B6" s="44" t="s">
        <v>60</v>
      </c>
      <c r="C6" s="79"/>
      <c r="D6" s="77"/>
      <c r="E6" s="78"/>
      <c r="F6" s="56">
        <f>C6+D6+E6</f>
        <v>0</v>
      </c>
    </row>
    <row r="7" spans="2:6" ht="15.75" thickBot="1" x14ac:dyDescent="0.3">
      <c r="B7" s="83" t="s">
        <v>61</v>
      </c>
      <c r="C7" s="84">
        <v>5</v>
      </c>
      <c r="D7" s="85">
        <v>8</v>
      </c>
      <c r="E7" s="91">
        <v>10</v>
      </c>
      <c r="F7" s="57">
        <f>C7+D7+E7</f>
        <v>23</v>
      </c>
    </row>
    <row r="8" spans="2:6" ht="15.75" thickBot="1" x14ac:dyDescent="0.3">
      <c r="B8" s="60" t="s">
        <v>62</v>
      </c>
      <c r="C8" s="86">
        <f>SUM(C5:C7)</f>
        <v>5</v>
      </c>
      <c r="D8" s="87">
        <f>SUM(D5:D7)</f>
        <v>8</v>
      </c>
      <c r="E8" s="87">
        <f>SUM(E5:E7)</f>
        <v>10</v>
      </c>
      <c r="F8" s="88">
        <f>SUM(F5:F7)</f>
        <v>23</v>
      </c>
    </row>
  </sheetData>
  <mergeCells count="2">
    <mergeCell ref="B2:F2"/>
    <mergeCell ref="E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15" sqref="K15"/>
    </sheetView>
  </sheetViews>
  <sheetFormatPr defaultRowHeight="15" x14ac:dyDescent="0.25"/>
  <cols>
    <col min="1" max="1" width="5.28515625" customWidth="1"/>
    <col min="2" max="2" width="26.85546875" customWidth="1"/>
    <col min="3" max="3" width="13.140625" customWidth="1"/>
    <col min="5" max="5" width="8.28515625" customWidth="1"/>
    <col min="6" max="6" width="13.28515625" customWidth="1"/>
    <col min="7" max="7" width="11.28515625" customWidth="1"/>
    <col min="8" max="8" width="10.28515625" customWidth="1"/>
    <col min="9" max="9" width="10.85546875" customWidth="1"/>
    <col min="10" max="10" width="10" customWidth="1"/>
    <col min="11" max="11" width="12.28515625" customWidth="1"/>
    <col min="12" max="12" width="9.7109375" customWidth="1"/>
  </cols>
  <sheetData>
    <row r="1" spans="1:12" ht="15.75" thickBot="1" x14ac:dyDescent="0.3"/>
    <row r="2" spans="1:12" ht="15.75" thickBot="1" x14ac:dyDescent="0.3">
      <c r="A2" s="3" t="s">
        <v>65</v>
      </c>
      <c r="D2" s="111" t="s">
        <v>53</v>
      </c>
      <c r="E2" s="112"/>
    </row>
    <row r="3" spans="1:12" ht="30.75" thickBot="1" x14ac:dyDescent="0.3">
      <c r="A3" s="6" t="s">
        <v>31</v>
      </c>
      <c r="B3" s="61" t="s">
        <v>43</v>
      </c>
      <c r="C3" s="67" t="s">
        <v>44</v>
      </c>
      <c r="D3" s="25" t="s">
        <v>24</v>
      </c>
      <c r="E3" s="7" t="s">
        <v>25</v>
      </c>
      <c r="F3" s="68" t="s">
        <v>52</v>
      </c>
      <c r="G3" s="61" t="s">
        <v>45</v>
      </c>
      <c r="H3" s="61" t="s">
        <v>51</v>
      </c>
      <c r="I3" s="61" t="s">
        <v>46</v>
      </c>
      <c r="J3" s="61" t="s">
        <v>51</v>
      </c>
      <c r="K3" s="61" t="s">
        <v>47</v>
      </c>
      <c r="L3" s="62" t="s">
        <v>51</v>
      </c>
    </row>
    <row r="4" spans="1:12" ht="15.75" thickBot="1" x14ac:dyDescent="0.3">
      <c r="A4" s="113">
        <v>1</v>
      </c>
      <c r="B4" s="116" t="s">
        <v>73</v>
      </c>
      <c r="C4" s="119" t="s">
        <v>74</v>
      </c>
      <c r="D4" s="113">
        <v>43</v>
      </c>
      <c r="E4" s="122">
        <v>52</v>
      </c>
      <c r="F4" s="69" t="s">
        <v>75</v>
      </c>
      <c r="G4" s="46" t="s">
        <v>6</v>
      </c>
      <c r="H4" s="63">
        <v>1000</v>
      </c>
      <c r="I4" s="46" t="s">
        <v>87</v>
      </c>
      <c r="J4" s="63">
        <v>400</v>
      </c>
      <c r="K4" s="46" t="s">
        <v>16</v>
      </c>
      <c r="L4" s="64">
        <v>250</v>
      </c>
    </row>
    <row r="5" spans="1:12" x14ac:dyDescent="0.25">
      <c r="A5" s="114"/>
      <c r="B5" s="117"/>
      <c r="C5" s="120"/>
      <c r="D5" s="114"/>
      <c r="E5" s="123"/>
      <c r="F5" s="21" t="s">
        <v>76</v>
      </c>
      <c r="G5" s="46" t="s">
        <v>78</v>
      </c>
      <c r="H5" s="2">
        <v>20</v>
      </c>
      <c r="I5" s="1" t="s">
        <v>6</v>
      </c>
      <c r="J5" s="2">
        <v>620</v>
      </c>
      <c r="K5" s="1" t="s">
        <v>90</v>
      </c>
      <c r="L5" s="29">
        <v>340</v>
      </c>
    </row>
    <row r="6" spans="1:12" ht="15.75" thickBot="1" x14ac:dyDescent="0.3">
      <c r="A6" s="115"/>
      <c r="B6" s="118"/>
      <c r="C6" s="121"/>
      <c r="D6" s="115"/>
      <c r="E6" s="124"/>
      <c r="F6" s="70" t="s">
        <v>77</v>
      </c>
      <c r="G6" s="49" t="s">
        <v>21</v>
      </c>
      <c r="H6" s="65">
        <v>12</v>
      </c>
      <c r="I6" s="49" t="s">
        <v>88</v>
      </c>
      <c r="J6" s="65">
        <v>5</v>
      </c>
      <c r="K6" s="49"/>
      <c r="L6" s="66"/>
    </row>
    <row r="7" spans="1:12" x14ac:dyDescent="0.25">
      <c r="A7" s="113">
        <v>2</v>
      </c>
      <c r="B7" s="116" t="s">
        <v>79</v>
      </c>
      <c r="C7" s="119" t="s">
        <v>80</v>
      </c>
      <c r="D7" s="113">
        <v>16</v>
      </c>
      <c r="E7" s="122">
        <v>20</v>
      </c>
      <c r="F7" s="69" t="s">
        <v>75</v>
      </c>
      <c r="G7" s="46" t="s">
        <v>6</v>
      </c>
      <c r="H7" s="63">
        <v>300</v>
      </c>
      <c r="I7" s="46" t="s">
        <v>87</v>
      </c>
      <c r="J7" s="63">
        <v>150</v>
      </c>
      <c r="K7" s="46" t="s">
        <v>89</v>
      </c>
      <c r="L7" s="64">
        <v>350</v>
      </c>
    </row>
    <row r="8" spans="1:12" x14ac:dyDescent="0.25">
      <c r="A8" s="114"/>
      <c r="B8" s="117"/>
      <c r="C8" s="120"/>
      <c r="D8" s="114"/>
      <c r="E8" s="123"/>
      <c r="F8" s="21" t="s">
        <v>81</v>
      </c>
      <c r="G8" s="1" t="s">
        <v>20</v>
      </c>
      <c r="H8" s="2">
        <v>50</v>
      </c>
      <c r="I8" s="1" t="s">
        <v>14</v>
      </c>
      <c r="J8" s="2">
        <v>400</v>
      </c>
      <c r="K8" s="1" t="s">
        <v>8</v>
      </c>
      <c r="L8" s="29">
        <v>5</v>
      </c>
    </row>
    <row r="9" spans="1:12" ht="15.75" thickBot="1" x14ac:dyDescent="0.3">
      <c r="A9" s="115"/>
      <c r="B9" s="118"/>
      <c r="C9" s="121"/>
      <c r="D9" s="115"/>
      <c r="E9" s="124"/>
      <c r="F9" s="70" t="s">
        <v>82</v>
      </c>
      <c r="G9" s="49" t="s">
        <v>86</v>
      </c>
      <c r="H9" s="65">
        <v>50</v>
      </c>
      <c r="I9" s="49" t="s">
        <v>16</v>
      </c>
      <c r="J9" s="65">
        <v>100</v>
      </c>
      <c r="K9" s="49" t="s">
        <v>21</v>
      </c>
      <c r="L9" s="66">
        <v>5</v>
      </c>
    </row>
    <row r="10" spans="1:12" x14ac:dyDescent="0.25">
      <c r="A10" s="113">
        <v>3</v>
      </c>
      <c r="B10" s="116" t="s">
        <v>83</v>
      </c>
      <c r="C10" s="119" t="s">
        <v>84</v>
      </c>
      <c r="D10" s="113">
        <v>16</v>
      </c>
      <c r="E10" s="122">
        <v>22</v>
      </c>
      <c r="F10" s="69" t="s">
        <v>82</v>
      </c>
      <c r="G10" s="46" t="s">
        <v>86</v>
      </c>
      <c r="H10" s="63">
        <v>450</v>
      </c>
      <c r="I10" s="46" t="s">
        <v>90</v>
      </c>
      <c r="J10" s="63">
        <v>150</v>
      </c>
      <c r="K10" s="46" t="s">
        <v>17</v>
      </c>
      <c r="L10" s="64">
        <v>15</v>
      </c>
    </row>
    <row r="11" spans="1:12" x14ac:dyDescent="0.25">
      <c r="A11" s="114"/>
      <c r="B11" s="117"/>
      <c r="C11" s="120"/>
      <c r="D11" s="114"/>
      <c r="E11" s="123"/>
      <c r="F11" s="21" t="s">
        <v>81</v>
      </c>
      <c r="G11" s="1" t="s">
        <v>1</v>
      </c>
      <c r="H11" s="2">
        <v>200</v>
      </c>
      <c r="I11" s="1" t="s">
        <v>21</v>
      </c>
      <c r="J11" s="2">
        <v>8</v>
      </c>
      <c r="K11" s="1" t="s">
        <v>20</v>
      </c>
      <c r="L11" s="29">
        <v>50</v>
      </c>
    </row>
    <row r="12" spans="1:12" ht="15.75" thickBot="1" x14ac:dyDescent="0.3">
      <c r="A12" s="115"/>
      <c r="B12" s="118"/>
      <c r="C12" s="121"/>
      <c r="D12" s="115"/>
      <c r="E12" s="124"/>
      <c r="F12" s="70" t="s">
        <v>85</v>
      </c>
      <c r="G12" s="49" t="s">
        <v>2</v>
      </c>
      <c r="H12" s="65">
        <v>150</v>
      </c>
      <c r="I12" s="49" t="s">
        <v>8</v>
      </c>
      <c r="J12" s="65">
        <v>15</v>
      </c>
      <c r="K12" s="49" t="s">
        <v>86</v>
      </c>
      <c r="L12" s="66">
        <v>200</v>
      </c>
    </row>
    <row r="13" spans="1:12" x14ac:dyDescent="0.25">
      <c r="A13" s="113">
        <v>4</v>
      </c>
      <c r="B13" s="116" t="s">
        <v>91</v>
      </c>
      <c r="C13" s="119" t="s">
        <v>92</v>
      </c>
      <c r="D13" s="113">
        <v>12</v>
      </c>
      <c r="E13" s="122">
        <v>18</v>
      </c>
      <c r="F13" s="69" t="s">
        <v>93</v>
      </c>
      <c r="G13" s="46" t="s">
        <v>95</v>
      </c>
      <c r="H13" s="63">
        <v>40</v>
      </c>
      <c r="I13" s="46" t="s">
        <v>20</v>
      </c>
      <c r="J13" s="63">
        <v>50</v>
      </c>
      <c r="K13" s="46" t="s">
        <v>90</v>
      </c>
      <c r="L13" s="64">
        <v>350</v>
      </c>
    </row>
    <row r="14" spans="1:12" x14ac:dyDescent="0.25">
      <c r="A14" s="114"/>
      <c r="B14" s="117"/>
      <c r="C14" s="120"/>
      <c r="D14" s="114"/>
      <c r="E14" s="123"/>
      <c r="F14" s="21" t="s">
        <v>94</v>
      </c>
      <c r="G14" s="1" t="s">
        <v>2</v>
      </c>
      <c r="H14" s="2">
        <v>100</v>
      </c>
      <c r="I14" s="1" t="s">
        <v>96</v>
      </c>
      <c r="J14" s="2">
        <v>4</v>
      </c>
      <c r="K14" s="1" t="s">
        <v>90</v>
      </c>
      <c r="L14" s="29">
        <v>300</v>
      </c>
    </row>
    <row r="15" spans="1:12" ht="15.75" thickBot="1" x14ac:dyDescent="0.3">
      <c r="A15" s="115"/>
      <c r="B15" s="118"/>
      <c r="C15" s="121"/>
      <c r="D15" s="115"/>
      <c r="E15" s="124"/>
      <c r="F15" s="70" t="s">
        <v>76</v>
      </c>
      <c r="G15" s="49" t="s">
        <v>6</v>
      </c>
      <c r="H15" s="65">
        <v>150</v>
      </c>
      <c r="I15" s="49" t="s">
        <v>78</v>
      </c>
      <c r="J15" s="65">
        <v>5</v>
      </c>
      <c r="K15" s="49"/>
      <c r="L15" s="66"/>
    </row>
    <row r="16" spans="1:12" x14ac:dyDescent="0.25">
      <c r="A16" s="113"/>
      <c r="B16" s="116"/>
      <c r="C16" s="119"/>
      <c r="D16" s="113"/>
      <c r="E16" s="122"/>
      <c r="F16" s="69"/>
      <c r="G16" s="46"/>
      <c r="H16" s="63"/>
      <c r="I16" s="46"/>
      <c r="J16" s="63"/>
      <c r="K16" s="46"/>
      <c r="L16" s="64"/>
    </row>
    <row r="17" spans="1:12" x14ac:dyDescent="0.25">
      <c r="A17" s="114"/>
      <c r="B17" s="117"/>
      <c r="C17" s="120"/>
      <c r="D17" s="114"/>
      <c r="E17" s="123"/>
      <c r="F17" s="21"/>
      <c r="G17" s="1"/>
      <c r="H17" s="2"/>
      <c r="I17" s="1"/>
      <c r="J17" s="2"/>
      <c r="K17" s="1"/>
      <c r="L17" s="29"/>
    </row>
    <row r="18" spans="1:12" ht="15.75" thickBot="1" x14ac:dyDescent="0.3">
      <c r="A18" s="115"/>
      <c r="B18" s="118"/>
      <c r="C18" s="121"/>
      <c r="D18" s="115"/>
      <c r="E18" s="124"/>
      <c r="F18" s="70"/>
      <c r="G18" s="49"/>
      <c r="H18" s="65"/>
      <c r="I18" s="49"/>
      <c r="J18" s="65"/>
      <c r="K18" s="49"/>
      <c r="L18" s="66"/>
    </row>
    <row r="19" spans="1:12" x14ac:dyDescent="0.25">
      <c r="A19" s="113">
        <v>6</v>
      </c>
      <c r="B19" s="116"/>
      <c r="C19" s="119"/>
      <c r="D19" s="113"/>
      <c r="E19" s="122"/>
      <c r="F19" s="69" t="s">
        <v>48</v>
      </c>
      <c r="G19" s="46"/>
      <c r="H19" s="63"/>
      <c r="I19" s="46"/>
      <c r="J19" s="63"/>
      <c r="K19" s="46"/>
      <c r="L19" s="64"/>
    </row>
    <row r="20" spans="1:12" x14ac:dyDescent="0.25">
      <c r="A20" s="114"/>
      <c r="B20" s="117"/>
      <c r="C20" s="120"/>
      <c r="D20" s="114"/>
      <c r="E20" s="123"/>
      <c r="F20" s="21" t="s">
        <v>49</v>
      </c>
      <c r="G20" s="1"/>
      <c r="H20" s="2"/>
      <c r="I20" s="1"/>
      <c r="J20" s="2"/>
      <c r="K20" s="1"/>
      <c r="L20" s="29"/>
    </row>
    <row r="21" spans="1:12" ht="15.75" thickBot="1" x14ac:dyDescent="0.3">
      <c r="A21" s="115"/>
      <c r="B21" s="118"/>
      <c r="C21" s="121"/>
      <c r="D21" s="125"/>
      <c r="E21" s="126"/>
      <c r="F21" s="70" t="s">
        <v>50</v>
      </c>
      <c r="G21" s="49"/>
      <c r="H21" s="65"/>
      <c r="I21" s="49"/>
      <c r="J21" s="65"/>
      <c r="K21" s="49"/>
      <c r="L21" s="66"/>
    </row>
    <row r="22" spans="1:12" ht="15.75" thickBot="1" x14ac:dyDescent="0.3">
      <c r="D22" s="71">
        <f>D4+D7+D10+D13+D16+D19</f>
        <v>87</v>
      </c>
      <c r="E22" s="72">
        <f>E4+E7+E10+E13+E16+E19</f>
        <v>112</v>
      </c>
    </row>
  </sheetData>
  <mergeCells count="31">
    <mergeCell ref="A19:A21"/>
    <mergeCell ref="B19:B21"/>
    <mergeCell ref="C19:C21"/>
    <mergeCell ref="D19:D21"/>
    <mergeCell ref="E19:E21"/>
    <mergeCell ref="A13:A15"/>
    <mergeCell ref="B13:B15"/>
    <mergeCell ref="C13:C15"/>
    <mergeCell ref="D13:D15"/>
    <mergeCell ref="E13:E15"/>
    <mergeCell ref="A16:A18"/>
    <mergeCell ref="B16:B18"/>
    <mergeCell ref="C16:C18"/>
    <mergeCell ref="D16:D18"/>
    <mergeCell ref="E16:E18"/>
    <mergeCell ref="A7:A9"/>
    <mergeCell ref="B7:B9"/>
    <mergeCell ref="C7:C9"/>
    <mergeCell ref="D7:D9"/>
    <mergeCell ref="E7:E9"/>
    <mergeCell ref="A10:A12"/>
    <mergeCell ref="B10:B12"/>
    <mergeCell ref="C10:C12"/>
    <mergeCell ref="D10:D12"/>
    <mergeCell ref="E10:E12"/>
    <mergeCell ref="D2:E2"/>
    <mergeCell ref="A4:A6"/>
    <mergeCell ref="B4:B6"/>
    <mergeCell ref="C4:C6"/>
    <mergeCell ref="D4:D6"/>
    <mergeCell ref="E4: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SALES-REVIEW</vt:lpstr>
      <vt:lpstr>KEY PRODUCTS-REVIEW</vt:lpstr>
      <vt:lpstr>Critical-OS</vt:lpstr>
      <vt:lpstr>COLLECTION PLAN</vt:lpstr>
      <vt:lpstr>MDO-ACtivities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2021-03-03T02:38:09Z</dcterms:modified>
</cp:coreProperties>
</file>