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Беломестов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18" i="1"/>
  <c r="K18" i="1"/>
  <c r="G29" i="1"/>
  <c r="L29" i="1" s="1"/>
  <c r="G19" i="1"/>
  <c r="G20" i="1"/>
  <c r="G21" i="1"/>
  <c r="G22" i="1"/>
  <c r="G23" i="1"/>
  <c r="L23" i="1" s="1"/>
  <c r="G24" i="1"/>
  <c r="L24" i="1" s="1"/>
  <c r="G25" i="1"/>
  <c r="G26" i="1"/>
  <c r="L26" i="1" s="1"/>
  <c r="G27" i="1"/>
  <c r="L27" i="1" s="1"/>
  <c r="G28" i="1"/>
  <c r="G18" i="1"/>
  <c r="N2" i="1"/>
  <c r="L20" i="1"/>
  <c r="L21" i="1"/>
  <c r="L22" i="1"/>
  <c r="L25" i="1"/>
  <c r="L28" i="1"/>
  <c r="K19" i="1"/>
  <c r="K20" i="1"/>
  <c r="K21" i="1"/>
  <c r="K22" i="1"/>
  <c r="K23" i="1"/>
  <c r="K24" i="1"/>
  <c r="K25" i="1"/>
  <c r="K26" i="1"/>
  <c r="K27" i="1"/>
  <c r="K28" i="1"/>
  <c r="K29" i="1"/>
  <c r="F19" i="1"/>
  <c r="F20" i="1"/>
  <c r="F21" i="1"/>
  <c r="F22" i="1"/>
  <c r="F23" i="1"/>
  <c r="F24" i="1"/>
  <c r="F25" i="1"/>
  <c r="F26" i="1"/>
  <c r="F27" i="1"/>
  <c r="F28" i="1"/>
  <c r="F29" i="1"/>
  <c r="F18" i="1"/>
  <c r="K3" i="1"/>
  <c r="K4" i="1"/>
  <c r="K5" i="1"/>
  <c r="K6" i="1"/>
  <c r="K7" i="1"/>
  <c r="K8" i="1"/>
  <c r="K9" i="1"/>
  <c r="K10" i="1"/>
  <c r="K11" i="1"/>
  <c r="K12" i="1"/>
  <c r="K13" i="1"/>
  <c r="K2" i="1"/>
  <c r="O2" i="1"/>
  <c r="B28" i="1"/>
  <c r="C25" i="1"/>
  <c r="A23" i="1"/>
  <c r="C19" i="1"/>
  <c r="P2" i="1"/>
  <c r="N3" i="1"/>
  <c r="N4" i="1"/>
  <c r="N5" i="1"/>
  <c r="N6" i="1"/>
  <c r="N7" i="1"/>
  <c r="N8" i="1"/>
  <c r="N9" i="1"/>
  <c r="N10" i="1"/>
  <c r="N11" i="1"/>
  <c r="N12" i="1"/>
  <c r="N13" i="1"/>
  <c r="M3" i="1"/>
  <c r="M4" i="1"/>
  <c r="M5" i="1"/>
  <c r="M6" i="1"/>
  <c r="M7" i="1"/>
  <c r="M8" i="1"/>
  <c r="M9" i="1"/>
  <c r="M10" i="1"/>
  <c r="M11" i="1"/>
  <c r="M12" i="1"/>
  <c r="M13" i="1"/>
  <c r="M2" i="1"/>
  <c r="J2" i="1"/>
  <c r="J13" i="1"/>
  <c r="J3" i="1"/>
  <c r="J4" i="1"/>
  <c r="J5" i="1"/>
  <c r="J6" i="1"/>
  <c r="J7" i="1"/>
  <c r="J8" i="1"/>
  <c r="J9" i="1"/>
  <c r="J10" i="1"/>
  <c r="J11" i="1"/>
  <c r="J12" i="1"/>
  <c r="H2" i="1"/>
  <c r="G10" i="1"/>
  <c r="G11" i="1"/>
  <c r="G12" i="1"/>
  <c r="G13" i="1"/>
  <c r="G9" i="1"/>
  <c r="G8" i="1"/>
  <c r="G7" i="1"/>
  <c r="G6" i="1"/>
  <c r="G5" i="1"/>
  <c r="G4" i="1"/>
  <c r="G3" i="1"/>
  <c r="G2" i="1"/>
  <c r="F2" i="1"/>
  <c r="E13" i="1"/>
  <c r="E12" i="1"/>
  <c r="E11" i="1"/>
  <c r="E10" i="1"/>
  <c r="E9" i="1"/>
  <c r="E8" i="1"/>
  <c r="E7" i="1"/>
  <c r="E6" i="1"/>
  <c r="E5" i="1"/>
  <c r="E4" i="1"/>
  <c r="E3" i="1"/>
  <c r="E2" i="1"/>
  <c r="D13" i="1"/>
  <c r="D12" i="1"/>
  <c r="D11" i="1"/>
  <c r="D10" i="1"/>
  <c r="D9" i="1"/>
  <c r="D8" i="1"/>
  <c r="D7" i="1"/>
  <c r="D6" i="1"/>
  <c r="D5" i="1"/>
  <c r="D4" i="1"/>
  <c r="D3" i="1"/>
  <c r="D2" i="1"/>
  <c r="D15" i="1"/>
</calcChain>
</file>

<file path=xl/sharedStrings.xml><?xml version="1.0" encoding="utf-8"?>
<sst xmlns="http://schemas.openxmlformats.org/spreadsheetml/2006/main" count="32" uniqueCount="29">
  <si>
    <t>Месяц/год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</si>
  <si>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</si>
  <si>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</si>
  <si>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</si>
  <si>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</si>
  <si>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</si>
  <si>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</si>
  <si>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</si>
  <si>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</si>
  <si>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</si>
  <si>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</si>
  <si>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</si>
  <si>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</si>
  <si>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отклонение </t>
  </si>
  <si>
    <t>значение тренда</t>
  </si>
  <si>
    <t>средние</t>
  </si>
  <si>
    <t>индекс</t>
  </si>
  <si>
    <t>средний</t>
  </si>
  <si>
    <t xml:space="preserve">период </t>
  </si>
  <si>
    <t>прогноз с сезон.</t>
  </si>
  <si>
    <t>период</t>
  </si>
  <si>
    <t>отклонение 2023</t>
  </si>
  <si>
    <t>отклонение 2024</t>
  </si>
  <si>
    <t xml:space="preserve">значение тренда </t>
  </si>
  <si>
    <t xml:space="preserve">оптимист </t>
  </si>
  <si>
    <t>b</t>
  </si>
  <si>
    <t>a</t>
  </si>
  <si>
    <t>линейный тренд</t>
  </si>
  <si>
    <t xml:space="preserve">пессимист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</si>
</sst>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* #,##0\ &quot;₽&quot;_-;\-* #,##0\ &quot;₽&quot;_-;_-* &quot;-&quot;\ &quot;₽&quot;_-;_-@_-"/>
    <numFmt numFmtId="164" formatCode="_-* #,##0\ [$₽-419]_-;\-* #,##0\ [$₽-419]_-;_-* &quot;-&quot;\ [$₽-419]_-;_-@_-"/>
    <numFmt numFmtId="169" formatCode="#,##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42" fontId="0" fillId="0" borderId="0" xfId="0" applyNumberFormat="1"/>
    <xf numFmtId="169" fontId="0" fillId="0" borderId="0" xfId="0" applyNumberFormat="1"/>
    <xf numFmtId="49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O18" sqref="O18:O29"/>
    </sheetView>
  </sheetViews>
  <sheetFormatPr defaultRowHeight="15" x14ac:dyDescent="0.25"/>
  <cols>
    <col min="1" max="1" width="11" customWidth="1"/>
    <col min="2" max="2" width="10.42578125" bestFit="1" customWidth="1"/>
    <col min="3" max="3" width="10.85546875" customWidth="1"/>
    <col min="4" max="4" width="16.42578125" customWidth="1"/>
    <col min="5" max="5" width="12.5703125" customWidth="1"/>
    <col min="6" max="6" width="10.42578125" bestFit="1" customWidth="1"/>
    <col min="7" max="7" width="12.5703125" bestFit="1" customWidth="1"/>
    <col min="10" max="10" width="11.5703125" bestFit="1" customWidth="1"/>
    <col min="11" max="11" width="15.85546875" bestFit="1" customWidth="1"/>
    <col min="12" max="12" width="12.140625" customWidth="1"/>
    <col min="13" max="13" width="16.42578125" customWidth="1"/>
    <col min="14" max="14" width="15.85546875" bestFit="1" customWidth="1"/>
    <col min="15" max="15" width="16.42578125" customWidth="1"/>
    <col min="16" max="16" width="16.28515625" customWidth="1"/>
  </cols>
  <sheetData>
    <row r="1" spans="1:16" x14ac:dyDescent="0.25">
      <c r="A1" s="1" t="s">
        <v>0</v>
      </c>
      <c r="B1" s="2">
        <v>2022</v>
      </c>
      <c r="C1" s="2" t="s">
        <v>18</v>
      </c>
      <c r="D1" s="9" t="s">
        <v>14</v>
      </c>
      <c r="E1" s="9" t="s">
        <v>13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23</v>
      </c>
      <c r="K1" s="10" t="s">
        <v>19</v>
      </c>
      <c r="L1" s="10" t="s">
        <v>20</v>
      </c>
      <c r="M1" s="10" t="s">
        <v>14</v>
      </c>
      <c r="N1" s="10" t="s">
        <v>19</v>
      </c>
      <c r="O1" s="10" t="s">
        <v>21</v>
      </c>
      <c r="P1" s="10" t="s">
        <v>22</v>
      </c>
    </row>
    <row r="2" spans="1:16" x14ac:dyDescent="0.25">
      <c r="A2" s="1" t="s">
        <v>1</v>
      </c>
      <c r="B2" s="5">
        <v>89837</v>
      </c>
      <c r="C2" s="3">
        <v>1</v>
      </c>
      <c r="D2" s="7">
        <f>D15*C2+E15</f>
        <v>97542.025625874128</v>
      </c>
      <c r="E2">
        <f>B2/D2</f>
        <v>0.92100814416724308</v>
      </c>
      <c r="F2" s="8">
        <f>AVERAGE(B2:B13)</f>
        <v>106957.33333333333</v>
      </c>
      <c r="G2" s="11">
        <f>B2/F2</f>
        <v>0.83993305741853452</v>
      </c>
      <c r="H2" s="11">
        <f>AVERAGE(G2:G13)</f>
        <v>1</v>
      </c>
      <c r="I2">
        <v>13</v>
      </c>
      <c r="J2" s="7">
        <f>D$15*I2+E$15</f>
        <v>118084.51513636365</v>
      </c>
      <c r="K2" s="7">
        <f>$J2*$G2</f>
        <v>99183.087832271136</v>
      </c>
      <c r="L2">
        <v>25</v>
      </c>
      <c r="M2" s="7">
        <f>D$15*L2+E$15</f>
        <v>138627.00464685319</v>
      </c>
      <c r="N2" s="7">
        <f>M2*G2</f>
        <v>116437.40385380479</v>
      </c>
      <c r="O2">
        <f>CONFIDENCE(0.05,K2:K13,K2:K13)</f>
        <v>617.25852365221294</v>
      </c>
      <c r="P2">
        <f>CONFIDENCE(0.05,N2:N13,N2:N13)</f>
        <v>668.798208345435</v>
      </c>
    </row>
    <row r="3" spans="1:16" x14ac:dyDescent="0.25">
      <c r="A3" s="1" t="s">
        <v>2</v>
      </c>
      <c r="B3" s="5">
        <v>84308</v>
      </c>
      <c r="C3" s="4">
        <v>2</v>
      </c>
      <c r="D3" s="7">
        <f>D15*C3+E15</f>
        <v>99253.899751748264</v>
      </c>
      <c r="E3">
        <f>B3/D3</f>
        <v>0.84941750612186895</v>
      </c>
      <c r="G3" s="11">
        <f>B3/F2</f>
        <v>0.78823954723378797</v>
      </c>
      <c r="I3">
        <v>14</v>
      </c>
      <c r="J3" s="7">
        <f t="shared" ref="J3:J13" si="0">D$15*I3+E$15</f>
        <v>119796.38926223779</v>
      </c>
      <c r="K3" s="7">
        <f t="shared" ref="K3:K13" si="1">$J3*$G3</f>
        <v>94428.251632308937</v>
      </c>
      <c r="L3">
        <v>26</v>
      </c>
      <c r="M3" s="7">
        <f t="shared" ref="M3:M13" si="2">D$15*L3+E$15</f>
        <v>140338.8787727273</v>
      </c>
      <c r="N3" s="7">
        <f t="shared" ref="N3:N13" si="3">M3*G3</f>
        <v>110620.65426311202</v>
      </c>
    </row>
    <row r="4" spans="1:16" x14ac:dyDescent="0.25">
      <c r="A4" s="1" t="s">
        <v>3</v>
      </c>
      <c r="B4" s="5">
        <v>87072</v>
      </c>
      <c r="C4" s="4">
        <v>3</v>
      </c>
      <c r="D4" s="7">
        <f>D15*C4+E15</f>
        <v>100965.77387762239</v>
      </c>
      <c r="E4">
        <f>B4/D4</f>
        <v>0.8623912505790069</v>
      </c>
      <c r="G4" s="11">
        <f>B4/F2</f>
        <v>0.81408162756488567</v>
      </c>
      <c r="I4">
        <v>15</v>
      </c>
      <c r="J4" s="7">
        <f t="shared" si="0"/>
        <v>121508.26338811191</v>
      </c>
      <c r="K4" s="7">
        <f t="shared" si="1"/>
        <v>98917.644821576949</v>
      </c>
      <c r="L4">
        <v>27</v>
      </c>
      <c r="M4" s="7">
        <f t="shared" si="2"/>
        <v>142050.75289860144</v>
      </c>
      <c r="N4" s="7">
        <f t="shared" si="3"/>
        <v>115640.90811651085</v>
      </c>
    </row>
    <row r="5" spans="1:16" x14ac:dyDescent="0.25">
      <c r="A5" s="1" t="s">
        <v>4</v>
      </c>
      <c r="B5" s="5">
        <v>95365</v>
      </c>
      <c r="C5" s="4">
        <v>4</v>
      </c>
      <c r="D5" s="7">
        <f>D15*C5+E15</f>
        <v>102677.64800349652</v>
      </c>
      <c r="E5">
        <f>B5/D5</f>
        <v>0.92878052676812872</v>
      </c>
      <c r="G5" s="11">
        <f>B5/F2</f>
        <v>0.89161721808073002</v>
      </c>
      <c r="I5">
        <v>16</v>
      </c>
      <c r="J5" s="7">
        <f t="shared" si="0"/>
        <v>123220.13751398603</v>
      </c>
      <c r="K5" s="7">
        <f t="shared" si="1"/>
        <v>109865.19622174522</v>
      </c>
      <c r="L5">
        <v>28</v>
      </c>
      <c r="M5" s="7">
        <f t="shared" si="2"/>
        <v>143762.62702447557</v>
      </c>
      <c r="N5" s="7">
        <f t="shared" si="3"/>
        <v>128181.23357154049</v>
      </c>
    </row>
    <row r="6" spans="1:16" x14ac:dyDescent="0.25">
      <c r="A6" s="1" t="s">
        <v>5</v>
      </c>
      <c r="B6" s="5">
        <v>97549</v>
      </c>
      <c r="C6" s="4">
        <v>5</v>
      </c>
      <c r="D6" s="7">
        <f>D15*C6+E15</f>
        <v>104389.52212937064</v>
      </c>
      <c r="E6">
        <f>B6/D6</f>
        <v>0.93447118072929636</v>
      </c>
      <c r="G6" s="11">
        <f>B6/F2</f>
        <v>0.91203657533221971</v>
      </c>
      <c r="I6">
        <v>17</v>
      </c>
      <c r="J6" s="7">
        <f t="shared" si="0"/>
        <v>124932.01163986017</v>
      </c>
      <c r="K6" s="7">
        <f t="shared" si="1"/>
        <v>113942.56404538307</v>
      </c>
      <c r="L6">
        <v>29</v>
      </c>
      <c r="M6" s="7">
        <f t="shared" si="2"/>
        <v>145474.50115034968</v>
      </c>
      <c r="N6" s="7">
        <f t="shared" si="3"/>
        <v>132678.06582732798</v>
      </c>
    </row>
    <row r="7" spans="1:16" x14ac:dyDescent="0.25">
      <c r="A7" s="1" t="s">
        <v>6</v>
      </c>
      <c r="B7" s="6">
        <v>134568</v>
      </c>
      <c r="C7" s="4">
        <v>6</v>
      </c>
      <c r="D7" s="7">
        <f>D15*C7+E15</f>
        <v>106101.39625524476</v>
      </c>
      <c r="E7">
        <f>B7/D7</f>
        <v>1.2682962218166671</v>
      </c>
      <c r="G7" s="11">
        <f>B7/F2</f>
        <v>1.2581465506494802</v>
      </c>
      <c r="I7">
        <v>18</v>
      </c>
      <c r="J7" s="7">
        <f t="shared" si="0"/>
        <v>126643.88576573429</v>
      </c>
      <c r="K7" s="7">
        <f t="shared" si="1"/>
        <v>159336.5680370054</v>
      </c>
      <c r="L7">
        <v>30</v>
      </c>
      <c r="M7" s="7">
        <f t="shared" si="2"/>
        <v>147186.37527622381</v>
      </c>
      <c r="N7" s="7">
        <f t="shared" si="3"/>
        <v>185182.03035638094</v>
      </c>
    </row>
    <row r="8" spans="1:16" x14ac:dyDescent="0.25">
      <c r="A8" s="1" t="s">
        <v>7</v>
      </c>
      <c r="B8" s="6">
        <v>144782</v>
      </c>
      <c r="C8" s="4">
        <v>7</v>
      </c>
      <c r="D8" s="7">
        <f>D15*C8+E15</f>
        <v>107813.2703811189</v>
      </c>
      <c r="E8">
        <f>B8/D8</f>
        <v>1.3428959114976939</v>
      </c>
      <c r="G8" s="11">
        <f>B8/F2</f>
        <v>1.3536425739858886</v>
      </c>
      <c r="I8">
        <v>19</v>
      </c>
      <c r="J8" s="7">
        <f t="shared" si="0"/>
        <v>128355.75989160842</v>
      </c>
      <c r="K8" s="7">
        <f t="shared" si="1"/>
        <v>173747.82120559152</v>
      </c>
      <c r="L8">
        <v>31</v>
      </c>
      <c r="M8" s="7">
        <f t="shared" si="2"/>
        <v>148898.24940209795</v>
      </c>
      <c r="N8" s="7">
        <f t="shared" si="3"/>
        <v>201555.00958264866</v>
      </c>
    </row>
    <row r="9" spans="1:16" x14ac:dyDescent="0.25">
      <c r="A9" s="1" t="s">
        <v>8</v>
      </c>
      <c r="B9" s="6">
        <v>140725</v>
      </c>
      <c r="C9" s="4">
        <v>8</v>
      </c>
      <c r="D9" s="7">
        <f>D15*C9+E15</f>
        <v>109525.14450699302</v>
      </c>
      <c r="E9">
        <f>B9/D9</f>
        <v>1.2848647735955729</v>
      </c>
      <c r="G9" s="11">
        <f>B9/$F$2</f>
        <v>1.3157115609962853</v>
      </c>
      <c r="I9">
        <v>20</v>
      </c>
      <c r="J9" s="7">
        <f t="shared" si="0"/>
        <v>130067.63401748255</v>
      </c>
      <c r="K9" s="7">
        <f t="shared" si="1"/>
        <v>171131.48978823549</v>
      </c>
      <c r="L9">
        <v>32</v>
      </c>
      <c r="M9" s="7">
        <f t="shared" si="2"/>
        <v>150610.12352797209</v>
      </c>
      <c r="N9" s="7">
        <f t="shared" si="3"/>
        <v>198159.48072883149</v>
      </c>
    </row>
    <row r="10" spans="1:16" x14ac:dyDescent="0.25">
      <c r="A10" s="1" t="s">
        <v>9</v>
      </c>
      <c r="B10" s="6">
        <v>115620</v>
      </c>
      <c r="C10" s="4">
        <v>9</v>
      </c>
      <c r="D10" s="7">
        <f>D15*C10+E15</f>
        <v>111237.01863286716</v>
      </c>
      <c r="E10">
        <f>B10/D10</f>
        <v>1.0394021830232494</v>
      </c>
      <c r="G10" s="11">
        <f t="shared" ref="G10:G13" si="4">B10/$F$2</f>
        <v>1.0809917973522152</v>
      </c>
      <c r="I10">
        <v>21</v>
      </c>
      <c r="J10" s="7">
        <f t="shared" si="0"/>
        <v>131779.50814335668</v>
      </c>
      <c r="K10" s="7">
        <f t="shared" si="1"/>
        <v>142452.56736207803</v>
      </c>
      <c r="L10">
        <v>33</v>
      </c>
      <c r="M10" s="7">
        <f t="shared" si="2"/>
        <v>152321.99765384619</v>
      </c>
      <c r="N10" s="7">
        <f t="shared" si="3"/>
        <v>164658.83002011111</v>
      </c>
    </row>
    <row r="11" spans="1:16" x14ac:dyDescent="0.25">
      <c r="A11" s="1" t="s">
        <v>10</v>
      </c>
      <c r="B11" s="6">
        <v>107679</v>
      </c>
      <c r="C11" s="4">
        <v>10</v>
      </c>
      <c r="D11" s="7">
        <f>D15*C11+E15</f>
        <v>112948.89275874128</v>
      </c>
      <c r="E11">
        <f>B11/D11</f>
        <v>0.9533426788875411</v>
      </c>
      <c r="G11" s="11">
        <f t="shared" si="4"/>
        <v>1.0067472387743399</v>
      </c>
      <c r="I11">
        <v>22</v>
      </c>
      <c r="J11" s="7">
        <f t="shared" si="0"/>
        <v>133491.38226923079</v>
      </c>
      <c r="K11" s="7">
        <f t="shared" si="1"/>
        <v>134392.08049971797</v>
      </c>
      <c r="L11">
        <v>34</v>
      </c>
      <c r="M11" s="7">
        <f t="shared" si="2"/>
        <v>154033.87177972033</v>
      </c>
      <c r="N11" s="7">
        <f t="shared" si="3"/>
        <v>155073.17509195415</v>
      </c>
    </row>
    <row r="12" spans="1:16" x14ac:dyDescent="0.25">
      <c r="A12" s="1" t="s">
        <v>11</v>
      </c>
      <c r="B12" s="5">
        <v>97252</v>
      </c>
      <c r="C12" s="4">
        <v>11</v>
      </c>
      <c r="D12" s="7">
        <f>D15*C12+E15</f>
        <v>114660.76688461541</v>
      </c>
      <c r="E12">
        <f>B12/D12</f>
        <v>0.84817154674942929</v>
      </c>
      <c r="G12" s="11">
        <f t="shared" si="4"/>
        <v>0.90925976713455836</v>
      </c>
      <c r="I12">
        <v>23</v>
      </c>
      <c r="J12" s="7">
        <f t="shared" si="0"/>
        <v>135203.25639510492</v>
      </c>
      <c r="K12" s="7">
        <f t="shared" si="1"/>
        <v>122934.88142564709</v>
      </c>
      <c r="L12">
        <v>35</v>
      </c>
      <c r="M12" s="7">
        <f t="shared" si="2"/>
        <v>155745.74590559443</v>
      </c>
      <c r="N12" s="7">
        <f t="shared" si="3"/>
        <v>141613.34065431889</v>
      </c>
    </row>
    <row r="13" spans="1:16" x14ac:dyDescent="0.25">
      <c r="A13" s="1" t="s">
        <v>12</v>
      </c>
      <c r="B13" s="5">
        <v>88731</v>
      </c>
      <c r="C13" s="4">
        <v>12</v>
      </c>
      <c r="D13" s="7">
        <f>D15*C13+E15</f>
        <v>116372.64101048953</v>
      </c>
      <c r="E13">
        <f>B13/D13</f>
        <v>0.76247302827820174</v>
      </c>
      <c r="G13" s="11">
        <f t="shared" si="4"/>
        <v>0.82959248547707498</v>
      </c>
      <c r="I13">
        <v>24</v>
      </c>
      <c r="J13" s="7">
        <f>D$15*I13+E$15</f>
        <v>136915.13052097906</v>
      </c>
      <c r="K13" s="7">
        <f t="shared" si="1"/>
        <v>113583.76342831715</v>
      </c>
      <c r="L13">
        <v>36</v>
      </c>
      <c r="M13" s="7">
        <f t="shared" si="2"/>
        <v>157457.62003146857</v>
      </c>
      <c r="N13" s="7">
        <f t="shared" si="3"/>
        <v>130625.65835921088</v>
      </c>
    </row>
    <row r="14" spans="1:16" x14ac:dyDescent="0.25">
      <c r="C14" t="s">
        <v>27</v>
      </c>
      <c r="D14" t="s">
        <v>25</v>
      </c>
      <c r="E14" t="s">
        <v>26</v>
      </c>
    </row>
    <row r="15" spans="1:16" x14ac:dyDescent="0.25">
      <c r="D15">
        <f>LINEST(B2:B13,C2:C13,1,0)</f>
        <v>1711.874125874127</v>
      </c>
      <c r="E15">
        <v>95830.151500000007</v>
      </c>
    </row>
    <row r="16" spans="1:16" x14ac:dyDescent="0.25">
      <c r="K16" s="18" t="s">
        <v>24</v>
      </c>
      <c r="L16" s="18"/>
      <c r="N16" s="18" t="s">
        <v>28</v>
      </c>
      <c r="O16" s="18"/>
    </row>
    <row r="17" spans="1:15" x14ac:dyDescent="0.25">
      <c r="A17" s="12">
        <v>2018</v>
      </c>
      <c r="B17" s="13">
        <v>2019</v>
      </c>
      <c r="C17" s="12">
        <v>2020</v>
      </c>
      <c r="D17" s="12">
        <v>2021</v>
      </c>
      <c r="E17" s="12">
        <v>2022</v>
      </c>
      <c r="F17" s="12">
        <v>2023</v>
      </c>
      <c r="G17" s="12">
        <v>2024</v>
      </c>
      <c r="K17">
        <v>2023</v>
      </c>
      <c r="L17">
        <v>2024</v>
      </c>
      <c r="N17">
        <v>2023</v>
      </c>
      <c r="O17">
        <v>2024</v>
      </c>
    </row>
    <row r="18" spans="1:15" x14ac:dyDescent="0.25">
      <c r="A18" s="5">
        <v>69550</v>
      </c>
      <c r="B18" s="14">
        <v>71358</v>
      </c>
      <c r="C18" s="5">
        <v>77781</v>
      </c>
      <c r="D18" s="5">
        <v>81670</v>
      </c>
      <c r="E18" s="5">
        <v>89837</v>
      </c>
      <c r="F18" s="7">
        <f>K2</f>
        <v>99183.087832271136</v>
      </c>
      <c r="G18" s="7">
        <f>N2</f>
        <v>116437.40385380479</v>
      </c>
      <c r="K18" s="7">
        <f>F18+$O$2</f>
        <v>99800.34635592335</v>
      </c>
      <c r="L18" s="7">
        <f>G18+$P$2</f>
        <v>117106.20206215023</v>
      </c>
      <c r="N18" s="7">
        <f>F18-$O$2</f>
        <v>98565.829308618922</v>
      </c>
      <c r="O18" s="7">
        <f>G18-$P$2</f>
        <v>115768.60564545935</v>
      </c>
    </row>
    <row r="19" spans="1:15" x14ac:dyDescent="0.25">
      <c r="A19" s="5">
        <v>65270</v>
      </c>
      <c r="B19" s="14">
        <v>66967</v>
      </c>
      <c r="C19" s="15">
        <f>(D19/D20)*C20</f>
        <v>72993.6863195927</v>
      </c>
      <c r="D19" s="5">
        <v>76644</v>
      </c>
      <c r="E19" s="5">
        <v>84308</v>
      </c>
      <c r="F19" s="7">
        <f t="shared" ref="F19:F29" si="5">K3</f>
        <v>94428.251632308937</v>
      </c>
      <c r="G19" s="7">
        <f t="shared" ref="G19:G28" si="6">N3</f>
        <v>110620.65426311202</v>
      </c>
      <c r="K19" s="7">
        <f t="shared" ref="K19:K29" si="7">F19+$O$2</f>
        <v>95045.51015596115</v>
      </c>
      <c r="L19" s="7">
        <f>G19+$P$2</f>
        <v>111289.45247145747</v>
      </c>
      <c r="N19" s="7">
        <f t="shared" ref="N19:N29" si="8">F19-$O$2</f>
        <v>93810.993108656723</v>
      </c>
      <c r="O19" s="7">
        <f t="shared" ref="O19:O29" si="9">G19-$P$2</f>
        <v>109951.85605476658</v>
      </c>
    </row>
    <row r="20" spans="1:15" x14ac:dyDescent="0.25">
      <c r="A20" s="5">
        <v>67410</v>
      </c>
      <c r="B20" s="14">
        <v>69163</v>
      </c>
      <c r="C20" s="5">
        <v>75387</v>
      </c>
      <c r="D20" s="5">
        <v>79157</v>
      </c>
      <c r="E20" s="5">
        <v>87072</v>
      </c>
      <c r="F20" s="7">
        <f t="shared" si="5"/>
        <v>98917.644821576949</v>
      </c>
      <c r="G20" s="7">
        <f t="shared" si="6"/>
        <v>115640.90811651085</v>
      </c>
      <c r="K20" s="7">
        <f t="shared" si="7"/>
        <v>99534.903345229162</v>
      </c>
      <c r="L20" s="7">
        <f t="shared" ref="L19:L29" si="10">G20+$P$2</f>
        <v>116309.70632485629</v>
      </c>
      <c r="N20" s="7">
        <f t="shared" si="8"/>
        <v>98300.386297924735</v>
      </c>
      <c r="O20" s="7">
        <f t="shared" si="9"/>
        <v>114972.10990816541</v>
      </c>
    </row>
    <row r="21" spans="1:15" x14ac:dyDescent="0.25">
      <c r="A21" s="5">
        <v>73830</v>
      </c>
      <c r="B21" s="14">
        <v>75750</v>
      </c>
      <c r="C21" s="5">
        <v>82567</v>
      </c>
      <c r="D21" s="5">
        <v>86695</v>
      </c>
      <c r="E21" s="5">
        <v>95365</v>
      </c>
      <c r="F21" s="7">
        <f t="shared" si="5"/>
        <v>109865.19622174522</v>
      </c>
      <c r="G21" s="7">
        <f t="shared" si="6"/>
        <v>128181.23357154049</v>
      </c>
      <c r="K21" s="7">
        <f t="shared" si="7"/>
        <v>110482.45474539744</v>
      </c>
      <c r="L21" s="7">
        <f t="shared" si="10"/>
        <v>128850.03177988593</v>
      </c>
      <c r="N21" s="7">
        <f t="shared" si="8"/>
        <v>109247.93769809301</v>
      </c>
      <c r="O21" s="7">
        <f t="shared" si="9"/>
        <v>127512.43536319505</v>
      </c>
    </row>
    <row r="22" spans="1:15" x14ac:dyDescent="0.25">
      <c r="A22" s="5">
        <v>75521</v>
      </c>
      <c r="B22" s="14">
        <v>77484</v>
      </c>
      <c r="C22" s="5">
        <v>84458</v>
      </c>
      <c r="D22" s="5">
        <v>88681</v>
      </c>
      <c r="E22" s="5">
        <v>97549</v>
      </c>
      <c r="F22" s="7">
        <f t="shared" si="5"/>
        <v>113942.56404538307</v>
      </c>
      <c r="G22" s="7">
        <f t="shared" si="6"/>
        <v>132678.06582732798</v>
      </c>
      <c r="K22" s="7">
        <f t="shared" si="7"/>
        <v>114559.82256903528</v>
      </c>
      <c r="L22" s="7">
        <f t="shared" si="10"/>
        <v>133346.86403567341</v>
      </c>
      <c r="N22" s="7">
        <f t="shared" si="8"/>
        <v>113325.30552173086</v>
      </c>
      <c r="O22" s="7">
        <f t="shared" si="9"/>
        <v>132009.26761898256</v>
      </c>
    </row>
    <row r="23" spans="1:15" x14ac:dyDescent="0.25">
      <c r="A23" s="15">
        <f>(B23/B24)*A24</f>
        <v>104180.57279003844</v>
      </c>
      <c r="B23" s="14">
        <v>106889</v>
      </c>
      <c r="C23" s="5">
        <v>116509</v>
      </c>
      <c r="D23" s="5">
        <v>122335</v>
      </c>
      <c r="E23" s="6">
        <v>134568</v>
      </c>
      <c r="F23" s="7">
        <f t="shared" si="5"/>
        <v>159336.5680370054</v>
      </c>
      <c r="G23" s="7">
        <f t="shared" si="6"/>
        <v>185182.03035638094</v>
      </c>
      <c r="K23" s="7">
        <f t="shared" si="7"/>
        <v>159953.82656065762</v>
      </c>
      <c r="L23" s="7">
        <f t="shared" si="10"/>
        <v>185850.82856472637</v>
      </c>
      <c r="N23" s="7">
        <f t="shared" si="8"/>
        <v>158719.30951335319</v>
      </c>
      <c r="O23" s="7">
        <f t="shared" si="9"/>
        <v>184513.23214803552</v>
      </c>
    </row>
    <row r="24" spans="1:15" x14ac:dyDescent="0.25">
      <c r="A24" s="5">
        <v>112088</v>
      </c>
      <c r="B24" s="14">
        <v>115002</v>
      </c>
      <c r="C24" s="5">
        <v>125352</v>
      </c>
      <c r="D24" s="5">
        <v>131620</v>
      </c>
      <c r="E24" s="6">
        <v>144782</v>
      </c>
      <c r="F24" s="7">
        <f t="shared" si="5"/>
        <v>173747.82120559152</v>
      </c>
      <c r="G24" s="7">
        <f t="shared" si="6"/>
        <v>201555.00958264866</v>
      </c>
      <c r="K24" s="7">
        <f t="shared" si="7"/>
        <v>174365.07972924373</v>
      </c>
      <c r="L24" s="7">
        <f t="shared" si="10"/>
        <v>202223.80779099409</v>
      </c>
      <c r="N24" s="7">
        <f t="shared" si="8"/>
        <v>173130.56268193931</v>
      </c>
      <c r="O24" s="7">
        <f t="shared" si="9"/>
        <v>200886.21137430324</v>
      </c>
    </row>
    <row r="25" spans="1:15" x14ac:dyDescent="0.25">
      <c r="A25" s="5">
        <v>108947</v>
      </c>
      <c r="B25" s="16">
        <v>111780</v>
      </c>
      <c r="C25" s="15">
        <f>(D25/D26)*C26</f>
        <v>121840.23183552313</v>
      </c>
      <c r="D25" s="5">
        <v>127932</v>
      </c>
      <c r="E25" s="6">
        <v>140725</v>
      </c>
      <c r="F25" s="7">
        <f t="shared" si="5"/>
        <v>171131.48978823549</v>
      </c>
      <c r="G25" s="7">
        <f t="shared" si="6"/>
        <v>198159.48072883149</v>
      </c>
      <c r="K25" s="7">
        <f t="shared" si="7"/>
        <v>171748.7483118877</v>
      </c>
      <c r="L25" s="7">
        <f t="shared" si="10"/>
        <v>198828.27893717692</v>
      </c>
      <c r="N25" s="7">
        <f t="shared" si="8"/>
        <v>170514.23126458327</v>
      </c>
      <c r="O25" s="7">
        <f t="shared" si="9"/>
        <v>197490.68252048607</v>
      </c>
    </row>
    <row r="26" spans="1:15" x14ac:dyDescent="0.25">
      <c r="A26" s="5">
        <v>89511</v>
      </c>
      <c r="B26" s="14">
        <v>91838</v>
      </c>
      <c r="C26" s="5">
        <v>100104</v>
      </c>
      <c r="D26" s="5">
        <v>105109</v>
      </c>
      <c r="E26" s="6">
        <v>115620</v>
      </c>
      <c r="F26" s="7">
        <f t="shared" si="5"/>
        <v>142452.56736207803</v>
      </c>
      <c r="G26" s="7">
        <f t="shared" si="6"/>
        <v>164658.83002011111</v>
      </c>
      <c r="K26" s="7">
        <f t="shared" si="7"/>
        <v>143069.82588573024</v>
      </c>
      <c r="L26" s="7">
        <f t="shared" si="10"/>
        <v>165327.62822845654</v>
      </c>
      <c r="N26" s="7">
        <f t="shared" si="8"/>
        <v>141835.30883842582</v>
      </c>
      <c r="O26" s="7">
        <f t="shared" si="9"/>
        <v>163990.03181176569</v>
      </c>
    </row>
    <row r="27" spans="1:15" x14ac:dyDescent="0.25">
      <c r="A27" s="5">
        <v>83364</v>
      </c>
      <c r="B27" s="14">
        <v>85531</v>
      </c>
      <c r="C27" s="5">
        <v>93229</v>
      </c>
      <c r="D27" s="5">
        <v>97890</v>
      </c>
      <c r="E27" s="6">
        <v>107679</v>
      </c>
      <c r="F27" s="7">
        <f t="shared" si="5"/>
        <v>134392.08049971797</v>
      </c>
      <c r="G27" s="7">
        <f t="shared" si="6"/>
        <v>155073.17509195415</v>
      </c>
      <c r="K27" s="7">
        <f t="shared" si="7"/>
        <v>135009.33902337018</v>
      </c>
      <c r="L27" s="7">
        <f t="shared" si="10"/>
        <v>155741.97330029958</v>
      </c>
      <c r="N27" s="7">
        <f t="shared" si="8"/>
        <v>133774.82197606575</v>
      </c>
      <c r="O27" s="7">
        <f t="shared" si="9"/>
        <v>154404.37688360873</v>
      </c>
    </row>
    <row r="28" spans="1:15" x14ac:dyDescent="0.25">
      <c r="A28" s="5">
        <v>75291</v>
      </c>
      <c r="B28" s="17">
        <f>(C28/C29)*B29</f>
        <v>77247.907527693533</v>
      </c>
      <c r="C28" s="5">
        <v>84200</v>
      </c>
      <c r="D28" s="5">
        <v>88410</v>
      </c>
      <c r="E28" s="5">
        <v>97252</v>
      </c>
      <c r="F28" s="7">
        <f t="shared" si="5"/>
        <v>122934.88142564709</v>
      </c>
      <c r="G28" s="7">
        <f t="shared" si="6"/>
        <v>141613.34065431889</v>
      </c>
      <c r="K28" s="7">
        <f t="shared" si="7"/>
        <v>123552.13994929931</v>
      </c>
      <c r="L28" s="7">
        <f t="shared" si="10"/>
        <v>142282.13886266432</v>
      </c>
      <c r="N28" s="7">
        <f t="shared" si="8"/>
        <v>122317.62290199488</v>
      </c>
      <c r="O28" s="7">
        <f t="shared" si="9"/>
        <v>140944.54244597346</v>
      </c>
    </row>
    <row r="29" spans="1:15" x14ac:dyDescent="0.25">
      <c r="A29" s="5">
        <v>68694</v>
      </c>
      <c r="B29" s="14">
        <v>70480</v>
      </c>
      <c r="C29" s="5">
        <v>76823</v>
      </c>
      <c r="D29" s="5">
        <v>80664</v>
      </c>
      <c r="E29" s="5">
        <v>88731</v>
      </c>
      <c r="F29" s="7">
        <f t="shared" si="5"/>
        <v>113583.76342831715</v>
      </c>
      <c r="G29" s="7">
        <f>N13</f>
        <v>130625.65835921088</v>
      </c>
      <c r="K29" s="7">
        <f t="shared" si="7"/>
        <v>114201.02195196936</v>
      </c>
      <c r="L29" s="7">
        <f t="shared" si="10"/>
        <v>131294.45656755631</v>
      </c>
      <c r="N29" s="7">
        <f t="shared" si="8"/>
        <v>112966.50490466494</v>
      </c>
      <c r="O29" s="7">
        <f t="shared" si="9"/>
        <v>129956.86015086544</v>
      </c>
    </row>
  </sheetData>
  <mergeCells count="2">
    <mergeCell ref="K16:L16"/>
    <mergeCell ref="N16:O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Доос Виктория</dc:creator>
  <cp:lastModifiedBy>Доос Виктория</cp:lastModifiedBy>
  <dcterms:created xsi:type="dcterms:W3CDTF">2022-10-20T03:47:26Z</dcterms:created>
  <dcterms:modified xsi:type="dcterms:W3CDTF">2022-10-20T04:49:29Z</dcterms:modified>
</cp:coreProperties>
</file>