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37408F4E-D9BE-45B0-B3E5-2DF3A1B3BBDE}" xr6:coauthVersionLast="47" xr6:coauthVersionMax="47" xr10:uidLastSave="{00000000-0000-0000-0000-000000000000}"/>
  <bookViews>
    <workbookView xWindow="-120" yWindow="-120" windowWidth="20730" windowHeight="11310" activeTab="2" xr2:uid="{61423277-DC79-4AA0-B5CB-F39A7025AC40}"/>
  </bookViews>
  <sheets>
    <sheet name="Data" sheetId="1" r:id="rId1"/>
    <sheet name="Exercise 1" sheetId="2" r:id="rId2"/>
    <sheet name="Exercise 2" sheetId="3" r:id="rId3"/>
    <sheet name="Exercise 3" sheetId="4" r:id="rId4"/>
  </sheets>
  <definedNames>
    <definedName name="_xlnm._FilterDatabase" localSheetId="0" hidden="1">Data!$B$2:$N$153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0" i="2" l="1"/>
  <c r="C137" i="2" a="1"/>
  <c r="C137" i="2" s="1"/>
  <c r="N130" i="2"/>
  <c r="K76" i="2"/>
  <c r="D9" i="4" a="1"/>
  <c r="D9" i="4" s="1"/>
  <c r="C87" i="2" a="1"/>
  <c r="C87" i="2" s="1"/>
  <c r="C43" i="2" a="1"/>
  <c r="C43" i="2" s="1"/>
  <c r="C20" i="2" a="1"/>
  <c r="C20" i="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B13" i="3"/>
  <c r="B6" i="3"/>
  <c r="B6" i="2"/>
  <c r="B7" i="2" s="1"/>
  <c r="M56" i="1"/>
  <c r="M12" i="1"/>
  <c r="M140" i="1"/>
  <c r="M49" i="1"/>
  <c r="M113" i="1"/>
  <c r="M6" i="1"/>
  <c r="M39" i="1"/>
  <c r="M105" i="1"/>
  <c r="M14" i="1"/>
  <c r="M80" i="1"/>
  <c r="M72" i="1"/>
  <c r="M4" i="1"/>
  <c r="M73" i="1"/>
  <c r="M152" i="1"/>
  <c r="M106" i="1"/>
  <c r="M38" i="1"/>
  <c r="M122" i="1"/>
  <c r="M62" i="1"/>
  <c r="M63" i="1"/>
  <c r="M68" i="1"/>
  <c r="M46" i="1"/>
  <c r="M20" i="1"/>
  <c r="M111" i="1"/>
  <c r="M127" i="1"/>
  <c r="M109" i="1"/>
  <c r="M58" i="1"/>
  <c r="M34" i="1"/>
  <c r="M98" i="1"/>
  <c r="M126" i="1"/>
  <c r="M75" i="1"/>
  <c r="M78" i="1"/>
  <c r="M88" i="1"/>
  <c r="M77" i="1"/>
  <c r="M125" i="1"/>
  <c r="M29" i="1"/>
  <c r="M74" i="1"/>
  <c r="M57" i="1"/>
  <c r="M11" i="1"/>
  <c r="M100" i="1"/>
  <c r="M42" i="1"/>
  <c r="M33" i="1"/>
  <c r="M138" i="1"/>
  <c r="M139" i="1"/>
  <c r="M51" i="1"/>
  <c r="M30" i="1"/>
  <c r="M8" i="1"/>
  <c r="M50" i="1"/>
  <c r="M150" i="1"/>
  <c r="M149" i="1"/>
  <c r="M41" i="1"/>
  <c r="M141" i="1"/>
  <c r="M27" i="1"/>
  <c r="M82" i="1"/>
  <c r="M86" i="1"/>
  <c r="M121" i="1"/>
  <c r="M66" i="1"/>
  <c r="M97" i="1"/>
  <c r="M22" i="1"/>
  <c r="M87" i="1"/>
  <c r="M118" i="1"/>
  <c r="M123" i="1"/>
  <c r="M16" i="1"/>
  <c r="M70" i="1"/>
  <c r="M132" i="1"/>
  <c r="M69" i="1"/>
  <c r="M52" i="1"/>
  <c r="M115" i="1"/>
  <c r="M25" i="1"/>
  <c r="M24" i="1"/>
  <c r="M64" i="1"/>
  <c r="M5" i="1"/>
  <c r="M43" i="1"/>
  <c r="M45" i="1"/>
  <c r="M83" i="1"/>
  <c r="M19" i="1"/>
  <c r="M133" i="1"/>
  <c r="M148" i="1"/>
  <c r="M71" i="1"/>
  <c r="M60" i="1"/>
  <c r="M18" i="1"/>
  <c r="M129" i="1"/>
  <c r="M67" i="1"/>
  <c r="M61" i="1"/>
  <c r="M21" i="1"/>
  <c r="M117" i="1"/>
  <c r="M81" i="1"/>
  <c r="M134" i="1"/>
  <c r="M103" i="1"/>
  <c r="M48" i="1"/>
  <c r="M96" i="1"/>
  <c r="M37" i="1"/>
  <c r="M128" i="1"/>
  <c r="M79" i="1"/>
  <c r="M94" i="1"/>
  <c r="M131" i="1"/>
  <c r="M59" i="1"/>
  <c r="M90" i="1"/>
  <c r="M85" i="1"/>
  <c r="M107" i="1"/>
  <c r="M102" i="1"/>
  <c r="M9" i="1"/>
  <c r="M91" i="1"/>
  <c r="M120" i="1"/>
  <c r="M89" i="1"/>
  <c r="M136" i="1"/>
  <c r="M36" i="1"/>
  <c r="M108" i="1"/>
  <c r="M145" i="1"/>
  <c r="M7" i="1"/>
  <c r="M13" i="1"/>
  <c r="M124" i="1"/>
  <c r="M130" i="1"/>
  <c r="M95" i="1"/>
  <c r="M76" i="1"/>
  <c r="M44" i="1"/>
  <c r="M53" i="1"/>
  <c r="M23" i="1"/>
  <c r="M135" i="1"/>
  <c r="M146" i="1"/>
  <c r="M143" i="1"/>
  <c r="M119" i="1"/>
  <c r="M92" i="1"/>
  <c r="M104" i="1"/>
  <c r="M32" i="1"/>
  <c r="M35" i="1"/>
  <c r="M142" i="1"/>
  <c r="M40" i="1"/>
  <c r="M47" i="1"/>
  <c r="M54" i="1"/>
  <c r="M17" i="1"/>
  <c r="M65" i="1"/>
  <c r="M10" i="1"/>
  <c r="M147" i="1"/>
  <c r="M26" i="1"/>
  <c r="M112" i="1"/>
  <c r="M116" i="1"/>
  <c r="M144" i="1"/>
  <c r="M93" i="1"/>
  <c r="M55" i="1"/>
  <c r="M84" i="1"/>
  <c r="M114" i="1"/>
  <c r="M31" i="1"/>
  <c r="M3" i="1"/>
  <c r="M137" i="1"/>
  <c r="M28" i="1"/>
  <c r="M15" i="1"/>
  <c r="M99" i="1"/>
  <c r="M110" i="1"/>
  <c r="M151" i="1"/>
  <c r="I56" i="1"/>
  <c r="I12" i="1"/>
  <c r="I140" i="1"/>
  <c r="I49" i="1"/>
  <c r="I113" i="1"/>
  <c r="I6" i="1"/>
  <c r="I39" i="1"/>
  <c r="I105" i="1"/>
  <c r="I14" i="1"/>
  <c r="I80" i="1"/>
  <c r="I72" i="1"/>
  <c r="I4" i="1"/>
  <c r="I73" i="1"/>
  <c r="I152" i="1"/>
  <c r="I106" i="1"/>
  <c r="I38" i="1"/>
  <c r="I122" i="1"/>
  <c r="I62" i="1"/>
  <c r="I63" i="1"/>
  <c r="I68" i="1"/>
  <c r="I46" i="1"/>
  <c r="I20" i="1"/>
  <c r="I111" i="1"/>
  <c r="I127" i="1"/>
  <c r="I109" i="1"/>
  <c r="I58" i="1"/>
  <c r="I34" i="1"/>
  <c r="I98" i="1"/>
  <c r="I126" i="1"/>
  <c r="I75" i="1"/>
  <c r="I78" i="1"/>
  <c r="I88" i="1"/>
  <c r="I77" i="1"/>
  <c r="I125" i="1"/>
  <c r="I29" i="1"/>
  <c r="I74" i="1"/>
  <c r="I57" i="1"/>
  <c r="I11" i="1"/>
  <c r="I100" i="1"/>
  <c r="I42" i="1"/>
  <c r="I33" i="1"/>
  <c r="I138" i="1"/>
  <c r="I139" i="1"/>
  <c r="I51" i="1"/>
  <c r="I30" i="1"/>
  <c r="I8" i="1"/>
  <c r="I50" i="1"/>
  <c r="I150" i="1"/>
  <c r="I149" i="1"/>
  <c r="I41" i="1"/>
  <c r="I141" i="1"/>
  <c r="I27" i="1"/>
  <c r="I82" i="1"/>
  <c r="I86" i="1"/>
  <c r="I121" i="1"/>
  <c r="I66" i="1"/>
  <c r="I97" i="1"/>
  <c r="I22" i="1"/>
  <c r="I87" i="1"/>
  <c r="I118" i="1"/>
  <c r="I123" i="1"/>
  <c r="I16" i="1"/>
  <c r="I70" i="1"/>
  <c r="I132" i="1"/>
  <c r="I69" i="1"/>
  <c r="I52" i="1"/>
  <c r="I115" i="1"/>
  <c r="I25" i="1"/>
  <c r="I24" i="1"/>
  <c r="I64" i="1"/>
  <c r="I5" i="1"/>
  <c r="I43" i="1"/>
  <c r="I45" i="1"/>
  <c r="I83" i="1"/>
  <c r="I19" i="1"/>
  <c r="I133" i="1"/>
  <c r="I148" i="1"/>
  <c r="I71" i="1"/>
  <c r="I60" i="1"/>
  <c r="I18" i="1"/>
  <c r="I129" i="1"/>
  <c r="I67" i="1"/>
  <c r="I61" i="1"/>
  <c r="I21" i="1"/>
  <c r="I117" i="1"/>
  <c r="I81" i="1"/>
  <c r="I134" i="1"/>
  <c r="I103" i="1"/>
  <c r="I48" i="1"/>
  <c r="I96" i="1"/>
  <c r="I37" i="1"/>
  <c r="I128" i="1"/>
  <c r="I79" i="1"/>
  <c r="I94" i="1"/>
  <c r="I131" i="1"/>
  <c r="I59" i="1"/>
  <c r="I90" i="1"/>
  <c r="I85" i="1"/>
  <c r="I107" i="1"/>
  <c r="I102" i="1"/>
  <c r="I9" i="1"/>
  <c r="I91" i="1"/>
  <c r="I120" i="1"/>
  <c r="I89" i="1"/>
  <c r="I136" i="1"/>
  <c r="I36" i="1"/>
  <c r="I108" i="1"/>
  <c r="I145" i="1"/>
  <c r="I7" i="1"/>
  <c r="I13" i="1"/>
  <c r="I124" i="1"/>
  <c r="I130" i="1"/>
  <c r="I95" i="1"/>
  <c r="I76" i="1"/>
  <c r="I44" i="1"/>
  <c r="I53" i="1"/>
  <c r="I23" i="1"/>
  <c r="I135" i="1"/>
  <c r="I146" i="1"/>
  <c r="I143" i="1"/>
  <c r="I119" i="1"/>
  <c r="I92" i="1"/>
  <c r="I104" i="1"/>
  <c r="I32" i="1"/>
  <c r="I35" i="1"/>
  <c r="I142" i="1"/>
  <c r="I40" i="1"/>
  <c r="I47" i="1"/>
  <c r="I54" i="1"/>
  <c r="I17" i="1"/>
  <c r="I65" i="1"/>
  <c r="I10" i="1"/>
  <c r="I147" i="1"/>
  <c r="I26" i="1"/>
  <c r="I112" i="1"/>
  <c r="I116" i="1"/>
  <c r="I144" i="1"/>
  <c r="I93" i="1"/>
  <c r="I55" i="1"/>
  <c r="I84" i="1"/>
  <c r="I114" i="1"/>
  <c r="I31" i="1"/>
  <c r="I3" i="1"/>
  <c r="I137" i="1"/>
  <c r="I28" i="1"/>
  <c r="I15" i="1"/>
  <c r="I99" i="1"/>
  <c r="I110" i="1"/>
  <c r="I151" i="1"/>
  <c r="M101" i="1"/>
  <c r="I101" i="1"/>
  <c r="O34" i="2" l="1"/>
  <c r="N57" i="1"/>
  <c r="N20" i="1"/>
  <c r="N9" i="1"/>
  <c r="N36" i="1"/>
  <c r="N67" i="1"/>
  <c r="N41" i="1"/>
  <c r="N12" i="1"/>
  <c r="N28" i="1"/>
  <c r="N144" i="1"/>
  <c r="N54" i="1"/>
  <c r="N119" i="1"/>
  <c r="N22" i="1"/>
  <c r="N131" i="1"/>
  <c r="N100" i="1"/>
  <c r="N92" i="1"/>
  <c r="N83" i="1"/>
  <c r="N121" i="1"/>
  <c r="N78" i="1"/>
  <c r="N113" i="1"/>
  <c r="N151" i="1"/>
  <c r="N114" i="1"/>
  <c r="N147" i="1"/>
  <c r="N35" i="1"/>
  <c r="N23" i="1"/>
  <c r="N7" i="1"/>
  <c r="N79" i="1"/>
  <c r="N117" i="1"/>
  <c r="N148" i="1"/>
  <c r="N24" i="1"/>
  <c r="N123" i="1"/>
  <c r="N82" i="1"/>
  <c r="N30" i="1"/>
  <c r="N126" i="1"/>
  <c r="N46" i="1"/>
  <c r="N73" i="1"/>
  <c r="N124" i="1"/>
  <c r="N60" i="1"/>
  <c r="N32" i="1"/>
  <c r="N128" i="1"/>
  <c r="N133" i="1"/>
  <c r="N98" i="1"/>
  <c r="N142" i="1"/>
  <c r="N99" i="1"/>
  <c r="N55" i="1"/>
  <c r="N65" i="1"/>
  <c r="N44" i="1"/>
  <c r="N108" i="1"/>
  <c r="N140" i="1"/>
  <c r="N3" i="1"/>
  <c r="N134" i="1"/>
  <c r="N70" i="1"/>
  <c r="N10" i="1"/>
  <c r="N53" i="1"/>
  <c r="N21" i="1"/>
  <c r="N74" i="1"/>
  <c r="N17" i="1"/>
  <c r="N76" i="1"/>
  <c r="N52" i="1"/>
  <c r="N62" i="1"/>
  <c r="N95" i="1"/>
  <c r="N136" i="1"/>
  <c r="N90" i="1"/>
  <c r="N48" i="1"/>
  <c r="N129" i="1"/>
  <c r="N45" i="1"/>
  <c r="N69" i="1"/>
  <c r="N97" i="1"/>
  <c r="N149" i="1"/>
  <c r="N33" i="1"/>
  <c r="N77" i="1"/>
  <c r="N109" i="1"/>
  <c r="N122" i="1"/>
  <c r="N14" i="1"/>
  <c r="N56" i="1"/>
  <c r="N137" i="1"/>
  <c r="N116" i="1"/>
  <c r="N47" i="1"/>
  <c r="N143" i="1"/>
  <c r="N130" i="1"/>
  <c r="N89" i="1"/>
  <c r="N59" i="1"/>
  <c r="N103" i="1"/>
  <c r="N18" i="1"/>
  <c r="N43" i="1"/>
  <c r="N132" i="1"/>
  <c r="N66" i="1"/>
  <c r="N150" i="1"/>
  <c r="N42" i="1"/>
  <c r="N88" i="1"/>
  <c r="N127" i="1"/>
  <c r="N38" i="1"/>
  <c r="N105" i="1"/>
  <c r="N104" i="1"/>
  <c r="N107" i="1"/>
  <c r="N37" i="1"/>
  <c r="N61" i="1"/>
  <c r="N19" i="1"/>
  <c r="N115" i="1"/>
  <c r="N87" i="1"/>
  <c r="N141" i="1"/>
  <c r="N139" i="1"/>
  <c r="N29" i="1"/>
  <c r="N34" i="1"/>
  <c r="N63" i="1"/>
  <c r="N72" i="1"/>
  <c r="N15" i="1"/>
  <c r="N93" i="1"/>
  <c r="N85" i="1"/>
  <c r="N96" i="1"/>
  <c r="N138" i="1"/>
  <c r="N125" i="1"/>
  <c r="N58" i="1"/>
  <c r="N80" i="1"/>
  <c r="N110" i="1"/>
  <c r="N84" i="1"/>
  <c r="N145" i="1"/>
  <c r="N102" i="1"/>
  <c r="N25" i="1"/>
  <c r="N118" i="1"/>
  <c r="N27" i="1"/>
  <c r="N51" i="1"/>
  <c r="N68" i="1"/>
  <c r="N4" i="1"/>
  <c r="N49" i="1"/>
  <c r="N112" i="1"/>
  <c r="N40" i="1"/>
  <c r="N146" i="1"/>
  <c r="N120" i="1"/>
  <c r="N5" i="1"/>
  <c r="N50" i="1"/>
  <c r="N111" i="1"/>
  <c r="N106" i="1"/>
  <c r="N39" i="1"/>
  <c r="N101" i="1"/>
  <c r="N31" i="1"/>
  <c r="N26" i="1"/>
  <c r="N135" i="1"/>
  <c r="N13" i="1"/>
  <c r="N91" i="1"/>
  <c r="N94" i="1"/>
  <c r="N81" i="1"/>
  <c r="N71" i="1"/>
  <c r="N64" i="1"/>
  <c r="N16" i="1"/>
  <c r="N86" i="1"/>
  <c r="N8" i="1"/>
  <c r="N11" i="1"/>
  <c r="N75" i="1"/>
  <c r="N152" i="1"/>
  <c r="N6" i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<sst xmlns="http://schemas.openxmlformats.org/spreadsheetml/2006/main" count="601" uniqueCount="85">
  <si>
    <t>S.No</t>
  </si>
  <si>
    <t>Order Date</t>
  </si>
  <si>
    <t>Item Type</t>
  </si>
  <si>
    <t>Purchase Qty</t>
  </si>
  <si>
    <t>Unit</t>
  </si>
  <si>
    <t>Sale Qty</t>
  </si>
  <si>
    <t>Purchase Price</t>
  </si>
  <si>
    <t>Purchase Amount</t>
  </si>
  <si>
    <t>Sale Price</t>
  </si>
  <si>
    <t>Sale Amount</t>
  </si>
  <si>
    <t>Profit</t>
  </si>
  <si>
    <t>Fabric</t>
  </si>
  <si>
    <t>Mtr</t>
  </si>
  <si>
    <t>Yarn</t>
  </si>
  <si>
    <t>Kg</t>
  </si>
  <si>
    <t>Garment</t>
  </si>
  <si>
    <t>Pc</t>
  </si>
  <si>
    <t>Delivery Date</t>
  </si>
  <si>
    <t>Please give values for the below mentioned queries using Excel Functions. (The cell box should contain the formula used to calculate the amount)</t>
  </si>
  <si>
    <t>S.no</t>
  </si>
  <si>
    <t>Queries</t>
  </si>
  <si>
    <t>UK</t>
  </si>
  <si>
    <t>USA</t>
  </si>
  <si>
    <t>Turkey</t>
  </si>
  <si>
    <t>India</t>
  </si>
  <si>
    <t>Bangladesh</t>
  </si>
  <si>
    <t>Vietnam</t>
  </si>
  <si>
    <t>List of Countries</t>
  </si>
  <si>
    <t>List A</t>
  </si>
  <si>
    <t>What is the total profit earned through selling fabric in October?</t>
  </si>
  <si>
    <t>Formula</t>
  </si>
  <si>
    <t>What amount of garment was sold in September and October?</t>
  </si>
  <si>
    <t>What are the total sales in the month of October &amp; November for yarn?</t>
  </si>
  <si>
    <t>How much raw material (yarn and fabric) was purchased over the three months?</t>
  </si>
  <si>
    <t>Please insert a pivot table and add the following information to it:</t>
  </si>
  <si>
    <t>Average delivery days for fabric in September</t>
  </si>
  <si>
    <t>Minimum purchase quantity for yarn in November</t>
  </si>
  <si>
    <t>Maximum purchase quantity for garment in October</t>
  </si>
  <si>
    <t>After making the pivot table, put in the values for the following information according to the table:</t>
  </si>
  <si>
    <t>Total sale, purchase and profit for each month classfied into each item type</t>
  </si>
  <si>
    <t>Minimum and maximum quantity purchased for each month classfied into each item type</t>
  </si>
  <si>
    <t>Average number of days for delivery for each month classfied into each item type</t>
  </si>
  <si>
    <t xml:space="preserve">Please perform the following steps on the cells below: </t>
  </si>
  <si>
    <t>Put list data validation on the the marked cell E8 with dropdown for countries UK, USA, Turkey, India, Bangladesh, Vietnam.</t>
  </si>
  <si>
    <t>Use conditional formatting on the list to make cells with values above 25 green.</t>
  </si>
  <si>
    <t>Create a 300 long list of numbers using the random function with values from 1 to 50.</t>
  </si>
  <si>
    <t>Unit2</t>
  </si>
  <si>
    <t>Month</t>
  </si>
  <si>
    <t>Delivery days</t>
  </si>
  <si>
    <t>Sum of Sale Amount</t>
  </si>
  <si>
    <t>Sum of Profit</t>
  </si>
  <si>
    <t>Sum of Purchase Amount</t>
  </si>
  <si>
    <t>(All)</t>
  </si>
  <si>
    <t>1. Total sale, purchase and profit for each month classfied into each item type</t>
  </si>
  <si>
    <t>2. Average number of days for delivery for each month classfied into each item type</t>
  </si>
  <si>
    <t>Average of Delivery days</t>
  </si>
  <si>
    <t>3. Minimum and maximum quantity purchased for each month classfied into each item type</t>
  </si>
  <si>
    <t>Min of Purchase Qty</t>
  </si>
  <si>
    <t>Max of Purchase Qty</t>
  </si>
  <si>
    <t>69.2 ~ 70 Days</t>
  </si>
  <si>
    <t>1. What is the total profit earned through selling fabric in October?</t>
  </si>
  <si>
    <t>Begin Date</t>
  </si>
  <si>
    <t>End Date</t>
  </si>
  <si>
    <t>PROFIT</t>
  </si>
  <si>
    <t>S.NO</t>
  </si>
  <si>
    <t>OD</t>
  </si>
  <si>
    <t>DD</t>
  </si>
  <si>
    <t>ITEM</t>
  </si>
  <si>
    <t>P.Qt</t>
  </si>
  <si>
    <t>P.Price</t>
  </si>
  <si>
    <t>P.Amount</t>
  </si>
  <si>
    <t>S.Qt</t>
  </si>
  <si>
    <t>S.Price</t>
  </si>
  <si>
    <t>S.Amount</t>
  </si>
  <si>
    <t>Delivery</t>
  </si>
  <si>
    <t xml:space="preserve">MAKING REFERENCE FILTER TABLES </t>
  </si>
  <si>
    <t>2. What amount of garment was sold in September and October?</t>
  </si>
  <si>
    <r>
      <t xml:space="preserve">"=FILTER(Table1,((Table1[Order Date]&gt;D15)*(Table1[Order Date]&lt;D16)*(Table1[Item Type]="Fabric")))" , </t>
    </r>
    <r>
      <rPr>
        <b/>
        <sz val="10"/>
        <color theme="1"/>
        <rFont val="Cambria"/>
        <family val="1"/>
      </rPr>
      <t>AND</t>
    </r>
    <r>
      <rPr>
        <sz val="10"/>
        <color theme="1"/>
        <rFont val="Cambria"/>
        <family val="1"/>
      </rPr>
      <t xml:space="preserve"> "=SUMIF(F19:F32,D17,O19:O32)"</t>
    </r>
  </si>
  <si>
    <t>3. What are the total sales in the month of October &amp; November for yarn?</t>
  </si>
  <si>
    <t>4. How much raw material (yarn and fabric) was purchased over the three months?</t>
  </si>
  <si>
    <t>FOR YARN</t>
  </si>
  <si>
    <r>
      <t>"</t>
    </r>
    <r>
      <rPr>
        <b/>
        <sz val="10"/>
        <color theme="1"/>
        <rFont val="Cambria"/>
        <family val="1"/>
      </rPr>
      <t>=RANDARRAY(300,1,1,50)</t>
    </r>
    <r>
      <rPr>
        <sz val="10"/>
        <color theme="1"/>
        <rFont val="Cambria"/>
        <family val="1"/>
      </rPr>
      <t>"</t>
    </r>
  </si>
  <si>
    <r>
      <t xml:space="preserve">"=FILTER(Table1,((Table1[Order Date]&gt;D38)*(Table1[Order Date]&lt;D39)*(Table1[Item Type]="Garment")))" , </t>
    </r>
    <r>
      <rPr>
        <b/>
        <sz val="10"/>
        <color theme="1"/>
        <rFont val="Cambria"/>
        <family val="1"/>
      </rPr>
      <t>AND "</t>
    </r>
    <r>
      <rPr>
        <sz val="10"/>
        <color theme="1"/>
        <rFont val="Cambria"/>
        <family val="1"/>
      </rPr>
      <t>=SUM(K43:K75)"</t>
    </r>
  </si>
  <si>
    <r>
      <t xml:space="preserve">"=FILTER(Table1,((Table1[Order Date]&gt;D81)*(Table1[Order Date]&lt;D82)*(Table1[Item Type]="Yarn")))", </t>
    </r>
    <r>
      <rPr>
        <b/>
        <sz val="10"/>
        <color theme="1"/>
        <rFont val="Cambria"/>
        <family val="1"/>
      </rPr>
      <t>AND</t>
    </r>
    <r>
      <rPr>
        <sz val="10"/>
        <color theme="1"/>
        <rFont val="Cambria"/>
        <family val="1"/>
      </rPr>
      <t xml:space="preserve"> "=SUM(N87:N129)"</t>
    </r>
  </si>
  <si>
    <r>
      <t xml:space="preserve">"=FILTER(Table1,((Table1[Item Type]="yarn")+(Table1[Item Type]="Fabric")))", </t>
    </r>
    <r>
      <rPr>
        <b/>
        <sz val="10"/>
        <color theme="1"/>
        <rFont val="Cambria"/>
        <family val="1"/>
      </rPr>
      <t>AND</t>
    </r>
    <r>
      <rPr>
        <sz val="10"/>
        <color theme="1"/>
        <rFont val="Cambria"/>
        <family val="1"/>
      </rPr>
      <t xml:space="preserve"> "=SUM(G137:G239)"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</si>
</sst>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b/>
      <u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0" xfId="0" applyFon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2">
    <dxf>
      <font>
        <color theme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933.466047569447" createdVersion="7" refreshedVersion="7" minRefreshableVersion="3" recordCount="150" xr:uid="{6757AC3B-416C-4C1F-A5F1-882CC4B6A16E}">
  <cacheSource type="worksheet">
    <worksheetSource name="Table1"/>
  </cacheSource>
  <cacheFields count="15">
    <cacheField name="S.No" numFmtId="0">
      <sharedItems containsSemiMixedTypes="0" containsString="0" containsNumber="1" containsInteger="1" minValue="1" maxValue="150"/>
    </cacheField>
    <cacheField name="Order Date" numFmtId="14">
      <sharedItems containsSemiMixedTypes="0" containsNonDate="0" containsDate="1" containsString="0" minDate="2022-09-02T00:00:00" maxDate="2022-12-01T00:00:00"/>
    </cacheField>
    <cacheField name="Delivery Date" numFmtId="14">
      <sharedItems containsSemiMixedTypes="0" containsNonDate="0" containsDate="1" containsString="0" minDate="2022-09-30T00:00:00" maxDate="2023-02-21T00:00:00"/>
    </cacheField>
    <cacheField name="Item Type" numFmtId="0">
      <sharedItems count="3">
        <s v="Yarn"/>
        <s v="Fabric"/>
        <s v="Garment"/>
      </sharedItems>
    </cacheField>
    <cacheField name="Purchase Qty" numFmtId="0">
      <sharedItems containsSemiMixedTypes="0" containsString="0" containsNumber="1" containsInteger="1" minValue="28" maxValue="789"/>
    </cacheField>
    <cacheField name="Unit" numFmtId="0">
      <sharedItems/>
    </cacheField>
    <cacheField name="Purchase Price" numFmtId="164">
      <sharedItems containsSemiMixedTypes="0" containsString="0" containsNumber="1" containsInteger="1" minValue="30" maxValue="519"/>
    </cacheField>
    <cacheField name="Purchase Amount" numFmtId="164">
      <sharedItems containsSemiMixedTypes="0" containsString="0" containsNumber="1" containsInteger="1" minValue="1092" maxValue="204610"/>
    </cacheField>
    <cacheField name="Sale Qty" numFmtId="0">
      <sharedItems containsSemiMixedTypes="0" containsString="0" containsNumber="1" containsInteger="1" minValue="28" maxValue="789"/>
    </cacheField>
    <cacheField name="Unit2" numFmtId="0">
      <sharedItems/>
    </cacheField>
    <cacheField name="Sale Price" numFmtId="164">
      <sharedItems containsSemiMixedTypes="0" containsString="0" containsNumber="1" containsInteger="1" minValue="39" maxValue="627"/>
    </cacheField>
    <cacheField name="Sale Amount" numFmtId="164">
      <sharedItems containsSemiMixedTypes="0" containsString="0" containsNumber="1" containsInteger="1" minValue="1232" maxValue="253890"/>
    </cacheField>
    <cacheField name="Profit" numFmtId="164">
      <sharedItems containsSemiMixedTypes="0" containsString="0" containsNumber="1" containsInteger="1" minValue="140" maxValue="73950"/>
    </cacheField>
    <cacheField name="Month" numFmtId="0">
      <sharedItems containsSemiMixedTypes="0" containsString="0" containsNumber="1" containsInteger="1" minValue="9" maxValue="11" count="3">
        <n v="11"/>
        <n v="10"/>
        <n v="9"/>
      </sharedItems>
    </cacheField>
    <cacheField name="Delivery days" numFmtId="0">
      <sharedItems containsSemiMixedTypes="0" containsString="0" containsNumber="1" containsInteger="1" minValue="2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d v="2022-11-11T00:00:00"/>
    <d v="2023-02-01T00:00:00"/>
    <x v="0"/>
    <n v="92"/>
    <s v="Kg"/>
    <n v="55"/>
    <n v="5060"/>
    <n v="92"/>
    <s v="Kg"/>
    <n v="68"/>
    <n v="6256"/>
    <n v="1196"/>
    <x v="0"/>
    <n v="82"/>
  </r>
  <r>
    <n v="2"/>
    <d v="2022-11-26T00:00:00"/>
    <d v="2023-01-23T00:00:00"/>
    <x v="1"/>
    <n v="177"/>
    <s v="Mtr"/>
    <n v="80"/>
    <n v="14160"/>
    <n v="177"/>
    <s v="Mtr"/>
    <n v="128"/>
    <n v="22656"/>
    <n v="8496"/>
    <x v="0"/>
    <n v="58"/>
  </r>
  <r>
    <n v="3"/>
    <d v="2022-10-09T00:00:00"/>
    <d v="2022-12-23T00:00:00"/>
    <x v="2"/>
    <n v="215"/>
    <s v="Pc"/>
    <n v="402"/>
    <n v="86430"/>
    <n v="215"/>
    <s v="Pc"/>
    <n v="516"/>
    <n v="110940"/>
    <n v="24510"/>
    <x v="1"/>
    <n v="75"/>
  </r>
  <r>
    <n v="4"/>
    <d v="2022-09-15T00:00:00"/>
    <d v="2022-12-13T00:00:00"/>
    <x v="1"/>
    <n v="728"/>
    <s v="Mtr"/>
    <n v="60"/>
    <n v="43680"/>
    <n v="728"/>
    <s v="Mtr"/>
    <n v="106"/>
    <n v="77168"/>
    <n v="33488"/>
    <x v="2"/>
    <n v="89"/>
  </r>
  <r>
    <n v="5"/>
    <d v="2022-10-27T00:00:00"/>
    <d v="2023-01-02T00:00:00"/>
    <x v="0"/>
    <n v="68"/>
    <s v="Kg"/>
    <n v="68"/>
    <n v="4624"/>
    <n v="68"/>
    <s v="Kg"/>
    <n v="75"/>
    <n v="5100"/>
    <n v="476"/>
    <x v="1"/>
    <n v="67"/>
  </r>
  <r>
    <n v="6"/>
    <d v="2022-10-08T00:00:00"/>
    <d v="2022-12-16T00:00:00"/>
    <x v="1"/>
    <n v="441"/>
    <s v="Mtr"/>
    <n v="95"/>
    <n v="41895"/>
    <n v="441"/>
    <s v="Mtr"/>
    <n v="134"/>
    <n v="59094"/>
    <n v="17199"/>
    <x v="1"/>
    <n v="69"/>
  </r>
  <r>
    <n v="7"/>
    <d v="2022-11-26T00:00:00"/>
    <d v="2023-01-13T00:00:00"/>
    <x v="0"/>
    <n v="56"/>
    <s v="Kg"/>
    <n v="46"/>
    <n v="2576"/>
    <n v="56"/>
    <s v="Kg"/>
    <n v="51"/>
    <n v="2856"/>
    <n v="280"/>
    <x v="0"/>
    <n v="48"/>
  </r>
  <r>
    <n v="8"/>
    <d v="2022-11-27T00:00:00"/>
    <d v="2023-02-19T00:00:00"/>
    <x v="0"/>
    <n v="40"/>
    <s v="Kg"/>
    <n v="34"/>
    <n v="1360"/>
    <n v="40"/>
    <s v="Kg"/>
    <n v="45"/>
    <n v="1800"/>
    <n v="440"/>
    <x v="0"/>
    <n v="84"/>
  </r>
  <r>
    <n v="9"/>
    <d v="2022-11-09T00:00:00"/>
    <d v="2022-11-30T00:00:00"/>
    <x v="1"/>
    <n v="180"/>
    <s v="Mtr"/>
    <n v="113"/>
    <n v="20340"/>
    <n v="180"/>
    <s v="Mtr"/>
    <n v="157"/>
    <n v="28260"/>
    <n v="7920"/>
    <x v="0"/>
    <n v="21"/>
  </r>
  <r>
    <n v="10"/>
    <d v="2022-11-08T00:00:00"/>
    <d v="2023-01-25T00:00:00"/>
    <x v="1"/>
    <n v="297"/>
    <s v="Mtr"/>
    <n v="95"/>
    <n v="28215"/>
    <n v="297"/>
    <s v="Mtr"/>
    <n v="111"/>
    <n v="32967"/>
    <n v="4752"/>
    <x v="0"/>
    <n v="78"/>
  </r>
  <r>
    <n v="11"/>
    <d v="2022-10-09T00:00:00"/>
    <d v="2022-12-15T00:00:00"/>
    <x v="0"/>
    <n v="92"/>
    <s v="Kg"/>
    <n v="64"/>
    <n v="5888"/>
    <n v="92"/>
    <s v="Kg"/>
    <n v="75"/>
    <n v="6900"/>
    <n v="1012"/>
    <x v="1"/>
    <n v="67"/>
  </r>
  <r>
    <n v="12"/>
    <d v="2022-11-19T00:00:00"/>
    <d v="2023-01-17T00:00:00"/>
    <x v="1"/>
    <n v="417"/>
    <s v="Mtr"/>
    <n v="62"/>
    <n v="25854"/>
    <n v="417"/>
    <s v="Mtr"/>
    <n v="109"/>
    <n v="45453"/>
    <n v="19599"/>
    <x v="0"/>
    <n v="59"/>
  </r>
  <r>
    <n v="13"/>
    <d v="2022-11-24T00:00:00"/>
    <d v="2022-12-14T00:00:00"/>
    <x v="0"/>
    <n v="80"/>
    <s v="Kg"/>
    <n v="56"/>
    <n v="4480"/>
    <n v="80"/>
    <s v="Kg"/>
    <n v="70"/>
    <n v="5600"/>
    <n v="1120"/>
    <x v="0"/>
    <n v="20"/>
  </r>
  <r>
    <n v="14"/>
    <d v="2022-10-01T00:00:00"/>
    <d v="2022-12-03T00:00:00"/>
    <x v="2"/>
    <n v="395"/>
    <s v="Pc"/>
    <n v="518"/>
    <n v="204610"/>
    <n v="395"/>
    <s v="Pc"/>
    <n v="569"/>
    <n v="224755"/>
    <n v="20145"/>
    <x v="1"/>
    <n v="63"/>
  </r>
  <r>
    <n v="15"/>
    <d v="2022-09-08T00:00:00"/>
    <d v="2022-12-04T00:00:00"/>
    <x v="0"/>
    <n v="48"/>
    <s v="Kg"/>
    <n v="67"/>
    <n v="3216"/>
    <n v="48"/>
    <s v="Kg"/>
    <n v="80"/>
    <n v="3840"/>
    <n v="624"/>
    <x v="2"/>
    <n v="87"/>
  </r>
  <r>
    <n v="16"/>
    <d v="2022-10-15T00:00:00"/>
    <d v="2022-12-04T00:00:00"/>
    <x v="2"/>
    <n v="266"/>
    <s v="Pc"/>
    <n v="493"/>
    <n v="131138"/>
    <n v="266"/>
    <s v="Pc"/>
    <n v="611"/>
    <n v="162526"/>
    <n v="31388"/>
    <x v="1"/>
    <n v="50"/>
  </r>
  <r>
    <n v="17"/>
    <d v="2022-09-15T00:00:00"/>
    <d v="2022-11-26T00:00:00"/>
    <x v="2"/>
    <n v="425"/>
    <s v="Pc"/>
    <n v="444"/>
    <n v="188700"/>
    <n v="425"/>
    <s v="Pc"/>
    <n v="565"/>
    <n v="240125"/>
    <n v="51425"/>
    <x v="2"/>
    <n v="72"/>
  </r>
  <r>
    <n v="18"/>
    <d v="2022-10-01T00:00:00"/>
    <d v="2022-11-24T00:00:00"/>
    <x v="1"/>
    <n v="426"/>
    <s v="Mtr"/>
    <n v="119"/>
    <n v="50694"/>
    <n v="426"/>
    <s v="Mtr"/>
    <n v="166"/>
    <n v="70716"/>
    <n v="20022"/>
    <x v="1"/>
    <n v="54"/>
  </r>
  <r>
    <n v="19"/>
    <d v="2022-11-10T00:00:00"/>
    <d v="2023-02-07T00:00:00"/>
    <x v="2"/>
    <n v="455"/>
    <s v="Pc"/>
    <n v="419"/>
    <n v="190645"/>
    <n v="455"/>
    <s v="Pc"/>
    <n v="558"/>
    <n v="253890"/>
    <n v="63245"/>
    <x v="0"/>
    <n v="89"/>
  </r>
  <r>
    <n v="20"/>
    <d v="2022-09-13T00:00:00"/>
    <d v="2022-11-04T00:00:00"/>
    <x v="2"/>
    <n v="258"/>
    <s v="Pc"/>
    <n v="297"/>
    <n v="76626"/>
    <n v="258"/>
    <s v="Pc"/>
    <n v="370"/>
    <n v="95460"/>
    <n v="18834"/>
    <x v="2"/>
    <n v="52"/>
  </r>
  <r>
    <n v="21"/>
    <d v="2022-09-23T00:00:00"/>
    <d v="2022-11-30T00:00:00"/>
    <x v="0"/>
    <n v="98"/>
    <s v="Kg"/>
    <n v="50"/>
    <n v="4900"/>
    <n v="98"/>
    <s v="Kg"/>
    <n v="59"/>
    <n v="5782"/>
    <n v="882"/>
    <x v="2"/>
    <n v="68"/>
  </r>
  <r>
    <n v="22"/>
    <d v="2022-11-29T00:00:00"/>
    <d v="2023-01-24T00:00:00"/>
    <x v="2"/>
    <n v="383"/>
    <s v="Pc"/>
    <n v="298"/>
    <n v="114134"/>
    <n v="383"/>
    <s v="Pc"/>
    <n v="372"/>
    <n v="142476"/>
    <n v="28342"/>
    <x v="0"/>
    <n v="56"/>
  </r>
  <r>
    <n v="23"/>
    <d v="2022-10-14T00:00:00"/>
    <d v="2022-11-15T00:00:00"/>
    <x v="2"/>
    <n v="388"/>
    <s v="Pc"/>
    <n v="424"/>
    <n v="164512"/>
    <n v="388"/>
    <s v="Pc"/>
    <n v="565"/>
    <n v="219220"/>
    <n v="54708"/>
    <x v="1"/>
    <n v="32"/>
  </r>
  <r>
    <n v="24"/>
    <d v="2022-11-29T00:00:00"/>
    <d v="2023-01-12T00:00:00"/>
    <x v="0"/>
    <n v="61"/>
    <s v="Kg"/>
    <n v="55"/>
    <n v="3355"/>
    <n v="61"/>
    <s v="Kg"/>
    <n v="64"/>
    <n v="3904"/>
    <n v="549"/>
    <x v="0"/>
    <n v="44"/>
  </r>
  <r>
    <n v="25"/>
    <d v="2022-11-05T00:00:00"/>
    <d v="2022-12-29T00:00:00"/>
    <x v="2"/>
    <n v="112"/>
    <s v="Pc"/>
    <n v="463"/>
    <n v="51856"/>
    <n v="112"/>
    <s v="Pc"/>
    <n v="582"/>
    <n v="65184"/>
    <n v="13328"/>
    <x v="0"/>
    <n v="54"/>
  </r>
  <r>
    <n v="26"/>
    <d v="2022-10-01T00:00:00"/>
    <d v="2022-10-26T00:00:00"/>
    <x v="0"/>
    <n v="59"/>
    <s v="Kg"/>
    <n v="60"/>
    <n v="3540"/>
    <n v="59"/>
    <s v="Kg"/>
    <n v="65"/>
    <n v="3835"/>
    <n v="295"/>
    <x v="1"/>
    <n v="25"/>
  </r>
  <r>
    <n v="27"/>
    <d v="2022-09-15T00:00:00"/>
    <d v="2022-12-12T00:00:00"/>
    <x v="1"/>
    <n v="653"/>
    <s v="Mtr"/>
    <n v="75"/>
    <n v="48975"/>
    <n v="653"/>
    <s v="Mtr"/>
    <n v="116"/>
    <n v="75748"/>
    <n v="26773"/>
    <x v="2"/>
    <n v="88"/>
  </r>
  <r>
    <n v="28"/>
    <d v="2022-10-30T00:00:00"/>
    <d v="2022-12-12T00:00:00"/>
    <x v="1"/>
    <n v="153"/>
    <s v="Mtr"/>
    <n v="97"/>
    <n v="14841"/>
    <n v="153"/>
    <s v="Mtr"/>
    <n v="137"/>
    <n v="20961"/>
    <n v="6120"/>
    <x v="1"/>
    <n v="43"/>
  </r>
  <r>
    <n v="29"/>
    <d v="2022-11-03T00:00:00"/>
    <d v="2022-12-21T00:00:00"/>
    <x v="0"/>
    <n v="36"/>
    <s v="Kg"/>
    <n v="44"/>
    <n v="1584"/>
    <n v="36"/>
    <s v="Kg"/>
    <n v="57"/>
    <n v="2052"/>
    <n v="468"/>
    <x v="0"/>
    <n v="48"/>
  </r>
  <r>
    <n v="30"/>
    <d v="2022-10-25T00:00:00"/>
    <d v="2022-11-25T00:00:00"/>
    <x v="0"/>
    <n v="87"/>
    <s v="Kg"/>
    <n v="35"/>
    <n v="3045"/>
    <n v="87"/>
    <s v="Kg"/>
    <n v="46"/>
    <n v="4002"/>
    <n v="957"/>
    <x v="1"/>
    <n v="31"/>
  </r>
  <r>
    <n v="31"/>
    <d v="2022-09-02T00:00:00"/>
    <d v="2022-10-12T00:00:00"/>
    <x v="1"/>
    <n v="653"/>
    <s v="Mtr"/>
    <n v="80"/>
    <n v="52240"/>
    <n v="653"/>
    <s v="Mtr"/>
    <n v="93"/>
    <n v="60729"/>
    <n v="8489"/>
    <x v="2"/>
    <n v="40"/>
  </r>
  <r>
    <n v="32"/>
    <d v="2022-11-20T00:00:00"/>
    <d v="2023-01-21T00:00:00"/>
    <x v="1"/>
    <n v="362"/>
    <s v="Mtr"/>
    <n v="111"/>
    <n v="40182"/>
    <n v="362"/>
    <s v="Mtr"/>
    <n v="158"/>
    <n v="57196"/>
    <n v="17014"/>
    <x v="0"/>
    <n v="62"/>
  </r>
  <r>
    <n v="33"/>
    <d v="2022-09-24T00:00:00"/>
    <d v="2022-12-12T00:00:00"/>
    <x v="0"/>
    <n v="96"/>
    <s v="Kg"/>
    <n v="72"/>
    <n v="6912"/>
    <n v="96"/>
    <s v="Kg"/>
    <n v="80"/>
    <n v="7680"/>
    <n v="768"/>
    <x v="2"/>
    <n v="79"/>
  </r>
  <r>
    <n v="34"/>
    <d v="2022-11-20T00:00:00"/>
    <d v="2023-01-29T00:00:00"/>
    <x v="0"/>
    <n v="46"/>
    <s v="Kg"/>
    <n v="56"/>
    <n v="2576"/>
    <n v="46"/>
    <s v="Kg"/>
    <n v="62"/>
    <n v="2852"/>
    <n v="276"/>
    <x v="0"/>
    <n v="70"/>
  </r>
  <r>
    <n v="35"/>
    <d v="2022-09-12T00:00:00"/>
    <d v="2022-11-11T00:00:00"/>
    <x v="2"/>
    <n v="273"/>
    <s v="Pc"/>
    <n v="374"/>
    <n v="102102"/>
    <n v="273"/>
    <s v="Pc"/>
    <n v="456"/>
    <n v="124488"/>
    <n v="22386"/>
    <x v="2"/>
    <n v="60"/>
  </r>
  <r>
    <n v="36"/>
    <d v="2022-11-22T00:00:00"/>
    <d v="2023-01-13T00:00:00"/>
    <x v="1"/>
    <n v="542"/>
    <s v="Mtr"/>
    <n v="84"/>
    <n v="45528"/>
    <n v="542"/>
    <s v="Mtr"/>
    <n v="127"/>
    <n v="68834"/>
    <n v="23306"/>
    <x v="0"/>
    <n v="52"/>
  </r>
  <r>
    <n v="37"/>
    <d v="2022-09-28T00:00:00"/>
    <d v="2022-12-17T00:00:00"/>
    <x v="1"/>
    <n v="284"/>
    <s v="Mtr"/>
    <n v="79"/>
    <n v="22436"/>
    <n v="284"/>
    <s v="Mtr"/>
    <n v="100"/>
    <n v="28400"/>
    <n v="5964"/>
    <x v="2"/>
    <n v="80"/>
  </r>
  <r>
    <n v="38"/>
    <d v="2022-10-24T00:00:00"/>
    <d v="2022-12-12T00:00:00"/>
    <x v="0"/>
    <n v="64"/>
    <s v="Kg"/>
    <n v="30"/>
    <n v="1920"/>
    <n v="64"/>
    <s v="Kg"/>
    <n v="43"/>
    <n v="2752"/>
    <n v="832"/>
    <x v="1"/>
    <n v="49"/>
  </r>
  <r>
    <n v="39"/>
    <d v="2022-09-25T00:00:00"/>
    <d v="2022-11-15T00:00:00"/>
    <x v="2"/>
    <n v="493"/>
    <s v="Pc"/>
    <n v="338"/>
    <n v="166634"/>
    <n v="493"/>
    <s v="Pc"/>
    <n v="488"/>
    <n v="240584"/>
    <n v="73950"/>
    <x v="2"/>
    <n v="51"/>
  </r>
  <r>
    <n v="40"/>
    <d v="2022-09-05T00:00:00"/>
    <d v="2022-11-16T00:00:00"/>
    <x v="1"/>
    <n v="471"/>
    <s v="Mtr"/>
    <n v="84"/>
    <n v="39564"/>
    <n v="471"/>
    <s v="Mtr"/>
    <n v="96"/>
    <n v="45216"/>
    <n v="5652"/>
    <x v="2"/>
    <n v="72"/>
  </r>
  <r>
    <n v="41"/>
    <d v="2022-10-13T00:00:00"/>
    <d v="2022-12-30T00:00:00"/>
    <x v="2"/>
    <n v="302"/>
    <s v="Pc"/>
    <n v="339"/>
    <n v="102378"/>
    <n v="302"/>
    <s v="Pc"/>
    <n v="404"/>
    <n v="122008"/>
    <n v="19630"/>
    <x v="1"/>
    <n v="78"/>
  </r>
  <r>
    <n v="42"/>
    <d v="2022-11-08T00:00:00"/>
    <d v="2023-01-28T00:00:00"/>
    <x v="0"/>
    <n v="84"/>
    <s v="Kg"/>
    <n v="65"/>
    <n v="5460"/>
    <n v="84"/>
    <s v="Kg"/>
    <n v="70"/>
    <n v="5880"/>
    <n v="420"/>
    <x v="0"/>
    <n v="81"/>
  </r>
  <r>
    <n v="43"/>
    <d v="2022-09-03T00:00:00"/>
    <d v="2022-10-21T00:00:00"/>
    <x v="2"/>
    <n v="454"/>
    <s v="Pc"/>
    <n v="302"/>
    <n v="137108"/>
    <n v="454"/>
    <s v="Pc"/>
    <n v="384"/>
    <n v="174336"/>
    <n v="37228"/>
    <x v="2"/>
    <n v="48"/>
  </r>
  <r>
    <n v="44"/>
    <d v="2022-10-21T00:00:00"/>
    <d v="2023-01-03T00:00:00"/>
    <x v="1"/>
    <n v="714"/>
    <s v="Mtr"/>
    <n v="76"/>
    <n v="54264"/>
    <n v="714"/>
    <s v="Mtr"/>
    <n v="119"/>
    <n v="84966"/>
    <n v="30702"/>
    <x v="1"/>
    <n v="74"/>
  </r>
  <r>
    <n v="45"/>
    <d v="2022-09-08T00:00:00"/>
    <d v="2022-11-28T00:00:00"/>
    <x v="0"/>
    <n v="47"/>
    <s v="Kg"/>
    <n v="30"/>
    <n v="1410"/>
    <n v="47"/>
    <s v="Kg"/>
    <n v="39"/>
    <n v="1833"/>
    <n v="423"/>
    <x v="2"/>
    <n v="81"/>
  </r>
  <r>
    <n v="46"/>
    <d v="2022-09-11T00:00:00"/>
    <d v="2022-11-01T00:00:00"/>
    <x v="2"/>
    <n v="106"/>
    <s v="Pc"/>
    <n v="393"/>
    <n v="41658"/>
    <n v="106"/>
    <s v="Pc"/>
    <n v="512"/>
    <n v="54272"/>
    <n v="12614"/>
    <x v="2"/>
    <n v="51"/>
  </r>
  <r>
    <n v="47"/>
    <d v="2022-10-01T00:00:00"/>
    <d v="2022-11-04T00:00:00"/>
    <x v="1"/>
    <n v="631"/>
    <s v="Mtr"/>
    <n v="81"/>
    <n v="51111"/>
    <n v="631"/>
    <s v="Mtr"/>
    <n v="126"/>
    <n v="79506"/>
    <n v="28395"/>
    <x v="1"/>
    <n v="34"/>
  </r>
  <r>
    <n v="48"/>
    <d v="2022-11-14T00:00:00"/>
    <d v="2023-01-23T00:00:00"/>
    <x v="1"/>
    <n v="714"/>
    <s v="Mtr"/>
    <n v="82"/>
    <n v="58548"/>
    <n v="714"/>
    <s v="Mtr"/>
    <n v="128"/>
    <n v="91392"/>
    <n v="32844"/>
    <x v="0"/>
    <n v="70"/>
  </r>
  <r>
    <n v="49"/>
    <d v="2022-10-21T00:00:00"/>
    <d v="2022-12-02T00:00:00"/>
    <x v="1"/>
    <n v="435"/>
    <s v="Mtr"/>
    <n v="74"/>
    <n v="32190"/>
    <n v="435"/>
    <s v="Mtr"/>
    <n v="84"/>
    <n v="36540"/>
    <n v="4350"/>
    <x v="1"/>
    <n v="42"/>
  </r>
  <r>
    <n v="50"/>
    <d v="2022-10-31T00:00:00"/>
    <d v="2022-11-22T00:00:00"/>
    <x v="2"/>
    <n v="421"/>
    <s v="Pc"/>
    <n v="415"/>
    <n v="174715"/>
    <n v="421"/>
    <s v="Pc"/>
    <n v="552"/>
    <n v="232392"/>
    <n v="57677"/>
    <x v="1"/>
    <n v="22"/>
  </r>
  <r>
    <n v="51"/>
    <d v="2022-10-29T00:00:00"/>
    <d v="2022-11-25T00:00:00"/>
    <x v="0"/>
    <n v="98"/>
    <s v="Kg"/>
    <n v="53"/>
    <n v="5194"/>
    <n v="98"/>
    <s v="Kg"/>
    <n v="67"/>
    <n v="6566"/>
    <n v="1372"/>
    <x v="1"/>
    <n v="27"/>
  </r>
  <r>
    <n v="52"/>
    <d v="2022-11-23T00:00:00"/>
    <d v="2022-12-20T00:00:00"/>
    <x v="0"/>
    <n v="56"/>
    <s v="Kg"/>
    <n v="69"/>
    <n v="3864"/>
    <n v="56"/>
    <s v="Kg"/>
    <n v="82"/>
    <n v="4592"/>
    <n v="728"/>
    <x v="0"/>
    <n v="27"/>
  </r>
  <r>
    <n v="53"/>
    <d v="2022-10-09T00:00:00"/>
    <d v="2022-11-07T00:00:00"/>
    <x v="0"/>
    <n v="79"/>
    <s v="Kg"/>
    <n v="59"/>
    <n v="4661"/>
    <n v="79"/>
    <s v="Kg"/>
    <n v="63"/>
    <n v="4977"/>
    <n v="316"/>
    <x v="1"/>
    <n v="29"/>
  </r>
  <r>
    <n v="54"/>
    <d v="2022-10-11T00:00:00"/>
    <d v="2022-11-09T00:00:00"/>
    <x v="1"/>
    <n v="708"/>
    <s v="Mtr"/>
    <n v="120"/>
    <n v="84960"/>
    <n v="708"/>
    <s v="Mtr"/>
    <n v="170"/>
    <n v="120360"/>
    <n v="35400"/>
    <x v="1"/>
    <n v="29"/>
  </r>
  <r>
    <n v="55"/>
    <d v="2022-11-11T00:00:00"/>
    <d v="2023-02-05T00:00:00"/>
    <x v="1"/>
    <n v="386"/>
    <s v="Mtr"/>
    <n v="66"/>
    <n v="25476"/>
    <n v="386"/>
    <s v="Mtr"/>
    <n v="100"/>
    <n v="38600"/>
    <n v="13124"/>
    <x v="0"/>
    <n v="86"/>
  </r>
  <r>
    <n v="56"/>
    <d v="2022-10-30T00:00:00"/>
    <d v="2022-12-29T00:00:00"/>
    <x v="1"/>
    <n v="666"/>
    <s v="Mtr"/>
    <n v="109"/>
    <n v="72594"/>
    <n v="666"/>
    <s v="Mtr"/>
    <n v="156"/>
    <n v="103896"/>
    <n v="31302"/>
    <x v="1"/>
    <n v="60"/>
  </r>
  <r>
    <n v="57"/>
    <d v="2022-09-04T00:00:00"/>
    <d v="2022-09-30T00:00:00"/>
    <x v="0"/>
    <n v="77"/>
    <s v="Kg"/>
    <n v="75"/>
    <n v="5775"/>
    <n v="77"/>
    <s v="Kg"/>
    <n v="88"/>
    <n v="6776"/>
    <n v="1001"/>
    <x v="2"/>
    <n v="26"/>
  </r>
  <r>
    <n v="58"/>
    <d v="2022-10-02T00:00:00"/>
    <d v="2022-11-15T00:00:00"/>
    <x v="2"/>
    <n v="236"/>
    <s v="Pc"/>
    <n v="488"/>
    <n v="115168"/>
    <n v="236"/>
    <s v="Pc"/>
    <n v="624"/>
    <n v="147264"/>
    <n v="32096"/>
    <x v="1"/>
    <n v="44"/>
  </r>
  <r>
    <n v="59"/>
    <d v="2022-10-27T00:00:00"/>
    <d v="2022-12-18T00:00:00"/>
    <x v="2"/>
    <n v="352"/>
    <s v="Pc"/>
    <n v="459"/>
    <n v="161568"/>
    <n v="352"/>
    <s v="Pc"/>
    <n v="544"/>
    <n v="191488"/>
    <n v="29920"/>
    <x v="1"/>
    <n v="52"/>
  </r>
  <r>
    <n v="60"/>
    <d v="2022-11-09T00:00:00"/>
    <d v="2023-01-22T00:00:00"/>
    <x v="1"/>
    <n v="459"/>
    <s v="Mtr"/>
    <n v="62"/>
    <n v="28458"/>
    <n v="459"/>
    <s v="Mtr"/>
    <n v="87"/>
    <n v="39933"/>
    <n v="11475"/>
    <x v="0"/>
    <n v="74"/>
  </r>
  <r>
    <n v="61"/>
    <d v="2022-10-21T00:00:00"/>
    <d v="2022-12-08T00:00:00"/>
    <x v="1"/>
    <n v="372"/>
    <s v="Mtr"/>
    <n v="98"/>
    <n v="36456"/>
    <n v="372"/>
    <s v="Mtr"/>
    <n v="120"/>
    <n v="44640"/>
    <n v="8184"/>
    <x v="1"/>
    <n v="48"/>
  </r>
  <r>
    <n v="62"/>
    <d v="2022-11-16T00:00:00"/>
    <d v="2023-02-09T00:00:00"/>
    <x v="2"/>
    <n v="134"/>
    <s v="Pc"/>
    <n v="360"/>
    <n v="48240"/>
    <n v="134"/>
    <s v="Pc"/>
    <n v="453"/>
    <n v="60702"/>
    <n v="12462"/>
    <x v="0"/>
    <n v="85"/>
  </r>
  <r>
    <n v="63"/>
    <d v="2022-10-23T00:00:00"/>
    <d v="2023-01-10T00:00:00"/>
    <x v="0"/>
    <n v="51"/>
    <s v="Kg"/>
    <n v="30"/>
    <n v="1530"/>
    <n v="51"/>
    <s v="Kg"/>
    <n v="39"/>
    <n v="1989"/>
    <n v="459"/>
    <x v="1"/>
    <n v="79"/>
  </r>
  <r>
    <n v="64"/>
    <d v="2022-11-09T00:00:00"/>
    <d v="2022-11-29T00:00:00"/>
    <x v="2"/>
    <n v="324"/>
    <s v="Pc"/>
    <n v="355"/>
    <n v="115020"/>
    <n v="324"/>
    <s v="Pc"/>
    <n v="412"/>
    <n v="133488"/>
    <n v="18468"/>
    <x v="0"/>
    <n v="20"/>
  </r>
  <r>
    <n v="65"/>
    <d v="2022-10-05T00:00:00"/>
    <d v="2022-10-30T00:00:00"/>
    <x v="2"/>
    <n v="286"/>
    <s v="Pc"/>
    <n v="486"/>
    <n v="138996"/>
    <n v="286"/>
    <s v="Pc"/>
    <n v="612"/>
    <n v="175032"/>
    <n v="36036"/>
    <x v="1"/>
    <n v="25"/>
  </r>
  <r>
    <n v="66"/>
    <d v="2022-10-26T00:00:00"/>
    <d v="2023-01-06T00:00:00"/>
    <x v="1"/>
    <n v="186"/>
    <s v="Mtr"/>
    <n v="90"/>
    <n v="16740"/>
    <n v="186"/>
    <s v="Mtr"/>
    <n v="123"/>
    <n v="22878"/>
    <n v="6138"/>
    <x v="1"/>
    <n v="72"/>
  </r>
  <r>
    <n v="67"/>
    <d v="2022-09-19T00:00:00"/>
    <d v="2022-10-19T00:00:00"/>
    <x v="2"/>
    <n v="172"/>
    <s v="Pc"/>
    <n v="391"/>
    <n v="67252"/>
    <n v="172"/>
    <s v="Pc"/>
    <n v="473"/>
    <n v="81356"/>
    <n v="14104"/>
    <x v="2"/>
    <n v="30"/>
  </r>
  <r>
    <n v="68"/>
    <d v="2022-11-19T00:00:00"/>
    <d v="2023-02-13T00:00:00"/>
    <x v="2"/>
    <n v="212"/>
    <s v="Pc"/>
    <n v="341"/>
    <n v="72292"/>
    <n v="212"/>
    <s v="Pc"/>
    <n v="483"/>
    <n v="102396"/>
    <n v="30104"/>
    <x v="0"/>
    <n v="86"/>
  </r>
  <r>
    <n v="69"/>
    <d v="2022-11-23T00:00:00"/>
    <d v="2023-02-08T00:00:00"/>
    <x v="2"/>
    <n v="236"/>
    <s v="Pc"/>
    <n v="447"/>
    <n v="105492"/>
    <n v="236"/>
    <s v="Pc"/>
    <n v="579"/>
    <n v="136644"/>
    <n v="31152"/>
    <x v="0"/>
    <n v="77"/>
  </r>
  <r>
    <n v="70"/>
    <d v="2022-11-17T00:00:00"/>
    <d v="2022-12-28T00:00:00"/>
    <x v="1"/>
    <n v="789"/>
    <s v="Mtr"/>
    <n v="92"/>
    <n v="72588"/>
    <n v="789"/>
    <s v="Mtr"/>
    <n v="126"/>
    <n v="99414"/>
    <n v="26826"/>
    <x v="0"/>
    <n v="41"/>
  </r>
  <r>
    <n v="71"/>
    <d v="2022-10-18T00:00:00"/>
    <d v="2022-12-12T00:00:00"/>
    <x v="1"/>
    <n v="380"/>
    <s v="Mtr"/>
    <n v="115"/>
    <n v="43700"/>
    <n v="380"/>
    <s v="Mtr"/>
    <n v="148"/>
    <n v="56240"/>
    <n v="12540"/>
    <x v="1"/>
    <n v="55"/>
  </r>
  <r>
    <n v="72"/>
    <d v="2022-10-02T00:00:00"/>
    <d v="2022-11-04T00:00:00"/>
    <x v="1"/>
    <n v="681"/>
    <s v="Mtr"/>
    <n v="120"/>
    <n v="81720"/>
    <n v="681"/>
    <s v="Mtr"/>
    <n v="154"/>
    <n v="104874"/>
    <n v="23154"/>
    <x v="1"/>
    <n v="33"/>
  </r>
  <r>
    <n v="73"/>
    <d v="2022-09-12T00:00:00"/>
    <d v="2022-11-01T00:00:00"/>
    <x v="1"/>
    <n v="526"/>
    <s v="Mtr"/>
    <n v="102"/>
    <n v="53652"/>
    <n v="526"/>
    <s v="Mtr"/>
    <n v="146"/>
    <n v="76796"/>
    <n v="23144"/>
    <x v="2"/>
    <n v="50"/>
  </r>
  <r>
    <n v="74"/>
    <d v="2022-11-14T00:00:00"/>
    <d v="2023-02-01T00:00:00"/>
    <x v="0"/>
    <n v="47"/>
    <s v="Kg"/>
    <n v="48"/>
    <n v="2256"/>
    <n v="47"/>
    <s v="Kg"/>
    <n v="62"/>
    <n v="2914"/>
    <n v="658"/>
    <x v="0"/>
    <n v="79"/>
  </r>
  <r>
    <n v="75"/>
    <d v="2022-11-04T00:00:00"/>
    <d v="2023-01-27T00:00:00"/>
    <x v="1"/>
    <n v="722"/>
    <s v="Mtr"/>
    <n v="75"/>
    <n v="54150"/>
    <n v="722"/>
    <s v="Mtr"/>
    <n v="105"/>
    <n v="75810"/>
    <n v="21660"/>
    <x v="0"/>
    <n v="84"/>
  </r>
  <r>
    <n v="76"/>
    <d v="2022-11-19T00:00:00"/>
    <d v="2023-02-09T00:00:00"/>
    <x v="1"/>
    <n v="488"/>
    <s v="Mtr"/>
    <n v="70"/>
    <n v="34160"/>
    <n v="488"/>
    <s v="Mtr"/>
    <n v="110"/>
    <n v="53680"/>
    <n v="19520"/>
    <x v="0"/>
    <n v="82"/>
  </r>
  <r>
    <n v="77"/>
    <d v="2022-09-02T00:00:00"/>
    <d v="2022-11-19T00:00:00"/>
    <x v="2"/>
    <n v="84"/>
    <s v="Pc"/>
    <n v="503"/>
    <n v="42252"/>
    <n v="84"/>
    <s v="Pc"/>
    <n v="627"/>
    <n v="52668"/>
    <n v="10416"/>
    <x v="2"/>
    <n v="78"/>
  </r>
  <r>
    <n v="78"/>
    <d v="2022-09-04T00:00:00"/>
    <d v="2022-11-28T00:00:00"/>
    <x v="1"/>
    <n v="571"/>
    <s v="Mtr"/>
    <n v="100"/>
    <n v="57100"/>
    <n v="571"/>
    <s v="Mtr"/>
    <n v="148"/>
    <n v="84508"/>
    <n v="27408"/>
    <x v="2"/>
    <n v="85"/>
  </r>
  <r>
    <n v="79"/>
    <d v="2022-10-10T00:00:00"/>
    <d v="2022-11-09T00:00:00"/>
    <x v="2"/>
    <n v="288"/>
    <s v="Pc"/>
    <n v="340"/>
    <n v="97920"/>
    <n v="288"/>
    <s v="Pc"/>
    <n v="445"/>
    <n v="128160"/>
    <n v="30240"/>
    <x v="1"/>
    <n v="30"/>
  </r>
  <r>
    <n v="80"/>
    <d v="2022-10-06T00:00:00"/>
    <d v="2022-11-12T00:00:00"/>
    <x v="2"/>
    <n v="162"/>
    <s v="Pc"/>
    <n v="340"/>
    <n v="55080"/>
    <n v="162"/>
    <s v="Pc"/>
    <n v="483"/>
    <n v="78246"/>
    <n v="23166"/>
    <x v="1"/>
    <n v="37"/>
  </r>
  <r>
    <n v="81"/>
    <d v="2022-09-03T00:00:00"/>
    <d v="2022-11-01T00:00:00"/>
    <x v="2"/>
    <n v="318"/>
    <s v="Pc"/>
    <n v="342"/>
    <n v="108756"/>
    <n v="318"/>
    <s v="Pc"/>
    <n v="433"/>
    <n v="137694"/>
    <n v="28938"/>
    <x v="2"/>
    <n v="59"/>
  </r>
  <r>
    <n v="82"/>
    <d v="2022-11-12T00:00:00"/>
    <d v="2022-12-10T00:00:00"/>
    <x v="0"/>
    <n v="41"/>
    <s v="Kg"/>
    <n v="42"/>
    <n v="1722"/>
    <n v="41"/>
    <s v="Kg"/>
    <n v="50"/>
    <n v="2050"/>
    <n v="328"/>
    <x v="0"/>
    <n v="28"/>
  </r>
  <r>
    <n v="83"/>
    <d v="2022-10-10T00:00:00"/>
    <d v="2022-11-30T00:00:00"/>
    <x v="0"/>
    <n v="65"/>
    <s v="Kg"/>
    <n v="41"/>
    <n v="2665"/>
    <n v="65"/>
    <s v="Kg"/>
    <n v="53"/>
    <n v="3445"/>
    <n v="780"/>
    <x v="1"/>
    <n v="51"/>
  </r>
  <r>
    <n v="84"/>
    <d v="2022-09-14T00:00:00"/>
    <d v="2022-11-14T00:00:00"/>
    <x v="2"/>
    <n v="459"/>
    <s v="Pc"/>
    <n v="422"/>
    <n v="193698"/>
    <n v="459"/>
    <s v="Pc"/>
    <n v="543"/>
    <n v="249237"/>
    <n v="55539"/>
    <x v="2"/>
    <n v="61"/>
  </r>
  <r>
    <n v="85"/>
    <d v="2022-10-13T00:00:00"/>
    <d v="2022-11-27T00:00:00"/>
    <x v="2"/>
    <n v="269"/>
    <s v="Pc"/>
    <n v="465"/>
    <n v="125085"/>
    <n v="269"/>
    <s v="Pc"/>
    <n v="551"/>
    <n v="148219"/>
    <n v="23134"/>
    <x v="1"/>
    <n v="45"/>
  </r>
  <r>
    <n v="86"/>
    <d v="2022-11-07T00:00:00"/>
    <d v="2023-01-10T00:00:00"/>
    <x v="1"/>
    <n v="110"/>
    <s v="Mtr"/>
    <n v="82"/>
    <n v="9020"/>
    <n v="110"/>
    <s v="Mtr"/>
    <n v="118"/>
    <n v="12980"/>
    <n v="3960"/>
    <x v="0"/>
    <n v="64"/>
  </r>
  <r>
    <n v="87"/>
    <d v="2022-09-03T00:00:00"/>
    <d v="2022-10-27T00:00:00"/>
    <x v="0"/>
    <n v="58"/>
    <s v="Kg"/>
    <n v="41"/>
    <n v="2378"/>
    <n v="58"/>
    <s v="Kg"/>
    <n v="50"/>
    <n v="2900"/>
    <n v="522"/>
    <x v="2"/>
    <n v="54"/>
  </r>
  <r>
    <n v="88"/>
    <d v="2022-10-13T00:00:00"/>
    <d v="2022-12-11T00:00:00"/>
    <x v="0"/>
    <n v="98"/>
    <s v="Kg"/>
    <n v="71"/>
    <n v="6958"/>
    <n v="98"/>
    <s v="Kg"/>
    <n v="83"/>
    <n v="8134"/>
    <n v="1176"/>
    <x v="1"/>
    <n v="59"/>
  </r>
  <r>
    <n v="89"/>
    <d v="2022-10-04T00:00:00"/>
    <d v="2022-12-18T00:00:00"/>
    <x v="0"/>
    <n v="42"/>
    <s v="Kg"/>
    <n v="35"/>
    <n v="1470"/>
    <n v="42"/>
    <s v="Kg"/>
    <n v="44"/>
    <n v="1848"/>
    <n v="378"/>
    <x v="1"/>
    <n v="75"/>
  </r>
  <r>
    <n v="90"/>
    <d v="2022-10-17T00:00:00"/>
    <d v="2022-12-19T00:00:00"/>
    <x v="0"/>
    <n v="51"/>
    <s v="Kg"/>
    <n v="76"/>
    <n v="3876"/>
    <n v="51"/>
    <s v="Kg"/>
    <n v="85"/>
    <n v="4335"/>
    <n v="459"/>
    <x v="1"/>
    <n v="63"/>
  </r>
  <r>
    <n v="91"/>
    <d v="2022-10-24T00:00:00"/>
    <d v="2022-12-04T00:00:00"/>
    <x v="0"/>
    <n v="88"/>
    <s v="Kg"/>
    <n v="50"/>
    <n v="4400"/>
    <n v="88"/>
    <s v="Kg"/>
    <n v="53"/>
    <n v="4664"/>
    <n v="264"/>
    <x v="1"/>
    <n v="41"/>
  </r>
  <r>
    <n v="92"/>
    <d v="2022-10-10T00:00:00"/>
    <d v="2023-01-02T00:00:00"/>
    <x v="2"/>
    <n v="150"/>
    <s v="Pc"/>
    <n v="483"/>
    <n v="72450"/>
    <n v="150"/>
    <s v="Pc"/>
    <n v="608"/>
    <n v="91200"/>
    <n v="18750"/>
    <x v="1"/>
    <n v="84"/>
  </r>
  <r>
    <n v="93"/>
    <d v="2022-11-24T00:00:00"/>
    <d v="2023-02-20T00:00:00"/>
    <x v="0"/>
    <n v="58"/>
    <s v="Kg"/>
    <n v="62"/>
    <n v="3596"/>
    <n v="58"/>
    <s v="Kg"/>
    <n v="75"/>
    <n v="4350"/>
    <n v="754"/>
    <x v="0"/>
    <n v="88"/>
  </r>
  <r>
    <n v="94"/>
    <d v="2022-10-12T00:00:00"/>
    <d v="2022-12-22T00:00:00"/>
    <x v="2"/>
    <n v="472"/>
    <s v="Pc"/>
    <n v="352"/>
    <n v="166144"/>
    <n v="472"/>
    <s v="Pc"/>
    <n v="422"/>
    <n v="199184"/>
    <n v="33040"/>
    <x v="1"/>
    <n v="71"/>
  </r>
  <r>
    <n v="95"/>
    <d v="2022-10-19T00:00:00"/>
    <d v="2023-01-03T00:00:00"/>
    <x v="2"/>
    <n v="463"/>
    <s v="Pc"/>
    <n v="370"/>
    <n v="171310"/>
    <n v="463"/>
    <s v="Pc"/>
    <n v="433"/>
    <n v="200479"/>
    <n v="29169"/>
    <x v="1"/>
    <n v="76"/>
  </r>
  <r>
    <n v="96"/>
    <d v="2022-09-14T00:00:00"/>
    <d v="2022-11-27T00:00:00"/>
    <x v="1"/>
    <n v="306"/>
    <s v="Mtr"/>
    <n v="75"/>
    <n v="22950"/>
    <n v="306"/>
    <s v="Mtr"/>
    <n v="110"/>
    <n v="33660"/>
    <n v="10710"/>
    <x v="2"/>
    <n v="74"/>
  </r>
  <r>
    <n v="97"/>
    <d v="2022-09-25T00:00:00"/>
    <d v="2022-12-17T00:00:00"/>
    <x v="0"/>
    <n v="43"/>
    <s v="Kg"/>
    <n v="42"/>
    <n v="1806"/>
    <n v="43"/>
    <s v="Kg"/>
    <n v="46"/>
    <n v="1978"/>
    <n v="172"/>
    <x v="2"/>
    <n v="83"/>
  </r>
  <r>
    <n v="98"/>
    <d v="2022-11-11T00:00:00"/>
    <d v="2023-02-05T00:00:00"/>
    <x v="1"/>
    <n v="245"/>
    <s v="Mtr"/>
    <n v="103"/>
    <n v="25235"/>
    <n v="245"/>
    <s v="Mtr"/>
    <n v="126"/>
    <n v="30870"/>
    <n v="5635"/>
    <x v="0"/>
    <n v="86"/>
  </r>
  <r>
    <n v="99"/>
    <d v="2022-11-19T00:00:00"/>
    <d v="2023-01-15T00:00:00"/>
    <x v="1"/>
    <n v="543"/>
    <s v="Mtr"/>
    <n v="85"/>
    <n v="46155"/>
    <n v="543"/>
    <s v="Mtr"/>
    <n v="117"/>
    <n v="63531"/>
    <n v="17376"/>
    <x v="0"/>
    <n v="57"/>
  </r>
  <r>
    <n v="100"/>
    <d v="2022-10-26T00:00:00"/>
    <d v="2023-01-10T00:00:00"/>
    <x v="0"/>
    <n v="99"/>
    <s v="Kg"/>
    <n v="40"/>
    <n v="3960"/>
    <n v="99"/>
    <s v="Kg"/>
    <n v="48"/>
    <n v="4752"/>
    <n v="792"/>
    <x v="1"/>
    <n v="76"/>
  </r>
  <r>
    <n v="101"/>
    <d v="2022-11-10T00:00:00"/>
    <d v="2023-02-07T00:00:00"/>
    <x v="2"/>
    <n v="120"/>
    <s v="Pc"/>
    <n v="289"/>
    <n v="34680"/>
    <n v="120"/>
    <s v="Pc"/>
    <n v="371"/>
    <n v="44520"/>
    <n v="9840"/>
    <x v="0"/>
    <n v="89"/>
  </r>
  <r>
    <n v="102"/>
    <d v="2022-11-15T00:00:00"/>
    <d v="2022-12-15T00:00:00"/>
    <x v="0"/>
    <n v="79"/>
    <s v="Kg"/>
    <n v="68"/>
    <n v="5372"/>
    <n v="79"/>
    <s v="Kg"/>
    <n v="72"/>
    <n v="5688"/>
    <n v="316"/>
    <x v="0"/>
    <n v="30"/>
  </r>
  <r>
    <n v="103"/>
    <d v="2022-11-12T00:00:00"/>
    <d v="2023-01-21T00:00:00"/>
    <x v="1"/>
    <n v="255"/>
    <s v="Mtr"/>
    <n v="61"/>
    <n v="15555"/>
    <n v="255"/>
    <s v="Mtr"/>
    <n v="111"/>
    <n v="28305"/>
    <n v="12750"/>
    <x v="0"/>
    <n v="70"/>
  </r>
  <r>
    <n v="104"/>
    <d v="2022-09-15T00:00:00"/>
    <d v="2022-11-06T00:00:00"/>
    <x v="1"/>
    <n v="545"/>
    <s v="Mtr"/>
    <n v="113"/>
    <n v="61585"/>
    <n v="545"/>
    <s v="Mtr"/>
    <n v="124"/>
    <n v="67580"/>
    <n v="5995"/>
    <x v="2"/>
    <n v="52"/>
  </r>
  <r>
    <n v="105"/>
    <d v="2022-10-28T00:00:00"/>
    <d v="2022-11-17T00:00:00"/>
    <x v="0"/>
    <n v="77"/>
    <s v="Kg"/>
    <n v="78"/>
    <n v="6006"/>
    <n v="77"/>
    <s v="Kg"/>
    <n v="85"/>
    <n v="6545"/>
    <n v="539"/>
    <x v="1"/>
    <n v="20"/>
  </r>
  <r>
    <n v="106"/>
    <d v="2022-09-23T00:00:00"/>
    <d v="2022-12-21T00:00:00"/>
    <x v="0"/>
    <n v="72"/>
    <s v="Kg"/>
    <n v="39"/>
    <n v="2808"/>
    <n v="72"/>
    <s v="Kg"/>
    <n v="48"/>
    <n v="3456"/>
    <n v="648"/>
    <x v="2"/>
    <n v="89"/>
  </r>
  <r>
    <n v="107"/>
    <d v="2022-09-18T00:00:00"/>
    <d v="2022-11-23T00:00:00"/>
    <x v="1"/>
    <n v="554"/>
    <s v="Mtr"/>
    <n v="89"/>
    <n v="49306"/>
    <n v="554"/>
    <s v="Mtr"/>
    <n v="130"/>
    <n v="72020"/>
    <n v="22714"/>
    <x v="2"/>
    <n v="66"/>
  </r>
  <r>
    <n v="108"/>
    <d v="2022-09-18T00:00:00"/>
    <d v="2022-11-07T00:00:00"/>
    <x v="0"/>
    <n v="93"/>
    <s v="Kg"/>
    <n v="68"/>
    <n v="6324"/>
    <n v="93"/>
    <s v="Kg"/>
    <n v="79"/>
    <n v="7347"/>
    <n v="1023"/>
    <x v="2"/>
    <n v="50"/>
  </r>
  <r>
    <n v="109"/>
    <d v="2022-09-20T00:00:00"/>
    <d v="2022-11-30T00:00:00"/>
    <x v="1"/>
    <n v="432"/>
    <s v="Mtr"/>
    <n v="102"/>
    <n v="44064"/>
    <n v="432"/>
    <s v="Mtr"/>
    <n v="146"/>
    <n v="63072"/>
    <n v="19008"/>
    <x v="2"/>
    <n v="71"/>
  </r>
  <r>
    <n v="110"/>
    <d v="2022-09-30T00:00:00"/>
    <d v="2022-12-20T00:00:00"/>
    <x v="0"/>
    <n v="62"/>
    <s v="Kg"/>
    <n v="54"/>
    <n v="3348"/>
    <n v="62"/>
    <s v="Kg"/>
    <n v="57"/>
    <n v="3534"/>
    <n v="186"/>
    <x v="2"/>
    <n v="81"/>
  </r>
  <r>
    <n v="111"/>
    <d v="2022-09-22T00:00:00"/>
    <d v="2022-10-28T00:00:00"/>
    <x v="1"/>
    <n v="763"/>
    <s v="Mtr"/>
    <n v="108"/>
    <n v="82404"/>
    <n v="763"/>
    <s v="Mtr"/>
    <n v="138"/>
    <n v="105294"/>
    <n v="22890"/>
    <x v="2"/>
    <n v="36"/>
  </r>
  <r>
    <n v="112"/>
    <d v="2022-10-31T00:00:00"/>
    <d v="2023-01-07T00:00:00"/>
    <x v="0"/>
    <n v="99"/>
    <s v="Kg"/>
    <n v="56"/>
    <n v="5544"/>
    <n v="99"/>
    <s v="Kg"/>
    <n v="66"/>
    <n v="6534"/>
    <n v="990"/>
    <x v="1"/>
    <n v="68"/>
  </r>
  <r>
    <n v="113"/>
    <d v="2022-11-12T00:00:00"/>
    <d v="2023-01-28T00:00:00"/>
    <x v="2"/>
    <n v="167"/>
    <s v="Pc"/>
    <n v="396"/>
    <n v="66132"/>
    <n v="167"/>
    <s v="Pc"/>
    <n v="466"/>
    <n v="77822"/>
    <n v="11690"/>
    <x v="0"/>
    <n v="77"/>
  </r>
  <r>
    <n v="114"/>
    <d v="2022-11-05T00:00:00"/>
    <d v="2023-01-09T00:00:00"/>
    <x v="0"/>
    <n v="91"/>
    <s v="Kg"/>
    <n v="48"/>
    <n v="4368"/>
    <n v="91"/>
    <s v="Kg"/>
    <n v="60"/>
    <n v="5460"/>
    <n v="1092"/>
    <x v="0"/>
    <n v="65"/>
  </r>
  <r>
    <n v="115"/>
    <d v="2022-09-03T00:00:00"/>
    <d v="2022-11-12T00:00:00"/>
    <x v="2"/>
    <n v="208"/>
    <s v="Pc"/>
    <n v="519"/>
    <n v="107952"/>
    <n v="208"/>
    <s v="Pc"/>
    <n v="610"/>
    <n v="126880"/>
    <n v="18928"/>
    <x v="2"/>
    <n v="70"/>
  </r>
  <r>
    <n v="116"/>
    <d v="2022-10-30T00:00:00"/>
    <d v="2022-12-02T00:00:00"/>
    <x v="2"/>
    <n v="313"/>
    <s v="Pc"/>
    <n v="290"/>
    <n v="90770"/>
    <n v="313"/>
    <s v="Pc"/>
    <n v="387"/>
    <n v="121131"/>
    <n v="30361"/>
    <x v="1"/>
    <n v="33"/>
  </r>
  <r>
    <n v="117"/>
    <d v="2022-11-11T00:00:00"/>
    <d v="2023-01-04T00:00:00"/>
    <x v="0"/>
    <n v="48"/>
    <s v="Kg"/>
    <n v="50"/>
    <n v="2400"/>
    <n v="48"/>
    <s v="Kg"/>
    <n v="61"/>
    <n v="2928"/>
    <n v="528"/>
    <x v="0"/>
    <n v="54"/>
  </r>
  <r>
    <n v="118"/>
    <d v="2022-11-08T00:00:00"/>
    <d v="2023-01-16T00:00:00"/>
    <x v="0"/>
    <n v="37"/>
    <s v="Kg"/>
    <n v="40"/>
    <n v="1480"/>
    <n v="37"/>
    <s v="Kg"/>
    <n v="44"/>
    <n v="1628"/>
    <n v="148"/>
    <x v="0"/>
    <n v="69"/>
  </r>
  <r>
    <n v="119"/>
    <d v="2022-09-09T00:00:00"/>
    <d v="2022-10-19T00:00:00"/>
    <x v="2"/>
    <n v="51"/>
    <s v="Pc"/>
    <n v="325"/>
    <n v="16575"/>
    <n v="51"/>
    <s v="Pc"/>
    <n v="457"/>
    <n v="23307"/>
    <n v="6732"/>
    <x v="2"/>
    <n v="40"/>
  </r>
  <r>
    <n v="120"/>
    <d v="2022-11-14T00:00:00"/>
    <d v="2022-12-09T00:00:00"/>
    <x v="1"/>
    <n v="116"/>
    <s v="Mtr"/>
    <n v="75"/>
    <n v="8700"/>
    <n v="116"/>
    <s v="Mtr"/>
    <n v="89"/>
    <n v="10324"/>
    <n v="1624"/>
    <x v="0"/>
    <n v="25"/>
  </r>
  <r>
    <n v="121"/>
    <d v="2022-11-30T00:00:00"/>
    <d v="2022-12-30T00:00:00"/>
    <x v="2"/>
    <n v="377"/>
    <s v="Pc"/>
    <n v="370"/>
    <n v="139490"/>
    <n v="377"/>
    <s v="Pc"/>
    <n v="471"/>
    <n v="177567"/>
    <n v="38077"/>
    <x v="0"/>
    <n v="30"/>
  </r>
  <r>
    <n v="122"/>
    <d v="2022-11-08T00:00:00"/>
    <d v="2022-12-24T00:00:00"/>
    <x v="0"/>
    <n v="56"/>
    <s v="Kg"/>
    <n v="75"/>
    <n v="4200"/>
    <n v="56"/>
    <s v="Kg"/>
    <n v="85"/>
    <n v="4760"/>
    <n v="560"/>
    <x v="0"/>
    <n v="46"/>
  </r>
  <r>
    <n v="123"/>
    <d v="2022-11-27T00:00:00"/>
    <d v="2023-02-03T00:00:00"/>
    <x v="1"/>
    <n v="623"/>
    <s v="Mtr"/>
    <n v="117"/>
    <n v="72891"/>
    <n v="623"/>
    <s v="Mtr"/>
    <n v="145"/>
    <n v="90335"/>
    <n v="17444"/>
    <x v="0"/>
    <n v="68"/>
  </r>
  <r>
    <n v="124"/>
    <d v="2022-11-18T00:00:00"/>
    <d v="2023-02-06T00:00:00"/>
    <x v="1"/>
    <n v="671"/>
    <s v="Mtr"/>
    <n v="61"/>
    <n v="40931"/>
    <n v="671"/>
    <s v="Mtr"/>
    <n v="76"/>
    <n v="50996"/>
    <n v="10065"/>
    <x v="0"/>
    <n v="80"/>
  </r>
  <r>
    <n v="125"/>
    <d v="2022-10-15T00:00:00"/>
    <d v="2023-01-13T00:00:00"/>
    <x v="1"/>
    <n v="259"/>
    <s v="Mtr"/>
    <n v="119"/>
    <n v="30821"/>
    <n v="259"/>
    <s v="Mtr"/>
    <n v="150"/>
    <n v="38850"/>
    <n v="8029"/>
    <x v="1"/>
    <n v="90"/>
  </r>
  <r>
    <n v="126"/>
    <d v="2022-11-24T00:00:00"/>
    <d v="2023-02-07T00:00:00"/>
    <x v="2"/>
    <n v="477"/>
    <s v="Pc"/>
    <n v="309"/>
    <n v="147393"/>
    <n v="477"/>
    <s v="Pc"/>
    <n v="383"/>
    <n v="182691"/>
    <n v="35298"/>
    <x v="0"/>
    <n v="75"/>
  </r>
  <r>
    <n v="127"/>
    <d v="2022-09-07T00:00:00"/>
    <d v="2022-10-25T00:00:00"/>
    <x v="2"/>
    <n v="110"/>
    <s v="Pc"/>
    <n v="390"/>
    <n v="42900"/>
    <n v="110"/>
    <s v="Pc"/>
    <n v="499"/>
    <n v="54890"/>
    <n v="11990"/>
    <x v="2"/>
    <n v="48"/>
  </r>
  <r>
    <n v="128"/>
    <d v="2022-10-10T00:00:00"/>
    <d v="2023-01-01T00:00:00"/>
    <x v="0"/>
    <n v="89"/>
    <s v="Kg"/>
    <n v="67"/>
    <n v="5963"/>
    <n v="89"/>
    <s v="Kg"/>
    <n v="78"/>
    <n v="6942"/>
    <n v="979"/>
    <x v="1"/>
    <n v="83"/>
  </r>
  <r>
    <n v="129"/>
    <d v="2022-11-12T00:00:00"/>
    <d v="2022-12-22T00:00:00"/>
    <x v="0"/>
    <n v="55"/>
    <s v="Kg"/>
    <n v="57"/>
    <n v="3135"/>
    <n v="55"/>
    <s v="Kg"/>
    <n v="66"/>
    <n v="3630"/>
    <n v="495"/>
    <x v="0"/>
    <n v="40"/>
  </r>
  <r>
    <n v="130"/>
    <d v="2022-11-20T00:00:00"/>
    <d v="2022-12-15T00:00:00"/>
    <x v="2"/>
    <n v="473"/>
    <s v="Pc"/>
    <n v="280"/>
    <n v="132440"/>
    <n v="473"/>
    <s v="Pc"/>
    <n v="352"/>
    <n v="166496"/>
    <n v="34056"/>
    <x v="0"/>
    <n v="25"/>
  </r>
  <r>
    <n v="131"/>
    <d v="2022-10-07T00:00:00"/>
    <d v="2022-12-15T00:00:00"/>
    <x v="2"/>
    <n v="433"/>
    <s v="Pc"/>
    <n v="457"/>
    <n v="197881"/>
    <n v="433"/>
    <s v="Pc"/>
    <n v="529"/>
    <n v="229057"/>
    <n v="31176"/>
    <x v="1"/>
    <n v="69"/>
  </r>
  <r>
    <n v="132"/>
    <d v="2022-09-17T00:00:00"/>
    <d v="2022-10-22T00:00:00"/>
    <x v="2"/>
    <n v="241"/>
    <s v="Pc"/>
    <n v="490"/>
    <n v="118090"/>
    <n v="241"/>
    <s v="Pc"/>
    <n v="602"/>
    <n v="145082"/>
    <n v="26992"/>
    <x v="2"/>
    <n v="35"/>
  </r>
  <r>
    <n v="133"/>
    <d v="2022-10-10T00:00:00"/>
    <d v="2022-12-24T00:00:00"/>
    <x v="0"/>
    <n v="36"/>
    <s v="Kg"/>
    <n v="32"/>
    <n v="1152"/>
    <n v="36"/>
    <s v="Kg"/>
    <n v="39"/>
    <n v="1404"/>
    <n v="252"/>
    <x v="1"/>
    <n v="75"/>
  </r>
  <r>
    <n v="134"/>
    <d v="2022-11-15T00:00:00"/>
    <d v="2023-01-14T00:00:00"/>
    <x v="0"/>
    <n v="43"/>
    <s v="Kg"/>
    <n v="46"/>
    <n v="1978"/>
    <n v="43"/>
    <s v="Kg"/>
    <n v="57"/>
    <n v="2451"/>
    <n v="473"/>
    <x v="0"/>
    <n v="60"/>
  </r>
  <r>
    <n v="135"/>
    <d v="2022-11-30T00:00:00"/>
    <d v="2023-01-10T00:00:00"/>
    <x v="0"/>
    <n v="36"/>
    <s v="Kg"/>
    <n v="51"/>
    <n v="1836"/>
    <n v="36"/>
    <s v="Kg"/>
    <n v="56"/>
    <n v="2016"/>
    <n v="180"/>
    <x v="0"/>
    <n v="41"/>
  </r>
  <r>
    <n v="136"/>
    <d v="2022-11-20T00:00:00"/>
    <d v="2023-01-10T00:00:00"/>
    <x v="1"/>
    <n v="543"/>
    <s v="Mtr"/>
    <n v="97"/>
    <n v="52671"/>
    <n v="543"/>
    <s v="Mtr"/>
    <n v="116"/>
    <n v="62988"/>
    <n v="10317"/>
    <x v="0"/>
    <n v="51"/>
  </r>
  <r>
    <n v="137"/>
    <d v="2022-09-23T00:00:00"/>
    <d v="2022-12-16T00:00:00"/>
    <x v="1"/>
    <n v="322"/>
    <s v="Mtr"/>
    <n v="90"/>
    <n v="28980"/>
    <n v="322"/>
    <s v="Mtr"/>
    <n v="102"/>
    <n v="32844"/>
    <n v="3864"/>
    <x v="2"/>
    <n v="84"/>
  </r>
  <r>
    <n v="138"/>
    <d v="2022-09-15T00:00:00"/>
    <d v="2022-12-06T00:00:00"/>
    <x v="1"/>
    <n v="376"/>
    <s v="Mtr"/>
    <n v="88"/>
    <n v="33088"/>
    <n v="376"/>
    <s v="Mtr"/>
    <n v="98"/>
    <n v="36848"/>
    <n v="3760"/>
    <x v="2"/>
    <n v="82"/>
  </r>
  <r>
    <n v="139"/>
    <d v="2022-11-27T00:00:00"/>
    <d v="2023-01-16T00:00:00"/>
    <x v="2"/>
    <n v="126"/>
    <s v="Pc"/>
    <n v="396"/>
    <n v="49896"/>
    <n v="126"/>
    <s v="Pc"/>
    <n v="475"/>
    <n v="59850"/>
    <n v="9954"/>
    <x v="0"/>
    <n v="50"/>
  </r>
  <r>
    <n v="140"/>
    <d v="2022-10-12T00:00:00"/>
    <d v="2022-12-19T00:00:00"/>
    <x v="0"/>
    <n v="38"/>
    <s v="Kg"/>
    <n v="66"/>
    <n v="2508"/>
    <n v="38"/>
    <s v="Kg"/>
    <n v="81"/>
    <n v="3078"/>
    <n v="570"/>
    <x v="1"/>
    <n v="68"/>
  </r>
  <r>
    <n v="141"/>
    <d v="2022-10-09T00:00:00"/>
    <d v="2022-10-30T00:00:00"/>
    <x v="0"/>
    <n v="46"/>
    <s v="Kg"/>
    <n v="74"/>
    <n v="3404"/>
    <n v="46"/>
    <s v="Kg"/>
    <n v="84"/>
    <n v="3864"/>
    <n v="460"/>
    <x v="1"/>
    <n v="21"/>
  </r>
  <r>
    <n v="142"/>
    <d v="2022-09-11T00:00:00"/>
    <d v="2022-10-20T00:00:00"/>
    <x v="0"/>
    <n v="68"/>
    <s v="Kg"/>
    <n v="51"/>
    <n v="3468"/>
    <n v="68"/>
    <s v="Kg"/>
    <n v="66"/>
    <n v="4488"/>
    <n v="1020"/>
    <x v="2"/>
    <n v="39"/>
  </r>
  <r>
    <n v="143"/>
    <d v="2022-09-10T00:00:00"/>
    <d v="2022-11-04T00:00:00"/>
    <x v="0"/>
    <n v="44"/>
    <s v="Kg"/>
    <n v="47"/>
    <n v="2068"/>
    <n v="44"/>
    <s v="Kg"/>
    <n v="60"/>
    <n v="2640"/>
    <n v="572"/>
    <x v="2"/>
    <n v="55"/>
  </r>
  <r>
    <n v="144"/>
    <d v="2022-11-01T00:00:00"/>
    <d v="2023-01-05T00:00:00"/>
    <x v="0"/>
    <n v="99"/>
    <s v="Kg"/>
    <n v="80"/>
    <n v="7920"/>
    <n v="99"/>
    <s v="Kg"/>
    <n v="84"/>
    <n v="8316"/>
    <n v="396"/>
    <x v="0"/>
    <n v="65"/>
  </r>
  <r>
    <n v="145"/>
    <d v="2022-11-29T00:00:00"/>
    <d v="2023-01-17T00:00:00"/>
    <x v="0"/>
    <n v="28"/>
    <s v="Kg"/>
    <n v="39"/>
    <n v="1092"/>
    <n v="28"/>
    <s v="Kg"/>
    <n v="44"/>
    <n v="1232"/>
    <n v="140"/>
    <x v="0"/>
    <n v="49"/>
  </r>
  <r>
    <n v="146"/>
    <d v="2022-09-15T00:00:00"/>
    <d v="2022-11-11T00:00:00"/>
    <x v="2"/>
    <n v="397"/>
    <s v="Pc"/>
    <n v="380"/>
    <n v="150860"/>
    <n v="397"/>
    <s v="Pc"/>
    <n v="458"/>
    <n v="181826"/>
    <n v="30966"/>
    <x v="2"/>
    <n v="57"/>
  </r>
  <r>
    <n v="147"/>
    <d v="2022-10-14T00:00:00"/>
    <d v="2022-11-05T00:00:00"/>
    <x v="2"/>
    <n v="100"/>
    <s v="Pc"/>
    <n v="357"/>
    <n v="35700"/>
    <n v="100"/>
    <s v="Pc"/>
    <n v="470"/>
    <n v="47000"/>
    <n v="11300"/>
    <x v="1"/>
    <n v="22"/>
  </r>
  <r>
    <n v="148"/>
    <d v="2022-11-20T00:00:00"/>
    <d v="2022-12-10T00:00:00"/>
    <x v="2"/>
    <n v="250"/>
    <s v="Pc"/>
    <n v="462"/>
    <n v="115500"/>
    <n v="250"/>
    <s v="Pc"/>
    <n v="568"/>
    <n v="142000"/>
    <n v="26500"/>
    <x v="0"/>
    <n v="20"/>
  </r>
  <r>
    <n v="149"/>
    <d v="2022-11-04T00:00:00"/>
    <d v="2022-12-21T00:00:00"/>
    <x v="0"/>
    <n v="71"/>
    <s v="Kg"/>
    <n v="41"/>
    <n v="2911"/>
    <n v="71"/>
    <s v="Kg"/>
    <n v="50"/>
    <n v="3550"/>
    <n v="639"/>
    <x v="0"/>
    <n v="47"/>
  </r>
  <r>
    <n v="150"/>
    <d v="2022-10-31T00:00:00"/>
    <d v="2023-01-28T00:00:00"/>
    <x v="1"/>
    <n v="327"/>
    <s v="Mtr"/>
    <n v="116"/>
    <n v="37932"/>
    <n v="327"/>
    <s v="Mtr"/>
    <n v="138"/>
    <n v="45126"/>
    <n v="7194"/>
    <x v="1"/>
    <n v="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319D93-4275-4D9D-B7CF-5E488DA34718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7:D38" firstHeaderRow="0" firstDataRow="1" firstDataCol="0" rowPageCount="2" colPageCount="1"/>
  <pivotFields count="15">
    <pivotField showAll="0"/>
    <pivotField numFmtId="14" showAll="0"/>
    <pivotField numFmtId="14" showAll="0"/>
    <pivotField axis="axisPage" multipleItemSelectionAllowed="1" showAll="0">
      <items count="4">
        <item h="1" x="1"/>
        <item x="2"/>
        <item h="1" x="0"/>
        <item t="default"/>
      </items>
    </pivotField>
    <pivotField dataField="1" showAll="0"/>
    <pivotField showAll="0"/>
    <pivotField numFmtId="164" showAll="0"/>
    <pivotField numFmtId="164" showAll="0"/>
    <pivotField showAll="0"/>
    <pivotField showAll="0"/>
    <pivotField numFmtId="164" showAll="0"/>
    <pivotField numFmtId="164" showAll="0"/>
    <pivotField numFmtId="164" showAll="0"/>
    <pivotField axis="axisPage" multipleItemSelectionAllowed="1" showAll="0">
      <items count="4">
        <item h="1" x="2"/>
        <item x="1"/>
        <item h="1" x="0"/>
        <item t="default"/>
      </items>
    </pivotField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13" hier="-1"/>
    <pageField fld="3" hier="-1"/>
  </pageFields>
  <dataFields count="2">
    <dataField name="Min of Purchase Qty" fld="4" subtotal="min" baseField="0" baseItem="9"/>
    <dataField name="Max of Purchase Qty" fld="4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97BAD-16BB-40EB-B484-5BC87BF2B44D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0:C31" firstHeaderRow="1" firstDataRow="1" firstDataCol="0" rowPageCount="2" colPageCount="1"/>
  <pivotFields count="15">
    <pivotField showAll="0"/>
    <pivotField numFmtId="14" showAll="0"/>
    <pivotField numFmtId="14" showAll="0"/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numFmtId="164" showAll="0"/>
    <pivotField numFmtId="164" showAll="0"/>
    <pivotField numFmtId="164" showAll="0"/>
    <pivotField axis="axisPage" multipleItemSelectionAllowed="1" showAll="0">
      <items count="4">
        <item x="2"/>
        <item h="1" x="1"/>
        <item h="1" x="0"/>
        <item t="default"/>
      </items>
    </pivotField>
    <pivotField dataField="1" showAll="0"/>
  </pivotFields>
  <rowItems count="1">
    <i/>
  </rowItems>
  <colItems count="1">
    <i/>
  </colItems>
  <pageFields count="2">
    <pageField fld="13" hier="-1"/>
    <pageField fld="3" hier="-1"/>
  </pageFields>
  <dataFields count="1">
    <dataField name="Average of Delivery days" fld="14" subtotal="average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5C8C6-87BD-4D5E-BFC0-534E09C870A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22:E23" firstHeaderRow="0" firstDataRow="1" firstDataCol="0" rowPageCount="2" colPageCount="1"/>
  <pivotFields count="15">
    <pivotField showAll="0"/>
    <pivotField numFmtId="14" showAll="0"/>
    <pivotField numFmtId="14" showAll="0"/>
    <pivotField axis="axisPage" multipleItemSelectionAllowed="1" showAll="0">
      <items count="4">
        <item x="1"/>
        <item x="2"/>
        <item x="0"/>
        <item t="default"/>
      </items>
    </pivotField>
    <pivotField showAll="0"/>
    <pivotField showAll="0"/>
    <pivotField numFmtId="164" showAll="0"/>
    <pivotField dataField="1" numFmtId="164" showAll="0"/>
    <pivotField showAll="0"/>
    <pivotField showAll="0"/>
    <pivotField numFmtId="164" showAll="0"/>
    <pivotField dataField="1" numFmtId="164" showAll="0"/>
    <pivotField dataField="1" numFmtId="164" showAll="0"/>
    <pivotField axis="axisPage" multipleItemSelectionAllowed="1" showAll="0">
      <items count="4">
        <item x="2"/>
        <item x="1"/>
        <item x="0"/>
        <item t="default"/>
      </items>
    </pivotField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2">
    <pageField fld="13" hier="-1"/>
    <pageField fld="3" hier="-1"/>
  </pageFields>
  <dataFields count="3">
    <dataField name="Sum of Sale Amount" fld="11" baseField="0" baseItem="0"/>
    <dataField name="Sum of Profit" fld="12" baseField="0" baseItem="0"/>
    <dataField name="Sum of Purchase 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9770B-BA18-425A-9C32-8D26EF31B1FF}" name="Table1" displayName="Table1" ref="B2:P152" totalsRowShown="0" headerRowDxfId="21" headerRowBorderDxfId="20" tableBorderDxfId="19" totalsRowBorderDxfId="18">
  <autoFilter ref="B2:P152" xr:uid="{3BF9770B-BA18-425A-9C32-8D26EF31B1FF}"/>
  <tableColumns count="15">
    <tableColumn id="1" xr3:uid="{62AAEE29-B398-425B-83EE-B5508F00630B}" name="S.No" dataDxfId="17">
      <calculatedColumnFormula>B2+1</calculatedColumnFormula>
    </tableColumn>
    <tableColumn id="2" xr3:uid="{3D31DADA-B51F-4C3B-B4A0-5A8D194A3ED3}" name="Order Date" dataDxfId="16"/>
    <tableColumn id="3" xr3:uid="{4D91646F-ECC9-4621-964E-AC0026E7DBFE}" name="Delivery Date" dataDxfId="15"/>
    <tableColumn id="4" xr3:uid="{179F27E9-C609-4DA2-965A-76C6097C3441}" name="Item Type" dataDxfId="14"/>
    <tableColumn id="5" xr3:uid="{7BA0DCC2-F9D3-4C6B-92AB-4C843F8C45E2}" name="Purchase Qty" dataDxfId="13"/>
    <tableColumn id="6" xr3:uid="{38A702E3-6FF3-41C7-A6B1-BDDC11AF5C41}" name="Unit" dataDxfId="12"/>
    <tableColumn id="7" xr3:uid="{4FD42363-8B9F-49F5-AB92-449CEF4FC29B}" name="Purchase Price" dataDxfId="11"/>
    <tableColumn id="8" xr3:uid="{85C3EE48-ACC9-41C2-BF50-7072713B2D8B}" name="Purchase Amount" dataDxfId="10">
      <calculatedColumnFormula>H3*F3</calculatedColumnFormula>
    </tableColumn>
    <tableColumn id="9" xr3:uid="{6E58F1C3-7370-444A-8DE6-D8F1FB7255C6}" name="Sale Qty" dataDxfId="9"/>
    <tableColumn id="10" xr3:uid="{08D85533-E328-43BA-A8A2-62DDDA63A2ED}" name="Unit2" dataDxfId="8"/>
    <tableColumn id="11" xr3:uid="{CBDC8C30-F552-44D7-8E10-DDD7ED5F7FCD}" name="Sale Price" dataDxfId="7"/>
    <tableColumn id="12" xr3:uid="{54D18654-C827-482C-9773-D70D3977F5C5}" name="Sale Amount" dataDxfId="6">
      <calculatedColumnFormula>L3*J3</calculatedColumnFormula>
    </tableColumn>
    <tableColumn id="13" xr3:uid="{57901975-5CFF-4214-86CC-10119CCBAFED}" name="Profit" dataDxfId="5">
      <calculatedColumnFormula>M3-I3</calculatedColumnFormula>
    </tableColumn>
    <tableColumn id="14" xr3:uid="{BDDA9090-4820-4C18-AF6A-3702F83115E2}" name="Month" dataDxfId="4">
      <calculatedColumnFormula>MONTH(Table1[[#This Row],[Order Date]])</calculatedColumnFormula>
    </tableColumn>
    <tableColumn id="15" xr3:uid="{CAC52468-5016-4C93-9B36-C873C7D5702B}" name="Delivery days" dataDxfId="3">
      <calculatedColumnFormula>DATEDIF(Table1[[#This Row],[Order Date]],Table1[[#This Row],[Delivery Date]],"D")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9671-656B-4989-BCBC-34A4D509ED6A}">
  <dimension ref="B2:P152"/>
  <sheetViews>
    <sheetView showGridLines="0" workbookViewId="0">
      <selection activeCell="M2" sqref="M2"/>
    </sheetView>
  </sheetViews>
  <sheetFormatPr defaultColWidth="8.7109375" defaultRowHeight="12.75" x14ac:dyDescent="0.2"/>
  <cols>
    <col min="1" max="1" width="2.85546875" style="7" customWidth="1"/>
    <col min="2" max="2" width="6.85546875" style="7" customWidth="1"/>
    <col min="3" max="3" width="12.7109375" style="7" customWidth="1"/>
    <col min="4" max="4" width="14.85546875" style="7" customWidth="1"/>
    <col min="5" max="5" width="12" style="7" customWidth="1"/>
    <col min="6" max="6" width="14.5703125" style="7" customWidth="1"/>
    <col min="7" max="7" width="7.140625" style="7" customWidth="1"/>
    <col min="8" max="8" width="16" style="7" customWidth="1"/>
    <col min="9" max="9" width="18.42578125" style="7" customWidth="1"/>
    <col min="10" max="10" width="10.140625" style="7" customWidth="1"/>
    <col min="11" max="11" width="8" style="7" customWidth="1"/>
    <col min="12" max="12" width="14.5703125" style="7" customWidth="1"/>
    <col min="13" max="13" width="14" style="7" customWidth="1"/>
    <col min="14" max="14" width="12.5703125" style="7" customWidth="1"/>
    <col min="15" max="16384" width="8.7109375" style="7"/>
  </cols>
  <sheetData>
    <row r="2" spans="2:16" x14ac:dyDescent="0.2">
      <c r="B2" s="14" t="s">
        <v>0</v>
      </c>
      <c r="C2" s="15" t="s">
        <v>1</v>
      </c>
      <c r="D2" s="15" t="s">
        <v>17</v>
      </c>
      <c r="E2" s="15" t="s">
        <v>2</v>
      </c>
      <c r="F2" s="15" t="s">
        <v>3</v>
      </c>
      <c r="G2" s="15" t="s">
        <v>4</v>
      </c>
      <c r="H2" s="15" t="s">
        <v>6</v>
      </c>
      <c r="I2" s="15" t="s">
        <v>7</v>
      </c>
      <c r="J2" s="15" t="s">
        <v>5</v>
      </c>
      <c r="K2" s="15" t="s">
        <v>46</v>
      </c>
      <c r="L2" s="15" t="s">
        <v>8</v>
      </c>
      <c r="M2" s="15" t="s">
        <v>9</v>
      </c>
      <c r="N2" s="16" t="s">
        <v>10</v>
      </c>
      <c r="O2" s="15" t="s">
        <v>47</v>
      </c>
      <c r="P2" s="15" t="s">
        <v>48</v>
      </c>
    </row>
    <row r="3" spans="2:16" x14ac:dyDescent="0.2">
      <c r="B3" s="12">
        <v>1</v>
      </c>
      <c r="C3" s="4">
        <v>44876</v>
      </c>
      <c r="D3" s="4">
        <v>44958</v>
      </c>
      <c r="E3" s="3" t="s">
        <v>13</v>
      </c>
      <c r="F3" s="3">
        <v>92</v>
      </c>
      <c r="G3" s="3" t="s">
        <v>14</v>
      </c>
      <c r="H3" s="8">
        <v>55</v>
      </c>
      <c r="I3" s="8">
        <f t="shared" ref="I3:I34" si="0">H3*F3</f>
        <v>5060</v>
      </c>
      <c r="J3" s="3">
        <v>92</v>
      </c>
      <c r="K3" s="3" t="s">
        <v>14</v>
      </c>
      <c r="L3" s="8">
        <v>68</v>
      </c>
      <c r="M3" s="8">
        <f t="shared" ref="M3:M34" si="1">L3*J3</f>
        <v>6256</v>
      </c>
      <c r="N3" s="13">
        <f>M3-I3</f>
        <v>1196</v>
      </c>
      <c r="O3" s="7">
        <f>MONTH(Table1[[#This Row],[Order Date]])</f>
        <v>11</v>
      </c>
      <c r="P3" s="7">
        <f>DATEDIF(Table1[[#This Row],[Order Date]],Table1[[#This Row],[Delivery Date]],"D")</f>
        <v>82</v>
      </c>
    </row>
    <row r="4" spans="2:16" x14ac:dyDescent="0.2">
      <c r="B4" s="12">
        <f>B3+1</f>
        <v>2</v>
      </c>
      <c r="C4" s="4">
        <v>44891</v>
      </c>
      <c r="D4" s="4">
        <v>44949</v>
      </c>
      <c r="E4" s="3" t="s">
        <v>11</v>
      </c>
      <c r="F4" s="3">
        <v>177</v>
      </c>
      <c r="G4" s="3" t="s">
        <v>12</v>
      </c>
      <c r="H4" s="8">
        <v>80</v>
      </c>
      <c r="I4" s="8">
        <f t="shared" si="0"/>
        <v>14160</v>
      </c>
      <c r="J4" s="3">
        <v>177</v>
      </c>
      <c r="K4" s="3" t="s">
        <v>12</v>
      </c>
      <c r="L4" s="8">
        <v>128</v>
      </c>
      <c r="M4" s="8">
        <f t="shared" si="1"/>
        <v>22656</v>
      </c>
      <c r="N4" s="13">
        <f t="shared" ref="N4:N67" si="2">M4-I4</f>
        <v>8496</v>
      </c>
      <c r="O4" s="7">
        <f>MONTH(Table1[[#This Row],[Order Date]])</f>
        <v>11</v>
      </c>
      <c r="P4" s="7">
        <f>DATEDIF(Table1[[#This Row],[Order Date]],Table1[[#This Row],[Delivery Date]],"D")</f>
        <v>58</v>
      </c>
    </row>
    <row r="5" spans="2:16" x14ac:dyDescent="0.2">
      <c r="B5" s="12">
        <f t="shared" ref="B5:B68" si="3">B4+1</f>
        <v>3</v>
      </c>
      <c r="C5" s="4">
        <v>44843</v>
      </c>
      <c r="D5" s="4">
        <v>44918</v>
      </c>
      <c r="E5" s="3" t="s">
        <v>15</v>
      </c>
      <c r="F5" s="3">
        <v>215</v>
      </c>
      <c r="G5" s="3" t="s">
        <v>16</v>
      </c>
      <c r="H5" s="8">
        <v>402</v>
      </c>
      <c r="I5" s="8">
        <f t="shared" si="0"/>
        <v>86430</v>
      </c>
      <c r="J5" s="3">
        <v>215</v>
      </c>
      <c r="K5" s="3" t="s">
        <v>16</v>
      </c>
      <c r="L5" s="8">
        <v>516</v>
      </c>
      <c r="M5" s="8">
        <f t="shared" si="1"/>
        <v>110940</v>
      </c>
      <c r="N5" s="13">
        <f t="shared" si="2"/>
        <v>24510</v>
      </c>
      <c r="O5" s="7">
        <f>MONTH(Table1[[#This Row],[Order Date]])</f>
        <v>10</v>
      </c>
      <c r="P5" s="7">
        <f>DATEDIF(Table1[[#This Row],[Order Date]],Table1[[#This Row],[Delivery Date]],"D")</f>
        <v>75</v>
      </c>
    </row>
    <row r="6" spans="2:16" x14ac:dyDescent="0.2">
      <c r="B6" s="12">
        <f t="shared" si="3"/>
        <v>4</v>
      </c>
      <c r="C6" s="4">
        <v>44819</v>
      </c>
      <c r="D6" s="4">
        <v>44908</v>
      </c>
      <c r="E6" s="3" t="s">
        <v>11</v>
      </c>
      <c r="F6" s="3">
        <v>728</v>
      </c>
      <c r="G6" s="3" t="s">
        <v>12</v>
      </c>
      <c r="H6" s="8">
        <v>60</v>
      </c>
      <c r="I6" s="8">
        <f t="shared" si="0"/>
        <v>43680</v>
      </c>
      <c r="J6" s="3">
        <v>728</v>
      </c>
      <c r="K6" s="3" t="s">
        <v>12</v>
      </c>
      <c r="L6" s="8">
        <v>106</v>
      </c>
      <c r="M6" s="8">
        <f t="shared" si="1"/>
        <v>77168</v>
      </c>
      <c r="N6" s="13">
        <f t="shared" si="2"/>
        <v>33488</v>
      </c>
      <c r="O6" s="7">
        <f>MONTH(Table1[[#This Row],[Order Date]])</f>
        <v>9</v>
      </c>
      <c r="P6" s="7">
        <f>DATEDIF(Table1[[#This Row],[Order Date]],Table1[[#This Row],[Delivery Date]],"D")</f>
        <v>89</v>
      </c>
    </row>
    <row r="7" spans="2:16" x14ac:dyDescent="0.2">
      <c r="B7" s="12">
        <f t="shared" si="3"/>
        <v>5</v>
      </c>
      <c r="C7" s="4">
        <v>44861</v>
      </c>
      <c r="D7" s="4">
        <v>44928</v>
      </c>
      <c r="E7" s="3" t="s">
        <v>13</v>
      </c>
      <c r="F7" s="3">
        <v>68</v>
      </c>
      <c r="G7" s="3" t="s">
        <v>14</v>
      </c>
      <c r="H7" s="8">
        <v>68</v>
      </c>
      <c r="I7" s="8">
        <f t="shared" si="0"/>
        <v>4624</v>
      </c>
      <c r="J7" s="3">
        <v>68</v>
      </c>
      <c r="K7" s="3" t="s">
        <v>14</v>
      </c>
      <c r="L7" s="8">
        <v>75</v>
      </c>
      <c r="M7" s="8">
        <f t="shared" si="1"/>
        <v>5100</v>
      </c>
      <c r="N7" s="13">
        <f t="shared" si="2"/>
        <v>476</v>
      </c>
      <c r="O7" s="7">
        <f>MONTH(Table1[[#This Row],[Order Date]])</f>
        <v>10</v>
      </c>
      <c r="P7" s="7">
        <f>DATEDIF(Table1[[#This Row],[Order Date]],Table1[[#This Row],[Delivery Date]],"D")</f>
        <v>67</v>
      </c>
    </row>
    <row r="8" spans="2:16" x14ac:dyDescent="0.2">
      <c r="B8" s="12">
        <f t="shared" si="3"/>
        <v>6</v>
      </c>
      <c r="C8" s="4">
        <v>44842</v>
      </c>
      <c r="D8" s="4">
        <v>44911</v>
      </c>
      <c r="E8" s="3" t="s">
        <v>11</v>
      </c>
      <c r="F8" s="3">
        <v>441</v>
      </c>
      <c r="G8" s="3" t="s">
        <v>12</v>
      </c>
      <c r="H8" s="8">
        <v>95</v>
      </c>
      <c r="I8" s="8">
        <f t="shared" si="0"/>
        <v>41895</v>
      </c>
      <c r="J8" s="3">
        <v>441</v>
      </c>
      <c r="K8" s="3" t="s">
        <v>12</v>
      </c>
      <c r="L8" s="8">
        <v>134</v>
      </c>
      <c r="M8" s="8">
        <f t="shared" si="1"/>
        <v>59094</v>
      </c>
      <c r="N8" s="13">
        <f t="shared" si="2"/>
        <v>17199</v>
      </c>
      <c r="O8" s="7">
        <f>MONTH(Table1[[#This Row],[Order Date]])</f>
        <v>10</v>
      </c>
      <c r="P8" s="7">
        <f>DATEDIF(Table1[[#This Row],[Order Date]],Table1[[#This Row],[Delivery Date]],"D")</f>
        <v>69</v>
      </c>
    </row>
    <row r="9" spans="2:16" x14ac:dyDescent="0.2">
      <c r="B9" s="12">
        <f t="shared" si="3"/>
        <v>7</v>
      </c>
      <c r="C9" s="4">
        <v>44891</v>
      </c>
      <c r="D9" s="4">
        <v>44939</v>
      </c>
      <c r="E9" s="3" t="s">
        <v>13</v>
      </c>
      <c r="F9" s="3">
        <v>56</v>
      </c>
      <c r="G9" s="3" t="s">
        <v>14</v>
      </c>
      <c r="H9" s="8">
        <v>46</v>
      </c>
      <c r="I9" s="8">
        <f t="shared" si="0"/>
        <v>2576</v>
      </c>
      <c r="J9" s="3">
        <v>56</v>
      </c>
      <c r="K9" s="3" t="s">
        <v>14</v>
      </c>
      <c r="L9" s="8">
        <v>51</v>
      </c>
      <c r="M9" s="8">
        <f t="shared" si="1"/>
        <v>2856</v>
      </c>
      <c r="N9" s="13">
        <f t="shared" si="2"/>
        <v>280</v>
      </c>
      <c r="O9" s="7">
        <f>MONTH(Table1[[#This Row],[Order Date]])</f>
        <v>11</v>
      </c>
      <c r="P9" s="7">
        <f>DATEDIF(Table1[[#This Row],[Order Date]],Table1[[#This Row],[Delivery Date]],"D")</f>
        <v>48</v>
      </c>
    </row>
    <row r="10" spans="2:16" x14ac:dyDescent="0.2">
      <c r="B10" s="12">
        <f t="shared" si="3"/>
        <v>8</v>
      </c>
      <c r="C10" s="4">
        <v>44892</v>
      </c>
      <c r="D10" s="4">
        <v>44976</v>
      </c>
      <c r="E10" s="3" t="s">
        <v>13</v>
      </c>
      <c r="F10" s="3">
        <v>40</v>
      </c>
      <c r="G10" s="3" t="s">
        <v>14</v>
      </c>
      <c r="H10" s="8">
        <v>34</v>
      </c>
      <c r="I10" s="8">
        <f t="shared" si="0"/>
        <v>1360</v>
      </c>
      <c r="J10" s="3">
        <v>40</v>
      </c>
      <c r="K10" s="3" t="s">
        <v>14</v>
      </c>
      <c r="L10" s="8">
        <v>45</v>
      </c>
      <c r="M10" s="8">
        <f t="shared" si="1"/>
        <v>1800</v>
      </c>
      <c r="N10" s="13">
        <f t="shared" si="2"/>
        <v>440</v>
      </c>
      <c r="O10" s="7">
        <f>MONTH(Table1[[#This Row],[Order Date]])</f>
        <v>11</v>
      </c>
      <c r="P10" s="7">
        <f>DATEDIF(Table1[[#This Row],[Order Date]],Table1[[#This Row],[Delivery Date]],"D")</f>
        <v>84</v>
      </c>
    </row>
    <row r="11" spans="2:16" x14ac:dyDescent="0.2">
      <c r="B11" s="12">
        <f t="shared" si="3"/>
        <v>9</v>
      </c>
      <c r="C11" s="4">
        <v>44874</v>
      </c>
      <c r="D11" s="4">
        <v>44895</v>
      </c>
      <c r="E11" s="3" t="s">
        <v>11</v>
      </c>
      <c r="F11" s="3">
        <v>180</v>
      </c>
      <c r="G11" s="3" t="s">
        <v>12</v>
      </c>
      <c r="H11" s="8">
        <v>113</v>
      </c>
      <c r="I11" s="8">
        <f t="shared" si="0"/>
        <v>20340</v>
      </c>
      <c r="J11" s="3">
        <v>180</v>
      </c>
      <c r="K11" s="3" t="s">
        <v>12</v>
      </c>
      <c r="L11" s="8">
        <v>157</v>
      </c>
      <c r="M11" s="8">
        <f t="shared" si="1"/>
        <v>28260</v>
      </c>
      <c r="N11" s="13">
        <f t="shared" si="2"/>
        <v>7920</v>
      </c>
      <c r="O11" s="7">
        <f>MONTH(Table1[[#This Row],[Order Date]])</f>
        <v>11</v>
      </c>
      <c r="P11" s="7">
        <f>DATEDIF(Table1[[#This Row],[Order Date]],Table1[[#This Row],[Delivery Date]],"D")</f>
        <v>21</v>
      </c>
    </row>
    <row r="12" spans="2:16" x14ac:dyDescent="0.2">
      <c r="B12" s="12">
        <f t="shared" si="3"/>
        <v>10</v>
      </c>
      <c r="C12" s="4">
        <v>44873</v>
      </c>
      <c r="D12" s="4">
        <v>44951</v>
      </c>
      <c r="E12" s="3" t="s">
        <v>11</v>
      </c>
      <c r="F12" s="3">
        <v>297</v>
      </c>
      <c r="G12" s="3" t="s">
        <v>12</v>
      </c>
      <c r="H12" s="8">
        <v>95</v>
      </c>
      <c r="I12" s="8">
        <f t="shared" si="0"/>
        <v>28215</v>
      </c>
      <c r="J12" s="3">
        <v>297</v>
      </c>
      <c r="K12" s="3" t="s">
        <v>12</v>
      </c>
      <c r="L12" s="8">
        <v>111</v>
      </c>
      <c r="M12" s="8">
        <f t="shared" si="1"/>
        <v>32967</v>
      </c>
      <c r="N12" s="13">
        <f t="shared" si="2"/>
        <v>4752</v>
      </c>
      <c r="O12" s="7">
        <f>MONTH(Table1[[#This Row],[Order Date]])</f>
        <v>11</v>
      </c>
      <c r="P12" s="7">
        <f>DATEDIF(Table1[[#This Row],[Order Date]],Table1[[#This Row],[Delivery Date]],"D")</f>
        <v>78</v>
      </c>
    </row>
    <row r="13" spans="2:16" x14ac:dyDescent="0.2">
      <c r="B13" s="12">
        <f t="shared" si="3"/>
        <v>11</v>
      </c>
      <c r="C13" s="4">
        <v>44843</v>
      </c>
      <c r="D13" s="4">
        <v>44910</v>
      </c>
      <c r="E13" s="3" t="s">
        <v>13</v>
      </c>
      <c r="F13" s="3">
        <v>92</v>
      </c>
      <c r="G13" s="3" t="s">
        <v>14</v>
      </c>
      <c r="H13" s="8">
        <v>64</v>
      </c>
      <c r="I13" s="8">
        <f t="shared" si="0"/>
        <v>5888</v>
      </c>
      <c r="J13" s="3">
        <v>92</v>
      </c>
      <c r="K13" s="3" t="s">
        <v>14</v>
      </c>
      <c r="L13" s="8">
        <v>75</v>
      </c>
      <c r="M13" s="8">
        <f t="shared" si="1"/>
        <v>6900</v>
      </c>
      <c r="N13" s="13">
        <f t="shared" si="2"/>
        <v>1012</v>
      </c>
      <c r="O13" s="7">
        <f>MONTH(Table1[[#This Row],[Order Date]])</f>
        <v>10</v>
      </c>
      <c r="P13" s="7">
        <f>DATEDIF(Table1[[#This Row],[Order Date]],Table1[[#This Row],[Delivery Date]],"D")</f>
        <v>67</v>
      </c>
    </row>
    <row r="14" spans="2:16" x14ac:dyDescent="0.2">
      <c r="B14" s="12">
        <f t="shared" si="3"/>
        <v>12</v>
      </c>
      <c r="C14" s="4">
        <v>44884</v>
      </c>
      <c r="D14" s="4">
        <v>44943</v>
      </c>
      <c r="E14" s="3" t="s">
        <v>11</v>
      </c>
      <c r="F14" s="3">
        <v>417</v>
      </c>
      <c r="G14" s="3" t="s">
        <v>12</v>
      </c>
      <c r="H14" s="8">
        <v>62</v>
      </c>
      <c r="I14" s="8">
        <f t="shared" si="0"/>
        <v>25854</v>
      </c>
      <c r="J14" s="3">
        <v>417</v>
      </c>
      <c r="K14" s="3" t="s">
        <v>12</v>
      </c>
      <c r="L14" s="8">
        <v>109</v>
      </c>
      <c r="M14" s="8">
        <f t="shared" si="1"/>
        <v>45453</v>
      </c>
      <c r="N14" s="13">
        <f t="shared" si="2"/>
        <v>19599</v>
      </c>
      <c r="O14" s="7">
        <f>MONTH(Table1[[#This Row],[Order Date]])</f>
        <v>11</v>
      </c>
      <c r="P14" s="7">
        <f>DATEDIF(Table1[[#This Row],[Order Date]],Table1[[#This Row],[Delivery Date]],"D")</f>
        <v>59</v>
      </c>
    </row>
    <row r="15" spans="2:16" x14ac:dyDescent="0.2">
      <c r="B15" s="12">
        <f t="shared" si="3"/>
        <v>13</v>
      </c>
      <c r="C15" s="4">
        <v>44889</v>
      </c>
      <c r="D15" s="4">
        <v>44909</v>
      </c>
      <c r="E15" s="3" t="s">
        <v>13</v>
      </c>
      <c r="F15" s="3">
        <v>80</v>
      </c>
      <c r="G15" s="3" t="s">
        <v>14</v>
      </c>
      <c r="H15" s="8">
        <v>56</v>
      </c>
      <c r="I15" s="8">
        <f t="shared" si="0"/>
        <v>4480</v>
      </c>
      <c r="J15" s="3">
        <v>80</v>
      </c>
      <c r="K15" s="3" t="s">
        <v>14</v>
      </c>
      <c r="L15" s="8">
        <v>70</v>
      </c>
      <c r="M15" s="8">
        <f t="shared" si="1"/>
        <v>5600</v>
      </c>
      <c r="N15" s="13">
        <f t="shared" si="2"/>
        <v>1120</v>
      </c>
      <c r="O15" s="7">
        <f>MONTH(Table1[[#This Row],[Order Date]])</f>
        <v>11</v>
      </c>
      <c r="P15" s="7">
        <f>DATEDIF(Table1[[#This Row],[Order Date]],Table1[[#This Row],[Delivery Date]],"D")</f>
        <v>20</v>
      </c>
    </row>
    <row r="16" spans="2:16" x14ac:dyDescent="0.2">
      <c r="B16" s="12">
        <f t="shared" si="3"/>
        <v>14</v>
      </c>
      <c r="C16" s="4">
        <v>44835</v>
      </c>
      <c r="D16" s="4">
        <v>44898</v>
      </c>
      <c r="E16" s="3" t="s">
        <v>15</v>
      </c>
      <c r="F16" s="3">
        <v>395</v>
      </c>
      <c r="G16" s="3" t="s">
        <v>16</v>
      </c>
      <c r="H16" s="8">
        <v>518</v>
      </c>
      <c r="I16" s="8">
        <f t="shared" si="0"/>
        <v>204610</v>
      </c>
      <c r="J16" s="3">
        <v>395</v>
      </c>
      <c r="K16" s="3" t="s">
        <v>16</v>
      </c>
      <c r="L16" s="8">
        <v>569</v>
      </c>
      <c r="M16" s="8">
        <f t="shared" si="1"/>
        <v>224755</v>
      </c>
      <c r="N16" s="13">
        <f t="shared" si="2"/>
        <v>20145</v>
      </c>
      <c r="O16" s="7">
        <f>MONTH(Table1[[#This Row],[Order Date]])</f>
        <v>10</v>
      </c>
      <c r="P16" s="7">
        <f>DATEDIF(Table1[[#This Row],[Order Date]],Table1[[#This Row],[Delivery Date]],"D")</f>
        <v>63</v>
      </c>
    </row>
    <row r="17" spans="2:16" x14ac:dyDescent="0.2">
      <c r="B17" s="12">
        <f t="shared" si="3"/>
        <v>15</v>
      </c>
      <c r="C17" s="4">
        <v>44812</v>
      </c>
      <c r="D17" s="4">
        <v>44899</v>
      </c>
      <c r="E17" s="3" t="s">
        <v>13</v>
      </c>
      <c r="F17" s="3">
        <v>48</v>
      </c>
      <c r="G17" s="3" t="s">
        <v>14</v>
      </c>
      <c r="H17" s="8">
        <v>67</v>
      </c>
      <c r="I17" s="8">
        <f t="shared" si="0"/>
        <v>3216</v>
      </c>
      <c r="J17" s="3">
        <v>48</v>
      </c>
      <c r="K17" s="3" t="s">
        <v>14</v>
      </c>
      <c r="L17" s="8">
        <v>80</v>
      </c>
      <c r="M17" s="8">
        <f t="shared" si="1"/>
        <v>3840</v>
      </c>
      <c r="N17" s="13">
        <f t="shared" si="2"/>
        <v>624</v>
      </c>
      <c r="O17" s="7">
        <f>MONTH(Table1[[#This Row],[Order Date]])</f>
        <v>9</v>
      </c>
      <c r="P17" s="7">
        <f>DATEDIF(Table1[[#This Row],[Order Date]],Table1[[#This Row],[Delivery Date]],"D")</f>
        <v>87</v>
      </c>
    </row>
    <row r="18" spans="2:16" x14ac:dyDescent="0.2">
      <c r="B18" s="12">
        <f t="shared" si="3"/>
        <v>16</v>
      </c>
      <c r="C18" s="4">
        <v>44849</v>
      </c>
      <c r="D18" s="4">
        <v>44899</v>
      </c>
      <c r="E18" s="3" t="s">
        <v>15</v>
      </c>
      <c r="F18" s="3">
        <v>266</v>
      </c>
      <c r="G18" s="3" t="s">
        <v>16</v>
      </c>
      <c r="H18" s="8">
        <v>493</v>
      </c>
      <c r="I18" s="8">
        <f t="shared" si="0"/>
        <v>131138</v>
      </c>
      <c r="J18" s="3">
        <v>266</v>
      </c>
      <c r="K18" s="3" t="s">
        <v>16</v>
      </c>
      <c r="L18" s="8">
        <v>611</v>
      </c>
      <c r="M18" s="8">
        <f t="shared" si="1"/>
        <v>162526</v>
      </c>
      <c r="N18" s="13">
        <f t="shared" si="2"/>
        <v>31388</v>
      </c>
      <c r="O18" s="7">
        <f>MONTH(Table1[[#This Row],[Order Date]])</f>
        <v>10</v>
      </c>
      <c r="P18" s="7">
        <f>DATEDIF(Table1[[#This Row],[Order Date]],Table1[[#This Row],[Delivery Date]],"D")</f>
        <v>50</v>
      </c>
    </row>
    <row r="19" spans="2:16" x14ac:dyDescent="0.2">
      <c r="B19" s="12">
        <f t="shared" si="3"/>
        <v>17</v>
      </c>
      <c r="C19" s="4">
        <v>44819</v>
      </c>
      <c r="D19" s="4">
        <v>44891</v>
      </c>
      <c r="E19" s="3" t="s">
        <v>15</v>
      </c>
      <c r="F19" s="3">
        <v>425</v>
      </c>
      <c r="G19" s="3" t="s">
        <v>16</v>
      </c>
      <c r="H19" s="8">
        <v>444</v>
      </c>
      <c r="I19" s="8">
        <f t="shared" si="0"/>
        <v>188700</v>
      </c>
      <c r="J19" s="3">
        <v>425</v>
      </c>
      <c r="K19" s="3" t="s">
        <v>16</v>
      </c>
      <c r="L19" s="8">
        <v>565</v>
      </c>
      <c r="M19" s="8">
        <f t="shared" si="1"/>
        <v>240125</v>
      </c>
      <c r="N19" s="13">
        <f t="shared" si="2"/>
        <v>51425</v>
      </c>
      <c r="O19" s="7">
        <f>MONTH(Table1[[#This Row],[Order Date]])</f>
        <v>9</v>
      </c>
      <c r="P19" s="7">
        <f>DATEDIF(Table1[[#This Row],[Order Date]],Table1[[#This Row],[Delivery Date]],"D")</f>
        <v>72</v>
      </c>
    </row>
    <row r="20" spans="2:16" x14ac:dyDescent="0.2">
      <c r="B20" s="12">
        <f t="shared" si="3"/>
        <v>18</v>
      </c>
      <c r="C20" s="4">
        <v>44835</v>
      </c>
      <c r="D20" s="4">
        <v>44889</v>
      </c>
      <c r="E20" s="3" t="s">
        <v>11</v>
      </c>
      <c r="F20" s="3">
        <v>426</v>
      </c>
      <c r="G20" s="3" t="s">
        <v>12</v>
      </c>
      <c r="H20" s="8">
        <v>119</v>
      </c>
      <c r="I20" s="8">
        <f t="shared" si="0"/>
        <v>50694</v>
      </c>
      <c r="J20" s="3">
        <v>426</v>
      </c>
      <c r="K20" s="3" t="s">
        <v>12</v>
      </c>
      <c r="L20" s="8">
        <v>166</v>
      </c>
      <c r="M20" s="8">
        <f t="shared" si="1"/>
        <v>70716</v>
      </c>
      <c r="N20" s="13">
        <f t="shared" si="2"/>
        <v>20022</v>
      </c>
      <c r="O20" s="7">
        <f>MONTH(Table1[[#This Row],[Order Date]])</f>
        <v>10</v>
      </c>
      <c r="P20" s="7">
        <f>DATEDIF(Table1[[#This Row],[Order Date]],Table1[[#This Row],[Delivery Date]],"D")</f>
        <v>54</v>
      </c>
    </row>
    <row r="21" spans="2:16" x14ac:dyDescent="0.2">
      <c r="B21" s="12">
        <f t="shared" si="3"/>
        <v>19</v>
      </c>
      <c r="C21" s="4">
        <v>44875</v>
      </c>
      <c r="D21" s="4">
        <v>44964</v>
      </c>
      <c r="E21" s="3" t="s">
        <v>15</v>
      </c>
      <c r="F21" s="3">
        <v>455</v>
      </c>
      <c r="G21" s="3" t="s">
        <v>16</v>
      </c>
      <c r="H21" s="8">
        <v>419</v>
      </c>
      <c r="I21" s="8">
        <f t="shared" si="0"/>
        <v>190645</v>
      </c>
      <c r="J21" s="3">
        <v>455</v>
      </c>
      <c r="K21" s="3" t="s">
        <v>16</v>
      </c>
      <c r="L21" s="8">
        <v>558</v>
      </c>
      <c r="M21" s="8">
        <f t="shared" si="1"/>
        <v>253890</v>
      </c>
      <c r="N21" s="13">
        <f t="shared" si="2"/>
        <v>63245</v>
      </c>
      <c r="O21" s="7">
        <f>MONTH(Table1[[#This Row],[Order Date]])</f>
        <v>11</v>
      </c>
      <c r="P21" s="7">
        <f>DATEDIF(Table1[[#This Row],[Order Date]],Table1[[#This Row],[Delivery Date]],"D")</f>
        <v>89</v>
      </c>
    </row>
    <row r="22" spans="2:16" x14ac:dyDescent="0.2">
      <c r="B22" s="12">
        <f t="shared" si="3"/>
        <v>20</v>
      </c>
      <c r="C22" s="4">
        <v>44817</v>
      </c>
      <c r="D22" s="4">
        <v>44869</v>
      </c>
      <c r="E22" s="3" t="s">
        <v>15</v>
      </c>
      <c r="F22" s="3">
        <v>258</v>
      </c>
      <c r="G22" s="3" t="s">
        <v>16</v>
      </c>
      <c r="H22" s="8">
        <v>297</v>
      </c>
      <c r="I22" s="8">
        <f t="shared" si="0"/>
        <v>76626</v>
      </c>
      <c r="J22" s="3">
        <v>258</v>
      </c>
      <c r="K22" s="3" t="s">
        <v>16</v>
      </c>
      <c r="L22" s="8">
        <v>370</v>
      </c>
      <c r="M22" s="8">
        <f t="shared" si="1"/>
        <v>95460</v>
      </c>
      <c r="N22" s="13">
        <f t="shared" si="2"/>
        <v>18834</v>
      </c>
      <c r="O22" s="7">
        <f>MONTH(Table1[[#This Row],[Order Date]])</f>
        <v>9</v>
      </c>
      <c r="P22" s="7">
        <f>DATEDIF(Table1[[#This Row],[Order Date]],Table1[[#This Row],[Delivery Date]],"D")</f>
        <v>52</v>
      </c>
    </row>
    <row r="23" spans="2:16" x14ac:dyDescent="0.2">
      <c r="B23" s="12">
        <f t="shared" si="3"/>
        <v>21</v>
      </c>
      <c r="C23" s="4">
        <v>44827</v>
      </c>
      <c r="D23" s="4">
        <v>44895</v>
      </c>
      <c r="E23" s="3" t="s">
        <v>13</v>
      </c>
      <c r="F23" s="3">
        <v>98</v>
      </c>
      <c r="G23" s="3" t="s">
        <v>14</v>
      </c>
      <c r="H23" s="8">
        <v>50</v>
      </c>
      <c r="I23" s="8">
        <f t="shared" si="0"/>
        <v>4900</v>
      </c>
      <c r="J23" s="3">
        <v>98</v>
      </c>
      <c r="K23" s="3" t="s">
        <v>14</v>
      </c>
      <c r="L23" s="8">
        <v>59</v>
      </c>
      <c r="M23" s="8">
        <f t="shared" si="1"/>
        <v>5782</v>
      </c>
      <c r="N23" s="13">
        <f t="shared" si="2"/>
        <v>882</v>
      </c>
      <c r="O23" s="7">
        <f>MONTH(Table1[[#This Row],[Order Date]])</f>
        <v>9</v>
      </c>
      <c r="P23" s="7">
        <f>DATEDIF(Table1[[#This Row],[Order Date]],Table1[[#This Row],[Delivery Date]],"D")</f>
        <v>68</v>
      </c>
    </row>
    <row r="24" spans="2:16" x14ac:dyDescent="0.2">
      <c r="B24" s="12">
        <f t="shared" si="3"/>
        <v>22</v>
      </c>
      <c r="C24" s="4">
        <v>44894</v>
      </c>
      <c r="D24" s="4">
        <v>44950</v>
      </c>
      <c r="E24" s="3" t="s">
        <v>15</v>
      </c>
      <c r="F24" s="3">
        <v>383</v>
      </c>
      <c r="G24" s="3" t="s">
        <v>16</v>
      </c>
      <c r="H24" s="8">
        <v>298</v>
      </c>
      <c r="I24" s="8">
        <f t="shared" si="0"/>
        <v>114134</v>
      </c>
      <c r="J24" s="3">
        <v>383</v>
      </c>
      <c r="K24" s="3" t="s">
        <v>16</v>
      </c>
      <c r="L24" s="8">
        <v>372</v>
      </c>
      <c r="M24" s="8">
        <f t="shared" si="1"/>
        <v>142476</v>
      </c>
      <c r="N24" s="13">
        <f t="shared" si="2"/>
        <v>28342</v>
      </c>
      <c r="O24" s="7">
        <f>MONTH(Table1[[#This Row],[Order Date]])</f>
        <v>11</v>
      </c>
      <c r="P24" s="7">
        <f>DATEDIF(Table1[[#This Row],[Order Date]],Table1[[#This Row],[Delivery Date]],"D")</f>
        <v>56</v>
      </c>
    </row>
    <row r="25" spans="2:16" x14ac:dyDescent="0.2">
      <c r="B25" s="12">
        <f t="shared" si="3"/>
        <v>23</v>
      </c>
      <c r="C25" s="4">
        <v>44848</v>
      </c>
      <c r="D25" s="4">
        <v>44880</v>
      </c>
      <c r="E25" s="3" t="s">
        <v>15</v>
      </c>
      <c r="F25" s="3">
        <v>388</v>
      </c>
      <c r="G25" s="3" t="s">
        <v>16</v>
      </c>
      <c r="H25" s="8">
        <v>424</v>
      </c>
      <c r="I25" s="8">
        <f t="shared" si="0"/>
        <v>164512</v>
      </c>
      <c r="J25" s="3">
        <v>388</v>
      </c>
      <c r="K25" s="3" t="s">
        <v>16</v>
      </c>
      <c r="L25" s="8">
        <v>565</v>
      </c>
      <c r="M25" s="8">
        <f t="shared" si="1"/>
        <v>219220</v>
      </c>
      <c r="N25" s="13">
        <f t="shared" si="2"/>
        <v>54708</v>
      </c>
      <c r="O25" s="7">
        <f>MONTH(Table1[[#This Row],[Order Date]])</f>
        <v>10</v>
      </c>
      <c r="P25" s="7">
        <f>DATEDIF(Table1[[#This Row],[Order Date]],Table1[[#This Row],[Delivery Date]],"D")</f>
        <v>32</v>
      </c>
    </row>
    <row r="26" spans="2:16" x14ac:dyDescent="0.2">
      <c r="B26" s="12">
        <f t="shared" si="3"/>
        <v>24</v>
      </c>
      <c r="C26" s="4">
        <v>44894</v>
      </c>
      <c r="D26" s="4">
        <v>44938</v>
      </c>
      <c r="E26" s="3" t="s">
        <v>13</v>
      </c>
      <c r="F26" s="3">
        <v>61</v>
      </c>
      <c r="G26" s="3" t="s">
        <v>14</v>
      </c>
      <c r="H26" s="8">
        <v>55</v>
      </c>
      <c r="I26" s="8">
        <f t="shared" si="0"/>
        <v>3355</v>
      </c>
      <c r="J26" s="3">
        <v>61</v>
      </c>
      <c r="K26" s="3" t="s">
        <v>14</v>
      </c>
      <c r="L26" s="8">
        <v>64</v>
      </c>
      <c r="M26" s="8">
        <f t="shared" si="1"/>
        <v>3904</v>
      </c>
      <c r="N26" s="13">
        <f t="shared" si="2"/>
        <v>549</v>
      </c>
      <c r="O26" s="7">
        <f>MONTH(Table1[[#This Row],[Order Date]])</f>
        <v>11</v>
      </c>
      <c r="P26" s="7">
        <f>DATEDIF(Table1[[#This Row],[Order Date]],Table1[[#This Row],[Delivery Date]],"D")</f>
        <v>44</v>
      </c>
    </row>
    <row r="27" spans="2:16" x14ac:dyDescent="0.2">
      <c r="B27" s="12">
        <f t="shared" si="3"/>
        <v>25</v>
      </c>
      <c r="C27" s="4">
        <v>44870</v>
      </c>
      <c r="D27" s="4">
        <v>44924</v>
      </c>
      <c r="E27" s="3" t="s">
        <v>15</v>
      </c>
      <c r="F27" s="3">
        <v>112</v>
      </c>
      <c r="G27" s="3" t="s">
        <v>16</v>
      </c>
      <c r="H27" s="8">
        <v>463</v>
      </c>
      <c r="I27" s="8">
        <f t="shared" si="0"/>
        <v>51856</v>
      </c>
      <c r="J27" s="3">
        <v>112</v>
      </c>
      <c r="K27" s="3" t="s">
        <v>16</v>
      </c>
      <c r="L27" s="8">
        <v>582</v>
      </c>
      <c r="M27" s="8">
        <f t="shared" si="1"/>
        <v>65184</v>
      </c>
      <c r="N27" s="13">
        <f t="shared" si="2"/>
        <v>13328</v>
      </c>
      <c r="O27" s="7">
        <f>MONTH(Table1[[#This Row],[Order Date]])</f>
        <v>11</v>
      </c>
      <c r="P27" s="7">
        <f>DATEDIF(Table1[[#This Row],[Order Date]],Table1[[#This Row],[Delivery Date]],"D")</f>
        <v>54</v>
      </c>
    </row>
    <row r="28" spans="2:16" x14ac:dyDescent="0.2">
      <c r="B28" s="12">
        <f t="shared" si="3"/>
        <v>26</v>
      </c>
      <c r="C28" s="4">
        <v>44835</v>
      </c>
      <c r="D28" s="4">
        <v>44860</v>
      </c>
      <c r="E28" s="3" t="s">
        <v>13</v>
      </c>
      <c r="F28" s="3">
        <v>59</v>
      </c>
      <c r="G28" s="3" t="s">
        <v>14</v>
      </c>
      <c r="H28" s="8">
        <v>60</v>
      </c>
      <c r="I28" s="8">
        <f t="shared" si="0"/>
        <v>3540</v>
      </c>
      <c r="J28" s="3">
        <v>59</v>
      </c>
      <c r="K28" s="3" t="s">
        <v>14</v>
      </c>
      <c r="L28" s="8">
        <v>65</v>
      </c>
      <c r="M28" s="8">
        <f t="shared" si="1"/>
        <v>3835</v>
      </c>
      <c r="N28" s="13">
        <f t="shared" si="2"/>
        <v>295</v>
      </c>
      <c r="O28" s="7">
        <f>MONTH(Table1[[#This Row],[Order Date]])</f>
        <v>10</v>
      </c>
      <c r="P28" s="7">
        <f>DATEDIF(Table1[[#This Row],[Order Date]],Table1[[#This Row],[Delivery Date]],"D")</f>
        <v>25</v>
      </c>
    </row>
    <row r="29" spans="2:16" x14ac:dyDescent="0.2">
      <c r="B29" s="12">
        <f t="shared" si="3"/>
        <v>27</v>
      </c>
      <c r="C29" s="4">
        <v>44819</v>
      </c>
      <c r="D29" s="4">
        <v>44907</v>
      </c>
      <c r="E29" s="3" t="s">
        <v>11</v>
      </c>
      <c r="F29" s="3">
        <v>653</v>
      </c>
      <c r="G29" s="3" t="s">
        <v>12</v>
      </c>
      <c r="H29" s="8">
        <v>75</v>
      </c>
      <c r="I29" s="8">
        <f t="shared" si="0"/>
        <v>48975</v>
      </c>
      <c r="J29" s="3">
        <v>653</v>
      </c>
      <c r="K29" s="3" t="s">
        <v>12</v>
      </c>
      <c r="L29" s="8">
        <v>116</v>
      </c>
      <c r="M29" s="8">
        <f t="shared" si="1"/>
        <v>75748</v>
      </c>
      <c r="N29" s="13">
        <f t="shared" si="2"/>
        <v>26773</v>
      </c>
      <c r="O29" s="7">
        <f>MONTH(Table1[[#This Row],[Order Date]])</f>
        <v>9</v>
      </c>
      <c r="P29" s="7">
        <f>DATEDIF(Table1[[#This Row],[Order Date]],Table1[[#This Row],[Delivery Date]],"D")</f>
        <v>88</v>
      </c>
    </row>
    <row r="30" spans="2:16" x14ac:dyDescent="0.2">
      <c r="B30" s="12">
        <f t="shared" si="3"/>
        <v>28</v>
      </c>
      <c r="C30" s="4">
        <v>44864</v>
      </c>
      <c r="D30" s="4">
        <v>44907</v>
      </c>
      <c r="E30" s="3" t="s">
        <v>11</v>
      </c>
      <c r="F30" s="3">
        <v>153</v>
      </c>
      <c r="G30" s="3" t="s">
        <v>12</v>
      </c>
      <c r="H30" s="8">
        <v>97</v>
      </c>
      <c r="I30" s="8">
        <f t="shared" si="0"/>
        <v>14841</v>
      </c>
      <c r="J30" s="3">
        <v>153</v>
      </c>
      <c r="K30" s="3" t="s">
        <v>12</v>
      </c>
      <c r="L30" s="8">
        <v>137</v>
      </c>
      <c r="M30" s="8">
        <f t="shared" si="1"/>
        <v>20961</v>
      </c>
      <c r="N30" s="13">
        <f t="shared" si="2"/>
        <v>6120</v>
      </c>
      <c r="O30" s="7">
        <f>MONTH(Table1[[#This Row],[Order Date]])</f>
        <v>10</v>
      </c>
      <c r="P30" s="7">
        <f>DATEDIF(Table1[[#This Row],[Order Date]],Table1[[#This Row],[Delivery Date]],"D")</f>
        <v>43</v>
      </c>
    </row>
    <row r="31" spans="2:16" x14ac:dyDescent="0.2">
      <c r="B31" s="12">
        <f t="shared" si="3"/>
        <v>29</v>
      </c>
      <c r="C31" s="4">
        <v>44868</v>
      </c>
      <c r="D31" s="4">
        <v>44916</v>
      </c>
      <c r="E31" s="3" t="s">
        <v>13</v>
      </c>
      <c r="F31" s="3">
        <v>36</v>
      </c>
      <c r="G31" s="3" t="s">
        <v>14</v>
      </c>
      <c r="H31" s="8">
        <v>44</v>
      </c>
      <c r="I31" s="8">
        <f t="shared" si="0"/>
        <v>1584</v>
      </c>
      <c r="J31" s="3">
        <v>36</v>
      </c>
      <c r="K31" s="3" t="s">
        <v>14</v>
      </c>
      <c r="L31" s="8">
        <v>57</v>
      </c>
      <c r="M31" s="8">
        <f t="shared" si="1"/>
        <v>2052</v>
      </c>
      <c r="N31" s="13">
        <f t="shared" si="2"/>
        <v>468</v>
      </c>
      <c r="O31" s="7">
        <f>MONTH(Table1[[#This Row],[Order Date]])</f>
        <v>11</v>
      </c>
      <c r="P31" s="7">
        <f>DATEDIF(Table1[[#This Row],[Order Date]],Table1[[#This Row],[Delivery Date]],"D")</f>
        <v>48</v>
      </c>
    </row>
    <row r="32" spans="2:16" x14ac:dyDescent="0.2">
      <c r="B32" s="12">
        <f t="shared" si="3"/>
        <v>30</v>
      </c>
      <c r="C32" s="4">
        <v>44859</v>
      </c>
      <c r="D32" s="4">
        <v>44890</v>
      </c>
      <c r="E32" s="3" t="s">
        <v>13</v>
      </c>
      <c r="F32" s="3">
        <v>87</v>
      </c>
      <c r="G32" s="3" t="s">
        <v>14</v>
      </c>
      <c r="H32" s="8">
        <v>35</v>
      </c>
      <c r="I32" s="8">
        <f t="shared" si="0"/>
        <v>3045</v>
      </c>
      <c r="J32" s="3">
        <v>87</v>
      </c>
      <c r="K32" s="3" t="s">
        <v>14</v>
      </c>
      <c r="L32" s="8">
        <v>46</v>
      </c>
      <c r="M32" s="8">
        <f t="shared" si="1"/>
        <v>4002</v>
      </c>
      <c r="N32" s="13">
        <f t="shared" si="2"/>
        <v>957</v>
      </c>
      <c r="O32" s="7">
        <f>MONTH(Table1[[#This Row],[Order Date]])</f>
        <v>10</v>
      </c>
      <c r="P32" s="7">
        <f>DATEDIF(Table1[[#This Row],[Order Date]],Table1[[#This Row],[Delivery Date]],"D")</f>
        <v>31</v>
      </c>
    </row>
    <row r="33" spans="2:16" x14ac:dyDescent="0.2">
      <c r="B33" s="12">
        <f t="shared" si="3"/>
        <v>31</v>
      </c>
      <c r="C33" s="4">
        <v>44806</v>
      </c>
      <c r="D33" s="4">
        <v>44846</v>
      </c>
      <c r="E33" s="3" t="s">
        <v>11</v>
      </c>
      <c r="F33" s="3">
        <v>653</v>
      </c>
      <c r="G33" s="3" t="s">
        <v>12</v>
      </c>
      <c r="H33" s="8">
        <v>80</v>
      </c>
      <c r="I33" s="8">
        <f t="shared" si="0"/>
        <v>52240</v>
      </c>
      <c r="J33" s="3">
        <v>653</v>
      </c>
      <c r="K33" s="3" t="s">
        <v>12</v>
      </c>
      <c r="L33" s="8">
        <v>93</v>
      </c>
      <c r="M33" s="8">
        <f t="shared" si="1"/>
        <v>60729</v>
      </c>
      <c r="N33" s="13">
        <f t="shared" si="2"/>
        <v>8489</v>
      </c>
      <c r="O33" s="7">
        <f>MONTH(Table1[[#This Row],[Order Date]])</f>
        <v>9</v>
      </c>
      <c r="P33" s="7">
        <f>DATEDIF(Table1[[#This Row],[Order Date]],Table1[[#This Row],[Delivery Date]],"D")</f>
        <v>40</v>
      </c>
    </row>
    <row r="34" spans="2:16" x14ac:dyDescent="0.2">
      <c r="B34" s="12">
        <f t="shared" si="3"/>
        <v>32</v>
      </c>
      <c r="C34" s="4">
        <v>44885</v>
      </c>
      <c r="D34" s="4">
        <v>44947</v>
      </c>
      <c r="E34" s="3" t="s">
        <v>11</v>
      </c>
      <c r="F34" s="3">
        <v>362</v>
      </c>
      <c r="G34" s="3" t="s">
        <v>12</v>
      </c>
      <c r="H34" s="8">
        <v>111</v>
      </c>
      <c r="I34" s="8">
        <f t="shared" si="0"/>
        <v>40182</v>
      </c>
      <c r="J34" s="3">
        <v>362</v>
      </c>
      <c r="K34" s="3" t="s">
        <v>12</v>
      </c>
      <c r="L34" s="8">
        <v>158</v>
      </c>
      <c r="M34" s="8">
        <f t="shared" si="1"/>
        <v>57196</v>
      </c>
      <c r="N34" s="13">
        <f t="shared" si="2"/>
        <v>17014</v>
      </c>
      <c r="O34" s="7">
        <f>MONTH(Table1[[#This Row],[Order Date]])</f>
        <v>11</v>
      </c>
      <c r="P34" s="7">
        <f>DATEDIF(Table1[[#This Row],[Order Date]],Table1[[#This Row],[Delivery Date]],"D")</f>
        <v>62</v>
      </c>
    </row>
    <row r="35" spans="2:16" x14ac:dyDescent="0.2">
      <c r="B35" s="12">
        <f t="shared" si="3"/>
        <v>33</v>
      </c>
      <c r="C35" s="4">
        <v>44828</v>
      </c>
      <c r="D35" s="4">
        <v>44907</v>
      </c>
      <c r="E35" s="3" t="s">
        <v>13</v>
      </c>
      <c r="F35" s="3">
        <v>96</v>
      </c>
      <c r="G35" s="3" t="s">
        <v>14</v>
      </c>
      <c r="H35" s="8">
        <v>72</v>
      </c>
      <c r="I35" s="8">
        <f t="shared" ref="I35:I66" si="4">H35*F35</f>
        <v>6912</v>
      </c>
      <c r="J35" s="3">
        <v>96</v>
      </c>
      <c r="K35" s="3" t="s">
        <v>14</v>
      </c>
      <c r="L35" s="8">
        <v>80</v>
      </c>
      <c r="M35" s="8">
        <f t="shared" ref="M35:M66" si="5">L35*J35</f>
        <v>7680</v>
      </c>
      <c r="N35" s="13">
        <f t="shared" si="2"/>
        <v>768</v>
      </c>
      <c r="O35" s="7">
        <f>MONTH(Table1[[#This Row],[Order Date]])</f>
        <v>9</v>
      </c>
      <c r="P35" s="7">
        <f>DATEDIF(Table1[[#This Row],[Order Date]],Table1[[#This Row],[Delivery Date]],"D")</f>
        <v>79</v>
      </c>
    </row>
    <row r="36" spans="2:16" x14ac:dyDescent="0.2">
      <c r="B36" s="12">
        <f t="shared" si="3"/>
        <v>34</v>
      </c>
      <c r="C36" s="4">
        <v>44885</v>
      </c>
      <c r="D36" s="4">
        <v>44955</v>
      </c>
      <c r="E36" s="3" t="s">
        <v>13</v>
      </c>
      <c r="F36" s="3">
        <v>46</v>
      </c>
      <c r="G36" s="3" t="s">
        <v>14</v>
      </c>
      <c r="H36" s="8">
        <v>56</v>
      </c>
      <c r="I36" s="8">
        <f t="shared" si="4"/>
        <v>2576</v>
      </c>
      <c r="J36" s="3">
        <v>46</v>
      </c>
      <c r="K36" s="3" t="s">
        <v>14</v>
      </c>
      <c r="L36" s="8">
        <v>62</v>
      </c>
      <c r="M36" s="8">
        <f t="shared" si="5"/>
        <v>2852</v>
      </c>
      <c r="N36" s="13">
        <f t="shared" si="2"/>
        <v>276</v>
      </c>
      <c r="O36" s="7">
        <f>MONTH(Table1[[#This Row],[Order Date]])</f>
        <v>11</v>
      </c>
      <c r="P36" s="7">
        <f>DATEDIF(Table1[[#This Row],[Order Date]],Table1[[#This Row],[Delivery Date]],"D")</f>
        <v>70</v>
      </c>
    </row>
    <row r="37" spans="2:16" x14ac:dyDescent="0.2">
      <c r="B37" s="12">
        <f t="shared" si="3"/>
        <v>35</v>
      </c>
      <c r="C37" s="4">
        <v>44816</v>
      </c>
      <c r="D37" s="4">
        <v>44876</v>
      </c>
      <c r="E37" s="3" t="s">
        <v>15</v>
      </c>
      <c r="F37" s="3">
        <v>273</v>
      </c>
      <c r="G37" s="3" t="s">
        <v>16</v>
      </c>
      <c r="H37" s="8">
        <v>374</v>
      </c>
      <c r="I37" s="8">
        <f t="shared" si="4"/>
        <v>102102</v>
      </c>
      <c r="J37" s="3">
        <v>273</v>
      </c>
      <c r="K37" s="3" t="s">
        <v>16</v>
      </c>
      <c r="L37" s="8">
        <v>456</v>
      </c>
      <c r="M37" s="8">
        <f t="shared" si="5"/>
        <v>124488</v>
      </c>
      <c r="N37" s="13">
        <f t="shared" si="2"/>
        <v>22386</v>
      </c>
      <c r="O37" s="7">
        <f>MONTH(Table1[[#This Row],[Order Date]])</f>
        <v>9</v>
      </c>
      <c r="P37" s="7">
        <f>DATEDIF(Table1[[#This Row],[Order Date]],Table1[[#This Row],[Delivery Date]],"D")</f>
        <v>60</v>
      </c>
    </row>
    <row r="38" spans="2:16" x14ac:dyDescent="0.2">
      <c r="B38" s="12">
        <f t="shared" si="3"/>
        <v>36</v>
      </c>
      <c r="C38" s="4">
        <v>44887</v>
      </c>
      <c r="D38" s="4">
        <v>44939</v>
      </c>
      <c r="E38" s="3" t="s">
        <v>11</v>
      </c>
      <c r="F38" s="3">
        <v>542</v>
      </c>
      <c r="G38" s="3" t="s">
        <v>12</v>
      </c>
      <c r="H38" s="8">
        <v>84</v>
      </c>
      <c r="I38" s="8">
        <f t="shared" si="4"/>
        <v>45528</v>
      </c>
      <c r="J38" s="3">
        <v>542</v>
      </c>
      <c r="K38" s="3" t="s">
        <v>12</v>
      </c>
      <c r="L38" s="8">
        <v>127</v>
      </c>
      <c r="M38" s="8">
        <f t="shared" si="5"/>
        <v>68834</v>
      </c>
      <c r="N38" s="13">
        <f t="shared" si="2"/>
        <v>23306</v>
      </c>
      <c r="O38" s="7">
        <f>MONTH(Table1[[#This Row],[Order Date]])</f>
        <v>11</v>
      </c>
      <c r="P38" s="7">
        <f>DATEDIF(Table1[[#This Row],[Order Date]],Table1[[#This Row],[Delivery Date]],"D")</f>
        <v>52</v>
      </c>
    </row>
    <row r="39" spans="2:16" x14ac:dyDescent="0.2">
      <c r="B39" s="12">
        <f t="shared" si="3"/>
        <v>37</v>
      </c>
      <c r="C39" s="4">
        <v>44832</v>
      </c>
      <c r="D39" s="4">
        <v>44912</v>
      </c>
      <c r="E39" s="3" t="s">
        <v>11</v>
      </c>
      <c r="F39" s="3">
        <v>284</v>
      </c>
      <c r="G39" s="3" t="s">
        <v>12</v>
      </c>
      <c r="H39" s="8">
        <v>79</v>
      </c>
      <c r="I39" s="8">
        <f t="shared" si="4"/>
        <v>22436</v>
      </c>
      <c r="J39" s="3">
        <v>284</v>
      </c>
      <c r="K39" s="3" t="s">
        <v>12</v>
      </c>
      <c r="L39" s="8">
        <v>100</v>
      </c>
      <c r="M39" s="8">
        <f t="shared" si="5"/>
        <v>28400</v>
      </c>
      <c r="N39" s="13">
        <f t="shared" si="2"/>
        <v>5964</v>
      </c>
      <c r="O39" s="7">
        <f>MONTH(Table1[[#This Row],[Order Date]])</f>
        <v>9</v>
      </c>
      <c r="P39" s="7">
        <f>DATEDIF(Table1[[#This Row],[Order Date]],Table1[[#This Row],[Delivery Date]],"D")</f>
        <v>80</v>
      </c>
    </row>
    <row r="40" spans="2:16" x14ac:dyDescent="0.2">
      <c r="B40" s="12">
        <f t="shared" si="3"/>
        <v>38</v>
      </c>
      <c r="C40" s="4">
        <v>44858</v>
      </c>
      <c r="D40" s="4">
        <v>44907</v>
      </c>
      <c r="E40" s="3" t="s">
        <v>13</v>
      </c>
      <c r="F40" s="3">
        <v>64</v>
      </c>
      <c r="G40" s="3" t="s">
        <v>14</v>
      </c>
      <c r="H40" s="8">
        <v>30</v>
      </c>
      <c r="I40" s="8">
        <f t="shared" si="4"/>
        <v>1920</v>
      </c>
      <c r="J40" s="3">
        <v>64</v>
      </c>
      <c r="K40" s="3" t="s">
        <v>14</v>
      </c>
      <c r="L40" s="8">
        <v>43</v>
      </c>
      <c r="M40" s="8">
        <f t="shared" si="5"/>
        <v>2752</v>
      </c>
      <c r="N40" s="13">
        <f t="shared" si="2"/>
        <v>832</v>
      </c>
      <c r="O40" s="7">
        <f>MONTH(Table1[[#This Row],[Order Date]])</f>
        <v>10</v>
      </c>
      <c r="P40" s="7">
        <f>DATEDIF(Table1[[#This Row],[Order Date]],Table1[[#This Row],[Delivery Date]],"D")</f>
        <v>49</v>
      </c>
    </row>
    <row r="41" spans="2:16" x14ac:dyDescent="0.2">
      <c r="B41" s="12">
        <f t="shared" si="3"/>
        <v>39</v>
      </c>
      <c r="C41" s="4">
        <v>44829</v>
      </c>
      <c r="D41" s="4">
        <v>44880</v>
      </c>
      <c r="E41" s="3" t="s">
        <v>15</v>
      </c>
      <c r="F41" s="3">
        <v>493</v>
      </c>
      <c r="G41" s="3" t="s">
        <v>16</v>
      </c>
      <c r="H41" s="8">
        <v>338</v>
      </c>
      <c r="I41" s="8">
        <f t="shared" si="4"/>
        <v>166634</v>
      </c>
      <c r="J41" s="3">
        <v>493</v>
      </c>
      <c r="K41" s="3" t="s">
        <v>16</v>
      </c>
      <c r="L41" s="8">
        <v>488</v>
      </c>
      <c r="M41" s="8">
        <f t="shared" si="5"/>
        <v>240584</v>
      </c>
      <c r="N41" s="13">
        <f t="shared" si="2"/>
        <v>73950</v>
      </c>
      <c r="O41" s="7">
        <f>MONTH(Table1[[#This Row],[Order Date]])</f>
        <v>9</v>
      </c>
      <c r="P41" s="7">
        <f>DATEDIF(Table1[[#This Row],[Order Date]],Table1[[#This Row],[Delivery Date]],"D")</f>
        <v>51</v>
      </c>
    </row>
    <row r="42" spans="2:16" x14ac:dyDescent="0.2">
      <c r="B42" s="12">
        <f t="shared" si="3"/>
        <v>40</v>
      </c>
      <c r="C42" s="4">
        <v>44809</v>
      </c>
      <c r="D42" s="4">
        <v>44881</v>
      </c>
      <c r="E42" s="3" t="s">
        <v>11</v>
      </c>
      <c r="F42" s="3">
        <v>471</v>
      </c>
      <c r="G42" s="3" t="s">
        <v>12</v>
      </c>
      <c r="H42" s="8">
        <v>84</v>
      </c>
      <c r="I42" s="8">
        <f t="shared" si="4"/>
        <v>39564</v>
      </c>
      <c r="J42" s="3">
        <v>471</v>
      </c>
      <c r="K42" s="3" t="s">
        <v>12</v>
      </c>
      <c r="L42" s="8">
        <v>96</v>
      </c>
      <c r="M42" s="8">
        <f t="shared" si="5"/>
        <v>45216</v>
      </c>
      <c r="N42" s="13">
        <f t="shared" si="2"/>
        <v>5652</v>
      </c>
      <c r="O42" s="7">
        <f>MONTH(Table1[[#This Row],[Order Date]])</f>
        <v>9</v>
      </c>
      <c r="P42" s="7">
        <f>DATEDIF(Table1[[#This Row],[Order Date]],Table1[[#This Row],[Delivery Date]],"D")</f>
        <v>72</v>
      </c>
    </row>
    <row r="43" spans="2:16" x14ac:dyDescent="0.2">
      <c r="B43" s="12">
        <f t="shared" si="3"/>
        <v>41</v>
      </c>
      <c r="C43" s="4">
        <v>44847</v>
      </c>
      <c r="D43" s="4">
        <v>44925</v>
      </c>
      <c r="E43" s="3" t="s">
        <v>15</v>
      </c>
      <c r="F43" s="3">
        <v>302</v>
      </c>
      <c r="G43" s="3" t="s">
        <v>16</v>
      </c>
      <c r="H43" s="8">
        <v>339</v>
      </c>
      <c r="I43" s="8">
        <f t="shared" si="4"/>
        <v>102378</v>
      </c>
      <c r="J43" s="3">
        <v>302</v>
      </c>
      <c r="K43" s="3" t="s">
        <v>16</v>
      </c>
      <c r="L43" s="8">
        <v>404</v>
      </c>
      <c r="M43" s="8">
        <f t="shared" si="5"/>
        <v>122008</v>
      </c>
      <c r="N43" s="13">
        <f t="shared" si="2"/>
        <v>19630</v>
      </c>
      <c r="O43" s="7">
        <f>MONTH(Table1[[#This Row],[Order Date]])</f>
        <v>10</v>
      </c>
      <c r="P43" s="7">
        <f>DATEDIF(Table1[[#This Row],[Order Date]],Table1[[#This Row],[Delivery Date]],"D")</f>
        <v>78</v>
      </c>
    </row>
    <row r="44" spans="2:16" x14ac:dyDescent="0.2">
      <c r="B44" s="12">
        <f t="shared" si="3"/>
        <v>42</v>
      </c>
      <c r="C44" s="4">
        <v>44873</v>
      </c>
      <c r="D44" s="4">
        <v>44954</v>
      </c>
      <c r="E44" s="3" t="s">
        <v>13</v>
      </c>
      <c r="F44" s="3">
        <v>84</v>
      </c>
      <c r="G44" s="3" t="s">
        <v>14</v>
      </c>
      <c r="H44" s="8">
        <v>65</v>
      </c>
      <c r="I44" s="8">
        <f t="shared" si="4"/>
        <v>5460</v>
      </c>
      <c r="J44" s="3">
        <v>84</v>
      </c>
      <c r="K44" s="3" t="s">
        <v>14</v>
      </c>
      <c r="L44" s="8">
        <v>70</v>
      </c>
      <c r="M44" s="8">
        <f t="shared" si="5"/>
        <v>5880</v>
      </c>
      <c r="N44" s="13">
        <f t="shared" si="2"/>
        <v>420</v>
      </c>
      <c r="O44" s="7">
        <f>MONTH(Table1[[#This Row],[Order Date]])</f>
        <v>11</v>
      </c>
      <c r="P44" s="7">
        <f>DATEDIF(Table1[[#This Row],[Order Date]],Table1[[#This Row],[Delivery Date]],"D")</f>
        <v>81</v>
      </c>
    </row>
    <row r="45" spans="2:16" x14ac:dyDescent="0.2">
      <c r="B45" s="12">
        <f t="shared" si="3"/>
        <v>43</v>
      </c>
      <c r="C45" s="4">
        <v>44807</v>
      </c>
      <c r="D45" s="4">
        <v>44855</v>
      </c>
      <c r="E45" s="3" t="s">
        <v>15</v>
      </c>
      <c r="F45" s="3">
        <v>454</v>
      </c>
      <c r="G45" s="3" t="s">
        <v>16</v>
      </c>
      <c r="H45" s="8">
        <v>302</v>
      </c>
      <c r="I45" s="8">
        <f t="shared" si="4"/>
        <v>137108</v>
      </c>
      <c r="J45" s="3">
        <v>454</v>
      </c>
      <c r="K45" s="3" t="s">
        <v>16</v>
      </c>
      <c r="L45" s="8">
        <v>384</v>
      </c>
      <c r="M45" s="8">
        <f t="shared" si="5"/>
        <v>174336</v>
      </c>
      <c r="N45" s="13">
        <f t="shared" si="2"/>
        <v>37228</v>
      </c>
      <c r="O45" s="7">
        <f>MONTH(Table1[[#This Row],[Order Date]])</f>
        <v>9</v>
      </c>
      <c r="P45" s="7">
        <f>DATEDIF(Table1[[#This Row],[Order Date]],Table1[[#This Row],[Delivery Date]],"D")</f>
        <v>48</v>
      </c>
    </row>
    <row r="46" spans="2:16" x14ac:dyDescent="0.2">
      <c r="B46" s="12">
        <f t="shared" si="3"/>
        <v>44</v>
      </c>
      <c r="C46" s="4">
        <v>44855</v>
      </c>
      <c r="D46" s="4">
        <v>44929</v>
      </c>
      <c r="E46" s="3" t="s">
        <v>11</v>
      </c>
      <c r="F46" s="3">
        <v>714</v>
      </c>
      <c r="G46" s="3" t="s">
        <v>12</v>
      </c>
      <c r="H46" s="8">
        <v>76</v>
      </c>
      <c r="I46" s="8">
        <f t="shared" si="4"/>
        <v>54264</v>
      </c>
      <c r="J46" s="3">
        <v>714</v>
      </c>
      <c r="K46" s="3" t="s">
        <v>12</v>
      </c>
      <c r="L46" s="8">
        <v>119</v>
      </c>
      <c r="M46" s="8">
        <f t="shared" si="5"/>
        <v>84966</v>
      </c>
      <c r="N46" s="13">
        <f t="shared" si="2"/>
        <v>30702</v>
      </c>
      <c r="O46" s="7">
        <f>MONTH(Table1[[#This Row],[Order Date]])</f>
        <v>10</v>
      </c>
      <c r="P46" s="7">
        <f>DATEDIF(Table1[[#This Row],[Order Date]],Table1[[#This Row],[Delivery Date]],"D")</f>
        <v>74</v>
      </c>
    </row>
    <row r="47" spans="2:16" x14ac:dyDescent="0.2">
      <c r="B47" s="12">
        <f t="shared" si="3"/>
        <v>45</v>
      </c>
      <c r="C47" s="4">
        <v>44812</v>
      </c>
      <c r="D47" s="4">
        <v>44893</v>
      </c>
      <c r="E47" s="3" t="s">
        <v>13</v>
      </c>
      <c r="F47" s="3">
        <v>47</v>
      </c>
      <c r="G47" s="3" t="s">
        <v>14</v>
      </c>
      <c r="H47" s="8">
        <v>30</v>
      </c>
      <c r="I47" s="8">
        <f t="shared" si="4"/>
        <v>1410</v>
      </c>
      <c r="J47" s="3">
        <v>47</v>
      </c>
      <c r="K47" s="3" t="s">
        <v>14</v>
      </c>
      <c r="L47" s="8">
        <v>39</v>
      </c>
      <c r="M47" s="8">
        <f t="shared" si="5"/>
        <v>1833</v>
      </c>
      <c r="N47" s="13">
        <f t="shared" si="2"/>
        <v>423</v>
      </c>
      <c r="O47" s="7">
        <f>MONTH(Table1[[#This Row],[Order Date]])</f>
        <v>9</v>
      </c>
      <c r="P47" s="7">
        <f>DATEDIF(Table1[[#This Row],[Order Date]],Table1[[#This Row],[Delivery Date]],"D")</f>
        <v>81</v>
      </c>
    </row>
    <row r="48" spans="2:16" x14ac:dyDescent="0.2">
      <c r="B48" s="12">
        <f t="shared" si="3"/>
        <v>46</v>
      </c>
      <c r="C48" s="4">
        <v>44815</v>
      </c>
      <c r="D48" s="4">
        <v>44866</v>
      </c>
      <c r="E48" s="3" t="s">
        <v>15</v>
      </c>
      <c r="F48" s="3">
        <v>106</v>
      </c>
      <c r="G48" s="3" t="s">
        <v>16</v>
      </c>
      <c r="H48" s="8">
        <v>393</v>
      </c>
      <c r="I48" s="8">
        <f t="shared" si="4"/>
        <v>41658</v>
      </c>
      <c r="J48" s="3">
        <v>106</v>
      </c>
      <c r="K48" s="3" t="s">
        <v>16</v>
      </c>
      <c r="L48" s="8">
        <v>512</v>
      </c>
      <c r="M48" s="8">
        <f t="shared" si="5"/>
        <v>54272</v>
      </c>
      <c r="N48" s="13">
        <f t="shared" si="2"/>
        <v>12614</v>
      </c>
      <c r="O48" s="7">
        <f>MONTH(Table1[[#This Row],[Order Date]])</f>
        <v>9</v>
      </c>
      <c r="P48" s="7">
        <f>DATEDIF(Table1[[#This Row],[Order Date]],Table1[[#This Row],[Delivery Date]],"D")</f>
        <v>51</v>
      </c>
    </row>
    <row r="49" spans="2:16" x14ac:dyDescent="0.2">
      <c r="B49" s="12">
        <f t="shared" si="3"/>
        <v>47</v>
      </c>
      <c r="C49" s="4">
        <v>44835</v>
      </c>
      <c r="D49" s="4">
        <v>44869</v>
      </c>
      <c r="E49" s="3" t="s">
        <v>11</v>
      </c>
      <c r="F49" s="3">
        <v>631</v>
      </c>
      <c r="G49" s="3" t="s">
        <v>12</v>
      </c>
      <c r="H49" s="8">
        <v>81</v>
      </c>
      <c r="I49" s="8">
        <f t="shared" si="4"/>
        <v>51111</v>
      </c>
      <c r="J49" s="3">
        <v>631</v>
      </c>
      <c r="K49" s="3" t="s">
        <v>12</v>
      </c>
      <c r="L49" s="8">
        <v>126</v>
      </c>
      <c r="M49" s="8">
        <f t="shared" si="5"/>
        <v>79506</v>
      </c>
      <c r="N49" s="13">
        <f t="shared" si="2"/>
        <v>28395</v>
      </c>
      <c r="O49" s="7">
        <f>MONTH(Table1[[#This Row],[Order Date]])</f>
        <v>10</v>
      </c>
      <c r="P49" s="7">
        <f>DATEDIF(Table1[[#This Row],[Order Date]],Table1[[#This Row],[Delivery Date]],"D")</f>
        <v>34</v>
      </c>
    </row>
    <row r="50" spans="2:16" x14ac:dyDescent="0.2">
      <c r="B50" s="12">
        <f t="shared" si="3"/>
        <v>48</v>
      </c>
      <c r="C50" s="4">
        <v>44879</v>
      </c>
      <c r="D50" s="4">
        <v>44949</v>
      </c>
      <c r="E50" s="3" t="s">
        <v>11</v>
      </c>
      <c r="F50" s="3">
        <v>714</v>
      </c>
      <c r="G50" s="3" t="s">
        <v>12</v>
      </c>
      <c r="H50" s="8">
        <v>82</v>
      </c>
      <c r="I50" s="8">
        <f t="shared" si="4"/>
        <v>58548</v>
      </c>
      <c r="J50" s="3">
        <v>714</v>
      </c>
      <c r="K50" s="3" t="s">
        <v>12</v>
      </c>
      <c r="L50" s="8">
        <v>128</v>
      </c>
      <c r="M50" s="8">
        <f t="shared" si="5"/>
        <v>91392</v>
      </c>
      <c r="N50" s="13">
        <f t="shared" si="2"/>
        <v>32844</v>
      </c>
      <c r="O50" s="7">
        <f>MONTH(Table1[[#This Row],[Order Date]])</f>
        <v>11</v>
      </c>
      <c r="P50" s="7">
        <f>DATEDIF(Table1[[#This Row],[Order Date]],Table1[[#This Row],[Delivery Date]],"D")</f>
        <v>70</v>
      </c>
    </row>
    <row r="51" spans="2:16" x14ac:dyDescent="0.2">
      <c r="B51" s="12">
        <f t="shared" si="3"/>
        <v>49</v>
      </c>
      <c r="C51" s="4">
        <v>44855</v>
      </c>
      <c r="D51" s="4">
        <v>44897</v>
      </c>
      <c r="E51" s="3" t="s">
        <v>11</v>
      </c>
      <c r="F51" s="3">
        <v>435</v>
      </c>
      <c r="G51" s="3" t="s">
        <v>12</v>
      </c>
      <c r="H51" s="8">
        <v>74</v>
      </c>
      <c r="I51" s="8">
        <f t="shared" si="4"/>
        <v>32190</v>
      </c>
      <c r="J51" s="3">
        <v>435</v>
      </c>
      <c r="K51" s="3" t="s">
        <v>12</v>
      </c>
      <c r="L51" s="8">
        <v>84</v>
      </c>
      <c r="M51" s="8">
        <f t="shared" si="5"/>
        <v>36540</v>
      </c>
      <c r="N51" s="13">
        <f t="shared" si="2"/>
        <v>4350</v>
      </c>
      <c r="O51" s="7">
        <f>MONTH(Table1[[#This Row],[Order Date]])</f>
        <v>10</v>
      </c>
      <c r="P51" s="7">
        <f>DATEDIF(Table1[[#This Row],[Order Date]],Table1[[#This Row],[Delivery Date]],"D")</f>
        <v>42</v>
      </c>
    </row>
    <row r="52" spans="2:16" x14ac:dyDescent="0.2">
      <c r="B52" s="12">
        <f t="shared" si="3"/>
        <v>50</v>
      </c>
      <c r="C52" s="4">
        <v>44865</v>
      </c>
      <c r="D52" s="4">
        <v>44887</v>
      </c>
      <c r="E52" s="3" t="s">
        <v>15</v>
      </c>
      <c r="F52" s="3">
        <v>421</v>
      </c>
      <c r="G52" s="3" t="s">
        <v>16</v>
      </c>
      <c r="H52" s="8">
        <v>415</v>
      </c>
      <c r="I52" s="8">
        <f t="shared" si="4"/>
        <v>174715</v>
      </c>
      <c r="J52" s="3">
        <v>421</v>
      </c>
      <c r="K52" s="3" t="s">
        <v>16</v>
      </c>
      <c r="L52" s="8">
        <v>552</v>
      </c>
      <c r="M52" s="8">
        <f t="shared" si="5"/>
        <v>232392</v>
      </c>
      <c r="N52" s="13">
        <f t="shared" si="2"/>
        <v>57677</v>
      </c>
      <c r="O52" s="7">
        <f>MONTH(Table1[[#This Row],[Order Date]])</f>
        <v>10</v>
      </c>
      <c r="P52" s="7">
        <f>DATEDIF(Table1[[#This Row],[Order Date]],Table1[[#This Row],[Delivery Date]],"D")</f>
        <v>22</v>
      </c>
    </row>
    <row r="53" spans="2:16" x14ac:dyDescent="0.2">
      <c r="B53" s="12">
        <f t="shared" si="3"/>
        <v>51</v>
      </c>
      <c r="C53" s="4">
        <v>44863</v>
      </c>
      <c r="D53" s="4">
        <v>44890</v>
      </c>
      <c r="E53" s="3" t="s">
        <v>13</v>
      </c>
      <c r="F53" s="3">
        <v>98</v>
      </c>
      <c r="G53" s="3" t="s">
        <v>14</v>
      </c>
      <c r="H53" s="8">
        <v>53</v>
      </c>
      <c r="I53" s="8">
        <f t="shared" si="4"/>
        <v>5194</v>
      </c>
      <c r="J53" s="3">
        <v>98</v>
      </c>
      <c r="K53" s="3" t="s">
        <v>14</v>
      </c>
      <c r="L53" s="8">
        <v>67</v>
      </c>
      <c r="M53" s="8">
        <f t="shared" si="5"/>
        <v>6566</v>
      </c>
      <c r="N53" s="13">
        <f t="shared" si="2"/>
        <v>1372</v>
      </c>
      <c r="O53" s="7">
        <f>MONTH(Table1[[#This Row],[Order Date]])</f>
        <v>10</v>
      </c>
      <c r="P53" s="7">
        <f>DATEDIF(Table1[[#This Row],[Order Date]],Table1[[#This Row],[Delivery Date]],"D")</f>
        <v>27</v>
      </c>
    </row>
    <row r="54" spans="2:16" x14ac:dyDescent="0.2">
      <c r="B54" s="12">
        <f t="shared" si="3"/>
        <v>52</v>
      </c>
      <c r="C54" s="4">
        <v>44888</v>
      </c>
      <c r="D54" s="4">
        <v>44915</v>
      </c>
      <c r="E54" s="3" t="s">
        <v>13</v>
      </c>
      <c r="F54" s="3">
        <v>56</v>
      </c>
      <c r="G54" s="3" t="s">
        <v>14</v>
      </c>
      <c r="H54" s="8">
        <v>69</v>
      </c>
      <c r="I54" s="8">
        <f t="shared" si="4"/>
        <v>3864</v>
      </c>
      <c r="J54" s="3">
        <v>56</v>
      </c>
      <c r="K54" s="3" t="s">
        <v>14</v>
      </c>
      <c r="L54" s="8">
        <v>82</v>
      </c>
      <c r="M54" s="8">
        <f t="shared" si="5"/>
        <v>4592</v>
      </c>
      <c r="N54" s="13">
        <f t="shared" si="2"/>
        <v>728</v>
      </c>
      <c r="O54" s="7">
        <f>MONTH(Table1[[#This Row],[Order Date]])</f>
        <v>11</v>
      </c>
      <c r="P54" s="7">
        <f>DATEDIF(Table1[[#This Row],[Order Date]],Table1[[#This Row],[Delivery Date]],"D")</f>
        <v>27</v>
      </c>
    </row>
    <row r="55" spans="2:16" x14ac:dyDescent="0.2">
      <c r="B55" s="12">
        <f t="shared" si="3"/>
        <v>53</v>
      </c>
      <c r="C55" s="4">
        <v>44843</v>
      </c>
      <c r="D55" s="4">
        <v>44872</v>
      </c>
      <c r="E55" s="3" t="s">
        <v>13</v>
      </c>
      <c r="F55" s="3">
        <v>79</v>
      </c>
      <c r="G55" s="3" t="s">
        <v>14</v>
      </c>
      <c r="H55" s="8">
        <v>59</v>
      </c>
      <c r="I55" s="8">
        <f t="shared" si="4"/>
        <v>4661</v>
      </c>
      <c r="J55" s="3">
        <v>79</v>
      </c>
      <c r="K55" s="3" t="s">
        <v>14</v>
      </c>
      <c r="L55" s="8">
        <v>63</v>
      </c>
      <c r="M55" s="8">
        <f t="shared" si="5"/>
        <v>4977</v>
      </c>
      <c r="N55" s="13">
        <f t="shared" si="2"/>
        <v>316</v>
      </c>
      <c r="O55" s="7">
        <f>MONTH(Table1[[#This Row],[Order Date]])</f>
        <v>10</v>
      </c>
      <c r="P55" s="7">
        <f>DATEDIF(Table1[[#This Row],[Order Date]],Table1[[#This Row],[Delivery Date]],"D")</f>
        <v>29</v>
      </c>
    </row>
    <row r="56" spans="2:16" x14ac:dyDescent="0.2">
      <c r="B56" s="12">
        <f t="shared" si="3"/>
        <v>54</v>
      </c>
      <c r="C56" s="4">
        <v>44845</v>
      </c>
      <c r="D56" s="4">
        <v>44874</v>
      </c>
      <c r="E56" s="3" t="s">
        <v>11</v>
      </c>
      <c r="F56" s="3">
        <v>708</v>
      </c>
      <c r="G56" s="3" t="s">
        <v>12</v>
      </c>
      <c r="H56" s="8">
        <v>120</v>
      </c>
      <c r="I56" s="8">
        <f t="shared" si="4"/>
        <v>84960</v>
      </c>
      <c r="J56" s="3">
        <v>708</v>
      </c>
      <c r="K56" s="3" t="s">
        <v>12</v>
      </c>
      <c r="L56" s="8">
        <v>170</v>
      </c>
      <c r="M56" s="8">
        <f t="shared" si="5"/>
        <v>120360</v>
      </c>
      <c r="N56" s="13">
        <f t="shared" si="2"/>
        <v>35400</v>
      </c>
      <c r="O56" s="7">
        <f>MONTH(Table1[[#This Row],[Order Date]])</f>
        <v>10</v>
      </c>
      <c r="P56" s="7">
        <f>DATEDIF(Table1[[#This Row],[Order Date]],Table1[[#This Row],[Delivery Date]],"D")</f>
        <v>29</v>
      </c>
    </row>
    <row r="57" spans="2:16" x14ac:dyDescent="0.2">
      <c r="B57" s="12">
        <f t="shared" si="3"/>
        <v>55</v>
      </c>
      <c r="C57" s="4">
        <v>44876</v>
      </c>
      <c r="D57" s="4">
        <v>44962</v>
      </c>
      <c r="E57" s="3" t="s">
        <v>11</v>
      </c>
      <c r="F57" s="3">
        <v>386</v>
      </c>
      <c r="G57" s="3" t="s">
        <v>12</v>
      </c>
      <c r="H57" s="8">
        <v>66</v>
      </c>
      <c r="I57" s="8">
        <f t="shared" si="4"/>
        <v>25476</v>
      </c>
      <c r="J57" s="3">
        <v>386</v>
      </c>
      <c r="K57" s="3" t="s">
        <v>12</v>
      </c>
      <c r="L57" s="8">
        <v>100</v>
      </c>
      <c r="M57" s="8">
        <f t="shared" si="5"/>
        <v>38600</v>
      </c>
      <c r="N57" s="13">
        <f t="shared" si="2"/>
        <v>13124</v>
      </c>
      <c r="O57" s="7">
        <f>MONTH(Table1[[#This Row],[Order Date]])</f>
        <v>11</v>
      </c>
      <c r="P57" s="7">
        <f>DATEDIF(Table1[[#This Row],[Order Date]],Table1[[#This Row],[Delivery Date]],"D")</f>
        <v>86</v>
      </c>
    </row>
    <row r="58" spans="2:16" x14ac:dyDescent="0.2">
      <c r="B58" s="12">
        <f t="shared" si="3"/>
        <v>56</v>
      </c>
      <c r="C58" s="4">
        <v>44864</v>
      </c>
      <c r="D58" s="4">
        <v>44924</v>
      </c>
      <c r="E58" s="3" t="s">
        <v>11</v>
      </c>
      <c r="F58" s="3">
        <v>666</v>
      </c>
      <c r="G58" s="3" t="s">
        <v>12</v>
      </c>
      <c r="H58" s="8">
        <v>109</v>
      </c>
      <c r="I58" s="8">
        <f t="shared" si="4"/>
        <v>72594</v>
      </c>
      <c r="J58" s="3">
        <v>666</v>
      </c>
      <c r="K58" s="3" t="s">
        <v>12</v>
      </c>
      <c r="L58" s="8">
        <v>156</v>
      </c>
      <c r="M58" s="8">
        <f t="shared" si="5"/>
        <v>103896</v>
      </c>
      <c r="N58" s="13">
        <f t="shared" si="2"/>
        <v>31302</v>
      </c>
      <c r="O58" s="7">
        <f>MONTH(Table1[[#This Row],[Order Date]])</f>
        <v>10</v>
      </c>
      <c r="P58" s="7">
        <f>DATEDIF(Table1[[#This Row],[Order Date]],Table1[[#This Row],[Delivery Date]],"D")</f>
        <v>60</v>
      </c>
    </row>
    <row r="59" spans="2:16" x14ac:dyDescent="0.2">
      <c r="B59" s="12">
        <f t="shared" si="3"/>
        <v>57</v>
      </c>
      <c r="C59" s="4">
        <v>44808</v>
      </c>
      <c r="D59" s="4">
        <v>44834</v>
      </c>
      <c r="E59" s="3" t="s">
        <v>13</v>
      </c>
      <c r="F59" s="3">
        <v>77</v>
      </c>
      <c r="G59" s="3" t="s">
        <v>14</v>
      </c>
      <c r="H59" s="8">
        <v>75</v>
      </c>
      <c r="I59" s="8">
        <f t="shared" si="4"/>
        <v>5775</v>
      </c>
      <c r="J59" s="3">
        <v>77</v>
      </c>
      <c r="K59" s="3" t="s">
        <v>14</v>
      </c>
      <c r="L59" s="8">
        <v>88</v>
      </c>
      <c r="M59" s="8">
        <f t="shared" si="5"/>
        <v>6776</v>
      </c>
      <c r="N59" s="13">
        <f t="shared" si="2"/>
        <v>1001</v>
      </c>
      <c r="O59" s="7">
        <f>MONTH(Table1[[#This Row],[Order Date]])</f>
        <v>9</v>
      </c>
      <c r="P59" s="7">
        <f>DATEDIF(Table1[[#This Row],[Order Date]],Table1[[#This Row],[Delivery Date]],"D")</f>
        <v>26</v>
      </c>
    </row>
    <row r="60" spans="2:16" x14ac:dyDescent="0.2">
      <c r="B60" s="12">
        <f t="shared" si="3"/>
        <v>58</v>
      </c>
      <c r="C60" s="4">
        <v>44836</v>
      </c>
      <c r="D60" s="4">
        <v>44880</v>
      </c>
      <c r="E60" s="3" t="s">
        <v>15</v>
      </c>
      <c r="F60" s="3">
        <v>236</v>
      </c>
      <c r="G60" s="3" t="s">
        <v>16</v>
      </c>
      <c r="H60" s="8">
        <v>488</v>
      </c>
      <c r="I60" s="8">
        <f t="shared" si="4"/>
        <v>115168</v>
      </c>
      <c r="J60" s="3">
        <v>236</v>
      </c>
      <c r="K60" s="3" t="s">
        <v>16</v>
      </c>
      <c r="L60" s="8">
        <v>624</v>
      </c>
      <c r="M60" s="8">
        <f t="shared" si="5"/>
        <v>147264</v>
      </c>
      <c r="N60" s="13">
        <f t="shared" si="2"/>
        <v>32096</v>
      </c>
      <c r="O60" s="7">
        <f>MONTH(Table1[[#This Row],[Order Date]])</f>
        <v>10</v>
      </c>
      <c r="P60" s="7">
        <f>DATEDIF(Table1[[#This Row],[Order Date]],Table1[[#This Row],[Delivery Date]],"D")</f>
        <v>44</v>
      </c>
    </row>
    <row r="61" spans="2:16" x14ac:dyDescent="0.2">
      <c r="B61" s="12">
        <f t="shared" si="3"/>
        <v>59</v>
      </c>
      <c r="C61" s="4">
        <v>44861</v>
      </c>
      <c r="D61" s="4">
        <v>44913</v>
      </c>
      <c r="E61" s="3" t="s">
        <v>15</v>
      </c>
      <c r="F61" s="3">
        <v>352</v>
      </c>
      <c r="G61" s="3" t="s">
        <v>16</v>
      </c>
      <c r="H61" s="8">
        <v>459</v>
      </c>
      <c r="I61" s="8">
        <f t="shared" si="4"/>
        <v>161568</v>
      </c>
      <c r="J61" s="3">
        <v>352</v>
      </c>
      <c r="K61" s="3" t="s">
        <v>16</v>
      </c>
      <c r="L61" s="8">
        <v>544</v>
      </c>
      <c r="M61" s="8">
        <f t="shared" si="5"/>
        <v>191488</v>
      </c>
      <c r="N61" s="13">
        <f t="shared" si="2"/>
        <v>29920</v>
      </c>
      <c r="O61" s="7">
        <f>MONTH(Table1[[#This Row],[Order Date]])</f>
        <v>10</v>
      </c>
      <c r="P61" s="7">
        <f>DATEDIF(Table1[[#This Row],[Order Date]],Table1[[#This Row],[Delivery Date]],"D")</f>
        <v>52</v>
      </c>
    </row>
    <row r="62" spans="2:16" x14ac:dyDescent="0.2">
      <c r="B62" s="12">
        <f t="shared" si="3"/>
        <v>60</v>
      </c>
      <c r="C62" s="4">
        <v>44874</v>
      </c>
      <c r="D62" s="4">
        <v>44948</v>
      </c>
      <c r="E62" s="3" t="s">
        <v>11</v>
      </c>
      <c r="F62" s="3">
        <v>459</v>
      </c>
      <c r="G62" s="3" t="s">
        <v>12</v>
      </c>
      <c r="H62" s="8">
        <v>62</v>
      </c>
      <c r="I62" s="8">
        <f t="shared" si="4"/>
        <v>28458</v>
      </c>
      <c r="J62" s="3">
        <v>459</v>
      </c>
      <c r="K62" s="3" t="s">
        <v>12</v>
      </c>
      <c r="L62" s="8">
        <v>87</v>
      </c>
      <c r="M62" s="8">
        <f t="shared" si="5"/>
        <v>39933</v>
      </c>
      <c r="N62" s="13">
        <f t="shared" si="2"/>
        <v>11475</v>
      </c>
      <c r="O62" s="7">
        <f>MONTH(Table1[[#This Row],[Order Date]])</f>
        <v>11</v>
      </c>
      <c r="P62" s="7">
        <f>DATEDIF(Table1[[#This Row],[Order Date]],Table1[[#This Row],[Delivery Date]],"D")</f>
        <v>74</v>
      </c>
    </row>
    <row r="63" spans="2:16" x14ac:dyDescent="0.2">
      <c r="B63" s="12">
        <f t="shared" si="3"/>
        <v>61</v>
      </c>
      <c r="C63" s="4">
        <v>44855</v>
      </c>
      <c r="D63" s="4">
        <v>44903</v>
      </c>
      <c r="E63" s="3" t="s">
        <v>11</v>
      </c>
      <c r="F63" s="3">
        <v>372</v>
      </c>
      <c r="G63" s="3" t="s">
        <v>12</v>
      </c>
      <c r="H63" s="8">
        <v>98</v>
      </c>
      <c r="I63" s="8">
        <f t="shared" si="4"/>
        <v>36456</v>
      </c>
      <c r="J63" s="3">
        <v>372</v>
      </c>
      <c r="K63" s="3" t="s">
        <v>12</v>
      </c>
      <c r="L63" s="8">
        <v>120</v>
      </c>
      <c r="M63" s="8">
        <f t="shared" si="5"/>
        <v>44640</v>
      </c>
      <c r="N63" s="13">
        <f t="shared" si="2"/>
        <v>8184</v>
      </c>
      <c r="O63" s="7">
        <f>MONTH(Table1[[#This Row],[Order Date]])</f>
        <v>10</v>
      </c>
      <c r="P63" s="7">
        <f>DATEDIF(Table1[[#This Row],[Order Date]],Table1[[#This Row],[Delivery Date]],"D")</f>
        <v>48</v>
      </c>
    </row>
    <row r="64" spans="2:16" x14ac:dyDescent="0.2">
      <c r="B64" s="12">
        <f t="shared" si="3"/>
        <v>62</v>
      </c>
      <c r="C64" s="4">
        <v>44881</v>
      </c>
      <c r="D64" s="4">
        <v>44966</v>
      </c>
      <c r="E64" s="3" t="s">
        <v>15</v>
      </c>
      <c r="F64" s="3">
        <v>134</v>
      </c>
      <c r="G64" s="3" t="s">
        <v>16</v>
      </c>
      <c r="H64" s="8">
        <v>360</v>
      </c>
      <c r="I64" s="8">
        <f t="shared" si="4"/>
        <v>48240</v>
      </c>
      <c r="J64" s="3">
        <v>134</v>
      </c>
      <c r="K64" s="3" t="s">
        <v>16</v>
      </c>
      <c r="L64" s="8">
        <v>453</v>
      </c>
      <c r="M64" s="8">
        <f t="shared" si="5"/>
        <v>60702</v>
      </c>
      <c r="N64" s="13">
        <f t="shared" si="2"/>
        <v>12462</v>
      </c>
      <c r="O64" s="7">
        <f>MONTH(Table1[[#This Row],[Order Date]])</f>
        <v>11</v>
      </c>
      <c r="P64" s="7">
        <f>DATEDIF(Table1[[#This Row],[Order Date]],Table1[[#This Row],[Delivery Date]],"D")</f>
        <v>85</v>
      </c>
    </row>
    <row r="65" spans="2:16" x14ac:dyDescent="0.2">
      <c r="B65" s="12">
        <f t="shared" si="3"/>
        <v>63</v>
      </c>
      <c r="C65" s="4">
        <v>44857</v>
      </c>
      <c r="D65" s="4">
        <v>44936</v>
      </c>
      <c r="E65" s="3" t="s">
        <v>13</v>
      </c>
      <c r="F65" s="3">
        <v>51</v>
      </c>
      <c r="G65" s="3" t="s">
        <v>14</v>
      </c>
      <c r="H65" s="8">
        <v>30</v>
      </c>
      <c r="I65" s="8">
        <f t="shared" si="4"/>
        <v>1530</v>
      </c>
      <c r="J65" s="3">
        <v>51</v>
      </c>
      <c r="K65" s="3" t="s">
        <v>14</v>
      </c>
      <c r="L65" s="8">
        <v>39</v>
      </c>
      <c r="M65" s="8">
        <f t="shared" si="5"/>
        <v>1989</v>
      </c>
      <c r="N65" s="13">
        <f t="shared" si="2"/>
        <v>459</v>
      </c>
      <c r="O65" s="7">
        <f>MONTH(Table1[[#This Row],[Order Date]])</f>
        <v>10</v>
      </c>
      <c r="P65" s="7">
        <f>DATEDIF(Table1[[#This Row],[Order Date]],Table1[[#This Row],[Delivery Date]],"D")</f>
        <v>79</v>
      </c>
    </row>
    <row r="66" spans="2:16" x14ac:dyDescent="0.2">
      <c r="B66" s="12">
        <f t="shared" si="3"/>
        <v>64</v>
      </c>
      <c r="C66" s="4">
        <v>44874</v>
      </c>
      <c r="D66" s="4">
        <v>44894</v>
      </c>
      <c r="E66" s="3" t="s">
        <v>15</v>
      </c>
      <c r="F66" s="3">
        <v>324</v>
      </c>
      <c r="G66" s="3" t="s">
        <v>16</v>
      </c>
      <c r="H66" s="8">
        <v>355</v>
      </c>
      <c r="I66" s="8">
        <f t="shared" si="4"/>
        <v>115020</v>
      </c>
      <c r="J66" s="3">
        <v>324</v>
      </c>
      <c r="K66" s="3" t="s">
        <v>16</v>
      </c>
      <c r="L66" s="8">
        <v>412</v>
      </c>
      <c r="M66" s="8">
        <f t="shared" si="5"/>
        <v>133488</v>
      </c>
      <c r="N66" s="13">
        <f t="shared" si="2"/>
        <v>18468</v>
      </c>
      <c r="O66" s="7">
        <f>MONTH(Table1[[#This Row],[Order Date]])</f>
        <v>11</v>
      </c>
      <c r="P66" s="7">
        <f>DATEDIF(Table1[[#This Row],[Order Date]],Table1[[#This Row],[Delivery Date]],"D")</f>
        <v>20</v>
      </c>
    </row>
    <row r="67" spans="2:16" x14ac:dyDescent="0.2">
      <c r="B67" s="12">
        <f t="shared" si="3"/>
        <v>65</v>
      </c>
      <c r="C67" s="4">
        <v>44839</v>
      </c>
      <c r="D67" s="4">
        <v>44864</v>
      </c>
      <c r="E67" s="3" t="s">
        <v>15</v>
      </c>
      <c r="F67" s="3">
        <v>286</v>
      </c>
      <c r="G67" s="3" t="s">
        <v>16</v>
      </c>
      <c r="H67" s="8">
        <v>486</v>
      </c>
      <c r="I67" s="8">
        <f t="shared" ref="I67:I98" si="6">H67*F67</f>
        <v>138996</v>
      </c>
      <c r="J67" s="3">
        <v>286</v>
      </c>
      <c r="K67" s="3" t="s">
        <v>16</v>
      </c>
      <c r="L67" s="8">
        <v>612</v>
      </c>
      <c r="M67" s="8">
        <f t="shared" ref="M67:M98" si="7">L67*J67</f>
        <v>175032</v>
      </c>
      <c r="N67" s="13">
        <f t="shared" si="2"/>
        <v>36036</v>
      </c>
      <c r="O67" s="7">
        <f>MONTH(Table1[[#This Row],[Order Date]])</f>
        <v>10</v>
      </c>
      <c r="P67" s="7">
        <f>DATEDIF(Table1[[#This Row],[Order Date]],Table1[[#This Row],[Delivery Date]],"D")</f>
        <v>25</v>
      </c>
    </row>
    <row r="68" spans="2:16" x14ac:dyDescent="0.2">
      <c r="B68" s="12">
        <f t="shared" si="3"/>
        <v>66</v>
      </c>
      <c r="C68" s="4">
        <v>44860</v>
      </c>
      <c r="D68" s="4">
        <v>44932</v>
      </c>
      <c r="E68" s="3" t="s">
        <v>11</v>
      </c>
      <c r="F68" s="3">
        <v>186</v>
      </c>
      <c r="G68" s="3" t="s">
        <v>12</v>
      </c>
      <c r="H68" s="8">
        <v>90</v>
      </c>
      <c r="I68" s="8">
        <f t="shared" si="6"/>
        <v>16740</v>
      </c>
      <c r="J68" s="3">
        <v>186</v>
      </c>
      <c r="K68" s="3" t="s">
        <v>12</v>
      </c>
      <c r="L68" s="8">
        <v>123</v>
      </c>
      <c r="M68" s="8">
        <f t="shared" si="7"/>
        <v>22878</v>
      </c>
      <c r="N68" s="13">
        <f t="shared" ref="N68:N131" si="8">M68-I68</f>
        <v>6138</v>
      </c>
      <c r="O68" s="7">
        <f>MONTH(Table1[[#This Row],[Order Date]])</f>
        <v>10</v>
      </c>
      <c r="P68" s="7">
        <f>DATEDIF(Table1[[#This Row],[Order Date]],Table1[[#This Row],[Delivery Date]],"D")</f>
        <v>72</v>
      </c>
    </row>
    <row r="69" spans="2:16" x14ac:dyDescent="0.2">
      <c r="B69" s="12">
        <f t="shared" ref="B69:B132" si="9">B68+1</f>
        <v>67</v>
      </c>
      <c r="C69" s="4">
        <v>44823</v>
      </c>
      <c r="D69" s="4">
        <v>44853</v>
      </c>
      <c r="E69" s="3" t="s">
        <v>15</v>
      </c>
      <c r="F69" s="3">
        <v>172</v>
      </c>
      <c r="G69" s="3" t="s">
        <v>16</v>
      </c>
      <c r="H69" s="8">
        <v>391</v>
      </c>
      <c r="I69" s="8">
        <f t="shared" si="6"/>
        <v>67252</v>
      </c>
      <c r="J69" s="3">
        <v>172</v>
      </c>
      <c r="K69" s="3" t="s">
        <v>16</v>
      </c>
      <c r="L69" s="8">
        <v>473</v>
      </c>
      <c r="M69" s="8">
        <f t="shared" si="7"/>
        <v>81356</v>
      </c>
      <c r="N69" s="13">
        <f t="shared" si="8"/>
        <v>14104</v>
      </c>
      <c r="O69" s="7">
        <f>MONTH(Table1[[#This Row],[Order Date]])</f>
        <v>9</v>
      </c>
      <c r="P69" s="7">
        <f>DATEDIF(Table1[[#This Row],[Order Date]],Table1[[#This Row],[Delivery Date]],"D")</f>
        <v>30</v>
      </c>
    </row>
    <row r="70" spans="2:16" x14ac:dyDescent="0.2">
      <c r="B70" s="12">
        <f t="shared" si="9"/>
        <v>68</v>
      </c>
      <c r="C70" s="4">
        <v>44884</v>
      </c>
      <c r="D70" s="4">
        <v>44970</v>
      </c>
      <c r="E70" s="3" t="s">
        <v>15</v>
      </c>
      <c r="F70" s="3">
        <v>212</v>
      </c>
      <c r="G70" s="3" t="s">
        <v>16</v>
      </c>
      <c r="H70" s="8">
        <v>341</v>
      </c>
      <c r="I70" s="8">
        <f t="shared" si="6"/>
        <v>72292</v>
      </c>
      <c r="J70" s="3">
        <v>212</v>
      </c>
      <c r="K70" s="3" t="s">
        <v>16</v>
      </c>
      <c r="L70" s="8">
        <v>483</v>
      </c>
      <c r="M70" s="8">
        <f t="shared" si="7"/>
        <v>102396</v>
      </c>
      <c r="N70" s="13">
        <f t="shared" si="8"/>
        <v>30104</v>
      </c>
      <c r="O70" s="7">
        <f>MONTH(Table1[[#This Row],[Order Date]])</f>
        <v>11</v>
      </c>
      <c r="P70" s="7">
        <f>DATEDIF(Table1[[#This Row],[Order Date]],Table1[[#This Row],[Delivery Date]],"D")</f>
        <v>86</v>
      </c>
    </row>
    <row r="71" spans="2:16" x14ac:dyDescent="0.2">
      <c r="B71" s="12">
        <f t="shared" si="9"/>
        <v>69</v>
      </c>
      <c r="C71" s="4">
        <v>44888</v>
      </c>
      <c r="D71" s="4">
        <v>44965</v>
      </c>
      <c r="E71" s="3" t="s">
        <v>15</v>
      </c>
      <c r="F71" s="3">
        <v>236</v>
      </c>
      <c r="G71" s="3" t="s">
        <v>16</v>
      </c>
      <c r="H71" s="8">
        <v>447</v>
      </c>
      <c r="I71" s="8">
        <f t="shared" si="6"/>
        <v>105492</v>
      </c>
      <c r="J71" s="3">
        <v>236</v>
      </c>
      <c r="K71" s="3" t="s">
        <v>16</v>
      </c>
      <c r="L71" s="8">
        <v>579</v>
      </c>
      <c r="M71" s="8">
        <f t="shared" si="7"/>
        <v>136644</v>
      </c>
      <c r="N71" s="13">
        <f t="shared" si="8"/>
        <v>31152</v>
      </c>
      <c r="O71" s="7">
        <f>MONTH(Table1[[#This Row],[Order Date]])</f>
        <v>11</v>
      </c>
      <c r="P71" s="7">
        <f>DATEDIF(Table1[[#This Row],[Order Date]],Table1[[#This Row],[Delivery Date]],"D")</f>
        <v>77</v>
      </c>
    </row>
    <row r="72" spans="2:16" x14ac:dyDescent="0.2">
      <c r="B72" s="12">
        <f t="shared" si="9"/>
        <v>70</v>
      </c>
      <c r="C72" s="4">
        <v>44882</v>
      </c>
      <c r="D72" s="4">
        <v>44923</v>
      </c>
      <c r="E72" s="3" t="s">
        <v>11</v>
      </c>
      <c r="F72" s="3">
        <v>789</v>
      </c>
      <c r="G72" s="3" t="s">
        <v>12</v>
      </c>
      <c r="H72" s="8">
        <v>92</v>
      </c>
      <c r="I72" s="8">
        <f t="shared" si="6"/>
        <v>72588</v>
      </c>
      <c r="J72" s="3">
        <v>789</v>
      </c>
      <c r="K72" s="3" t="s">
        <v>12</v>
      </c>
      <c r="L72" s="8">
        <v>126</v>
      </c>
      <c r="M72" s="8">
        <f t="shared" si="7"/>
        <v>99414</v>
      </c>
      <c r="N72" s="13">
        <f t="shared" si="8"/>
        <v>26826</v>
      </c>
      <c r="O72" s="7">
        <f>MONTH(Table1[[#This Row],[Order Date]])</f>
        <v>11</v>
      </c>
      <c r="P72" s="7">
        <f>DATEDIF(Table1[[#This Row],[Order Date]],Table1[[#This Row],[Delivery Date]],"D")</f>
        <v>41</v>
      </c>
    </row>
    <row r="73" spans="2:16" x14ac:dyDescent="0.2">
      <c r="B73" s="12">
        <f t="shared" si="9"/>
        <v>71</v>
      </c>
      <c r="C73" s="4">
        <v>44852</v>
      </c>
      <c r="D73" s="4">
        <v>44907</v>
      </c>
      <c r="E73" s="3" t="s">
        <v>11</v>
      </c>
      <c r="F73" s="3">
        <v>380</v>
      </c>
      <c r="G73" s="3" t="s">
        <v>12</v>
      </c>
      <c r="H73" s="8">
        <v>115</v>
      </c>
      <c r="I73" s="8">
        <f t="shared" si="6"/>
        <v>43700</v>
      </c>
      <c r="J73" s="3">
        <v>380</v>
      </c>
      <c r="K73" s="3" t="s">
        <v>12</v>
      </c>
      <c r="L73" s="8">
        <v>148</v>
      </c>
      <c r="M73" s="8">
        <f t="shared" si="7"/>
        <v>56240</v>
      </c>
      <c r="N73" s="13">
        <f t="shared" si="8"/>
        <v>12540</v>
      </c>
      <c r="O73" s="7">
        <f>MONTH(Table1[[#This Row],[Order Date]])</f>
        <v>10</v>
      </c>
      <c r="P73" s="7">
        <f>DATEDIF(Table1[[#This Row],[Order Date]],Table1[[#This Row],[Delivery Date]],"D")</f>
        <v>55</v>
      </c>
    </row>
    <row r="74" spans="2:16" x14ac:dyDescent="0.2">
      <c r="B74" s="12">
        <f t="shared" si="9"/>
        <v>72</v>
      </c>
      <c r="C74" s="4">
        <v>44836</v>
      </c>
      <c r="D74" s="4">
        <v>44869</v>
      </c>
      <c r="E74" s="3" t="s">
        <v>11</v>
      </c>
      <c r="F74" s="3">
        <v>681</v>
      </c>
      <c r="G74" s="3" t="s">
        <v>12</v>
      </c>
      <c r="H74" s="8">
        <v>120</v>
      </c>
      <c r="I74" s="8">
        <f t="shared" si="6"/>
        <v>81720</v>
      </c>
      <c r="J74" s="3">
        <v>681</v>
      </c>
      <c r="K74" s="3" t="s">
        <v>12</v>
      </c>
      <c r="L74" s="8">
        <v>154</v>
      </c>
      <c r="M74" s="8">
        <f t="shared" si="7"/>
        <v>104874</v>
      </c>
      <c r="N74" s="13">
        <f t="shared" si="8"/>
        <v>23154</v>
      </c>
      <c r="O74" s="7">
        <f>MONTH(Table1[[#This Row],[Order Date]])</f>
        <v>10</v>
      </c>
      <c r="P74" s="7">
        <f>DATEDIF(Table1[[#This Row],[Order Date]],Table1[[#This Row],[Delivery Date]],"D")</f>
        <v>33</v>
      </c>
    </row>
    <row r="75" spans="2:16" x14ac:dyDescent="0.2">
      <c r="B75" s="12">
        <f t="shared" si="9"/>
        <v>73</v>
      </c>
      <c r="C75" s="4">
        <v>44816</v>
      </c>
      <c r="D75" s="4">
        <v>44866</v>
      </c>
      <c r="E75" s="3" t="s">
        <v>11</v>
      </c>
      <c r="F75" s="3">
        <v>526</v>
      </c>
      <c r="G75" s="3" t="s">
        <v>12</v>
      </c>
      <c r="H75" s="8">
        <v>102</v>
      </c>
      <c r="I75" s="8">
        <f t="shared" si="6"/>
        <v>53652</v>
      </c>
      <c r="J75" s="3">
        <v>526</v>
      </c>
      <c r="K75" s="3" t="s">
        <v>12</v>
      </c>
      <c r="L75" s="8">
        <v>146</v>
      </c>
      <c r="M75" s="8">
        <f t="shared" si="7"/>
        <v>76796</v>
      </c>
      <c r="N75" s="13">
        <f t="shared" si="8"/>
        <v>23144</v>
      </c>
      <c r="O75" s="7">
        <f>MONTH(Table1[[#This Row],[Order Date]])</f>
        <v>9</v>
      </c>
      <c r="P75" s="7">
        <f>DATEDIF(Table1[[#This Row],[Order Date]],Table1[[#This Row],[Delivery Date]],"D")</f>
        <v>50</v>
      </c>
    </row>
    <row r="76" spans="2:16" x14ac:dyDescent="0.2">
      <c r="B76" s="12">
        <f t="shared" si="9"/>
        <v>74</v>
      </c>
      <c r="C76" s="4">
        <v>44879</v>
      </c>
      <c r="D76" s="4">
        <v>44958</v>
      </c>
      <c r="E76" s="3" t="s">
        <v>13</v>
      </c>
      <c r="F76" s="3">
        <v>47</v>
      </c>
      <c r="G76" s="3" t="s">
        <v>14</v>
      </c>
      <c r="H76" s="8">
        <v>48</v>
      </c>
      <c r="I76" s="8">
        <f t="shared" si="6"/>
        <v>2256</v>
      </c>
      <c r="J76" s="3">
        <v>47</v>
      </c>
      <c r="K76" s="3" t="s">
        <v>14</v>
      </c>
      <c r="L76" s="8">
        <v>62</v>
      </c>
      <c r="M76" s="8">
        <f t="shared" si="7"/>
        <v>2914</v>
      </c>
      <c r="N76" s="13">
        <f t="shared" si="8"/>
        <v>658</v>
      </c>
      <c r="O76" s="7">
        <f>MONTH(Table1[[#This Row],[Order Date]])</f>
        <v>11</v>
      </c>
      <c r="P76" s="7">
        <f>DATEDIF(Table1[[#This Row],[Order Date]],Table1[[#This Row],[Delivery Date]],"D")</f>
        <v>79</v>
      </c>
    </row>
    <row r="77" spans="2:16" x14ac:dyDescent="0.2">
      <c r="B77" s="12">
        <f t="shared" si="9"/>
        <v>75</v>
      </c>
      <c r="C77" s="4">
        <v>44869</v>
      </c>
      <c r="D77" s="4">
        <v>44953</v>
      </c>
      <c r="E77" s="3" t="s">
        <v>11</v>
      </c>
      <c r="F77" s="3">
        <v>722</v>
      </c>
      <c r="G77" s="3" t="s">
        <v>12</v>
      </c>
      <c r="H77" s="8">
        <v>75</v>
      </c>
      <c r="I77" s="8">
        <f t="shared" si="6"/>
        <v>54150</v>
      </c>
      <c r="J77" s="3">
        <v>722</v>
      </c>
      <c r="K77" s="3" t="s">
        <v>12</v>
      </c>
      <c r="L77" s="8">
        <v>105</v>
      </c>
      <c r="M77" s="8">
        <f t="shared" si="7"/>
        <v>75810</v>
      </c>
      <c r="N77" s="13">
        <f t="shared" si="8"/>
        <v>21660</v>
      </c>
      <c r="O77" s="7">
        <f>MONTH(Table1[[#This Row],[Order Date]])</f>
        <v>11</v>
      </c>
      <c r="P77" s="7">
        <f>DATEDIF(Table1[[#This Row],[Order Date]],Table1[[#This Row],[Delivery Date]],"D")</f>
        <v>84</v>
      </c>
    </row>
    <row r="78" spans="2:16" x14ac:dyDescent="0.2">
      <c r="B78" s="12">
        <f t="shared" si="9"/>
        <v>76</v>
      </c>
      <c r="C78" s="4">
        <v>44884</v>
      </c>
      <c r="D78" s="4">
        <v>44966</v>
      </c>
      <c r="E78" s="3" t="s">
        <v>11</v>
      </c>
      <c r="F78" s="3">
        <v>488</v>
      </c>
      <c r="G78" s="3" t="s">
        <v>12</v>
      </c>
      <c r="H78" s="8">
        <v>70</v>
      </c>
      <c r="I78" s="8">
        <f t="shared" si="6"/>
        <v>34160</v>
      </c>
      <c r="J78" s="3">
        <v>488</v>
      </c>
      <c r="K78" s="3" t="s">
        <v>12</v>
      </c>
      <c r="L78" s="8">
        <v>110</v>
      </c>
      <c r="M78" s="8">
        <f t="shared" si="7"/>
        <v>53680</v>
      </c>
      <c r="N78" s="13">
        <f t="shared" si="8"/>
        <v>19520</v>
      </c>
      <c r="O78" s="7">
        <f>MONTH(Table1[[#This Row],[Order Date]])</f>
        <v>11</v>
      </c>
      <c r="P78" s="7">
        <f>DATEDIF(Table1[[#This Row],[Order Date]],Table1[[#This Row],[Delivery Date]],"D")</f>
        <v>82</v>
      </c>
    </row>
    <row r="79" spans="2:16" x14ac:dyDescent="0.2">
      <c r="B79" s="12">
        <f t="shared" si="9"/>
        <v>77</v>
      </c>
      <c r="C79" s="4">
        <v>44806</v>
      </c>
      <c r="D79" s="4">
        <v>44884</v>
      </c>
      <c r="E79" s="3" t="s">
        <v>15</v>
      </c>
      <c r="F79" s="3">
        <v>84</v>
      </c>
      <c r="G79" s="3" t="s">
        <v>16</v>
      </c>
      <c r="H79" s="8">
        <v>503</v>
      </c>
      <c r="I79" s="8">
        <f t="shared" si="6"/>
        <v>42252</v>
      </c>
      <c r="J79" s="3">
        <v>84</v>
      </c>
      <c r="K79" s="3" t="s">
        <v>16</v>
      </c>
      <c r="L79" s="8">
        <v>627</v>
      </c>
      <c r="M79" s="8">
        <f t="shared" si="7"/>
        <v>52668</v>
      </c>
      <c r="N79" s="13">
        <f t="shared" si="8"/>
        <v>10416</v>
      </c>
      <c r="O79" s="7">
        <f>MONTH(Table1[[#This Row],[Order Date]])</f>
        <v>9</v>
      </c>
      <c r="P79" s="7">
        <f>DATEDIF(Table1[[#This Row],[Order Date]],Table1[[#This Row],[Delivery Date]],"D")</f>
        <v>78</v>
      </c>
    </row>
    <row r="80" spans="2:16" x14ac:dyDescent="0.2">
      <c r="B80" s="12">
        <f t="shared" si="9"/>
        <v>78</v>
      </c>
      <c r="C80" s="4">
        <v>44808</v>
      </c>
      <c r="D80" s="4">
        <v>44893</v>
      </c>
      <c r="E80" s="3" t="s">
        <v>11</v>
      </c>
      <c r="F80" s="3">
        <v>571</v>
      </c>
      <c r="G80" s="3" t="s">
        <v>12</v>
      </c>
      <c r="H80" s="8">
        <v>100</v>
      </c>
      <c r="I80" s="8">
        <f t="shared" si="6"/>
        <v>57100</v>
      </c>
      <c r="J80" s="3">
        <v>571</v>
      </c>
      <c r="K80" s="3" t="s">
        <v>12</v>
      </c>
      <c r="L80" s="8">
        <v>148</v>
      </c>
      <c r="M80" s="8">
        <f t="shared" si="7"/>
        <v>84508</v>
      </c>
      <c r="N80" s="13">
        <f t="shared" si="8"/>
        <v>27408</v>
      </c>
      <c r="O80" s="7">
        <f>MONTH(Table1[[#This Row],[Order Date]])</f>
        <v>9</v>
      </c>
      <c r="P80" s="7">
        <f>DATEDIF(Table1[[#This Row],[Order Date]],Table1[[#This Row],[Delivery Date]],"D")</f>
        <v>85</v>
      </c>
    </row>
    <row r="81" spans="2:16" x14ac:dyDescent="0.2">
      <c r="B81" s="12">
        <f t="shared" si="9"/>
        <v>79</v>
      </c>
      <c r="C81" s="4">
        <v>44844</v>
      </c>
      <c r="D81" s="4">
        <v>44874</v>
      </c>
      <c r="E81" s="3" t="s">
        <v>15</v>
      </c>
      <c r="F81" s="3">
        <v>288</v>
      </c>
      <c r="G81" s="3" t="s">
        <v>16</v>
      </c>
      <c r="H81" s="8">
        <v>340</v>
      </c>
      <c r="I81" s="8">
        <f t="shared" si="6"/>
        <v>97920</v>
      </c>
      <c r="J81" s="3">
        <v>288</v>
      </c>
      <c r="K81" s="3" t="s">
        <v>16</v>
      </c>
      <c r="L81" s="8">
        <v>445</v>
      </c>
      <c r="M81" s="8">
        <f t="shared" si="7"/>
        <v>128160</v>
      </c>
      <c r="N81" s="13">
        <f t="shared" si="8"/>
        <v>30240</v>
      </c>
      <c r="O81" s="7">
        <f>MONTH(Table1[[#This Row],[Order Date]])</f>
        <v>10</v>
      </c>
      <c r="P81" s="7">
        <f>DATEDIF(Table1[[#This Row],[Order Date]],Table1[[#This Row],[Delivery Date]],"D")</f>
        <v>30</v>
      </c>
    </row>
    <row r="82" spans="2:16" x14ac:dyDescent="0.2">
      <c r="B82" s="12">
        <f t="shared" si="9"/>
        <v>80</v>
      </c>
      <c r="C82" s="4">
        <v>44840</v>
      </c>
      <c r="D82" s="4">
        <v>44877</v>
      </c>
      <c r="E82" s="3" t="s">
        <v>15</v>
      </c>
      <c r="F82" s="3">
        <v>162</v>
      </c>
      <c r="G82" s="3" t="s">
        <v>16</v>
      </c>
      <c r="H82" s="8">
        <v>340</v>
      </c>
      <c r="I82" s="8">
        <f t="shared" si="6"/>
        <v>55080</v>
      </c>
      <c r="J82" s="3">
        <v>162</v>
      </c>
      <c r="K82" s="3" t="s">
        <v>16</v>
      </c>
      <c r="L82" s="8">
        <v>483</v>
      </c>
      <c r="M82" s="8">
        <f t="shared" si="7"/>
        <v>78246</v>
      </c>
      <c r="N82" s="13">
        <f t="shared" si="8"/>
        <v>23166</v>
      </c>
      <c r="O82" s="7">
        <f>MONTH(Table1[[#This Row],[Order Date]])</f>
        <v>10</v>
      </c>
      <c r="P82" s="7">
        <f>DATEDIF(Table1[[#This Row],[Order Date]],Table1[[#This Row],[Delivery Date]],"D")</f>
        <v>37</v>
      </c>
    </row>
    <row r="83" spans="2:16" x14ac:dyDescent="0.2">
      <c r="B83" s="12">
        <f t="shared" si="9"/>
        <v>81</v>
      </c>
      <c r="C83" s="4">
        <v>44807</v>
      </c>
      <c r="D83" s="4">
        <v>44866</v>
      </c>
      <c r="E83" s="3" t="s">
        <v>15</v>
      </c>
      <c r="F83" s="3">
        <v>318</v>
      </c>
      <c r="G83" s="3" t="s">
        <v>16</v>
      </c>
      <c r="H83" s="8">
        <v>342</v>
      </c>
      <c r="I83" s="8">
        <f t="shared" si="6"/>
        <v>108756</v>
      </c>
      <c r="J83" s="3">
        <v>318</v>
      </c>
      <c r="K83" s="3" t="s">
        <v>16</v>
      </c>
      <c r="L83" s="8">
        <v>433</v>
      </c>
      <c r="M83" s="8">
        <f t="shared" si="7"/>
        <v>137694</v>
      </c>
      <c r="N83" s="13">
        <f t="shared" si="8"/>
        <v>28938</v>
      </c>
      <c r="O83" s="7">
        <f>MONTH(Table1[[#This Row],[Order Date]])</f>
        <v>9</v>
      </c>
      <c r="P83" s="7">
        <f>DATEDIF(Table1[[#This Row],[Order Date]],Table1[[#This Row],[Delivery Date]],"D")</f>
        <v>59</v>
      </c>
    </row>
    <row r="84" spans="2:16" x14ac:dyDescent="0.2">
      <c r="B84" s="12">
        <f t="shared" si="9"/>
        <v>82</v>
      </c>
      <c r="C84" s="4">
        <v>44877</v>
      </c>
      <c r="D84" s="4">
        <v>44905</v>
      </c>
      <c r="E84" s="3" t="s">
        <v>13</v>
      </c>
      <c r="F84" s="3">
        <v>41</v>
      </c>
      <c r="G84" s="3" t="s">
        <v>14</v>
      </c>
      <c r="H84" s="8">
        <v>42</v>
      </c>
      <c r="I84" s="8">
        <f t="shared" si="6"/>
        <v>1722</v>
      </c>
      <c r="J84" s="3">
        <v>41</v>
      </c>
      <c r="K84" s="3" t="s">
        <v>14</v>
      </c>
      <c r="L84" s="8">
        <v>50</v>
      </c>
      <c r="M84" s="8">
        <f t="shared" si="7"/>
        <v>2050</v>
      </c>
      <c r="N84" s="13">
        <f t="shared" si="8"/>
        <v>328</v>
      </c>
      <c r="O84" s="7">
        <f>MONTH(Table1[[#This Row],[Order Date]])</f>
        <v>11</v>
      </c>
      <c r="P84" s="7">
        <f>DATEDIF(Table1[[#This Row],[Order Date]],Table1[[#This Row],[Delivery Date]],"D")</f>
        <v>28</v>
      </c>
    </row>
    <row r="85" spans="2:16" x14ac:dyDescent="0.2">
      <c r="B85" s="12">
        <f t="shared" si="9"/>
        <v>83</v>
      </c>
      <c r="C85" s="4">
        <v>44844</v>
      </c>
      <c r="D85" s="4">
        <v>44895</v>
      </c>
      <c r="E85" s="3" t="s">
        <v>13</v>
      </c>
      <c r="F85" s="3">
        <v>65</v>
      </c>
      <c r="G85" s="3" t="s">
        <v>14</v>
      </c>
      <c r="H85" s="8">
        <v>41</v>
      </c>
      <c r="I85" s="8">
        <f t="shared" si="6"/>
        <v>2665</v>
      </c>
      <c r="J85" s="3">
        <v>65</v>
      </c>
      <c r="K85" s="3" t="s">
        <v>14</v>
      </c>
      <c r="L85" s="8">
        <v>53</v>
      </c>
      <c r="M85" s="8">
        <f t="shared" si="7"/>
        <v>3445</v>
      </c>
      <c r="N85" s="13">
        <f t="shared" si="8"/>
        <v>780</v>
      </c>
      <c r="O85" s="7">
        <f>MONTH(Table1[[#This Row],[Order Date]])</f>
        <v>10</v>
      </c>
      <c r="P85" s="7">
        <f>DATEDIF(Table1[[#This Row],[Order Date]],Table1[[#This Row],[Delivery Date]],"D")</f>
        <v>51</v>
      </c>
    </row>
    <row r="86" spans="2:16" x14ac:dyDescent="0.2">
      <c r="B86" s="12">
        <f t="shared" si="9"/>
        <v>84</v>
      </c>
      <c r="C86" s="4">
        <v>44818</v>
      </c>
      <c r="D86" s="4">
        <v>44879</v>
      </c>
      <c r="E86" s="3" t="s">
        <v>15</v>
      </c>
      <c r="F86" s="3">
        <v>459</v>
      </c>
      <c r="G86" s="3" t="s">
        <v>16</v>
      </c>
      <c r="H86" s="8">
        <v>422</v>
      </c>
      <c r="I86" s="8">
        <f t="shared" si="6"/>
        <v>193698</v>
      </c>
      <c r="J86" s="3">
        <v>459</v>
      </c>
      <c r="K86" s="3" t="s">
        <v>16</v>
      </c>
      <c r="L86" s="8">
        <v>543</v>
      </c>
      <c r="M86" s="8">
        <f t="shared" si="7"/>
        <v>249237</v>
      </c>
      <c r="N86" s="13">
        <f t="shared" si="8"/>
        <v>55539</v>
      </c>
      <c r="O86" s="7">
        <f>MONTH(Table1[[#This Row],[Order Date]])</f>
        <v>9</v>
      </c>
      <c r="P86" s="7">
        <f>DATEDIF(Table1[[#This Row],[Order Date]],Table1[[#This Row],[Delivery Date]],"D")</f>
        <v>61</v>
      </c>
    </row>
    <row r="87" spans="2:16" x14ac:dyDescent="0.2">
      <c r="B87" s="12">
        <f t="shared" si="9"/>
        <v>85</v>
      </c>
      <c r="C87" s="4">
        <v>44847</v>
      </c>
      <c r="D87" s="4">
        <v>44892</v>
      </c>
      <c r="E87" s="3" t="s">
        <v>15</v>
      </c>
      <c r="F87" s="3">
        <v>269</v>
      </c>
      <c r="G87" s="3" t="s">
        <v>16</v>
      </c>
      <c r="H87" s="8">
        <v>465</v>
      </c>
      <c r="I87" s="8">
        <f t="shared" si="6"/>
        <v>125085</v>
      </c>
      <c r="J87" s="3">
        <v>269</v>
      </c>
      <c r="K87" s="3" t="s">
        <v>16</v>
      </c>
      <c r="L87" s="8">
        <v>551</v>
      </c>
      <c r="M87" s="8">
        <f t="shared" si="7"/>
        <v>148219</v>
      </c>
      <c r="N87" s="13">
        <f t="shared" si="8"/>
        <v>23134</v>
      </c>
      <c r="O87" s="7">
        <f>MONTH(Table1[[#This Row],[Order Date]])</f>
        <v>10</v>
      </c>
      <c r="P87" s="7">
        <f>DATEDIF(Table1[[#This Row],[Order Date]],Table1[[#This Row],[Delivery Date]],"D")</f>
        <v>45</v>
      </c>
    </row>
    <row r="88" spans="2:16" x14ac:dyDescent="0.2">
      <c r="B88" s="12">
        <f t="shared" si="9"/>
        <v>86</v>
      </c>
      <c r="C88" s="4">
        <v>44872</v>
      </c>
      <c r="D88" s="4">
        <v>44936</v>
      </c>
      <c r="E88" s="3" t="s">
        <v>11</v>
      </c>
      <c r="F88" s="3">
        <v>110</v>
      </c>
      <c r="G88" s="3" t="s">
        <v>12</v>
      </c>
      <c r="H88" s="8">
        <v>82</v>
      </c>
      <c r="I88" s="8">
        <f t="shared" si="6"/>
        <v>9020</v>
      </c>
      <c r="J88" s="3">
        <v>110</v>
      </c>
      <c r="K88" s="3" t="s">
        <v>12</v>
      </c>
      <c r="L88" s="8">
        <v>118</v>
      </c>
      <c r="M88" s="8">
        <f t="shared" si="7"/>
        <v>12980</v>
      </c>
      <c r="N88" s="13">
        <f t="shared" si="8"/>
        <v>3960</v>
      </c>
      <c r="O88" s="7">
        <f>MONTH(Table1[[#This Row],[Order Date]])</f>
        <v>11</v>
      </c>
      <c r="P88" s="7">
        <f>DATEDIF(Table1[[#This Row],[Order Date]],Table1[[#This Row],[Delivery Date]],"D")</f>
        <v>64</v>
      </c>
    </row>
    <row r="89" spans="2:16" x14ac:dyDescent="0.2">
      <c r="B89" s="12">
        <f t="shared" si="9"/>
        <v>87</v>
      </c>
      <c r="C89" s="4">
        <v>44807</v>
      </c>
      <c r="D89" s="4">
        <v>44861</v>
      </c>
      <c r="E89" s="3" t="s">
        <v>13</v>
      </c>
      <c r="F89" s="3">
        <v>58</v>
      </c>
      <c r="G89" s="3" t="s">
        <v>14</v>
      </c>
      <c r="H89" s="8">
        <v>41</v>
      </c>
      <c r="I89" s="8">
        <f t="shared" si="6"/>
        <v>2378</v>
      </c>
      <c r="J89" s="3">
        <v>58</v>
      </c>
      <c r="K89" s="3" t="s">
        <v>14</v>
      </c>
      <c r="L89" s="8">
        <v>50</v>
      </c>
      <c r="M89" s="8">
        <f t="shared" si="7"/>
        <v>2900</v>
      </c>
      <c r="N89" s="13">
        <f t="shared" si="8"/>
        <v>522</v>
      </c>
      <c r="O89" s="7">
        <f>MONTH(Table1[[#This Row],[Order Date]])</f>
        <v>9</v>
      </c>
      <c r="P89" s="7">
        <f>DATEDIF(Table1[[#This Row],[Order Date]],Table1[[#This Row],[Delivery Date]],"D")</f>
        <v>54</v>
      </c>
    </row>
    <row r="90" spans="2:16" x14ac:dyDescent="0.2">
      <c r="B90" s="12">
        <f t="shared" si="9"/>
        <v>88</v>
      </c>
      <c r="C90" s="4">
        <v>44847</v>
      </c>
      <c r="D90" s="4">
        <v>44906</v>
      </c>
      <c r="E90" s="3" t="s">
        <v>13</v>
      </c>
      <c r="F90" s="3">
        <v>98</v>
      </c>
      <c r="G90" s="3" t="s">
        <v>14</v>
      </c>
      <c r="H90" s="8">
        <v>71</v>
      </c>
      <c r="I90" s="8">
        <f t="shared" si="6"/>
        <v>6958</v>
      </c>
      <c r="J90" s="3">
        <v>98</v>
      </c>
      <c r="K90" s="3" t="s">
        <v>14</v>
      </c>
      <c r="L90" s="8">
        <v>83</v>
      </c>
      <c r="M90" s="8">
        <f t="shared" si="7"/>
        <v>8134</v>
      </c>
      <c r="N90" s="13">
        <f t="shared" si="8"/>
        <v>1176</v>
      </c>
      <c r="O90" s="7">
        <f>MONTH(Table1[[#This Row],[Order Date]])</f>
        <v>10</v>
      </c>
      <c r="P90" s="7">
        <f>DATEDIF(Table1[[#This Row],[Order Date]],Table1[[#This Row],[Delivery Date]],"D")</f>
        <v>59</v>
      </c>
    </row>
    <row r="91" spans="2:16" x14ac:dyDescent="0.2">
      <c r="B91" s="12">
        <f t="shared" si="9"/>
        <v>89</v>
      </c>
      <c r="C91" s="4">
        <v>44838</v>
      </c>
      <c r="D91" s="4">
        <v>44913</v>
      </c>
      <c r="E91" s="3" t="s">
        <v>13</v>
      </c>
      <c r="F91" s="3">
        <v>42</v>
      </c>
      <c r="G91" s="3" t="s">
        <v>14</v>
      </c>
      <c r="H91" s="8">
        <v>35</v>
      </c>
      <c r="I91" s="8">
        <f t="shared" si="6"/>
        <v>1470</v>
      </c>
      <c r="J91" s="3">
        <v>42</v>
      </c>
      <c r="K91" s="3" t="s">
        <v>14</v>
      </c>
      <c r="L91" s="8">
        <v>44</v>
      </c>
      <c r="M91" s="8">
        <f t="shared" si="7"/>
        <v>1848</v>
      </c>
      <c r="N91" s="13">
        <f t="shared" si="8"/>
        <v>378</v>
      </c>
      <c r="O91" s="7">
        <f>MONTH(Table1[[#This Row],[Order Date]])</f>
        <v>10</v>
      </c>
      <c r="P91" s="7">
        <f>DATEDIF(Table1[[#This Row],[Order Date]],Table1[[#This Row],[Delivery Date]],"D")</f>
        <v>75</v>
      </c>
    </row>
    <row r="92" spans="2:16" x14ac:dyDescent="0.2">
      <c r="B92" s="12">
        <f t="shared" si="9"/>
        <v>90</v>
      </c>
      <c r="C92" s="4">
        <v>44851</v>
      </c>
      <c r="D92" s="4">
        <v>44914</v>
      </c>
      <c r="E92" s="3" t="s">
        <v>13</v>
      </c>
      <c r="F92" s="3">
        <v>51</v>
      </c>
      <c r="G92" s="3" t="s">
        <v>14</v>
      </c>
      <c r="H92" s="8">
        <v>76</v>
      </c>
      <c r="I92" s="8">
        <f t="shared" si="6"/>
        <v>3876</v>
      </c>
      <c r="J92" s="3">
        <v>51</v>
      </c>
      <c r="K92" s="3" t="s">
        <v>14</v>
      </c>
      <c r="L92" s="8">
        <v>85</v>
      </c>
      <c r="M92" s="8">
        <f t="shared" si="7"/>
        <v>4335</v>
      </c>
      <c r="N92" s="13">
        <f t="shared" si="8"/>
        <v>459</v>
      </c>
      <c r="O92" s="7">
        <f>MONTH(Table1[[#This Row],[Order Date]])</f>
        <v>10</v>
      </c>
      <c r="P92" s="7">
        <f>DATEDIF(Table1[[#This Row],[Order Date]],Table1[[#This Row],[Delivery Date]],"D")</f>
        <v>63</v>
      </c>
    </row>
    <row r="93" spans="2:16" x14ac:dyDescent="0.2">
      <c r="B93" s="12">
        <f t="shared" si="9"/>
        <v>91</v>
      </c>
      <c r="C93" s="4">
        <v>44858</v>
      </c>
      <c r="D93" s="4">
        <v>44899</v>
      </c>
      <c r="E93" s="3" t="s">
        <v>13</v>
      </c>
      <c r="F93" s="3">
        <v>88</v>
      </c>
      <c r="G93" s="3" t="s">
        <v>14</v>
      </c>
      <c r="H93" s="8">
        <v>50</v>
      </c>
      <c r="I93" s="8">
        <f t="shared" si="6"/>
        <v>4400</v>
      </c>
      <c r="J93" s="3">
        <v>88</v>
      </c>
      <c r="K93" s="3" t="s">
        <v>14</v>
      </c>
      <c r="L93" s="8">
        <v>53</v>
      </c>
      <c r="M93" s="8">
        <f t="shared" si="7"/>
        <v>4664</v>
      </c>
      <c r="N93" s="13">
        <f t="shared" si="8"/>
        <v>264</v>
      </c>
      <c r="O93" s="7">
        <f>MONTH(Table1[[#This Row],[Order Date]])</f>
        <v>10</v>
      </c>
      <c r="P93" s="7">
        <f>DATEDIF(Table1[[#This Row],[Order Date]],Table1[[#This Row],[Delivery Date]],"D")</f>
        <v>41</v>
      </c>
    </row>
    <row r="94" spans="2:16" x14ac:dyDescent="0.2">
      <c r="B94" s="12">
        <f t="shared" si="9"/>
        <v>92</v>
      </c>
      <c r="C94" s="4">
        <v>44844</v>
      </c>
      <c r="D94" s="4">
        <v>44928</v>
      </c>
      <c r="E94" s="3" t="s">
        <v>15</v>
      </c>
      <c r="F94" s="3">
        <v>150</v>
      </c>
      <c r="G94" s="3" t="s">
        <v>16</v>
      </c>
      <c r="H94" s="8">
        <v>483</v>
      </c>
      <c r="I94" s="8">
        <f t="shared" si="6"/>
        <v>72450</v>
      </c>
      <c r="J94" s="3">
        <v>150</v>
      </c>
      <c r="K94" s="3" t="s">
        <v>16</v>
      </c>
      <c r="L94" s="8">
        <v>608</v>
      </c>
      <c r="M94" s="8">
        <f t="shared" si="7"/>
        <v>91200</v>
      </c>
      <c r="N94" s="13">
        <f t="shared" si="8"/>
        <v>18750</v>
      </c>
      <c r="O94" s="7">
        <f>MONTH(Table1[[#This Row],[Order Date]])</f>
        <v>10</v>
      </c>
      <c r="P94" s="7">
        <f>DATEDIF(Table1[[#This Row],[Order Date]],Table1[[#This Row],[Delivery Date]],"D")</f>
        <v>84</v>
      </c>
    </row>
    <row r="95" spans="2:16" x14ac:dyDescent="0.2">
      <c r="B95" s="12">
        <f t="shared" si="9"/>
        <v>93</v>
      </c>
      <c r="C95" s="4">
        <v>44889</v>
      </c>
      <c r="D95" s="4">
        <v>44977</v>
      </c>
      <c r="E95" s="3" t="s">
        <v>13</v>
      </c>
      <c r="F95" s="3">
        <v>58</v>
      </c>
      <c r="G95" s="3" t="s">
        <v>14</v>
      </c>
      <c r="H95" s="8">
        <v>62</v>
      </c>
      <c r="I95" s="8">
        <f t="shared" si="6"/>
        <v>3596</v>
      </c>
      <c r="J95" s="3">
        <v>58</v>
      </c>
      <c r="K95" s="3" t="s">
        <v>14</v>
      </c>
      <c r="L95" s="8">
        <v>75</v>
      </c>
      <c r="M95" s="8">
        <f t="shared" si="7"/>
        <v>4350</v>
      </c>
      <c r="N95" s="13">
        <f t="shared" si="8"/>
        <v>754</v>
      </c>
      <c r="O95" s="7">
        <f>MONTH(Table1[[#This Row],[Order Date]])</f>
        <v>11</v>
      </c>
      <c r="P95" s="7">
        <f>DATEDIF(Table1[[#This Row],[Order Date]],Table1[[#This Row],[Delivery Date]],"D")</f>
        <v>88</v>
      </c>
    </row>
    <row r="96" spans="2:16" x14ac:dyDescent="0.2">
      <c r="B96" s="12">
        <f t="shared" si="9"/>
        <v>94</v>
      </c>
      <c r="C96" s="4">
        <v>44846</v>
      </c>
      <c r="D96" s="4">
        <v>44917</v>
      </c>
      <c r="E96" s="3" t="s">
        <v>15</v>
      </c>
      <c r="F96" s="3">
        <v>472</v>
      </c>
      <c r="G96" s="3" t="s">
        <v>16</v>
      </c>
      <c r="H96" s="8">
        <v>352</v>
      </c>
      <c r="I96" s="8">
        <f t="shared" si="6"/>
        <v>166144</v>
      </c>
      <c r="J96" s="3">
        <v>472</v>
      </c>
      <c r="K96" s="3" t="s">
        <v>16</v>
      </c>
      <c r="L96" s="8">
        <v>422</v>
      </c>
      <c r="M96" s="8">
        <f t="shared" si="7"/>
        <v>199184</v>
      </c>
      <c r="N96" s="13">
        <f t="shared" si="8"/>
        <v>33040</v>
      </c>
      <c r="O96" s="7">
        <f>MONTH(Table1[[#This Row],[Order Date]])</f>
        <v>10</v>
      </c>
      <c r="P96" s="7">
        <f>DATEDIF(Table1[[#This Row],[Order Date]],Table1[[#This Row],[Delivery Date]],"D")</f>
        <v>71</v>
      </c>
    </row>
    <row r="97" spans="2:16" x14ac:dyDescent="0.2">
      <c r="B97" s="12">
        <f t="shared" si="9"/>
        <v>95</v>
      </c>
      <c r="C97" s="4">
        <v>44853</v>
      </c>
      <c r="D97" s="4">
        <v>44929</v>
      </c>
      <c r="E97" s="3" t="s">
        <v>15</v>
      </c>
      <c r="F97" s="3">
        <v>463</v>
      </c>
      <c r="G97" s="3" t="s">
        <v>16</v>
      </c>
      <c r="H97" s="8">
        <v>370</v>
      </c>
      <c r="I97" s="8">
        <f t="shared" si="6"/>
        <v>171310</v>
      </c>
      <c r="J97" s="3">
        <v>463</v>
      </c>
      <c r="K97" s="3" t="s">
        <v>16</v>
      </c>
      <c r="L97" s="8">
        <v>433</v>
      </c>
      <c r="M97" s="8">
        <f t="shared" si="7"/>
        <v>200479</v>
      </c>
      <c r="N97" s="13">
        <f t="shared" si="8"/>
        <v>29169</v>
      </c>
      <c r="O97" s="7">
        <f>MONTH(Table1[[#This Row],[Order Date]])</f>
        <v>10</v>
      </c>
      <c r="P97" s="7">
        <f>DATEDIF(Table1[[#This Row],[Order Date]],Table1[[#This Row],[Delivery Date]],"D")</f>
        <v>76</v>
      </c>
    </row>
    <row r="98" spans="2:16" x14ac:dyDescent="0.2">
      <c r="B98" s="12">
        <f t="shared" si="9"/>
        <v>96</v>
      </c>
      <c r="C98" s="4">
        <v>44818</v>
      </c>
      <c r="D98" s="4">
        <v>44892</v>
      </c>
      <c r="E98" s="3" t="s">
        <v>11</v>
      </c>
      <c r="F98" s="3">
        <v>306</v>
      </c>
      <c r="G98" s="3" t="s">
        <v>12</v>
      </c>
      <c r="H98" s="8">
        <v>75</v>
      </c>
      <c r="I98" s="8">
        <f t="shared" si="6"/>
        <v>22950</v>
      </c>
      <c r="J98" s="3">
        <v>306</v>
      </c>
      <c r="K98" s="3" t="s">
        <v>12</v>
      </c>
      <c r="L98" s="8">
        <v>110</v>
      </c>
      <c r="M98" s="8">
        <f t="shared" si="7"/>
        <v>33660</v>
      </c>
      <c r="N98" s="13">
        <f t="shared" si="8"/>
        <v>10710</v>
      </c>
      <c r="O98" s="7">
        <f>MONTH(Table1[[#This Row],[Order Date]])</f>
        <v>9</v>
      </c>
      <c r="P98" s="7">
        <f>DATEDIF(Table1[[#This Row],[Order Date]],Table1[[#This Row],[Delivery Date]],"D")</f>
        <v>74</v>
      </c>
    </row>
    <row r="99" spans="2:16" x14ac:dyDescent="0.2">
      <c r="B99" s="12">
        <f t="shared" si="9"/>
        <v>97</v>
      </c>
      <c r="C99" s="4">
        <v>44829</v>
      </c>
      <c r="D99" s="4">
        <v>44912</v>
      </c>
      <c r="E99" s="3" t="s">
        <v>13</v>
      </c>
      <c r="F99" s="3">
        <v>43</v>
      </c>
      <c r="G99" s="3" t="s">
        <v>14</v>
      </c>
      <c r="H99" s="8">
        <v>42</v>
      </c>
      <c r="I99" s="8">
        <f t="shared" ref="I99:I130" si="10">H99*F99</f>
        <v>1806</v>
      </c>
      <c r="J99" s="3">
        <v>43</v>
      </c>
      <c r="K99" s="3" t="s">
        <v>14</v>
      </c>
      <c r="L99" s="8">
        <v>46</v>
      </c>
      <c r="M99" s="8">
        <f t="shared" ref="M99:M130" si="11">L99*J99</f>
        <v>1978</v>
      </c>
      <c r="N99" s="13">
        <f t="shared" si="8"/>
        <v>172</v>
      </c>
      <c r="O99" s="7">
        <f>MONTH(Table1[[#This Row],[Order Date]])</f>
        <v>9</v>
      </c>
      <c r="P99" s="7">
        <f>DATEDIF(Table1[[#This Row],[Order Date]],Table1[[#This Row],[Delivery Date]],"D")</f>
        <v>83</v>
      </c>
    </row>
    <row r="100" spans="2:16" x14ac:dyDescent="0.2">
      <c r="B100" s="12">
        <f t="shared" si="9"/>
        <v>98</v>
      </c>
      <c r="C100" s="4">
        <v>44876</v>
      </c>
      <c r="D100" s="4">
        <v>44962</v>
      </c>
      <c r="E100" s="3" t="s">
        <v>11</v>
      </c>
      <c r="F100" s="3">
        <v>245</v>
      </c>
      <c r="G100" s="3" t="s">
        <v>12</v>
      </c>
      <c r="H100" s="8">
        <v>103</v>
      </c>
      <c r="I100" s="8">
        <f t="shared" si="10"/>
        <v>25235</v>
      </c>
      <c r="J100" s="3">
        <v>245</v>
      </c>
      <c r="K100" s="3" t="s">
        <v>12</v>
      </c>
      <c r="L100" s="8">
        <v>126</v>
      </c>
      <c r="M100" s="8">
        <f t="shared" si="11"/>
        <v>30870</v>
      </c>
      <c r="N100" s="13">
        <f t="shared" si="8"/>
        <v>5635</v>
      </c>
      <c r="O100" s="7">
        <f>MONTH(Table1[[#This Row],[Order Date]])</f>
        <v>11</v>
      </c>
      <c r="P100" s="7">
        <f>DATEDIF(Table1[[#This Row],[Order Date]],Table1[[#This Row],[Delivery Date]],"D")</f>
        <v>86</v>
      </c>
    </row>
    <row r="101" spans="2:16" x14ac:dyDescent="0.2">
      <c r="B101" s="12">
        <f t="shared" si="9"/>
        <v>99</v>
      </c>
      <c r="C101" s="4">
        <v>44884</v>
      </c>
      <c r="D101" s="4">
        <v>44941</v>
      </c>
      <c r="E101" s="3" t="s">
        <v>11</v>
      </c>
      <c r="F101" s="3">
        <v>543</v>
      </c>
      <c r="G101" s="3" t="s">
        <v>12</v>
      </c>
      <c r="H101" s="8">
        <v>85</v>
      </c>
      <c r="I101" s="8">
        <f t="shared" si="10"/>
        <v>46155</v>
      </c>
      <c r="J101" s="3">
        <v>543</v>
      </c>
      <c r="K101" s="3" t="s">
        <v>12</v>
      </c>
      <c r="L101" s="8">
        <v>117</v>
      </c>
      <c r="M101" s="8">
        <f t="shared" si="11"/>
        <v>63531</v>
      </c>
      <c r="N101" s="13">
        <f t="shared" si="8"/>
        <v>17376</v>
      </c>
      <c r="O101" s="7">
        <f>MONTH(Table1[[#This Row],[Order Date]])</f>
        <v>11</v>
      </c>
      <c r="P101" s="7">
        <f>DATEDIF(Table1[[#This Row],[Order Date]],Table1[[#This Row],[Delivery Date]],"D")</f>
        <v>57</v>
      </c>
    </row>
    <row r="102" spans="2:16" x14ac:dyDescent="0.2">
      <c r="B102" s="12">
        <f t="shared" si="9"/>
        <v>100</v>
      </c>
      <c r="C102" s="4">
        <v>44860</v>
      </c>
      <c r="D102" s="4">
        <v>44936</v>
      </c>
      <c r="E102" s="3" t="s">
        <v>13</v>
      </c>
      <c r="F102" s="3">
        <v>99</v>
      </c>
      <c r="G102" s="3" t="s">
        <v>14</v>
      </c>
      <c r="H102" s="8">
        <v>40</v>
      </c>
      <c r="I102" s="8">
        <f t="shared" si="10"/>
        <v>3960</v>
      </c>
      <c r="J102" s="3">
        <v>99</v>
      </c>
      <c r="K102" s="3" t="s">
        <v>14</v>
      </c>
      <c r="L102" s="8">
        <v>48</v>
      </c>
      <c r="M102" s="8">
        <f t="shared" si="11"/>
        <v>4752</v>
      </c>
      <c r="N102" s="13">
        <f t="shared" si="8"/>
        <v>792</v>
      </c>
      <c r="O102" s="7">
        <f>MONTH(Table1[[#This Row],[Order Date]])</f>
        <v>10</v>
      </c>
      <c r="P102" s="7">
        <f>DATEDIF(Table1[[#This Row],[Order Date]],Table1[[#This Row],[Delivery Date]],"D")</f>
        <v>76</v>
      </c>
    </row>
    <row r="103" spans="2:16" x14ac:dyDescent="0.2">
      <c r="B103" s="12">
        <f t="shared" si="9"/>
        <v>101</v>
      </c>
      <c r="C103" s="4">
        <v>44875</v>
      </c>
      <c r="D103" s="4">
        <v>44964</v>
      </c>
      <c r="E103" s="3" t="s">
        <v>15</v>
      </c>
      <c r="F103" s="3">
        <v>120</v>
      </c>
      <c r="G103" s="3" t="s">
        <v>16</v>
      </c>
      <c r="H103" s="8">
        <v>289</v>
      </c>
      <c r="I103" s="8">
        <f t="shared" si="10"/>
        <v>34680</v>
      </c>
      <c r="J103" s="3">
        <v>120</v>
      </c>
      <c r="K103" s="3" t="s">
        <v>16</v>
      </c>
      <c r="L103" s="8">
        <v>371</v>
      </c>
      <c r="M103" s="8">
        <f t="shared" si="11"/>
        <v>44520</v>
      </c>
      <c r="N103" s="13">
        <f t="shared" si="8"/>
        <v>9840</v>
      </c>
      <c r="O103" s="7">
        <f>MONTH(Table1[[#This Row],[Order Date]])</f>
        <v>11</v>
      </c>
      <c r="P103" s="7">
        <f>DATEDIF(Table1[[#This Row],[Order Date]],Table1[[#This Row],[Delivery Date]],"D")</f>
        <v>89</v>
      </c>
    </row>
    <row r="104" spans="2:16" x14ac:dyDescent="0.2">
      <c r="B104" s="12">
        <f t="shared" si="9"/>
        <v>102</v>
      </c>
      <c r="C104" s="4">
        <v>44880</v>
      </c>
      <c r="D104" s="4">
        <v>44910</v>
      </c>
      <c r="E104" s="3" t="s">
        <v>13</v>
      </c>
      <c r="F104" s="3">
        <v>79</v>
      </c>
      <c r="G104" s="3" t="s">
        <v>14</v>
      </c>
      <c r="H104" s="8">
        <v>68</v>
      </c>
      <c r="I104" s="8">
        <f t="shared" si="10"/>
        <v>5372</v>
      </c>
      <c r="J104" s="3">
        <v>79</v>
      </c>
      <c r="K104" s="3" t="s">
        <v>14</v>
      </c>
      <c r="L104" s="8">
        <v>72</v>
      </c>
      <c r="M104" s="8">
        <f t="shared" si="11"/>
        <v>5688</v>
      </c>
      <c r="N104" s="13">
        <f t="shared" si="8"/>
        <v>316</v>
      </c>
      <c r="O104" s="7">
        <f>MONTH(Table1[[#This Row],[Order Date]])</f>
        <v>11</v>
      </c>
      <c r="P104" s="7">
        <f>DATEDIF(Table1[[#This Row],[Order Date]],Table1[[#This Row],[Delivery Date]],"D")</f>
        <v>30</v>
      </c>
    </row>
    <row r="105" spans="2:16" x14ac:dyDescent="0.2">
      <c r="B105" s="12">
        <f t="shared" si="9"/>
        <v>103</v>
      </c>
      <c r="C105" s="4">
        <v>44877</v>
      </c>
      <c r="D105" s="4">
        <v>44947</v>
      </c>
      <c r="E105" s="3" t="s">
        <v>11</v>
      </c>
      <c r="F105" s="3">
        <v>255</v>
      </c>
      <c r="G105" s="3" t="s">
        <v>12</v>
      </c>
      <c r="H105" s="8">
        <v>61</v>
      </c>
      <c r="I105" s="8">
        <f t="shared" si="10"/>
        <v>15555</v>
      </c>
      <c r="J105" s="3">
        <v>255</v>
      </c>
      <c r="K105" s="3" t="s">
        <v>12</v>
      </c>
      <c r="L105" s="8">
        <v>111</v>
      </c>
      <c r="M105" s="8">
        <f t="shared" si="11"/>
        <v>28305</v>
      </c>
      <c r="N105" s="13">
        <f t="shared" si="8"/>
        <v>12750</v>
      </c>
      <c r="O105" s="7">
        <f>MONTH(Table1[[#This Row],[Order Date]])</f>
        <v>11</v>
      </c>
      <c r="P105" s="7">
        <f>DATEDIF(Table1[[#This Row],[Order Date]],Table1[[#This Row],[Delivery Date]],"D")</f>
        <v>70</v>
      </c>
    </row>
    <row r="106" spans="2:16" x14ac:dyDescent="0.2">
      <c r="B106" s="12">
        <f t="shared" si="9"/>
        <v>104</v>
      </c>
      <c r="C106" s="4">
        <v>44819</v>
      </c>
      <c r="D106" s="4">
        <v>44871</v>
      </c>
      <c r="E106" s="3" t="s">
        <v>11</v>
      </c>
      <c r="F106" s="3">
        <v>545</v>
      </c>
      <c r="G106" s="3" t="s">
        <v>12</v>
      </c>
      <c r="H106" s="8">
        <v>113</v>
      </c>
      <c r="I106" s="8">
        <f t="shared" si="10"/>
        <v>61585</v>
      </c>
      <c r="J106" s="3">
        <v>545</v>
      </c>
      <c r="K106" s="3" t="s">
        <v>12</v>
      </c>
      <c r="L106" s="8">
        <v>124</v>
      </c>
      <c r="M106" s="8">
        <f t="shared" si="11"/>
        <v>67580</v>
      </c>
      <c r="N106" s="13">
        <f t="shared" si="8"/>
        <v>5995</v>
      </c>
      <c r="O106" s="7">
        <f>MONTH(Table1[[#This Row],[Order Date]])</f>
        <v>9</v>
      </c>
      <c r="P106" s="7">
        <f>DATEDIF(Table1[[#This Row],[Order Date]],Table1[[#This Row],[Delivery Date]],"D")</f>
        <v>52</v>
      </c>
    </row>
    <row r="107" spans="2:16" x14ac:dyDescent="0.2">
      <c r="B107" s="12">
        <f t="shared" si="9"/>
        <v>105</v>
      </c>
      <c r="C107" s="4">
        <v>44862</v>
      </c>
      <c r="D107" s="4">
        <v>44882</v>
      </c>
      <c r="E107" s="3" t="s">
        <v>13</v>
      </c>
      <c r="F107" s="3">
        <v>77</v>
      </c>
      <c r="G107" s="3" t="s">
        <v>14</v>
      </c>
      <c r="H107" s="8">
        <v>78</v>
      </c>
      <c r="I107" s="8">
        <f t="shared" si="10"/>
        <v>6006</v>
      </c>
      <c r="J107" s="3">
        <v>77</v>
      </c>
      <c r="K107" s="3" t="s">
        <v>14</v>
      </c>
      <c r="L107" s="8">
        <v>85</v>
      </c>
      <c r="M107" s="8">
        <f t="shared" si="11"/>
        <v>6545</v>
      </c>
      <c r="N107" s="13">
        <f t="shared" si="8"/>
        <v>539</v>
      </c>
      <c r="O107" s="7">
        <f>MONTH(Table1[[#This Row],[Order Date]])</f>
        <v>10</v>
      </c>
      <c r="P107" s="7">
        <f>DATEDIF(Table1[[#This Row],[Order Date]],Table1[[#This Row],[Delivery Date]],"D")</f>
        <v>20</v>
      </c>
    </row>
    <row r="108" spans="2:16" x14ac:dyDescent="0.2">
      <c r="B108" s="12">
        <f t="shared" si="9"/>
        <v>106</v>
      </c>
      <c r="C108" s="4">
        <v>44827</v>
      </c>
      <c r="D108" s="4">
        <v>44916</v>
      </c>
      <c r="E108" s="3" t="s">
        <v>13</v>
      </c>
      <c r="F108" s="3">
        <v>72</v>
      </c>
      <c r="G108" s="3" t="s">
        <v>14</v>
      </c>
      <c r="H108" s="8">
        <v>39</v>
      </c>
      <c r="I108" s="8">
        <f t="shared" si="10"/>
        <v>2808</v>
      </c>
      <c r="J108" s="3">
        <v>72</v>
      </c>
      <c r="K108" s="3" t="s">
        <v>14</v>
      </c>
      <c r="L108" s="8">
        <v>48</v>
      </c>
      <c r="M108" s="8">
        <f t="shared" si="11"/>
        <v>3456</v>
      </c>
      <c r="N108" s="13">
        <f t="shared" si="8"/>
        <v>648</v>
      </c>
      <c r="O108" s="7">
        <f>MONTH(Table1[[#This Row],[Order Date]])</f>
        <v>9</v>
      </c>
      <c r="P108" s="7">
        <f>DATEDIF(Table1[[#This Row],[Order Date]],Table1[[#This Row],[Delivery Date]],"D")</f>
        <v>89</v>
      </c>
    </row>
    <row r="109" spans="2:16" x14ac:dyDescent="0.2">
      <c r="B109" s="12">
        <f t="shared" si="9"/>
        <v>107</v>
      </c>
      <c r="C109" s="4">
        <v>44822</v>
      </c>
      <c r="D109" s="4">
        <v>44888</v>
      </c>
      <c r="E109" s="3" t="s">
        <v>11</v>
      </c>
      <c r="F109" s="3">
        <v>554</v>
      </c>
      <c r="G109" s="3" t="s">
        <v>12</v>
      </c>
      <c r="H109" s="8">
        <v>89</v>
      </c>
      <c r="I109" s="8">
        <f t="shared" si="10"/>
        <v>49306</v>
      </c>
      <c r="J109" s="3">
        <v>554</v>
      </c>
      <c r="K109" s="3" t="s">
        <v>12</v>
      </c>
      <c r="L109" s="8">
        <v>130</v>
      </c>
      <c r="M109" s="8">
        <f t="shared" si="11"/>
        <v>72020</v>
      </c>
      <c r="N109" s="13">
        <f t="shared" si="8"/>
        <v>22714</v>
      </c>
      <c r="O109" s="7">
        <f>MONTH(Table1[[#This Row],[Order Date]])</f>
        <v>9</v>
      </c>
      <c r="P109" s="7">
        <f>DATEDIF(Table1[[#This Row],[Order Date]],Table1[[#This Row],[Delivery Date]],"D")</f>
        <v>66</v>
      </c>
    </row>
    <row r="110" spans="2:16" x14ac:dyDescent="0.2">
      <c r="B110" s="12">
        <f t="shared" si="9"/>
        <v>108</v>
      </c>
      <c r="C110" s="4">
        <v>44822</v>
      </c>
      <c r="D110" s="4">
        <v>44872</v>
      </c>
      <c r="E110" s="3" t="s">
        <v>13</v>
      </c>
      <c r="F110" s="3">
        <v>93</v>
      </c>
      <c r="G110" s="3" t="s">
        <v>14</v>
      </c>
      <c r="H110" s="8">
        <v>68</v>
      </c>
      <c r="I110" s="8">
        <f t="shared" si="10"/>
        <v>6324</v>
      </c>
      <c r="J110" s="3">
        <v>93</v>
      </c>
      <c r="K110" s="3" t="s">
        <v>14</v>
      </c>
      <c r="L110" s="8">
        <v>79</v>
      </c>
      <c r="M110" s="8">
        <f t="shared" si="11"/>
        <v>7347</v>
      </c>
      <c r="N110" s="13">
        <f t="shared" si="8"/>
        <v>1023</v>
      </c>
      <c r="O110" s="7">
        <f>MONTH(Table1[[#This Row],[Order Date]])</f>
        <v>9</v>
      </c>
      <c r="P110" s="7">
        <f>DATEDIF(Table1[[#This Row],[Order Date]],Table1[[#This Row],[Delivery Date]],"D")</f>
        <v>50</v>
      </c>
    </row>
    <row r="111" spans="2:16" x14ac:dyDescent="0.2">
      <c r="B111" s="12">
        <f t="shared" si="9"/>
        <v>109</v>
      </c>
      <c r="C111" s="4">
        <v>44824</v>
      </c>
      <c r="D111" s="4">
        <v>44895</v>
      </c>
      <c r="E111" s="3" t="s">
        <v>11</v>
      </c>
      <c r="F111" s="3">
        <v>432</v>
      </c>
      <c r="G111" s="3" t="s">
        <v>12</v>
      </c>
      <c r="H111" s="8">
        <v>102</v>
      </c>
      <c r="I111" s="8">
        <f t="shared" si="10"/>
        <v>44064</v>
      </c>
      <c r="J111" s="3">
        <v>432</v>
      </c>
      <c r="K111" s="3" t="s">
        <v>12</v>
      </c>
      <c r="L111" s="8">
        <v>146</v>
      </c>
      <c r="M111" s="8">
        <f t="shared" si="11"/>
        <v>63072</v>
      </c>
      <c r="N111" s="13">
        <f t="shared" si="8"/>
        <v>19008</v>
      </c>
      <c r="O111" s="7">
        <f>MONTH(Table1[[#This Row],[Order Date]])</f>
        <v>9</v>
      </c>
      <c r="P111" s="7">
        <f>DATEDIF(Table1[[#This Row],[Order Date]],Table1[[#This Row],[Delivery Date]],"D")</f>
        <v>71</v>
      </c>
    </row>
    <row r="112" spans="2:16" x14ac:dyDescent="0.2">
      <c r="B112" s="12">
        <f t="shared" si="9"/>
        <v>110</v>
      </c>
      <c r="C112" s="4">
        <v>44834</v>
      </c>
      <c r="D112" s="4">
        <v>44915</v>
      </c>
      <c r="E112" s="3" t="s">
        <v>13</v>
      </c>
      <c r="F112" s="3">
        <v>62</v>
      </c>
      <c r="G112" s="3" t="s">
        <v>14</v>
      </c>
      <c r="H112" s="8">
        <v>54</v>
      </c>
      <c r="I112" s="8">
        <f t="shared" si="10"/>
        <v>3348</v>
      </c>
      <c r="J112" s="3">
        <v>62</v>
      </c>
      <c r="K112" s="3" t="s">
        <v>14</v>
      </c>
      <c r="L112" s="8">
        <v>57</v>
      </c>
      <c r="M112" s="8">
        <f t="shared" si="11"/>
        <v>3534</v>
      </c>
      <c r="N112" s="13">
        <f t="shared" si="8"/>
        <v>186</v>
      </c>
      <c r="O112" s="7">
        <f>MONTH(Table1[[#This Row],[Order Date]])</f>
        <v>9</v>
      </c>
      <c r="P112" s="7">
        <f>DATEDIF(Table1[[#This Row],[Order Date]],Table1[[#This Row],[Delivery Date]],"D")</f>
        <v>81</v>
      </c>
    </row>
    <row r="113" spans="2:16" x14ac:dyDescent="0.2">
      <c r="B113" s="12">
        <f t="shared" si="9"/>
        <v>111</v>
      </c>
      <c r="C113" s="4">
        <v>44826</v>
      </c>
      <c r="D113" s="4">
        <v>44862</v>
      </c>
      <c r="E113" s="3" t="s">
        <v>11</v>
      </c>
      <c r="F113" s="3">
        <v>763</v>
      </c>
      <c r="G113" s="3" t="s">
        <v>12</v>
      </c>
      <c r="H113" s="8">
        <v>108</v>
      </c>
      <c r="I113" s="8">
        <f t="shared" si="10"/>
        <v>82404</v>
      </c>
      <c r="J113" s="3">
        <v>763</v>
      </c>
      <c r="K113" s="3" t="s">
        <v>12</v>
      </c>
      <c r="L113" s="8">
        <v>138</v>
      </c>
      <c r="M113" s="8">
        <f t="shared" si="11"/>
        <v>105294</v>
      </c>
      <c r="N113" s="13">
        <f t="shared" si="8"/>
        <v>22890</v>
      </c>
      <c r="O113" s="7">
        <f>MONTH(Table1[[#This Row],[Order Date]])</f>
        <v>9</v>
      </c>
      <c r="P113" s="7">
        <f>DATEDIF(Table1[[#This Row],[Order Date]],Table1[[#This Row],[Delivery Date]],"D")</f>
        <v>36</v>
      </c>
    </row>
    <row r="114" spans="2:16" x14ac:dyDescent="0.2">
      <c r="B114" s="12">
        <f t="shared" si="9"/>
        <v>112</v>
      </c>
      <c r="C114" s="4">
        <v>44865</v>
      </c>
      <c r="D114" s="4">
        <v>44933</v>
      </c>
      <c r="E114" s="3" t="s">
        <v>13</v>
      </c>
      <c r="F114" s="3">
        <v>99</v>
      </c>
      <c r="G114" s="3" t="s">
        <v>14</v>
      </c>
      <c r="H114" s="8">
        <v>56</v>
      </c>
      <c r="I114" s="8">
        <f t="shared" si="10"/>
        <v>5544</v>
      </c>
      <c r="J114" s="3">
        <v>99</v>
      </c>
      <c r="K114" s="3" t="s">
        <v>14</v>
      </c>
      <c r="L114" s="8">
        <v>66</v>
      </c>
      <c r="M114" s="8">
        <f t="shared" si="11"/>
        <v>6534</v>
      </c>
      <c r="N114" s="13">
        <f t="shared" si="8"/>
        <v>990</v>
      </c>
      <c r="O114" s="7">
        <f>MONTH(Table1[[#This Row],[Order Date]])</f>
        <v>10</v>
      </c>
      <c r="P114" s="7">
        <f>DATEDIF(Table1[[#This Row],[Order Date]],Table1[[#This Row],[Delivery Date]],"D")</f>
        <v>68</v>
      </c>
    </row>
    <row r="115" spans="2:16" x14ac:dyDescent="0.2">
      <c r="B115" s="12">
        <f t="shared" si="9"/>
        <v>113</v>
      </c>
      <c r="C115" s="4">
        <v>44877</v>
      </c>
      <c r="D115" s="4">
        <v>44954</v>
      </c>
      <c r="E115" s="3" t="s">
        <v>15</v>
      </c>
      <c r="F115" s="3">
        <v>167</v>
      </c>
      <c r="G115" s="3" t="s">
        <v>16</v>
      </c>
      <c r="H115" s="8">
        <v>396</v>
      </c>
      <c r="I115" s="8">
        <f t="shared" si="10"/>
        <v>66132</v>
      </c>
      <c r="J115" s="3">
        <v>167</v>
      </c>
      <c r="K115" s="3" t="s">
        <v>16</v>
      </c>
      <c r="L115" s="8">
        <v>466</v>
      </c>
      <c r="M115" s="8">
        <f t="shared" si="11"/>
        <v>77822</v>
      </c>
      <c r="N115" s="13">
        <f t="shared" si="8"/>
        <v>11690</v>
      </c>
      <c r="O115" s="7">
        <f>MONTH(Table1[[#This Row],[Order Date]])</f>
        <v>11</v>
      </c>
      <c r="P115" s="7">
        <f>DATEDIF(Table1[[#This Row],[Order Date]],Table1[[#This Row],[Delivery Date]],"D")</f>
        <v>77</v>
      </c>
    </row>
    <row r="116" spans="2:16" x14ac:dyDescent="0.2">
      <c r="B116" s="12">
        <f t="shared" si="9"/>
        <v>114</v>
      </c>
      <c r="C116" s="4">
        <v>44870</v>
      </c>
      <c r="D116" s="4">
        <v>44935</v>
      </c>
      <c r="E116" s="3" t="s">
        <v>13</v>
      </c>
      <c r="F116" s="3">
        <v>91</v>
      </c>
      <c r="G116" s="3" t="s">
        <v>14</v>
      </c>
      <c r="H116" s="8">
        <v>48</v>
      </c>
      <c r="I116" s="8">
        <f t="shared" si="10"/>
        <v>4368</v>
      </c>
      <c r="J116" s="3">
        <v>91</v>
      </c>
      <c r="K116" s="3" t="s">
        <v>14</v>
      </c>
      <c r="L116" s="8">
        <v>60</v>
      </c>
      <c r="M116" s="8">
        <f t="shared" si="11"/>
        <v>5460</v>
      </c>
      <c r="N116" s="13">
        <f t="shared" si="8"/>
        <v>1092</v>
      </c>
      <c r="O116" s="7">
        <f>MONTH(Table1[[#This Row],[Order Date]])</f>
        <v>11</v>
      </c>
      <c r="P116" s="7">
        <f>DATEDIF(Table1[[#This Row],[Order Date]],Table1[[#This Row],[Delivery Date]],"D")</f>
        <v>65</v>
      </c>
    </row>
    <row r="117" spans="2:16" x14ac:dyDescent="0.2">
      <c r="B117" s="12">
        <f t="shared" si="9"/>
        <v>115</v>
      </c>
      <c r="C117" s="4">
        <v>44807</v>
      </c>
      <c r="D117" s="4">
        <v>44877</v>
      </c>
      <c r="E117" s="3" t="s">
        <v>15</v>
      </c>
      <c r="F117" s="3">
        <v>208</v>
      </c>
      <c r="G117" s="3" t="s">
        <v>16</v>
      </c>
      <c r="H117" s="8">
        <v>519</v>
      </c>
      <c r="I117" s="8">
        <f t="shared" si="10"/>
        <v>107952</v>
      </c>
      <c r="J117" s="3">
        <v>208</v>
      </c>
      <c r="K117" s="3" t="s">
        <v>16</v>
      </c>
      <c r="L117" s="8">
        <v>610</v>
      </c>
      <c r="M117" s="8">
        <f t="shared" si="11"/>
        <v>126880</v>
      </c>
      <c r="N117" s="13">
        <f t="shared" si="8"/>
        <v>18928</v>
      </c>
      <c r="O117" s="7">
        <f>MONTH(Table1[[#This Row],[Order Date]])</f>
        <v>9</v>
      </c>
      <c r="P117" s="7">
        <f>DATEDIF(Table1[[#This Row],[Order Date]],Table1[[#This Row],[Delivery Date]],"D")</f>
        <v>70</v>
      </c>
    </row>
    <row r="118" spans="2:16" x14ac:dyDescent="0.2">
      <c r="B118" s="12">
        <f t="shared" si="9"/>
        <v>116</v>
      </c>
      <c r="C118" s="4">
        <v>44864</v>
      </c>
      <c r="D118" s="4">
        <v>44897</v>
      </c>
      <c r="E118" s="3" t="s">
        <v>15</v>
      </c>
      <c r="F118" s="3">
        <v>313</v>
      </c>
      <c r="G118" s="3" t="s">
        <v>16</v>
      </c>
      <c r="H118" s="8">
        <v>290</v>
      </c>
      <c r="I118" s="8">
        <f t="shared" si="10"/>
        <v>90770</v>
      </c>
      <c r="J118" s="3">
        <v>313</v>
      </c>
      <c r="K118" s="3" t="s">
        <v>16</v>
      </c>
      <c r="L118" s="8">
        <v>387</v>
      </c>
      <c r="M118" s="8">
        <f t="shared" si="11"/>
        <v>121131</v>
      </c>
      <c r="N118" s="13">
        <f t="shared" si="8"/>
        <v>30361</v>
      </c>
      <c r="O118" s="7">
        <f>MONTH(Table1[[#This Row],[Order Date]])</f>
        <v>10</v>
      </c>
      <c r="P118" s="7">
        <f>DATEDIF(Table1[[#This Row],[Order Date]],Table1[[#This Row],[Delivery Date]],"D")</f>
        <v>33</v>
      </c>
    </row>
    <row r="119" spans="2:16" x14ac:dyDescent="0.2">
      <c r="B119" s="12">
        <f t="shared" si="9"/>
        <v>117</v>
      </c>
      <c r="C119" s="4">
        <v>44876</v>
      </c>
      <c r="D119" s="4">
        <v>44930</v>
      </c>
      <c r="E119" s="3" t="s">
        <v>13</v>
      </c>
      <c r="F119" s="3">
        <v>48</v>
      </c>
      <c r="G119" s="3" t="s">
        <v>14</v>
      </c>
      <c r="H119" s="8">
        <v>50</v>
      </c>
      <c r="I119" s="8">
        <f t="shared" si="10"/>
        <v>2400</v>
      </c>
      <c r="J119" s="3">
        <v>48</v>
      </c>
      <c r="K119" s="3" t="s">
        <v>14</v>
      </c>
      <c r="L119" s="8">
        <v>61</v>
      </c>
      <c r="M119" s="8">
        <f t="shared" si="11"/>
        <v>2928</v>
      </c>
      <c r="N119" s="13">
        <f t="shared" si="8"/>
        <v>528</v>
      </c>
      <c r="O119" s="7">
        <f>MONTH(Table1[[#This Row],[Order Date]])</f>
        <v>11</v>
      </c>
      <c r="P119" s="7">
        <f>DATEDIF(Table1[[#This Row],[Order Date]],Table1[[#This Row],[Delivery Date]],"D")</f>
        <v>54</v>
      </c>
    </row>
    <row r="120" spans="2:16" x14ac:dyDescent="0.2">
      <c r="B120" s="12">
        <f t="shared" si="9"/>
        <v>118</v>
      </c>
      <c r="C120" s="4">
        <v>44873</v>
      </c>
      <c r="D120" s="4">
        <v>44942</v>
      </c>
      <c r="E120" s="3" t="s">
        <v>13</v>
      </c>
      <c r="F120" s="3">
        <v>37</v>
      </c>
      <c r="G120" s="3" t="s">
        <v>14</v>
      </c>
      <c r="H120" s="8">
        <v>40</v>
      </c>
      <c r="I120" s="8">
        <f t="shared" si="10"/>
        <v>1480</v>
      </c>
      <c r="J120" s="3">
        <v>37</v>
      </c>
      <c r="K120" s="3" t="s">
        <v>14</v>
      </c>
      <c r="L120" s="8">
        <v>44</v>
      </c>
      <c r="M120" s="8">
        <f t="shared" si="11"/>
        <v>1628</v>
      </c>
      <c r="N120" s="13">
        <f t="shared" si="8"/>
        <v>148</v>
      </c>
      <c r="O120" s="7">
        <f>MONTH(Table1[[#This Row],[Order Date]])</f>
        <v>11</v>
      </c>
      <c r="P120" s="7">
        <f>DATEDIF(Table1[[#This Row],[Order Date]],Table1[[#This Row],[Delivery Date]],"D")</f>
        <v>69</v>
      </c>
    </row>
    <row r="121" spans="2:16" x14ac:dyDescent="0.2">
      <c r="B121" s="12">
        <f t="shared" si="9"/>
        <v>119</v>
      </c>
      <c r="C121" s="4">
        <v>44813</v>
      </c>
      <c r="D121" s="4">
        <v>44853</v>
      </c>
      <c r="E121" s="3" t="s">
        <v>15</v>
      </c>
      <c r="F121" s="3">
        <v>51</v>
      </c>
      <c r="G121" s="3" t="s">
        <v>16</v>
      </c>
      <c r="H121" s="8">
        <v>325</v>
      </c>
      <c r="I121" s="8">
        <f t="shared" si="10"/>
        <v>16575</v>
      </c>
      <c r="J121" s="3">
        <v>51</v>
      </c>
      <c r="K121" s="3" t="s">
        <v>16</v>
      </c>
      <c r="L121" s="8">
        <v>457</v>
      </c>
      <c r="M121" s="8">
        <f t="shared" si="11"/>
        <v>23307</v>
      </c>
      <c r="N121" s="13">
        <f t="shared" si="8"/>
        <v>6732</v>
      </c>
      <c r="O121" s="7">
        <f>MONTH(Table1[[#This Row],[Order Date]])</f>
        <v>9</v>
      </c>
      <c r="P121" s="7">
        <f>DATEDIF(Table1[[#This Row],[Order Date]],Table1[[#This Row],[Delivery Date]],"D")</f>
        <v>40</v>
      </c>
    </row>
    <row r="122" spans="2:16" x14ac:dyDescent="0.2">
      <c r="B122" s="12">
        <f t="shared" si="9"/>
        <v>120</v>
      </c>
      <c r="C122" s="4">
        <v>44879</v>
      </c>
      <c r="D122" s="4">
        <v>44904</v>
      </c>
      <c r="E122" s="3" t="s">
        <v>11</v>
      </c>
      <c r="F122" s="3">
        <v>116</v>
      </c>
      <c r="G122" s="3" t="s">
        <v>12</v>
      </c>
      <c r="H122" s="8">
        <v>75</v>
      </c>
      <c r="I122" s="8">
        <f t="shared" si="10"/>
        <v>8700</v>
      </c>
      <c r="J122" s="3">
        <v>116</v>
      </c>
      <c r="K122" s="3" t="s">
        <v>12</v>
      </c>
      <c r="L122" s="8">
        <v>89</v>
      </c>
      <c r="M122" s="8">
        <f t="shared" si="11"/>
        <v>10324</v>
      </c>
      <c r="N122" s="13">
        <f t="shared" si="8"/>
        <v>1624</v>
      </c>
      <c r="O122" s="7">
        <f>MONTH(Table1[[#This Row],[Order Date]])</f>
        <v>11</v>
      </c>
      <c r="P122" s="7">
        <f>DATEDIF(Table1[[#This Row],[Order Date]],Table1[[#This Row],[Delivery Date]],"D")</f>
        <v>25</v>
      </c>
    </row>
    <row r="123" spans="2:16" x14ac:dyDescent="0.2">
      <c r="B123" s="12">
        <f t="shared" si="9"/>
        <v>121</v>
      </c>
      <c r="C123" s="4">
        <v>44895</v>
      </c>
      <c r="D123" s="4">
        <v>44925</v>
      </c>
      <c r="E123" s="3" t="s">
        <v>15</v>
      </c>
      <c r="F123" s="3">
        <v>377</v>
      </c>
      <c r="G123" s="3" t="s">
        <v>16</v>
      </c>
      <c r="H123" s="8">
        <v>370</v>
      </c>
      <c r="I123" s="8">
        <f t="shared" si="10"/>
        <v>139490</v>
      </c>
      <c r="J123" s="3">
        <v>377</v>
      </c>
      <c r="K123" s="3" t="s">
        <v>16</v>
      </c>
      <c r="L123" s="8">
        <v>471</v>
      </c>
      <c r="M123" s="8">
        <f t="shared" si="11"/>
        <v>177567</v>
      </c>
      <c r="N123" s="13">
        <f t="shared" si="8"/>
        <v>38077</v>
      </c>
      <c r="O123" s="7">
        <f>MONTH(Table1[[#This Row],[Order Date]])</f>
        <v>11</v>
      </c>
      <c r="P123" s="7">
        <f>DATEDIF(Table1[[#This Row],[Order Date]],Table1[[#This Row],[Delivery Date]],"D")</f>
        <v>30</v>
      </c>
    </row>
    <row r="124" spans="2:16" x14ac:dyDescent="0.2">
      <c r="B124" s="12">
        <f t="shared" si="9"/>
        <v>122</v>
      </c>
      <c r="C124" s="4">
        <v>44873</v>
      </c>
      <c r="D124" s="4">
        <v>44919</v>
      </c>
      <c r="E124" s="3" t="s">
        <v>13</v>
      </c>
      <c r="F124" s="3">
        <v>56</v>
      </c>
      <c r="G124" s="3" t="s">
        <v>14</v>
      </c>
      <c r="H124" s="8">
        <v>75</v>
      </c>
      <c r="I124" s="8">
        <f t="shared" si="10"/>
        <v>4200</v>
      </c>
      <c r="J124" s="3">
        <v>56</v>
      </c>
      <c r="K124" s="3" t="s">
        <v>14</v>
      </c>
      <c r="L124" s="8">
        <v>85</v>
      </c>
      <c r="M124" s="8">
        <f t="shared" si="11"/>
        <v>4760</v>
      </c>
      <c r="N124" s="13">
        <f t="shared" si="8"/>
        <v>560</v>
      </c>
      <c r="O124" s="7">
        <f>MONTH(Table1[[#This Row],[Order Date]])</f>
        <v>11</v>
      </c>
      <c r="P124" s="7">
        <f>DATEDIF(Table1[[#This Row],[Order Date]],Table1[[#This Row],[Delivery Date]],"D")</f>
        <v>46</v>
      </c>
    </row>
    <row r="125" spans="2:16" x14ac:dyDescent="0.2">
      <c r="B125" s="12">
        <f t="shared" si="9"/>
        <v>123</v>
      </c>
      <c r="C125" s="4">
        <v>44892</v>
      </c>
      <c r="D125" s="4">
        <v>44960</v>
      </c>
      <c r="E125" s="3" t="s">
        <v>11</v>
      </c>
      <c r="F125" s="3">
        <v>623</v>
      </c>
      <c r="G125" s="3" t="s">
        <v>12</v>
      </c>
      <c r="H125" s="8">
        <v>117</v>
      </c>
      <c r="I125" s="8">
        <f t="shared" si="10"/>
        <v>72891</v>
      </c>
      <c r="J125" s="3">
        <v>623</v>
      </c>
      <c r="K125" s="3" t="s">
        <v>12</v>
      </c>
      <c r="L125" s="8">
        <v>145</v>
      </c>
      <c r="M125" s="8">
        <f t="shared" si="11"/>
        <v>90335</v>
      </c>
      <c r="N125" s="13">
        <f t="shared" si="8"/>
        <v>17444</v>
      </c>
      <c r="O125" s="7">
        <f>MONTH(Table1[[#This Row],[Order Date]])</f>
        <v>11</v>
      </c>
      <c r="P125" s="7">
        <f>DATEDIF(Table1[[#This Row],[Order Date]],Table1[[#This Row],[Delivery Date]],"D")</f>
        <v>68</v>
      </c>
    </row>
    <row r="126" spans="2:16" x14ac:dyDescent="0.2">
      <c r="B126" s="12">
        <f t="shared" si="9"/>
        <v>124</v>
      </c>
      <c r="C126" s="4">
        <v>44883</v>
      </c>
      <c r="D126" s="4">
        <v>44963</v>
      </c>
      <c r="E126" s="3" t="s">
        <v>11</v>
      </c>
      <c r="F126" s="3">
        <v>671</v>
      </c>
      <c r="G126" s="3" t="s">
        <v>12</v>
      </c>
      <c r="H126" s="8">
        <v>61</v>
      </c>
      <c r="I126" s="8">
        <f t="shared" si="10"/>
        <v>40931</v>
      </c>
      <c r="J126" s="3">
        <v>671</v>
      </c>
      <c r="K126" s="3" t="s">
        <v>12</v>
      </c>
      <c r="L126" s="8">
        <v>76</v>
      </c>
      <c r="M126" s="8">
        <f t="shared" si="11"/>
        <v>50996</v>
      </c>
      <c r="N126" s="13">
        <f t="shared" si="8"/>
        <v>10065</v>
      </c>
      <c r="O126" s="7">
        <f>MONTH(Table1[[#This Row],[Order Date]])</f>
        <v>11</v>
      </c>
      <c r="P126" s="7">
        <f>DATEDIF(Table1[[#This Row],[Order Date]],Table1[[#This Row],[Delivery Date]],"D")</f>
        <v>80</v>
      </c>
    </row>
    <row r="127" spans="2:16" x14ac:dyDescent="0.2">
      <c r="B127" s="12">
        <f t="shared" si="9"/>
        <v>125</v>
      </c>
      <c r="C127" s="4">
        <v>44849</v>
      </c>
      <c r="D127" s="4">
        <v>44939</v>
      </c>
      <c r="E127" s="3" t="s">
        <v>11</v>
      </c>
      <c r="F127" s="3">
        <v>259</v>
      </c>
      <c r="G127" s="3" t="s">
        <v>12</v>
      </c>
      <c r="H127" s="8">
        <v>119</v>
      </c>
      <c r="I127" s="8">
        <f t="shared" si="10"/>
        <v>30821</v>
      </c>
      <c r="J127" s="3">
        <v>259</v>
      </c>
      <c r="K127" s="3" t="s">
        <v>12</v>
      </c>
      <c r="L127" s="8">
        <v>150</v>
      </c>
      <c r="M127" s="8">
        <f t="shared" si="11"/>
        <v>38850</v>
      </c>
      <c r="N127" s="13">
        <f t="shared" si="8"/>
        <v>8029</v>
      </c>
      <c r="O127" s="7">
        <f>MONTH(Table1[[#This Row],[Order Date]])</f>
        <v>10</v>
      </c>
      <c r="P127" s="7">
        <f>DATEDIF(Table1[[#This Row],[Order Date]],Table1[[#This Row],[Delivery Date]],"D")</f>
        <v>90</v>
      </c>
    </row>
    <row r="128" spans="2:16" x14ac:dyDescent="0.2">
      <c r="B128" s="12">
        <f t="shared" si="9"/>
        <v>126</v>
      </c>
      <c r="C128" s="4">
        <v>44889</v>
      </c>
      <c r="D128" s="4">
        <v>44964</v>
      </c>
      <c r="E128" s="3" t="s">
        <v>15</v>
      </c>
      <c r="F128" s="3">
        <v>477</v>
      </c>
      <c r="G128" s="3" t="s">
        <v>16</v>
      </c>
      <c r="H128" s="8">
        <v>309</v>
      </c>
      <c r="I128" s="8">
        <f t="shared" si="10"/>
        <v>147393</v>
      </c>
      <c r="J128" s="3">
        <v>477</v>
      </c>
      <c r="K128" s="3" t="s">
        <v>16</v>
      </c>
      <c r="L128" s="8">
        <v>383</v>
      </c>
      <c r="M128" s="8">
        <f t="shared" si="11"/>
        <v>182691</v>
      </c>
      <c r="N128" s="13">
        <f t="shared" si="8"/>
        <v>35298</v>
      </c>
      <c r="O128" s="7">
        <f>MONTH(Table1[[#This Row],[Order Date]])</f>
        <v>11</v>
      </c>
      <c r="P128" s="7">
        <f>DATEDIF(Table1[[#This Row],[Order Date]],Table1[[#This Row],[Delivery Date]],"D")</f>
        <v>75</v>
      </c>
    </row>
    <row r="129" spans="2:16" x14ac:dyDescent="0.2">
      <c r="B129" s="12">
        <f t="shared" si="9"/>
        <v>127</v>
      </c>
      <c r="C129" s="4">
        <v>44811</v>
      </c>
      <c r="D129" s="4">
        <v>44859</v>
      </c>
      <c r="E129" s="3" t="s">
        <v>15</v>
      </c>
      <c r="F129" s="3">
        <v>110</v>
      </c>
      <c r="G129" s="3" t="s">
        <v>16</v>
      </c>
      <c r="H129" s="8">
        <v>390</v>
      </c>
      <c r="I129" s="8">
        <f t="shared" si="10"/>
        <v>42900</v>
      </c>
      <c r="J129" s="3">
        <v>110</v>
      </c>
      <c r="K129" s="3" t="s">
        <v>16</v>
      </c>
      <c r="L129" s="8">
        <v>499</v>
      </c>
      <c r="M129" s="8">
        <f t="shared" si="11"/>
        <v>54890</v>
      </c>
      <c r="N129" s="13">
        <f t="shared" si="8"/>
        <v>11990</v>
      </c>
      <c r="O129" s="7">
        <f>MONTH(Table1[[#This Row],[Order Date]])</f>
        <v>9</v>
      </c>
      <c r="P129" s="7">
        <f>DATEDIF(Table1[[#This Row],[Order Date]],Table1[[#This Row],[Delivery Date]],"D")</f>
        <v>48</v>
      </c>
    </row>
    <row r="130" spans="2:16" x14ac:dyDescent="0.2">
      <c r="B130" s="12">
        <f t="shared" si="9"/>
        <v>128</v>
      </c>
      <c r="C130" s="4">
        <v>44844</v>
      </c>
      <c r="D130" s="4">
        <v>44927</v>
      </c>
      <c r="E130" s="3" t="s">
        <v>13</v>
      </c>
      <c r="F130" s="3">
        <v>89</v>
      </c>
      <c r="G130" s="3" t="s">
        <v>14</v>
      </c>
      <c r="H130" s="8">
        <v>67</v>
      </c>
      <c r="I130" s="8">
        <f t="shared" si="10"/>
        <v>5963</v>
      </c>
      <c r="J130" s="3">
        <v>89</v>
      </c>
      <c r="K130" s="3" t="s">
        <v>14</v>
      </c>
      <c r="L130" s="8">
        <v>78</v>
      </c>
      <c r="M130" s="8">
        <f t="shared" si="11"/>
        <v>6942</v>
      </c>
      <c r="N130" s="13">
        <f t="shared" si="8"/>
        <v>979</v>
      </c>
      <c r="O130" s="7">
        <f>MONTH(Table1[[#This Row],[Order Date]])</f>
        <v>10</v>
      </c>
      <c r="P130" s="7">
        <f>DATEDIF(Table1[[#This Row],[Order Date]],Table1[[#This Row],[Delivery Date]],"D")</f>
        <v>83</v>
      </c>
    </row>
    <row r="131" spans="2:16" x14ac:dyDescent="0.2">
      <c r="B131" s="12">
        <f t="shared" si="9"/>
        <v>129</v>
      </c>
      <c r="C131" s="4">
        <v>44877</v>
      </c>
      <c r="D131" s="4">
        <v>44917</v>
      </c>
      <c r="E131" s="3" t="s">
        <v>13</v>
      </c>
      <c r="F131" s="3">
        <v>55</v>
      </c>
      <c r="G131" s="3" t="s">
        <v>14</v>
      </c>
      <c r="H131" s="8">
        <v>57</v>
      </c>
      <c r="I131" s="8">
        <f t="shared" ref="I131:I152" si="12">H131*F131</f>
        <v>3135</v>
      </c>
      <c r="J131" s="3">
        <v>55</v>
      </c>
      <c r="K131" s="3" t="s">
        <v>14</v>
      </c>
      <c r="L131" s="8">
        <v>66</v>
      </c>
      <c r="M131" s="8">
        <f t="shared" ref="M131:M152" si="13">L131*J131</f>
        <v>3630</v>
      </c>
      <c r="N131" s="13">
        <f t="shared" si="8"/>
        <v>495</v>
      </c>
      <c r="O131" s="7">
        <f>MONTH(Table1[[#This Row],[Order Date]])</f>
        <v>11</v>
      </c>
      <c r="P131" s="7">
        <f>DATEDIF(Table1[[#This Row],[Order Date]],Table1[[#This Row],[Delivery Date]],"D")</f>
        <v>40</v>
      </c>
    </row>
    <row r="132" spans="2:16" x14ac:dyDescent="0.2">
      <c r="B132" s="12">
        <f t="shared" si="9"/>
        <v>130</v>
      </c>
      <c r="C132" s="4">
        <v>44885</v>
      </c>
      <c r="D132" s="4">
        <v>44910</v>
      </c>
      <c r="E132" s="3" t="s">
        <v>15</v>
      </c>
      <c r="F132" s="3">
        <v>473</v>
      </c>
      <c r="G132" s="3" t="s">
        <v>16</v>
      </c>
      <c r="H132" s="8">
        <v>280</v>
      </c>
      <c r="I132" s="8">
        <f t="shared" si="12"/>
        <v>132440</v>
      </c>
      <c r="J132" s="3">
        <v>473</v>
      </c>
      <c r="K132" s="3" t="s">
        <v>16</v>
      </c>
      <c r="L132" s="8">
        <v>352</v>
      </c>
      <c r="M132" s="8">
        <f t="shared" si="13"/>
        <v>166496</v>
      </c>
      <c r="N132" s="13">
        <f t="shared" ref="N132:N152" si="14">M132-I132</f>
        <v>34056</v>
      </c>
      <c r="O132" s="7">
        <f>MONTH(Table1[[#This Row],[Order Date]])</f>
        <v>11</v>
      </c>
      <c r="P132" s="7">
        <f>DATEDIF(Table1[[#This Row],[Order Date]],Table1[[#This Row],[Delivery Date]],"D")</f>
        <v>25</v>
      </c>
    </row>
    <row r="133" spans="2:16" x14ac:dyDescent="0.2">
      <c r="B133" s="12">
        <f t="shared" ref="B133:B152" si="15">B132+1</f>
        <v>131</v>
      </c>
      <c r="C133" s="4">
        <v>44841</v>
      </c>
      <c r="D133" s="4">
        <v>44910</v>
      </c>
      <c r="E133" s="3" t="s">
        <v>15</v>
      </c>
      <c r="F133" s="3">
        <v>433</v>
      </c>
      <c r="G133" s="3" t="s">
        <v>16</v>
      </c>
      <c r="H133" s="8">
        <v>457</v>
      </c>
      <c r="I133" s="8">
        <f t="shared" si="12"/>
        <v>197881</v>
      </c>
      <c r="J133" s="3">
        <v>433</v>
      </c>
      <c r="K133" s="3" t="s">
        <v>16</v>
      </c>
      <c r="L133" s="8">
        <v>529</v>
      </c>
      <c r="M133" s="8">
        <f t="shared" si="13"/>
        <v>229057</v>
      </c>
      <c r="N133" s="13">
        <f t="shared" si="14"/>
        <v>31176</v>
      </c>
      <c r="O133" s="7">
        <f>MONTH(Table1[[#This Row],[Order Date]])</f>
        <v>10</v>
      </c>
      <c r="P133" s="7">
        <f>DATEDIF(Table1[[#This Row],[Order Date]],Table1[[#This Row],[Delivery Date]],"D")</f>
        <v>69</v>
      </c>
    </row>
    <row r="134" spans="2:16" x14ac:dyDescent="0.2">
      <c r="B134" s="12">
        <f t="shared" si="15"/>
        <v>132</v>
      </c>
      <c r="C134" s="4">
        <v>44821</v>
      </c>
      <c r="D134" s="4">
        <v>44856</v>
      </c>
      <c r="E134" s="3" t="s">
        <v>15</v>
      </c>
      <c r="F134" s="3">
        <v>241</v>
      </c>
      <c r="G134" s="3" t="s">
        <v>16</v>
      </c>
      <c r="H134" s="8">
        <v>490</v>
      </c>
      <c r="I134" s="8">
        <f t="shared" si="12"/>
        <v>118090</v>
      </c>
      <c r="J134" s="3">
        <v>241</v>
      </c>
      <c r="K134" s="3" t="s">
        <v>16</v>
      </c>
      <c r="L134" s="8">
        <v>602</v>
      </c>
      <c r="M134" s="8">
        <f t="shared" si="13"/>
        <v>145082</v>
      </c>
      <c r="N134" s="13">
        <f t="shared" si="14"/>
        <v>26992</v>
      </c>
      <c r="O134" s="7">
        <f>MONTH(Table1[[#This Row],[Order Date]])</f>
        <v>9</v>
      </c>
      <c r="P134" s="7">
        <f>DATEDIF(Table1[[#This Row],[Order Date]],Table1[[#This Row],[Delivery Date]],"D")</f>
        <v>35</v>
      </c>
    </row>
    <row r="135" spans="2:16" x14ac:dyDescent="0.2">
      <c r="B135" s="12">
        <f t="shared" si="15"/>
        <v>133</v>
      </c>
      <c r="C135" s="4">
        <v>44844</v>
      </c>
      <c r="D135" s="4">
        <v>44919</v>
      </c>
      <c r="E135" s="3" t="s">
        <v>13</v>
      </c>
      <c r="F135" s="3">
        <v>36</v>
      </c>
      <c r="G135" s="3" t="s">
        <v>14</v>
      </c>
      <c r="H135" s="8">
        <v>32</v>
      </c>
      <c r="I135" s="8">
        <f t="shared" si="12"/>
        <v>1152</v>
      </c>
      <c r="J135" s="3">
        <v>36</v>
      </c>
      <c r="K135" s="3" t="s">
        <v>14</v>
      </c>
      <c r="L135" s="8">
        <v>39</v>
      </c>
      <c r="M135" s="8">
        <f t="shared" si="13"/>
        <v>1404</v>
      </c>
      <c r="N135" s="13">
        <f t="shared" si="14"/>
        <v>252</v>
      </c>
      <c r="O135" s="7">
        <f>MONTH(Table1[[#This Row],[Order Date]])</f>
        <v>10</v>
      </c>
      <c r="P135" s="7">
        <f>DATEDIF(Table1[[#This Row],[Order Date]],Table1[[#This Row],[Delivery Date]],"D")</f>
        <v>75</v>
      </c>
    </row>
    <row r="136" spans="2:16" x14ac:dyDescent="0.2">
      <c r="B136" s="12">
        <f t="shared" si="15"/>
        <v>134</v>
      </c>
      <c r="C136" s="4">
        <v>44880</v>
      </c>
      <c r="D136" s="4">
        <v>44940</v>
      </c>
      <c r="E136" s="3" t="s">
        <v>13</v>
      </c>
      <c r="F136" s="3">
        <v>43</v>
      </c>
      <c r="G136" s="3" t="s">
        <v>14</v>
      </c>
      <c r="H136" s="8">
        <v>46</v>
      </c>
      <c r="I136" s="8">
        <f t="shared" si="12"/>
        <v>1978</v>
      </c>
      <c r="J136" s="3">
        <v>43</v>
      </c>
      <c r="K136" s="3" t="s">
        <v>14</v>
      </c>
      <c r="L136" s="8">
        <v>57</v>
      </c>
      <c r="M136" s="8">
        <f t="shared" si="13"/>
        <v>2451</v>
      </c>
      <c r="N136" s="13">
        <f t="shared" si="14"/>
        <v>473</v>
      </c>
      <c r="O136" s="7">
        <f>MONTH(Table1[[#This Row],[Order Date]])</f>
        <v>11</v>
      </c>
      <c r="P136" s="7">
        <f>DATEDIF(Table1[[#This Row],[Order Date]],Table1[[#This Row],[Delivery Date]],"D")</f>
        <v>60</v>
      </c>
    </row>
    <row r="137" spans="2:16" x14ac:dyDescent="0.2">
      <c r="B137" s="12">
        <f t="shared" si="15"/>
        <v>135</v>
      </c>
      <c r="C137" s="4">
        <v>44895</v>
      </c>
      <c r="D137" s="4">
        <v>44936</v>
      </c>
      <c r="E137" s="3" t="s">
        <v>13</v>
      </c>
      <c r="F137" s="3">
        <v>36</v>
      </c>
      <c r="G137" s="3" t="s">
        <v>14</v>
      </c>
      <c r="H137" s="8">
        <v>51</v>
      </c>
      <c r="I137" s="8">
        <f t="shared" si="12"/>
        <v>1836</v>
      </c>
      <c r="J137" s="3">
        <v>36</v>
      </c>
      <c r="K137" s="3" t="s">
        <v>14</v>
      </c>
      <c r="L137" s="8">
        <v>56</v>
      </c>
      <c r="M137" s="8">
        <f t="shared" si="13"/>
        <v>2016</v>
      </c>
      <c r="N137" s="13">
        <f t="shared" si="14"/>
        <v>180</v>
      </c>
      <c r="O137" s="7">
        <f>MONTH(Table1[[#This Row],[Order Date]])</f>
        <v>11</v>
      </c>
      <c r="P137" s="7">
        <f>DATEDIF(Table1[[#This Row],[Order Date]],Table1[[#This Row],[Delivery Date]],"D")</f>
        <v>41</v>
      </c>
    </row>
    <row r="138" spans="2:16" x14ac:dyDescent="0.2">
      <c r="B138" s="12">
        <f t="shared" si="15"/>
        <v>136</v>
      </c>
      <c r="C138" s="4">
        <v>44885</v>
      </c>
      <c r="D138" s="4">
        <v>44936</v>
      </c>
      <c r="E138" s="3" t="s">
        <v>11</v>
      </c>
      <c r="F138" s="3">
        <v>543</v>
      </c>
      <c r="G138" s="3" t="s">
        <v>12</v>
      </c>
      <c r="H138" s="8">
        <v>97</v>
      </c>
      <c r="I138" s="8">
        <f t="shared" si="12"/>
        <v>52671</v>
      </c>
      <c r="J138" s="3">
        <v>543</v>
      </c>
      <c r="K138" s="3" t="s">
        <v>12</v>
      </c>
      <c r="L138" s="8">
        <v>116</v>
      </c>
      <c r="M138" s="8">
        <f t="shared" si="13"/>
        <v>62988</v>
      </c>
      <c r="N138" s="13">
        <f t="shared" si="14"/>
        <v>10317</v>
      </c>
      <c r="O138" s="7">
        <f>MONTH(Table1[[#This Row],[Order Date]])</f>
        <v>11</v>
      </c>
      <c r="P138" s="7">
        <f>DATEDIF(Table1[[#This Row],[Order Date]],Table1[[#This Row],[Delivery Date]],"D")</f>
        <v>51</v>
      </c>
    </row>
    <row r="139" spans="2:16" x14ac:dyDescent="0.2">
      <c r="B139" s="12">
        <f t="shared" si="15"/>
        <v>137</v>
      </c>
      <c r="C139" s="4">
        <v>44827</v>
      </c>
      <c r="D139" s="4">
        <v>44911</v>
      </c>
      <c r="E139" s="3" t="s">
        <v>11</v>
      </c>
      <c r="F139" s="3">
        <v>322</v>
      </c>
      <c r="G139" s="3" t="s">
        <v>12</v>
      </c>
      <c r="H139" s="8">
        <v>90</v>
      </c>
      <c r="I139" s="8">
        <f t="shared" si="12"/>
        <v>28980</v>
      </c>
      <c r="J139" s="3">
        <v>322</v>
      </c>
      <c r="K139" s="3" t="s">
        <v>12</v>
      </c>
      <c r="L139" s="8">
        <v>102</v>
      </c>
      <c r="M139" s="8">
        <f t="shared" si="13"/>
        <v>32844</v>
      </c>
      <c r="N139" s="13">
        <f t="shared" si="14"/>
        <v>3864</v>
      </c>
      <c r="O139" s="7">
        <f>MONTH(Table1[[#This Row],[Order Date]])</f>
        <v>9</v>
      </c>
      <c r="P139" s="7">
        <f>DATEDIF(Table1[[#This Row],[Order Date]],Table1[[#This Row],[Delivery Date]],"D")</f>
        <v>84</v>
      </c>
    </row>
    <row r="140" spans="2:16" x14ac:dyDescent="0.2">
      <c r="B140" s="12">
        <f t="shared" si="15"/>
        <v>138</v>
      </c>
      <c r="C140" s="4">
        <v>44819</v>
      </c>
      <c r="D140" s="4">
        <v>44901</v>
      </c>
      <c r="E140" s="3" t="s">
        <v>11</v>
      </c>
      <c r="F140" s="3">
        <v>376</v>
      </c>
      <c r="G140" s="3" t="s">
        <v>12</v>
      </c>
      <c r="H140" s="8">
        <v>88</v>
      </c>
      <c r="I140" s="8">
        <f t="shared" si="12"/>
        <v>33088</v>
      </c>
      <c r="J140" s="3">
        <v>376</v>
      </c>
      <c r="K140" s="3" t="s">
        <v>12</v>
      </c>
      <c r="L140" s="8">
        <v>98</v>
      </c>
      <c r="M140" s="8">
        <f t="shared" si="13"/>
        <v>36848</v>
      </c>
      <c r="N140" s="13">
        <f t="shared" si="14"/>
        <v>3760</v>
      </c>
      <c r="O140" s="7">
        <f>MONTH(Table1[[#This Row],[Order Date]])</f>
        <v>9</v>
      </c>
      <c r="P140" s="7">
        <f>DATEDIF(Table1[[#This Row],[Order Date]],Table1[[#This Row],[Delivery Date]],"D")</f>
        <v>82</v>
      </c>
    </row>
    <row r="141" spans="2:16" x14ac:dyDescent="0.2">
      <c r="B141" s="12">
        <f t="shared" si="15"/>
        <v>139</v>
      </c>
      <c r="C141" s="4">
        <v>44892</v>
      </c>
      <c r="D141" s="4">
        <v>44942</v>
      </c>
      <c r="E141" s="3" t="s">
        <v>15</v>
      </c>
      <c r="F141" s="3">
        <v>126</v>
      </c>
      <c r="G141" s="3" t="s">
        <v>16</v>
      </c>
      <c r="H141" s="8">
        <v>396</v>
      </c>
      <c r="I141" s="8">
        <f t="shared" si="12"/>
        <v>49896</v>
      </c>
      <c r="J141" s="3">
        <v>126</v>
      </c>
      <c r="K141" s="3" t="s">
        <v>16</v>
      </c>
      <c r="L141" s="8">
        <v>475</v>
      </c>
      <c r="M141" s="8">
        <f t="shared" si="13"/>
        <v>59850</v>
      </c>
      <c r="N141" s="13">
        <f t="shared" si="14"/>
        <v>9954</v>
      </c>
      <c r="O141" s="7">
        <f>MONTH(Table1[[#This Row],[Order Date]])</f>
        <v>11</v>
      </c>
      <c r="P141" s="7">
        <f>DATEDIF(Table1[[#This Row],[Order Date]],Table1[[#This Row],[Delivery Date]],"D")</f>
        <v>50</v>
      </c>
    </row>
    <row r="142" spans="2:16" x14ac:dyDescent="0.2">
      <c r="B142" s="12">
        <f t="shared" si="15"/>
        <v>140</v>
      </c>
      <c r="C142" s="4">
        <v>44846</v>
      </c>
      <c r="D142" s="4">
        <v>44914</v>
      </c>
      <c r="E142" s="3" t="s">
        <v>13</v>
      </c>
      <c r="F142" s="3">
        <v>38</v>
      </c>
      <c r="G142" s="3" t="s">
        <v>14</v>
      </c>
      <c r="H142" s="8">
        <v>66</v>
      </c>
      <c r="I142" s="8">
        <f t="shared" si="12"/>
        <v>2508</v>
      </c>
      <c r="J142" s="3">
        <v>38</v>
      </c>
      <c r="K142" s="3" t="s">
        <v>14</v>
      </c>
      <c r="L142" s="8">
        <v>81</v>
      </c>
      <c r="M142" s="8">
        <f t="shared" si="13"/>
        <v>3078</v>
      </c>
      <c r="N142" s="13">
        <f t="shared" si="14"/>
        <v>570</v>
      </c>
      <c r="O142" s="7">
        <f>MONTH(Table1[[#This Row],[Order Date]])</f>
        <v>10</v>
      </c>
      <c r="P142" s="7">
        <f>DATEDIF(Table1[[#This Row],[Order Date]],Table1[[#This Row],[Delivery Date]],"D")</f>
        <v>68</v>
      </c>
    </row>
    <row r="143" spans="2:16" x14ac:dyDescent="0.2">
      <c r="B143" s="12">
        <f t="shared" si="15"/>
        <v>141</v>
      </c>
      <c r="C143" s="4">
        <v>44843</v>
      </c>
      <c r="D143" s="4">
        <v>44864</v>
      </c>
      <c r="E143" s="3" t="s">
        <v>13</v>
      </c>
      <c r="F143" s="3">
        <v>46</v>
      </c>
      <c r="G143" s="3" t="s">
        <v>14</v>
      </c>
      <c r="H143" s="8">
        <v>74</v>
      </c>
      <c r="I143" s="8">
        <f t="shared" si="12"/>
        <v>3404</v>
      </c>
      <c r="J143" s="3">
        <v>46</v>
      </c>
      <c r="K143" s="3" t="s">
        <v>14</v>
      </c>
      <c r="L143" s="8">
        <v>84</v>
      </c>
      <c r="M143" s="8">
        <f t="shared" si="13"/>
        <v>3864</v>
      </c>
      <c r="N143" s="13">
        <f t="shared" si="14"/>
        <v>460</v>
      </c>
      <c r="O143" s="7">
        <f>MONTH(Table1[[#This Row],[Order Date]])</f>
        <v>10</v>
      </c>
      <c r="P143" s="7">
        <f>DATEDIF(Table1[[#This Row],[Order Date]],Table1[[#This Row],[Delivery Date]],"D")</f>
        <v>21</v>
      </c>
    </row>
    <row r="144" spans="2:16" x14ac:dyDescent="0.2">
      <c r="B144" s="12">
        <f t="shared" si="15"/>
        <v>142</v>
      </c>
      <c r="C144" s="4">
        <v>44815</v>
      </c>
      <c r="D144" s="4">
        <v>44854</v>
      </c>
      <c r="E144" s="3" t="s">
        <v>13</v>
      </c>
      <c r="F144" s="3">
        <v>68</v>
      </c>
      <c r="G144" s="3" t="s">
        <v>14</v>
      </c>
      <c r="H144" s="8">
        <v>51</v>
      </c>
      <c r="I144" s="8">
        <f t="shared" si="12"/>
        <v>3468</v>
      </c>
      <c r="J144" s="3">
        <v>68</v>
      </c>
      <c r="K144" s="3" t="s">
        <v>14</v>
      </c>
      <c r="L144" s="8">
        <v>66</v>
      </c>
      <c r="M144" s="8">
        <f t="shared" si="13"/>
        <v>4488</v>
      </c>
      <c r="N144" s="13">
        <f t="shared" si="14"/>
        <v>1020</v>
      </c>
      <c r="O144" s="7">
        <f>MONTH(Table1[[#This Row],[Order Date]])</f>
        <v>9</v>
      </c>
      <c r="P144" s="7">
        <f>DATEDIF(Table1[[#This Row],[Order Date]],Table1[[#This Row],[Delivery Date]],"D")</f>
        <v>39</v>
      </c>
    </row>
    <row r="145" spans="2:16" x14ac:dyDescent="0.2">
      <c r="B145" s="12">
        <f t="shared" si="15"/>
        <v>143</v>
      </c>
      <c r="C145" s="4">
        <v>44814</v>
      </c>
      <c r="D145" s="4">
        <v>44869</v>
      </c>
      <c r="E145" s="3" t="s">
        <v>13</v>
      </c>
      <c r="F145" s="3">
        <v>44</v>
      </c>
      <c r="G145" s="3" t="s">
        <v>14</v>
      </c>
      <c r="H145" s="8">
        <v>47</v>
      </c>
      <c r="I145" s="8">
        <f t="shared" si="12"/>
        <v>2068</v>
      </c>
      <c r="J145" s="3">
        <v>44</v>
      </c>
      <c r="K145" s="3" t="s">
        <v>14</v>
      </c>
      <c r="L145" s="8">
        <v>60</v>
      </c>
      <c r="M145" s="8">
        <f t="shared" si="13"/>
        <v>2640</v>
      </c>
      <c r="N145" s="13">
        <f t="shared" si="14"/>
        <v>572</v>
      </c>
      <c r="O145" s="7">
        <f>MONTH(Table1[[#This Row],[Order Date]])</f>
        <v>9</v>
      </c>
      <c r="P145" s="7">
        <f>DATEDIF(Table1[[#This Row],[Order Date]],Table1[[#This Row],[Delivery Date]],"D")</f>
        <v>55</v>
      </c>
    </row>
    <row r="146" spans="2:16" x14ac:dyDescent="0.2">
      <c r="B146" s="12">
        <f t="shared" si="15"/>
        <v>144</v>
      </c>
      <c r="C146" s="4">
        <v>44866</v>
      </c>
      <c r="D146" s="4">
        <v>44931</v>
      </c>
      <c r="E146" s="3" t="s">
        <v>13</v>
      </c>
      <c r="F146" s="3">
        <v>99</v>
      </c>
      <c r="G146" s="3" t="s">
        <v>14</v>
      </c>
      <c r="H146" s="8">
        <v>80</v>
      </c>
      <c r="I146" s="8">
        <f t="shared" si="12"/>
        <v>7920</v>
      </c>
      <c r="J146" s="3">
        <v>99</v>
      </c>
      <c r="K146" s="3" t="s">
        <v>14</v>
      </c>
      <c r="L146" s="8">
        <v>84</v>
      </c>
      <c r="M146" s="8">
        <f t="shared" si="13"/>
        <v>8316</v>
      </c>
      <c r="N146" s="13">
        <f t="shared" si="14"/>
        <v>396</v>
      </c>
      <c r="O146" s="7">
        <f>MONTH(Table1[[#This Row],[Order Date]])</f>
        <v>11</v>
      </c>
      <c r="P146" s="7">
        <f>DATEDIF(Table1[[#This Row],[Order Date]],Table1[[#This Row],[Delivery Date]],"D")</f>
        <v>65</v>
      </c>
    </row>
    <row r="147" spans="2:16" x14ac:dyDescent="0.2">
      <c r="B147" s="12">
        <f t="shared" si="15"/>
        <v>145</v>
      </c>
      <c r="C147" s="4">
        <v>44894</v>
      </c>
      <c r="D147" s="4">
        <v>44943</v>
      </c>
      <c r="E147" s="3" t="s">
        <v>13</v>
      </c>
      <c r="F147" s="3">
        <v>28</v>
      </c>
      <c r="G147" s="3" t="s">
        <v>14</v>
      </c>
      <c r="H147" s="8">
        <v>39</v>
      </c>
      <c r="I147" s="8">
        <f t="shared" si="12"/>
        <v>1092</v>
      </c>
      <c r="J147" s="3">
        <v>28</v>
      </c>
      <c r="K147" s="3" t="s">
        <v>14</v>
      </c>
      <c r="L147" s="8">
        <v>44</v>
      </c>
      <c r="M147" s="8">
        <f t="shared" si="13"/>
        <v>1232</v>
      </c>
      <c r="N147" s="13">
        <f t="shared" si="14"/>
        <v>140</v>
      </c>
      <c r="O147" s="7">
        <f>MONTH(Table1[[#This Row],[Order Date]])</f>
        <v>11</v>
      </c>
      <c r="P147" s="7">
        <f>DATEDIF(Table1[[#This Row],[Order Date]],Table1[[#This Row],[Delivery Date]],"D")</f>
        <v>49</v>
      </c>
    </row>
    <row r="148" spans="2:16" x14ac:dyDescent="0.2">
      <c r="B148" s="12">
        <f t="shared" si="15"/>
        <v>146</v>
      </c>
      <c r="C148" s="4">
        <v>44819</v>
      </c>
      <c r="D148" s="4">
        <v>44876</v>
      </c>
      <c r="E148" s="3" t="s">
        <v>15</v>
      </c>
      <c r="F148" s="3">
        <v>397</v>
      </c>
      <c r="G148" s="3" t="s">
        <v>16</v>
      </c>
      <c r="H148" s="8">
        <v>380</v>
      </c>
      <c r="I148" s="8">
        <f t="shared" si="12"/>
        <v>150860</v>
      </c>
      <c r="J148" s="3">
        <v>397</v>
      </c>
      <c r="K148" s="3" t="s">
        <v>16</v>
      </c>
      <c r="L148" s="8">
        <v>458</v>
      </c>
      <c r="M148" s="8">
        <f t="shared" si="13"/>
        <v>181826</v>
      </c>
      <c r="N148" s="13">
        <f t="shared" si="14"/>
        <v>30966</v>
      </c>
      <c r="O148" s="7">
        <f>MONTH(Table1[[#This Row],[Order Date]])</f>
        <v>9</v>
      </c>
      <c r="P148" s="7">
        <f>DATEDIF(Table1[[#This Row],[Order Date]],Table1[[#This Row],[Delivery Date]],"D")</f>
        <v>57</v>
      </c>
    </row>
    <row r="149" spans="2:16" x14ac:dyDescent="0.2">
      <c r="B149" s="12">
        <f t="shared" si="15"/>
        <v>147</v>
      </c>
      <c r="C149" s="4">
        <v>44848</v>
      </c>
      <c r="D149" s="4">
        <v>44870</v>
      </c>
      <c r="E149" s="3" t="s">
        <v>15</v>
      </c>
      <c r="F149" s="3">
        <v>100</v>
      </c>
      <c r="G149" s="3" t="s">
        <v>16</v>
      </c>
      <c r="H149" s="8">
        <v>357</v>
      </c>
      <c r="I149" s="8">
        <f t="shared" si="12"/>
        <v>35700</v>
      </c>
      <c r="J149" s="3">
        <v>100</v>
      </c>
      <c r="K149" s="3" t="s">
        <v>16</v>
      </c>
      <c r="L149" s="8">
        <v>470</v>
      </c>
      <c r="M149" s="8">
        <f t="shared" si="13"/>
        <v>47000</v>
      </c>
      <c r="N149" s="13">
        <f t="shared" si="14"/>
        <v>11300</v>
      </c>
      <c r="O149" s="7">
        <f>MONTH(Table1[[#This Row],[Order Date]])</f>
        <v>10</v>
      </c>
      <c r="P149" s="7">
        <f>DATEDIF(Table1[[#This Row],[Order Date]],Table1[[#This Row],[Delivery Date]],"D")</f>
        <v>22</v>
      </c>
    </row>
    <row r="150" spans="2:16" x14ac:dyDescent="0.2">
      <c r="B150" s="12">
        <f t="shared" si="15"/>
        <v>148</v>
      </c>
      <c r="C150" s="4">
        <v>44885</v>
      </c>
      <c r="D150" s="4">
        <v>44905</v>
      </c>
      <c r="E150" s="3" t="s">
        <v>15</v>
      </c>
      <c r="F150" s="3">
        <v>250</v>
      </c>
      <c r="G150" s="3" t="s">
        <v>16</v>
      </c>
      <c r="H150" s="8">
        <v>462</v>
      </c>
      <c r="I150" s="8">
        <f t="shared" si="12"/>
        <v>115500</v>
      </c>
      <c r="J150" s="3">
        <v>250</v>
      </c>
      <c r="K150" s="3" t="s">
        <v>16</v>
      </c>
      <c r="L150" s="8">
        <v>568</v>
      </c>
      <c r="M150" s="8">
        <f t="shared" si="13"/>
        <v>142000</v>
      </c>
      <c r="N150" s="13">
        <f t="shared" si="14"/>
        <v>26500</v>
      </c>
      <c r="O150" s="7">
        <f>MONTH(Table1[[#This Row],[Order Date]])</f>
        <v>11</v>
      </c>
      <c r="P150" s="7">
        <f>DATEDIF(Table1[[#This Row],[Order Date]],Table1[[#This Row],[Delivery Date]],"D")</f>
        <v>20</v>
      </c>
    </row>
    <row r="151" spans="2:16" x14ac:dyDescent="0.2">
      <c r="B151" s="12">
        <f t="shared" si="15"/>
        <v>149</v>
      </c>
      <c r="C151" s="4">
        <v>44869</v>
      </c>
      <c r="D151" s="4">
        <v>44916</v>
      </c>
      <c r="E151" s="3" t="s">
        <v>13</v>
      </c>
      <c r="F151" s="3">
        <v>71</v>
      </c>
      <c r="G151" s="3" t="s">
        <v>14</v>
      </c>
      <c r="H151" s="8">
        <v>41</v>
      </c>
      <c r="I151" s="8">
        <f t="shared" si="12"/>
        <v>2911</v>
      </c>
      <c r="J151" s="3">
        <v>71</v>
      </c>
      <c r="K151" s="3" t="s">
        <v>14</v>
      </c>
      <c r="L151" s="8">
        <v>50</v>
      </c>
      <c r="M151" s="8">
        <f t="shared" si="13"/>
        <v>3550</v>
      </c>
      <c r="N151" s="13">
        <f t="shared" si="14"/>
        <v>639</v>
      </c>
      <c r="O151" s="7">
        <f>MONTH(Table1[[#This Row],[Order Date]])</f>
        <v>11</v>
      </c>
      <c r="P151" s="7">
        <f>DATEDIF(Table1[[#This Row],[Order Date]],Table1[[#This Row],[Delivery Date]],"D")</f>
        <v>47</v>
      </c>
    </row>
    <row r="152" spans="2:16" x14ac:dyDescent="0.2">
      <c r="B152" s="17">
        <f t="shared" si="15"/>
        <v>150</v>
      </c>
      <c r="C152" s="18">
        <v>44865</v>
      </c>
      <c r="D152" s="18">
        <v>44954</v>
      </c>
      <c r="E152" s="19" t="s">
        <v>11</v>
      </c>
      <c r="F152" s="19">
        <v>327</v>
      </c>
      <c r="G152" s="19" t="s">
        <v>12</v>
      </c>
      <c r="H152" s="20">
        <v>116</v>
      </c>
      <c r="I152" s="20">
        <f t="shared" si="12"/>
        <v>37932</v>
      </c>
      <c r="J152" s="19">
        <v>327</v>
      </c>
      <c r="K152" s="19" t="s">
        <v>12</v>
      </c>
      <c r="L152" s="20">
        <v>138</v>
      </c>
      <c r="M152" s="20">
        <f t="shared" si="13"/>
        <v>45126</v>
      </c>
      <c r="N152" s="21">
        <f t="shared" si="14"/>
        <v>7194</v>
      </c>
      <c r="O152" s="7">
        <f>MONTH(Table1[[#This Row],[Order Date]])</f>
        <v>10</v>
      </c>
      <c r="P152" s="7">
        <f>DATEDIF(Table1[[#This Row],[Order Date]],Table1[[#This Row],[Delivery Date]],"D")</f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984-9B53-4C04-831F-F51ECDE4B89B}">
  <dimension ref="A2:AB247"/>
  <sheetViews>
    <sheetView showGridLines="0" topLeftCell="D22" zoomScaleNormal="100" workbookViewId="0">
      <selection activeCell="D9" sqref="D9"/>
    </sheetView>
  </sheetViews>
  <sheetFormatPr defaultColWidth="8.7109375" defaultRowHeight="12.75" x14ac:dyDescent="0.2"/>
  <cols>
    <col min="1" max="1" width="4.140625" style="1" customWidth="1"/>
    <col min="2" max="2" width="7.140625" style="1" customWidth="1"/>
    <col min="3" max="3" width="65.42578125" style="1" bestFit="1" customWidth="1"/>
    <col min="4" max="4" width="25.42578125" style="1" customWidth="1"/>
    <col min="5" max="5" width="7.140625" style="1" bestFit="1" customWidth="1"/>
    <col min="6" max="6" width="8.7109375" style="1"/>
    <col min="7" max="7" width="12.42578125" style="1" bestFit="1" customWidth="1"/>
    <col min="8" max="8" width="12.7109375" style="1" customWidth="1"/>
    <col min="9" max="9" width="8.28515625" style="1" bestFit="1" customWidth="1"/>
    <col min="10" max="10" width="6.85546875" style="1" bestFit="1" customWidth="1"/>
    <col min="11" max="11" width="6.5703125" style="1" customWidth="1"/>
    <col min="12" max="12" width="8.28515625" style="1" bestFit="1" customWidth="1"/>
    <col min="13" max="13" width="6.85546875" style="1" bestFit="1" customWidth="1"/>
    <col min="14" max="14" width="11.85546875" style="1" bestFit="1" customWidth="1"/>
    <col min="15" max="15" width="9" style="1" bestFit="1" customWidth="1"/>
    <col min="16" max="16" width="5.85546875" style="1" bestFit="1" customWidth="1"/>
    <col min="17" max="17" width="7.5703125" style="1" customWidth="1"/>
    <col min="18" max="28" width="8.7109375" style="25"/>
    <col min="29" max="16384" width="8.7109375" style="1"/>
  </cols>
  <sheetData>
    <row r="2" spans="2:17" x14ac:dyDescent="0.2">
      <c r="B2" s="46" t="s">
        <v>18</v>
      </c>
      <c r="C2" s="46"/>
      <c r="D2" s="46"/>
      <c r="E2" s="46"/>
      <c r="F2" s="46"/>
      <c r="G2" s="46"/>
      <c r="H2" s="46"/>
    </row>
    <row r="4" spans="2:17" x14ac:dyDescent="0.2">
      <c r="B4" s="10" t="s">
        <v>19</v>
      </c>
      <c r="C4" s="10" t="s">
        <v>20</v>
      </c>
      <c r="D4" s="10" t="s">
        <v>30</v>
      </c>
    </row>
    <row r="5" spans="2:17" ht="15" x14ac:dyDescent="0.25">
      <c r="B5" s="3">
        <v>1</v>
      </c>
      <c r="C5" s="2" t="s">
        <v>29</v>
      </c>
      <c r="D5" s="2" t="s">
        <v>77</v>
      </c>
      <c r="G5"/>
      <c r="H5"/>
      <c r="I5"/>
      <c r="J5"/>
      <c r="K5"/>
      <c r="L5"/>
      <c r="M5"/>
      <c r="N5"/>
      <c r="O5"/>
      <c r="P5"/>
      <c r="Q5"/>
    </row>
    <row r="6" spans="2:17" ht="15" x14ac:dyDescent="0.25">
      <c r="B6" s="3">
        <f>B5+1</f>
        <v>2</v>
      </c>
      <c r="C6" s="2" t="s">
        <v>31</v>
      </c>
      <c r="D6" s="2" t="s">
        <v>82</v>
      </c>
      <c r="G6"/>
      <c r="H6"/>
      <c r="I6"/>
      <c r="J6"/>
      <c r="K6"/>
      <c r="L6"/>
      <c r="M6"/>
      <c r="N6"/>
      <c r="O6"/>
      <c r="P6"/>
      <c r="Q6"/>
    </row>
    <row r="7" spans="2:17" ht="15" x14ac:dyDescent="0.25">
      <c r="B7" s="3">
        <f>B6+1</f>
        <v>3</v>
      </c>
      <c r="C7" s="2" t="s">
        <v>32</v>
      </c>
      <c r="D7" s="2" t="s">
        <v>83</v>
      </c>
      <c r="G7"/>
      <c r="H7"/>
      <c r="I7"/>
      <c r="J7"/>
      <c r="K7"/>
      <c r="L7"/>
      <c r="M7"/>
      <c r="N7"/>
      <c r="O7"/>
      <c r="P7"/>
      <c r="Q7"/>
    </row>
    <row r="8" spans="2:17" ht="15" x14ac:dyDescent="0.25">
      <c r="B8" s="3">
        <v>4</v>
      </c>
      <c r="C8" s="2" t="s">
        <v>33</v>
      </c>
      <c r="D8" s="2" t="s">
        <v>84</v>
      </c>
      <c r="G8"/>
      <c r="H8"/>
      <c r="I8"/>
      <c r="J8"/>
      <c r="K8"/>
      <c r="L8"/>
      <c r="M8"/>
      <c r="N8"/>
      <c r="O8"/>
      <c r="P8"/>
      <c r="Q8"/>
    </row>
    <row r="9" spans="2:17" ht="15" x14ac:dyDescent="0.25">
      <c r="G9"/>
      <c r="H9"/>
      <c r="I9"/>
      <c r="J9"/>
      <c r="K9"/>
      <c r="L9"/>
      <c r="M9"/>
      <c r="N9"/>
      <c r="O9"/>
      <c r="P9"/>
      <c r="Q9"/>
    </row>
    <row r="10" spans="2:17" ht="15" x14ac:dyDescent="0.25">
      <c r="G10"/>
      <c r="H10"/>
      <c r="I10"/>
      <c r="J10"/>
      <c r="K10"/>
      <c r="L10"/>
      <c r="M10"/>
      <c r="N10"/>
      <c r="O10"/>
      <c r="P10"/>
      <c r="Q10"/>
    </row>
    <row r="11" spans="2:17" ht="15.75" x14ac:dyDescent="0.25">
      <c r="C11" s="39" t="s">
        <v>75</v>
      </c>
      <c r="G11"/>
      <c r="H11"/>
      <c r="I11"/>
      <c r="J11"/>
      <c r="K11"/>
      <c r="L11"/>
      <c r="M11"/>
      <c r="N11"/>
      <c r="O11"/>
      <c r="P11"/>
      <c r="Q11"/>
    </row>
    <row r="12" spans="2:17" ht="15" x14ac:dyDescent="0.25">
      <c r="G12"/>
      <c r="H12"/>
      <c r="I12"/>
    </row>
    <row r="13" spans="2:17" ht="15" x14ac:dyDescent="0.25">
      <c r="B13" s="5" t="s">
        <v>60</v>
      </c>
      <c r="G13"/>
      <c r="H13"/>
      <c r="I13"/>
    </row>
    <row r="14" spans="2:17" ht="15" x14ac:dyDescent="0.25">
      <c r="G14"/>
      <c r="H14"/>
      <c r="I14"/>
    </row>
    <row r="15" spans="2:17" ht="15" x14ac:dyDescent="0.25">
      <c r="C15" s="2" t="s">
        <v>61</v>
      </c>
      <c r="D15" s="40">
        <v>44834</v>
      </c>
      <c r="G15"/>
      <c r="H15"/>
      <c r="I15"/>
    </row>
    <row r="16" spans="2:17" ht="15" x14ac:dyDescent="0.25">
      <c r="C16" s="2" t="s">
        <v>62</v>
      </c>
      <c r="D16" s="40">
        <v>44866</v>
      </c>
      <c r="G16"/>
      <c r="H16"/>
      <c r="I16"/>
    </row>
    <row r="17" spans="1:28" ht="15" x14ac:dyDescent="0.25">
      <c r="C17" s="2" t="s">
        <v>2</v>
      </c>
      <c r="D17" s="41" t="s">
        <v>11</v>
      </c>
      <c r="G17"/>
      <c r="H17"/>
      <c r="I17"/>
    </row>
    <row r="18" spans="1:28" ht="15" x14ac:dyDescent="0.25">
      <c r="A18" s="25"/>
      <c r="B18" s="25"/>
      <c r="D18" s="28"/>
      <c r="G18"/>
      <c r="H18"/>
      <c r="I18"/>
    </row>
    <row r="19" spans="1:28" s="29" customFormat="1" x14ac:dyDescent="0.2">
      <c r="A19" s="38"/>
      <c r="B19" s="38"/>
      <c r="C19" s="29" t="s">
        <v>64</v>
      </c>
      <c r="D19" s="29" t="s">
        <v>65</v>
      </c>
      <c r="E19" s="29" t="s">
        <v>66</v>
      </c>
      <c r="F19" s="29" t="s">
        <v>67</v>
      </c>
      <c r="G19" s="29" t="s">
        <v>68</v>
      </c>
      <c r="H19" s="29" t="s">
        <v>4</v>
      </c>
      <c r="I19" s="29" t="s">
        <v>69</v>
      </c>
      <c r="J19" s="29" t="s">
        <v>70</v>
      </c>
      <c r="K19" s="29" t="s">
        <v>71</v>
      </c>
      <c r="L19" s="29" t="s">
        <v>4</v>
      </c>
      <c r="M19" s="29" t="s">
        <v>72</v>
      </c>
      <c r="N19" s="29" t="s">
        <v>73</v>
      </c>
      <c r="O19" s="30" t="s">
        <v>63</v>
      </c>
      <c r="P19" s="29" t="s">
        <v>47</v>
      </c>
      <c r="Q19" s="29" t="s">
        <v>74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28" s="36" customFormat="1" ht="15" x14ac:dyDescent="0.25">
      <c r="A20" s="38"/>
      <c r="B20" s="38"/>
      <c r="C20" s="36" cm="1">
        <f t="array" ref="C20:Q33">_xlfn._xlws.FILTER(Table1[],((Table1[Order Date]&gt;D15)*(Table1[Order Date]&lt;D16)*(Table1[Item Type]="Fabric")))</f>
        <v>6</v>
      </c>
      <c r="D20" s="36">
        <v>44842</v>
      </c>
      <c r="E20" s="36">
        <v>44911</v>
      </c>
      <c r="F20" s="36" t="str">
        <v>Fabric</v>
      </c>
      <c r="G20" s="37">
        <v>441</v>
      </c>
      <c r="H20" s="37" t="str">
        <v>Mtr</v>
      </c>
      <c r="I20" s="37">
        <v>95</v>
      </c>
      <c r="J20" s="36">
        <v>41895</v>
      </c>
      <c r="K20" s="36">
        <v>441</v>
      </c>
      <c r="L20" s="36" t="str">
        <v>Mtr</v>
      </c>
      <c r="M20" s="36">
        <v>134</v>
      </c>
      <c r="N20" s="36">
        <v>59094</v>
      </c>
      <c r="O20" s="36">
        <v>17199</v>
      </c>
      <c r="P20" s="36">
        <v>10</v>
      </c>
      <c r="Q20" s="36">
        <v>69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28" s="36" customFormat="1" ht="15" x14ac:dyDescent="0.25">
      <c r="A21" s="38"/>
      <c r="B21" s="38"/>
      <c r="C21" s="36">
        <v>18</v>
      </c>
      <c r="D21" s="36">
        <v>44835</v>
      </c>
      <c r="E21" s="36">
        <v>44889</v>
      </c>
      <c r="F21" s="36" t="str">
        <v>Fabric</v>
      </c>
      <c r="G21" s="37">
        <v>426</v>
      </c>
      <c r="H21" s="37" t="str">
        <v>Mtr</v>
      </c>
      <c r="I21" s="37">
        <v>119</v>
      </c>
      <c r="J21" s="36">
        <v>50694</v>
      </c>
      <c r="K21" s="36">
        <v>426</v>
      </c>
      <c r="L21" s="36" t="str">
        <v>Mtr</v>
      </c>
      <c r="M21" s="36">
        <v>166</v>
      </c>
      <c r="N21" s="36">
        <v>70716</v>
      </c>
      <c r="O21" s="36">
        <v>20022</v>
      </c>
      <c r="P21" s="36">
        <v>10</v>
      </c>
      <c r="Q21" s="36">
        <v>54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 spans="1:28" s="36" customFormat="1" ht="15" x14ac:dyDescent="0.25">
      <c r="A22" s="38"/>
      <c r="B22" s="38"/>
      <c r="C22" s="36">
        <v>28</v>
      </c>
      <c r="D22" s="36">
        <v>44864</v>
      </c>
      <c r="E22" s="36">
        <v>44907</v>
      </c>
      <c r="F22" s="36" t="str">
        <v>Fabric</v>
      </c>
      <c r="G22" s="37">
        <v>153</v>
      </c>
      <c r="H22" s="37" t="str">
        <v>Mtr</v>
      </c>
      <c r="I22" s="37">
        <v>97</v>
      </c>
      <c r="J22" s="36">
        <v>14841</v>
      </c>
      <c r="K22" s="36">
        <v>153</v>
      </c>
      <c r="L22" s="36" t="str">
        <v>Mtr</v>
      </c>
      <c r="M22" s="36">
        <v>137</v>
      </c>
      <c r="N22" s="36">
        <v>20961</v>
      </c>
      <c r="O22" s="36">
        <v>6120</v>
      </c>
      <c r="P22" s="36">
        <v>10</v>
      </c>
      <c r="Q22" s="36">
        <v>43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 spans="1:28" s="36" customFormat="1" ht="15" x14ac:dyDescent="0.25">
      <c r="A23" s="38"/>
      <c r="B23" s="38"/>
      <c r="C23" s="36">
        <v>44</v>
      </c>
      <c r="D23" s="36">
        <v>44855</v>
      </c>
      <c r="E23" s="36">
        <v>44929</v>
      </c>
      <c r="F23" s="36" t="str">
        <v>Fabric</v>
      </c>
      <c r="G23" s="37">
        <v>714</v>
      </c>
      <c r="H23" s="37" t="str">
        <v>Mtr</v>
      </c>
      <c r="I23" s="37">
        <v>76</v>
      </c>
      <c r="J23" s="36">
        <v>54264</v>
      </c>
      <c r="K23" s="36">
        <v>714</v>
      </c>
      <c r="L23" s="36" t="str">
        <v>Mtr</v>
      </c>
      <c r="M23" s="36">
        <v>119</v>
      </c>
      <c r="N23" s="36">
        <v>84966</v>
      </c>
      <c r="O23" s="36">
        <v>30702</v>
      </c>
      <c r="P23" s="36">
        <v>10</v>
      </c>
      <c r="Q23" s="36">
        <v>74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 spans="1:28" s="36" customFormat="1" ht="15" x14ac:dyDescent="0.25">
      <c r="A24" s="38"/>
      <c r="B24" s="38"/>
      <c r="C24" s="36">
        <v>47</v>
      </c>
      <c r="D24" s="36">
        <v>44835</v>
      </c>
      <c r="E24" s="36">
        <v>44869</v>
      </c>
      <c r="F24" s="36" t="str">
        <v>Fabric</v>
      </c>
      <c r="G24" s="37">
        <v>631</v>
      </c>
      <c r="H24" s="37" t="str">
        <v>Mtr</v>
      </c>
      <c r="I24" s="37">
        <v>81</v>
      </c>
      <c r="J24" s="36">
        <v>51111</v>
      </c>
      <c r="K24" s="36">
        <v>631</v>
      </c>
      <c r="L24" s="36" t="str">
        <v>Mtr</v>
      </c>
      <c r="M24" s="36">
        <v>126</v>
      </c>
      <c r="N24" s="36">
        <v>79506</v>
      </c>
      <c r="O24" s="36">
        <v>28395</v>
      </c>
      <c r="P24" s="36">
        <v>10</v>
      </c>
      <c r="Q24" s="36">
        <v>34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 spans="1:28" s="36" customFormat="1" ht="15" x14ac:dyDescent="0.25">
      <c r="A25" s="38"/>
      <c r="B25" s="38"/>
      <c r="C25" s="36">
        <v>49</v>
      </c>
      <c r="D25" s="36">
        <v>44855</v>
      </c>
      <c r="E25" s="36">
        <v>44897</v>
      </c>
      <c r="F25" s="36" t="str">
        <v>Fabric</v>
      </c>
      <c r="G25" s="37">
        <v>435</v>
      </c>
      <c r="H25" s="37" t="str">
        <v>Mtr</v>
      </c>
      <c r="I25" s="37">
        <v>74</v>
      </c>
      <c r="J25" s="36">
        <v>32190</v>
      </c>
      <c r="K25" s="36">
        <v>435</v>
      </c>
      <c r="L25" s="36" t="str">
        <v>Mtr</v>
      </c>
      <c r="M25" s="36">
        <v>84</v>
      </c>
      <c r="N25" s="36">
        <v>36540</v>
      </c>
      <c r="O25" s="36">
        <v>4350</v>
      </c>
      <c r="P25" s="36">
        <v>10</v>
      </c>
      <c r="Q25" s="36">
        <v>42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 spans="1:28" s="36" customFormat="1" ht="15" x14ac:dyDescent="0.25">
      <c r="A26" s="38"/>
      <c r="B26" s="38"/>
      <c r="C26" s="36">
        <v>54</v>
      </c>
      <c r="D26" s="36">
        <v>44845</v>
      </c>
      <c r="E26" s="36">
        <v>44874</v>
      </c>
      <c r="F26" s="36" t="str">
        <v>Fabric</v>
      </c>
      <c r="G26" s="37">
        <v>708</v>
      </c>
      <c r="H26" s="37" t="str">
        <v>Mtr</v>
      </c>
      <c r="I26" s="37">
        <v>120</v>
      </c>
      <c r="J26" s="36">
        <v>84960</v>
      </c>
      <c r="K26" s="36">
        <v>708</v>
      </c>
      <c r="L26" s="36" t="str">
        <v>Mtr</v>
      </c>
      <c r="M26" s="36">
        <v>170</v>
      </c>
      <c r="N26" s="36">
        <v>120360</v>
      </c>
      <c r="O26" s="36">
        <v>35400</v>
      </c>
      <c r="P26" s="36">
        <v>10</v>
      </c>
      <c r="Q26" s="36">
        <v>29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 spans="1:28" s="36" customFormat="1" ht="15" x14ac:dyDescent="0.25">
      <c r="A27" s="38"/>
      <c r="B27" s="38"/>
      <c r="C27" s="36">
        <v>56</v>
      </c>
      <c r="D27" s="36">
        <v>44864</v>
      </c>
      <c r="E27" s="36">
        <v>44924</v>
      </c>
      <c r="F27" s="36" t="str">
        <v>Fabric</v>
      </c>
      <c r="G27" s="37">
        <v>666</v>
      </c>
      <c r="H27" s="37" t="str">
        <v>Mtr</v>
      </c>
      <c r="I27" s="37">
        <v>109</v>
      </c>
      <c r="J27" s="36">
        <v>72594</v>
      </c>
      <c r="K27" s="36">
        <v>666</v>
      </c>
      <c r="L27" s="36" t="str">
        <v>Mtr</v>
      </c>
      <c r="M27" s="36">
        <v>156</v>
      </c>
      <c r="N27" s="36">
        <v>103896</v>
      </c>
      <c r="O27" s="36">
        <v>31302</v>
      </c>
      <c r="P27" s="36">
        <v>10</v>
      </c>
      <c r="Q27" s="36">
        <v>60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 spans="1:28" s="36" customFormat="1" ht="15" x14ac:dyDescent="0.25">
      <c r="A28" s="38"/>
      <c r="B28" s="38"/>
      <c r="C28" s="36">
        <v>61</v>
      </c>
      <c r="D28" s="36">
        <v>44855</v>
      </c>
      <c r="E28" s="36">
        <v>44903</v>
      </c>
      <c r="F28" s="36" t="str">
        <v>Fabric</v>
      </c>
      <c r="G28" s="37">
        <v>372</v>
      </c>
      <c r="H28" s="37" t="str">
        <v>Mtr</v>
      </c>
      <c r="I28" s="37">
        <v>98</v>
      </c>
      <c r="J28" s="36">
        <v>36456</v>
      </c>
      <c r="K28" s="36">
        <v>372</v>
      </c>
      <c r="L28" s="36" t="str">
        <v>Mtr</v>
      </c>
      <c r="M28" s="36">
        <v>120</v>
      </c>
      <c r="N28" s="36">
        <v>44640</v>
      </c>
      <c r="O28" s="36">
        <v>8184</v>
      </c>
      <c r="P28" s="36">
        <v>10</v>
      </c>
      <c r="Q28" s="36">
        <v>48</v>
      </c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 s="36" customFormat="1" ht="15" x14ac:dyDescent="0.25">
      <c r="A29" s="38"/>
      <c r="B29" s="38"/>
      <c r="C29" s="36">
        <v>66</v>
      </c>
      <c r="D29" s="36">
        <v>44860</v>
      </c>
      <c r="E29" s="36">
        <v>44932</v>
      </c>
      <c r="F29" s="36" t="str">
        <v>Fabric</v>
      </c>
      <c r="G29" s="37">
        <v>186</v>
      </c>
      <c r="H29" s="37" t="str">
        <v>Mtr</v>
      </c>
      <c r="I29" s="37">
        <v>90</v>
      </c>
      <c r="J29" s="36">
        <v>16740</v>
      </c>
      <c r="K29" s="36">
        <v>186</v>
      </c>
      <c r="L29" s="36" t="str">
        <v>Mtr</v>
      </c>
      <c r="M29" s="36">
        <v>123</v>
      </c>
      <c r="N29" s="36">
        <v>22878</v>
      </c>
      <c r="O29" s="36">
        <v>6138</v>
      </c>
      <c r="P29" s="36">
        <v>10</v>
      </c>
      <c r="Q29" s="36">
        <v>72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 spans="1:28" s="36" customFormat="1" ht="15" x14ac:dyDescent="0.25">
      <c r="A30" s="38"/>
      <c r="B30" s="38"/>
      <c r="C30" s="36">
        <v>71</v>
      </c>
      <c r="D30" s="36">
        <v>44852</v>
      </c>
      <c r="E30" s="36">
        <v>44907</v>
      </c>
      <c r="F30" s="36" t="str">
        <v>Fabric</v>
      </c>
      <c r="G30" s="37">
        <v>380</v>
      </c>
      <c r="H30" s="37" t="str">
        <v>Mtr</v>
      </c>
      <c r="I30" s="37">
        <v>115</v>
      </c>
      <c r="J30" s="36">
        <v>43700</v>
      </c>
      <c r="K30" s="36">
        <v>380</v>
      </c>
      <c r="L30" s="36" t="str">
        <v>Mtr</v>
      </c>
      <c r="M30" s="36">
        <v>148</v>
      </c>
      <c r="N30" s="36">
        <v>56240</v>
      </c>
      <c r="O30" s="36">
        <v>12540</v>
      </c>
      <c r="P30" s="36">
        <v>10</v>
      </c>
      <c r="Q30" s="36">
        <v>55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 spans="1:28" s="36" customFormat="1" ht="15" x14ac:dyDescent="0.25">
      <c r="A31" s="38"/>
      <c r="B31" s="38"/>
      <c r="C31" s="36">
        <v>72</v>
      </c>
      <c r="D31" s="36">
        <v>44836</v>
      </c>
      <c r="E31" s="36">
        <v>44869</v>
      </c>
      <c r="F31" s="36" t="str">
        <v>Fabric</v>
      </c>
      <c r="G31" s="37">
        <v>681</v>
      </c>
      <c r="H31" s="37" t="str">
        <v>Mtr</v>
      </c>
      <c r="I31" s="37">
        <v>120</v>
      </c>
      <c r="J31" s="36">
        <v>81720</v>
      </c>
      <c r="K31" s="36">
        <v>681</v>
      </c>
      <c r="L31" s="36" t="str">
        <v>Mtr</v>
      </c>
      <c r="M31" s="36">
        <v>154</v>
      </c>
      <c r="N31" s="36">
        <v>104874</v>
      </c>
      <c r="O31" s="36">
        <v>23154</v>
      </c>
      <c r="P31" s="36">
        <v>10</v>
      </c>
      <c r="Q31" s="36">
        <v>33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 spans="1:28" s="36" customFormat="1" ht="15" x14ac:dyDescent="0.25">
      <c r="A32" s="38"/>
      <c r="B32" s="38"/>
      <c r="C32" s="36">
        <v>125</v>
      </c>
      <c r="D32" s="36">
        <v>44849</v>
      </c>
      <c r="E32" s="36">
        <v>44939</v>
      </c>
      <c r="F32" s="36" t="str">
        <v>Fabric</v>
      </c>
      <c r="G32" s="37">
        <v>259</v>
      </c>
      <c r="H32" s="37" t="str">
        <v>Mtr</v>
      </c>
      <c r="I32" s="37">
        <v>119</v>
      </c>
      <c r="J32" s="36">
        <v>30821</v>
      </c>
      <c r="K32" s="36">
        <v>259</v>
      </c>
      <c r="L32" s="36" t="str">
        <v>Mtr</v>
      </c>
      <c r="M32" s="36">
        <v>150</v>
      </c>
      <c r="N32" s="36">
        <v>38850</v>
      </c>
      <c r="O32" s="36">
        <v>8029</v>
      </c>
      <c r="P32" s="36">
        <v>10</v>
      </c>
      <c r="Q32" s="36">
        <v>90</v>
      </c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 spans="1:28" s="36" customFormat="1" ht="15" x14ac:dyDescent="0.25">
      <c r="A33" s="38"/>
      <c r="B33" s="38"/>
      <c r="C33" s="36">
        <v>150</v>
      </c>
      <c r="D33" s="36">
        <v>44865</v>
      </c>
      <c r="E33" s="36">
        <v>44954</v>
      </c>
      <c r="F33" s="36" t="str">
        <v>Fabric</v>
      </c>
      <c r="G33" s="37">
        <v>327</v>
      </c>
      <c r="H33" s="37" t="str">
        <v>Mtr</v>
      </c>
      <c r="I33" s="37">
        <v>116</v>
      </c>
      <c r="J33" s="36">
        <v>37932</v>
      </c>
      <c r="K33" s="36">
        <v>327</v>
      </c>
      <c r="L33" s="36" t="str">
        <v>Mtr</v>
      </c>
      <c r="M33" s="36">
        <v>138</v>
      </c>
      <c r="N33" s="36">
        <v>45126</v>
      </c>
      <c r="O33" s="36">
        <v>7194</v>
      </c>
      <c r="P33" s="36">
        <v>10</v>
      </c>
      <c r="Q33" s="36">
        <v>89</v>
      </c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 spans="1:28" ht="15" x14ac:dyDescent="0.25">
      <c r="A34" s="25"/>
      <c r="B34" s="25"/>
      <c r="C34" s="43"/>
      <c r="G34"/>
      <c r="H34"/>
      <c r="I34"/>
      <c r="O34" s="26">
        <f>SUMIF(F20:F33,D17,O20:O33)</f>
        <v>238729</v>
      </c>
      <c r="Q34" s="44"/>
    </row>
    <row r="35" spans="1:28" ht="15" x14ac:dyDescent="0.25">
      <c r="A35" s="25"/>
      <c r="B35" s="32" t="s">
        <v>76</v>
      </c>
      <c r="C35" s="43"/>
      <c r="G35"/>
      <c r="H35"/>
      <c r="I35"/>
      <c r="Q35" s="44"/>
    </row>
    <row r="36" spans="1:28" ht="15" x14ac:dyDescent="0.25">
      <c r="A36" s="25"/>
      <c r="B36" s="25"/>
      <c r="C36" s="25"/>
      <c r="G36"/>
      <c r="H36"/>
      <c r="I36"/>
      <c r="Q36" s="44"/>
    </row>
    <row r="37" spans="1:28" ht="15" x14ac:dyDescent="0.25">
      <c r="A37" s="25"/>
      <c r="B37" s="25"/>
      <c r="C37" s="25"/>
      <c r="G37"/>
      <c r="H37"/>
      <c r="I37"/>
      <c r="Q37" s="44"/>
    </row>
    <row r="38" spans="1:28" ht="15" x14ac:dyDescent="0.25">
      <c r="A38" s="25"/>
      <c r="B38" s="25"/>
      <c r="C38" s="2" t="s">
        <v>61</v>
      </c>
      <c r="D38" s="40">
        <v>44804</v>
      </c>
      <c r="G38"/>
      <c r="H38"/>
      <c r="I38"/>
      <c r="Q38" s="44"/>
    </row>
    <row r="39" spans="1:28" ht="15" x14ac:dyDescent="0.25">
      <c r="A39" s="25"/>
      <c r="B39" s="25"/>
      <c r="C39" s="2" t="s">
        <v>62</v>
      </c>
      <c r="D39" s="40">
        <v>44866</v>
      </c>
      <c r="G39"/>
      <c r="H39"/>
      <c r="I39"/>
      <c r="Q39" s="44"/>
    </row>
    <row r="40" spans="1:28" ht="15" x14ac:dyDescent="0.25">
      <c r="A40" s="25"/>
      <c r="B40" s="25"/>
      <c r="C40" s="2" t="s">
        <v>2</v>
      </c>
      <c r="D40" s="41" t="s">
        <v>15</v>
      </c>
      <c r="G40"/>
      <c r="H40"/>
      <c r="I40"/>
      <c r="Q40" s="44"/>
    </row>
    <row r="41" spans="1:28" ht="15" x14ac:dyDescent="0.25">
      <c r="A41" s="25"/>
      <c r="B41" s="25"/>
      <c r="C41" s="25"/>
      <c r="G41"/>
      <c r="H41"/>
      <c r="I41"/>
      <c r="Q41" s="44"/>
    </row>
    <row r="42" spans="1:28" s="29" customFormat="1" x14ac:dyDescent="0.2">
      <c r="A42" s="38"/>
      <c r="B42" s="38"/>
      <c r="C42" s="38" t="s">
        <v>64</v>
      </c>
      <c r="D42" s="29" t="s">
        <v>65</v>
      </c>
      <c r="E42" s="29" t="s">
        <v>66</v>
      </c>
      <c r="F42" s="29" t="s">
        <v>67</v>
      </c>
      <c r="G42" s="29" t="s">
        <v>68</v>
      </c>
      <c r="H42" s="29" t="s">
        <v>4</v>
      </c>
      <c r="I42" s="29" t="s">
        <v>69</v>
      </c>
      <c r="J42" s="29" t="s">
        <v>70</v>
      </c>
      <c r="K42" s="30" t="s">
        <v>71</v>
      </c>
      <c r="L42" s="29" t="s">
        <v>4</v>
      </c>
      <c r="M42" s="29" t="s">
        <v>72</v>
      </c>
      <c r="N42" s="29" t="s">
        <v>73</v>
      </c>
      <c r="O42" s="29" t="s">
        <v>63</v>
      </c>
      <c r="P42" s="29" t="s">
        <v>47</v>
      </c>
      <c r="Q42" s="45" t="s">
        <v>74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 spans="1:28" s="36" customFormat="1" ht="15" x14ac:dyDescent="0.25">
      <c r="A43" s="38"/>
      <c r="B43" s="38"/>
      <c r="C43" s="36" cm="1">
        <f t="array" ref="C43:Q75">_xlfn._xlws.FILTER(Table1[],((Table1[Order Date]&gt;D38)*(Table1[Order Date]&lt;D39)*(Table1[Item Type]="Garment")))</f>
        <v>3</v>
      </c>
      <c r="D43" s="36">
        <v>44843</v>
      </c>
      <c r="E43" s="36">
        <v>44918</v>
      </c>
      <c r="F43" s="36" t="str">
        <v>Garment</v>
      </c>
      <c r="G43" s="37">
        <v>215</v>
      </c>
      <c r="H43" s="37" t="str">
        <v>Pc</v>
      </c>
      <c r="I43" s="37">
        <v>402</v>
      </c>
      <c r="J43" s="36">
        <v>86430</v>
      </c>
      <c r="K43" s="36">
        <v>215</v>
      </c>
      <c r="L43" s="36" t="str">
        <v>Pc</v>
      </c>
      <c r="M43" s="36">
        <v>516</v>
      </c>
      <c r="N43" s="36">
        <v>110940</v>
      </c>
      <c r="O43" s="36">
        <v>24510</v>
      </c>
      <c r="P43" s="36">
        <v>10</v>
      </c>
      <c r="Q43" s="36">
        <v>75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 spans="1:28" s="36" customFormat="1" ht="15" x14ac:dyDescent="0.25">
      <c r="A44" s="38"/>
      <c r="B44" s="38"/>
      <c r="C44" s="36">
        <v>14</v>
      </c>
      <c r="D44" s="36">
        <v>44835</v>
      </c>
      <c r="E44" s="36">
        <v>44898</v>
      </c>
      <c r="F44" s="36" t="str">
        <v>Garment</v>
      </c>
      <c r="G44" s="37">
        <v>395</v>
      </c>
      <c r="H44" s="37" t="str">
        <v>Pc</v>
      </c>
      <c r="I44" s="37">
        <v>518</v>
      </c>
      <c r="J44" s="36">
        <v>204610</v>
      </c>
      <c r="K44" s="36">
        <v>395</v>
      </c>
      <c r="L44" s="36" t="str">
        <v>Pc</v>
      </c>
      <c r="M44" s="36">
        <v>569</v>
      </c>
      <c r="N44" s="36">
        <v>224755</v>
      </c>
      <c r="O44" s="36">
        <v>20145</v>
      </c>
      <c r="P44" s="36">
        <v>10</v>
      </c>
      <c r="Q44" s="36">
        <v>63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 spans="1:28" s="36" customFormat="1" ht="15" x14ac:dyDescent="0.25">
      <c r="A45" s="38"/>
      <c r="B45" s="38"/>
      <c r="C45" s="36">
        <v>16</v>
      </c>
      <c r="D45" s="36">
        <v>44849</v>
      </c>
      <c r="E45" s="36">
        <v>44899</v>
      </c>
      <c r="F45" s="36" t="str">
        <v>Garment</v>
      </c>
      <c r="G45" s="37">
        <v>266</v>
      </c>
      <c r="H45" s="37" t="str">
        <v>Pc</v>
      </c>
      <c r="I45" s="37">
        <v>493</v>
      </c>
      <c r="J45" s="36">
        <v>131138</v>
      </c>
      <c r="K45" s="36">
        <v>266</v>
      </c>
      <c r="L45" s="36" t="str">
        <v>Pc</v>
      </c>
      <c r="M45" s="36">
        <v>611</v>
      </c>
      <c r="N45" s="36">
        <v>162526</v>
      </c>
      <c r="O45" s="36">
        <v>31388</v>
      </c>
      <c r="P45" s="36">
        <v>10</v>
      </c>
      <c r="Q45" s="36">
        <v>50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spans="1:28" s="36" customFormat="1" ht="15" x14ac:dyDescent="0.25">
      <c r="A46" s="38"/>
      <c r="B46" s="38"/>
      <c r="C46" s="36">
        <v>17</v>
      </c>
      <c r="D46" s="36">
        <v>44819</v>
      </c>
      <c r="E46" s="36">
        <v>44891</v>
      </c>
      <c r="F46" s="36" t="str">
        <v>Garment</v>
      </c>
      <c r="G46" s="37">
        <v>425</v>
      </c>
      <c r="H46" s="37" t="str">
        <v>Pc</v>
      </c>
      <c r="I46" s="37">
        <v>444</v>
      </c>
      <c r="J46" s="36">
        <v>188700</v>
      </c>
      <c r="K46" s="36">
        <v>425</v>
      </c>
      <c r="L46" s="36" t="str">
        <v>Pc</v>
      </c>
      <c r="M46" s="36">
        <v>565</v>
      </c>
      <c r="N46" s="36">
        <v>240125</v>
      </c>
      <c r="O46" s="36">
        <v>51425</v>
      </c>
      <c r="P46" s="36">
        <v>9</v>
      </c>
      <c r="Q46" s="36">
        <v>72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 spans="1:28" s="36" customFormat="1" ht="15" x14ac:dyDescent="0.25">
      <c r="A47" s="38"/>
      <c r="B47" s="38"/>
      <c r="C47" s="36">
        <v>20</v>
      </c>
      <c r="D47" s="36">
        <v>44817</v>
      </c>
      <c r="E47" s="36">
        <v>44869</v>
      </c>
      <c r="F47" s="36" t="str">
        <v>Garment</v>
      </c>
      <c r="G47" s="37">
        <v>258</v>
      </c>
      <c r="H47" s="37" t="str">
        <v>Pc</v>
      </c>
      <c r="I47" s="37">
        <v>297</v>
      </c>
      <c r="J47" s="36">
        <v>76626</v>
      </c>
      <c r="K47" s="36">
        <v>258</v>
      </c>
      <c r="L47" s="36" t="str">
        <v>Pc</v>
      </c>
      <c r="M47" s="36">
        <v>370</v>
      </c>
      <c r="N47" s="36">
        <v>95460</v>
      </c>
      <c r="O47" s="36">
        <v>18834</v>
      </c>
      <c r="P47" s="36">
        <v>9</v>
      </c>
      <c r="Q47" s="36">
        <v>52</v>
      </c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 spans="1:28" s="36" customFormat="1" ht="15" x14ac:dyDescent="0.25">
      <c r="A48" s="38"/>
      <c r="B48" s="38"/>
      <c r="C48" s="36">
        <v>23</v>
      </c>
      <c r="D48" s="36">
        <v>44848</v>
      </c>
      <c r="E48" s="36">
        <v>44880</v>
      </c>
      <c r="F48" s="36" t="str">
        <v>Garment</v>
      </c>
      <c r="G48" s="37">
        <v>388</v>
      </c>
      <c r="H48" s="36" t="str">
        <v>Pc</v>
      </c>
      <c r="I48" s="36">
        <v>424</v>
      </c>
      <c r="J48" s="36">
        <v>164512</v>
      </c>
      <c r="K48" s="36">
        <v>388</v>
      </c>
      <c r="L48" s="36" t="str">
        <v>Pc</v>
      </c>
      <c r="M48" s="36">
        <v>565</v>
      </c>
      <c r="N48" s="36">
        <v>219220</v>
      </c>
      <c r="O48" s="36">
        <v>54708</v>
      </c>
      <c r="P48" s="36">
        <v>10</v>
      </c>
      <c r="Q48" s="36">
        <v>32</v>
      </c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 spans="1:28" s="36" customFormat="1" ht="15" x14ac:dyDescent="0.25">
      <c r="A49" s="38"/>
      <c r="B49" s="38"/>
      <c r="C49" s="36">
        <v>35</v>
      </c>
      <c r="D49" s="36">
        <v>44816</v>
      </c>
      <c r="E49" s="36">
        <v>44876</v>
      </c>
      <c r="F49" s="36" t="str">
        <v>Garment</v>
      </c>
      <c r="G49" s="37">
        <v>273</v>
      </c>
      <c r="H49" s="36" t="str">
        <v>Pc</v>
      </c>
      <c r="I49" s="36">
        <v>374</v>
      </c>
      <c r="J49" s="36">
        <v>102102</v>
      </c>
      <c r="K49" s="36">
        <v>273</v>
      </c>
      <c r="L49" s="36" t="str">
        <v>Pc</v>
      </c>
      <c r="M49" s="36">
        <v>456</v>
      </c>
      <c r="N49" s="36">
        <v>124488</v>
      </c>
      <c r="O49" s="36">
        <v>22386</v>
      </c>
      <c r="P49" s="36">
        <v>9</v>
      </c>
      <c r="Q49" s="36">
        <v>60</v>
      </c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 spans="1:28" s="36" customFormat="1" ht="15" x14ac:dyDescent="0.25">
      <c r="A50" s="38"/>
      <c r="B50" s="38"/>
      <c r="C50" s="36">
        <v>39</v>
      </c>
      <c r="D50" s="36">
        <v>44829</v>
      </c>
      <c r="E50" s="36">
        <v>44880</v>
      </c>
      <c r="F50" s="36" t="str">
        <v>Garment</v>
      </c>
      <c r="G50" s="37">
        <v>493</v>
      </c>
      <c r="H50" s="36" t="str">
        <v>Pc</v>
      </c>
      <c r="I50" s="36">
        <v>338</v>
      </c>
      <c r="J50" s="36">
        <v>166634</v>
      </c>
      <c r="K50" s="36">
        <v>493</v>
      </c>
      <c r="L50" s="36" t="str">
        <v>Pc</v>
      </c>
      <c r="M50" s="36">
        <v>488</v>
      </c>
      <c r="N50" s="36">
        <v>240584</v>
      </c>
      <c r="O50" s="36">
        <v>73950</v>
      </c>
      <c r="P50" s="36">
        <v>9</v>
      </c>
      <c r="Q50" s="36">
        <v>51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  <row r="51" spans="1:28" s="36" customFormat="1" ht="15" x14ac:dyDescent="0.25">
      <c r="A51" s="38"/>
      <c r="B51" s="38"/>
      <c r="C51" s="36">
        <v>41</v>
      </c>
      <c r="D51" s="36">
        <v>44847</v>
      </c>
      <c r="E51" s="36">
        <v>44925</v>
      </c>
      <c r="F51" s="36" t="str">
        <v>Garment</v>
      </c>
      <c r="G51" s="37">
        <v>302</v>
      </c>
      <c r="H51" s="36" t="str">
        <v>Pc</v>
      </c>
      <c r="I51" s="36">
        <v>339</v>
      </c>
      <c r="J51" s="36">
        <v>102378</v>
      </c>
      <c r="K51" s="36">
        <v>302</v>
      </c>
      <c r="L51" s="36" t="str">
        <v>Pc</v>
      </c>
      <c r="M51" s="36">
        <v>404</v>
      </c>
      <c r="N51" s="36">
        <v>122008</v>
      </c>
      <c r="O51" s="36">
        <v>19630</v>
      </c>
      <c r="P51" s="36">
        <v>10</v>
      </c>
      <c r="Q51" s="36">
        <v>78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 spans="1:28" s="36" customFormat="1" ht="15" x14ac:dyDescent="0.25">
      <c r="A52" s="38"/>
      <c r="B52" s="38"/>
      <c r="C52" s="36">
        <v>43</v>
      </c>
      <c r="D52" s="36">
        <v>44807</v>
      </c>
      <c r="E52" s="36">
        <v>44855</v>
      </c>
      <c r="F52" s="36" t="str">
        <v>Garment</v>
      </c>
      <c r="G52" s="37">
        <v>454</v>
      </c>
      <c r="H52" s="36" t="str">
        <v>Pc</v>
      </c>
      <c r="I52" s="36">
        <v>302</v>
      </c>
      <c r="J52" s="36">
        <v>137108</v>
      </c>
      <c r="K52" s="36">
        <v>454</v>
      </c>
      <c r="L52" s="36" t="str">
        <v>Pc</v>
      </c>
      <c r="M52" s="36">
        <v>384</v>
      </c>
      <c r="N52" s="36">
        <v>174336</v>
      </c>
      <c r="O52" s="36">
        <v>37228</v>
      </c>
      <c r="P52" s="36">
        <v>9</v>
      </c>
      <c r="Q52" s="36">
        <v>48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8" s="36" customFormat="1" ht="15" x14ac:dyDescent="0.25">
      <c r="A53" s="38"/>
      <c r="B53" s="38"/>
      <c r="C53" s="36">
        <v>46</v>
      </c>
      <c r="D53" s="36">
        <v>44815</v>
      </c>
      <c r="E53" s="36">
        <v>44866</v>
      </c>
      <c r="F53" s="36" t="str">
        <v>Garment</v>
      </c>
      <c r="G53" s="37">
        <v>106</v>
      </c>
      <c r="H53" s="36" t="str">
        <v>Pc</v>
      </c>
      <c r="I53" s="36">
        <v>393</v>
      </c>
      <c r="J53" s="36">
        <v>41658</v>
      </c>
      <c r="K53" s="36">
        <v>106</v>
      </c>
      <c r="L53" s="36" t="str">
        <v>Pc</v>
      </c>
      <c r="M53" s="36">
        <v>512</v>
      </c>
      <c r="N53" s="36">
        <v>54272</v>
      </c>
      <c r="O53" s="36">
        <v>12614</v>
      </c>
      <c r="P53" s="36">
        <v>9</v>
      </c>
      <c r="Q53" s="36">
        <v>51</v>
      </c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36" customFormat="1" ht="15" x14ac:dyDescent="0.25">
      <c r="A54" s="38"/>
      <c r="B54" s="38"/>
      <c r="C54" s="36">
        <v>50</v>
      </c>
      <c r="D54" s="36">
        <v>44865</v>
      </c>
      <c r="E54" s="36">
        <v>44887</v>
      </c>
      <c r="F54" s="36" t="str">
        <v>Garment</v>
      </c>
      <c r="G54" s="37">
        <v>421</v>
      </c>
      <c r="H54" s="36" t="str">
        <v>Pc</v>
      </c>
      <c r="I54" s="36">
        <v>415</v>
      </c>
      <c r="J54" s="36">
        <v>174715</v>
      </c>
      <c r="K54" s="36">
        <v>421</v>
      </c>
      <c r="L54" s="36" t="str">
        <v>Pc</v>
      </c>
      <c r="M54" s="36">
        <v>552</v>
      </c>
      <c r="N54" s="36">
        <v>232392</v>
      </c>
      <c r="O54" s="36">
        <v>57677</v>
      </c>
      <c r="P54" s="36">
        <v>10</v>
      </c>
      <c r="Q54" s="36">
        <v>22</v>
      </c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 spans="1:28" s="36" customFormat="1" ht="15" x14ac:dyDescent="0.25">
      <c r="A55" s="38"/>
      <c r="B55" s="38"/>
      <c r="C55" s="36">
        <v>58</v>
      </c>
      <c r="D55" s="36">
        <v>44836</v>
      </c>
      <c r="E55" s="36">
        <v>44880</v>
      </c>
      <c r="F55" s="36" t="str">
        <v>Garment</v>
      </c>
      <c r="G55" s="37">
        <v>236</v>
      </c>
      <c r="H55" s="36" t="str">
        <v>Pc</v>
      </c>
      <c r="I55" s="36">
        <v>488</v>
      </c>
      <c r="J55" s="36">
        <v>115168</v>
      </c>
      <c r="K55" s="36">
        <v>236</v>
      </c>
      <c r="L55" s="36" t="str">
        <v>Pc</v>
      </c>
      <c r="M55" s="36">
        <v>624</v>
      </c>
      <c r="N55" s="36">
        <v>147264</v>
      </c>
      <c r="O55" s="36">
        <v>32096</v>
      </c>
      <c r="P55" s="36">
        <v>10</v>
      </c>
      <c r="Q55" s="36">
        <v>44</v>
      </c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 spans="1:28" s="36" customFormat="1" ht="15" x14ac:dyDescent="0.25">
      <c r="A56" s="38"/>
      <c r="B56" s="38"/>
      <c r="C56" s="36">
        <v>59</v>
      </c>
      <c r="D56" s="36">
        <v>44861</v>
      </c>
      <c r="E56" s="36">
        <v>44913</v>
      </c>
      <c r="F56" s="36" t="str">
        <v>Garment</v>
      </c>
      <c r="G56" s="37">
        <v>352</v>
      </c>
      <c r="H56" s="36" t="str">
        <v>Pc</v>
      </c>
      <c r="I56" s="36">
        <v>459</v>
      </c>
      <c r="J56" s="36">
        <v>161568</v>
      </c>
      <c r="K56" s="36">
        <v>352</v>
      </c>
      <c r="L56" s="36" t="str">
        <v>Pc</v>
      </c>
      <c r="M56" s="36">
        <v>544</v>
      </c>
      <c r="N56" s="36">
        <v>191488</v>
      </c>
      <c r="O56" s="36">
        <v>29920</v>
      </c>
      <c r="P56" s="36">
        <v>10</v>
      </c>
      <c r="Q56" s="36">
        <v>52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 spans="1:28" s="36" customFormat="1" ht="15" x14ac:dyDescent="0.25">
      <c r="A57" s="38"/>
      <c r="B57" s="38"/>
      <c r="C57" s="36">
        <v>65</v>
      </c>
      <c r="D57" s="36">
        <v>44839</v>
      </c>
      <c r="E57" s="36">
        <v>44864</v>
      </c>
      <c r="F57" s="36" t="str">
        <v>Garment</v>
      </c>
      <c r="G57" s="37">
        <v>286</v>
      </c>
      <c r="H57" s="36" t="str">
        <v>Pc</v>
      </c>
      <c r="I57" s="36">
        <v>486</v>
      </c>
      <c r="J57" s="36">
        <v>138996</v>
      </c>
      <c r="K57" s="36">
        <v>286</v>
      </c>
      <c r="L57" s="36" t="str">
        <v>Pc</v>
      </c>
      <c r="M57" s="36">
        <v>612</v>
      </c>
      <c r="N57" s="36">
        <v>175032</v>
      </c>
      <c r="O57" s="36">
        <v>36036</v>
      </c>
      <c r="P57" s="36">
        <v>10</v>
      </c>
      <c r="Q57" s="36">
        <v>25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 spans="1:28" s="36" customFormat="1" ht="15" x14ac:dyDescent="0.25">
      <c r="A58" s="38"/>
      <c r="B58" s="38"/>
      <c r="C58" s="36">
        <v>67</v>
      </c>
      <c r="D58" s="36">
        <v>44823</v>
      </c>
      <c r="E58" s="36">
        <v>44853</v>
      </c>
      <c r="F58" s="36" t="str">
        <v>Garment</v>
      </c>
      <c r="G58" s="37">
        <v>172</v>
      </c>
      <c r="H58" s="36" t="str">
        <v>Pc</v>
      </c>
      <c r="I58" s="36">
        <v>391</v>
      </c>
      <c r="J58" s="36">
        <v>67252</v>
      </c>
      <c r="K58" s="36">
        <v>172</v>
      </c>
      <c r="L58" s="36" t="str">
        <v>Pc</v>
      </c>
      <c r="M58" s="36">
        <v>473</v>
      </c>
      <c r="N58" s="36">
        <v>81356</v>
      </c>
      <c r="O58" s="36">
        <v>14104</v>
      </c>
      <c r="P58" s="36">
        <v>9</v>
      </c>
      <c r="Q58" s="36">
        <v>30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spans="1:28" s="36" customFormat="1" ht="15" x14ac:dyDescent="0.25">
      <c r="A59" s="38"/>
      <c r="B59" s="38"/>
      <c r="C59" s="36">
        <v>77</v>
      </c>
      <c r="D59" s="36">
        <v>44806</v>
      </c>
      <c r="E59" s="36">
        <v>44884</v>
      </c>
      <c r="F59" s="36" t="str">
        <v>Garment</v>
      </c>
      <c r="G59" s="37">
        <v>84</v>
      </c>
      <c r="H59" s="36" t="str">
        <v>Pc</v>
      </c>
      <c r="I59" s="36">
        <v>503</v>
      </c>
      <c r="J59" s="36">
        <v>42252</v>
      </c>
      <c r="K59" s="36">
        <v>84</v>
      </c>
      <c r="L59" s="36" t="str">
        <v>Pc</v>
      </c>
      <c r="M59" s="36">
        <v>627</v>
      </c>
      <c r="N59" s="36">
        <v>52668</v>
      </c>
      <c r="O59" s="36">
        <v>10416</v>
      </c>
      <c r="P59" s="36">
        <v>9</v>
      </c>
      <c r="Q59" s="36">
        <v>78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spans="1:28" s="36" customFormat="1" ht="15" x14ac:dyDescent="0.25">
      <c r="A60" s="38"/>
      <c r="B60" s="38"/>
      <c r="C60" s="36">
        <v>79</v>
      </c>
      <c r="D60" s="36">
        <v>44844</v>
      </c>
      <c r="E60" s="36">
        <v>44874</v>
      </c>
      <c r="F60" s="36" t="str">
        <v>Garment</v>
      </c>
      <c r="G60" s="37">
        <v>288</v>
      </c>
      <c r="H60" s="36" t="str">
        <v>Pc</v>
      </c>
      <c r="I60" s="36">
        <v>340</v>
      </c>
      <c r="J60" s="36">
        <v>97920</v>
      </c>
      <c r="K60" s="36">
        <v>288</v>
      </c>
      <c r="L60" s="36" t="str">
        <v>Pc</v>
      </c>
      <c r="M60" s="36">
        <v>445</v>
      </c>
      <c r="N60" s="36">
        <v>128160</v>
      </c>
      <c r="O60" s="36">
        <v>30240</v>
      </c>
      <c r="P60" s="36">
        <v>10</v>
      </c>
      <c r="Q60" s="36">
        <v>30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 spans="1:28" s="36" customFormat="1" ht="15" x14ac:dyDescent="0.25">
      <c r="A61" s="38"/>
      <c r="B61" s="38"/>
      <c r="C61" s="36">
        <v>80</v>
      </c>
      <c r="D61" s="36">
        <v>44840</v>
      </c>
      <c r="E61" s="36">
        <v>44877</v>
      </c>
      <c r="F61" s="36" t="str">
        <v>Garment</v>
      </c>
      <c r="G61" s="37">
        <v>162</v>
      </c>
      <c r="H61" s="36" t="str">
        <v>Pc</v>
      </c>
      <c r="I61" s="36">
        <v>340</v>
      </c>
      <c r="J61" s="36">
        <v>55080</v>
      </c>
      <c r="K61" s="36">
        <v>162</v>
      </c>
      <c r="L61" s="36" t="str">
        <v>Pc</v>
      </c>
      <c r="M61" s="36">
        <v>483</v>
      </c>
      <c r="N61" s="36">
        <v>78246</v>
      </c>
      <c r="O61" s="36">
        <v>23166</v>
      </c>
      <c r="P61" s="36">
        <v>10</v>
      </c>
      <c r="Q61" s="36">
        <v>37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spans="1:28" s="36" customFormat="1" ht="15" x14ac:dyDescent="0.25">
      <c r="A62" s="38"/>
      <c r="B62" s="38"/>
      <c r="C62" s="36">
        <v>81</v>
      </c>
      <c r="D62" s="36">
        <v>44807</v>
      </c>
      <c r="E62" s="36">
        <v>44866</v>
      </c>
      <c r="F62" s="36" t="str">
        <v>Garment</v>
      </c>
      <c r="G62" s="37">
        <v>318</v>
      </c>
      <c r="H62" s="36" t="str">
        <v>Pc</v>
      </c>
      <c r="I62" s="36">
        <v>342</v>
      </c>
      <c r="J62" s="36">
        <v>108756</v>
      </c>
      <c r="K62" s="36">
        <v>318</v>
      </c>
      <c r="L62" s="36" t="str">
        <v>Pc</v>
      </c>
      <c r="M62" s="36">
        <v>433</v>
      </c>
      <c r="N62" s="36">
        <v>137694</v>
      </c>
      <c r="O62" s="36">
        <v>28938</v>
      </c>
      <c r="P62" s="36">
        <v>9</v>
      </c>
      <c r="Q62" s="36">
        <v>59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 spans="1:28" s="36" customFormat="1" ht="15" x14ac:dyDescent="0.25">
      <c r="A63" s="38"/>
      <c r="B63" s="38"/>
      <c r="C63" s="36">
        <v>84</v>
      </c>
      <c r="D63" s="36">
        <v>44818</v>
      </c>
      <c r="E63" s="36">
        <v>44879</v>
      </c>
      <c r="F63" s="36" t="str">
        <v>Garment</v>
      </c>
      <c r="G63" s="37">
        <v>459</v>
      </c>
      <c r="H63" s="36" t="str">
        <v>Pc</v>
      </c>
      <c r="I63" s="36">
        <v>422</v>
      </c>
      <c r="J63" s="36">
        <v>193698</v>
      </c>
      <c r="K63" s="36">
        <v>459</v>
      </c>
      <c r="L63" s="36" t="str">
        <v>Pc</v>
      </c>
      <c r="M63" s="36">
        <v>543</v>
      </c>
      <c r="N63" s="36">
        <v>249237</v>
      </c>
      <c r="O63" s="36">
        <v>55539</v>
      </c>
      <c r="P63" s="36">
        <v>9</v>
      </c>
      <c r="Q63" s="36">
        <v>61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 spans="1:28" s="36" customFormat="1" ht="15" x14ac:dyDescent="0.25">
      <c r="A64" s="38"/>
      <c r="B64" s="38"/>
      <c r="C64" s="36">
        <v>85</v>
      </c>
      <c r="D64" s="36">
        <v>44847</v>
      </c>
      <c r="E64" s="36">
        <v>44892</v>
      </c>
      <c r="F64" s="36" t="str">
        <v>Garment</v>
      </c>
      <c r="G64" s="37">
        <v>269</v>
      </c>
      <c r="H64" s="36" t="str">
        <v>Pc</v>
      </c>
      <c r="I64" s="36">
        <v>465</v>
      </c>
      <c r="J64" s="36">
        <v>125085</v>
      </c>
      <c r="K64" s="36">
        <v>269</v>
      </c>
      <c r="L64" s="36" t="str">
        <v>Pc</v>
      </c>
      <c r="M64" s="36">
        <v>551</v>
      </c>
      <c r="N64" s="36">
        <v>148219</v>
      </c>
      <c r="O64" s="36">
        <v>23134</v>
      </c>
      <c r="P64" s="36">
        <v>10</v>
      </c>
      <c r="Q64" s="36">
        <v>45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 spans="1:28" s="36" customFormat="1" ht="15" x14ac:dyDescent="0.25">
      <c r="A65" s="38"/>
      <c r="B65" s="38"/>
      <c r="C65" s="36">
        <v>92</v>
      </c>
      <c r="D65" s="36">
        <v>44844</v>
      </c>
      <c r="E65" s="36">
        <v>44928</v>
      </c>
      <c r="F65" s="36" t="str">
        <v>Garment</v>
      </c>
      <c r="G65" s="37">
        <v>150</v>
      </c>
      <c r="H65" s="36" t="str">
        <v>Pc</v>
      </c>
      <c r="I65" s="36">
        <v>483</v>
      </c>
      <c r="J65" s="36">
        <v>72450</v>
      </c>
      <c r="K65" s="36">
        <v>150</v>
      </c>
      <c r="L65" s="36" t="str">
        <v>Pc</v>
      </c>
      <c r="M65" s="36">
        <v>608</v>
      </c>
      <c r="N65" s="36">
        <v>91200</v>
      </c>
      <c r="O65" s="36">
        <v>18750</v>
      </c>
      <c r="P65" s="36">
        <v>10</v>
      </c>
      <c r="Q65" s="36">
        <v>84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 spans="1:28" s="36" customFormat="1" ht="15" x14ac:dyDescent="0.25">
      <c r="A66" s="38"/>
      <c r="B66" s="38"/>
      <c r="C66" s="36">
        <v>94</v>
      </c>
      <c r="D66" s="36">
        <v>44846</v>
      </c>
      <c r="E66" s="36">
        <v>44917</v>
      </c>
      <c r="F66" s="36" t="str">
        <v>Garment</v>
      </c>
      <c r="G66" s="37">
        <v>472</v>
      </c>
      <c r="H66" s="36" t="str">
        <v>Pc</v>
      </c>
      <c r="I66" s="36">
        <v>352</v>
      </c>
      <c r="J66" s="36">
        <v>166144</v>
      </c>
      <c r="K66" s="36">
        <v>472</v>
      </c>
      <c r="L66" s="36" t="str">
        <v>Pc</v>
      </c>
      <c r="M66" s="36">
        <v>422</v>
      </c>
      <c r="N66" s="36">
        <v>199184</v>
      </c>
      <c r="O66" s="36">
        <v>33040</v>
      </c>
      <c r="P66" s="36">
        <v>10</v>
      </c>
      <c r="Q66" s="36">
        <v>71</v>
      </c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 spans="1:28" s="36" customFormat="1" ht="15" x14ac:dyDescent="0.25">
      <c r="A67" s="38"/>
      <c r="B67" s="38"/>
      <c r="C67" s="36">
        <v>95</v>
      </c>
      <c r="D67" s="36">
        <v>44853</v>
      </c>
      <c r="E67" s="36">
        <v>44929</v>
      </c>
      <c r="F67" s="36" t="str">
        <v>Garment</v>
      </c>
      <c r="G67" s="37">
        <v>463</v>
      </c>
      <c r="H67" s="36" t="str">
        <v>Pc</v>
      </c>
      <c r="I67" s="36">
        <v>370</v>
      </c>
      <c r="J67" s="36">
        <v>171310</v>
      </c>
      <c r="K67" s="36">
        <v>463</v>
      </c>
      <c r="L67" s="36" t="str">
        <v>Pc</v>
      </c>
      <c r="M67" s="36">
        <v>433</v>
      </c>
      <c r="N67" s="36">
        <v>200479</v>
      </c>
      <c r="O67" s="36">
        <v>29169</v>
      </c>
      <c r="P67" s="36">
        <v>10</v>
      </c>
      <c r="Q67" s="36">
        <v>76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 spans="1:28" s="36" customFormat="1" ht="15" x14ac:dyDescent="0.25">
      <c r="A68" s="38"/>
      <c r="B68" s="38"/>
      <c r="C68" s="36">
        <v>115</v>
      </c>
      <c r="D68" s="36">
        <v>44807</v>
      </c>
      <c r="E68" s="36">
        <v>44877</v>
      </c>
      <c r="F68" s="36" t="str">
        <v>Garment</v>
      </c>
      <c r="G68" s="37">
        <v>208</v>
      </c>
      <c r="H68" s="36" t="str">
        <v>Pc</v>
      </c>
      <c r="I68" s="36">
        <v>519</v>
      </c>
      <c r="J68" s="36">
        <v>107952</v>
      </c>
      <c r="K68" s="36">
        <v>208</v>
      </c>
      <c r="L68" s="36" t="str">
        <v>Pc</v>
      </c>
      <c r="M68" s="36">
        <v>610</v>
      </c>
      <c r="N68" s="36">
        <v>126880</v>
      </c>
      <c r="O68" s="36">
        <v>18928</v>
      </c>
      <c r="P68" s="36">
        <v>9</v>
      </c>
      <c r="Q68" s="36">
        <v>70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 spans="1:28" s="36" customFormat="1" ht="15" x14ac:dyDescent="0.25">
      <c r="A69" s="38"/>
      <c r="B69" s="38"/>
      <c r="C69" s="36">
        <v>116</v>
      </c>
      <c r="D69" s="36">
        <v>44864</v>
      </c>
      <c r="E69" s="36">
        <v>44897</v>
      </c>
      <c r="F69" s="36" t="str">
        <v>Garment</v>
      </c>
      <c r="G69" s="37">
        <v>313</v>
      </c>
      <c r="H69" s="36" t="str">
        <v>Pc</v>
      </c>
      <c r="I69" s="36">
        <v>290</v>
      </c>
      <c r="J69" s="36">
        <v>90770</v>
      </c>
      <c r="K69" s="36">
        <v>313</v>
      </c>
      <c r="L69" s="36" t="str">
        <v>Pc</v>
      </c>
      <c r="M69" s="36">
        <v>387</v>
      </c>
      <c r="N69" s="36">
        <v>121131</v>
      </c>
      <c r="O69" s="36">
        <v>30361</v>
      </c>
      <c r="P69" s="36">
        <v>10</v>
      </c>
      <c r="Q69" s="36">
        <v>33</v>
      </c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 spans="1:28" s="36" customFormat="1" ht="15" x14ac:dyDescent="0.25">
      <c r="A70" s="38"/>
      <c r="B70" s="38"/>
      <c r="C70" s="36">
        <v>119</v>
      </c>
      <c r="D70" s="36">
        <v>44813</v>
      </c>
      <c r="E70" s="36">
        <v>44853</v>
      </c>
      <c r="F70" s="36" t="str">
        <v>Garment</v>
      </c>
      <c r="G70" s="37">
        <v>51</v>
      </c>
      <c r="H70" s="36" t="str">
        <v>Pc</v>
      </c>
      <c r="I70" s="36">
        <v>325</v>
      </c>
      <c r="J70" s="36">
        <v>16575</v>
      </c>
      <c r="K70" s="36">
        <v>51</v>
      </c>
      <c r="L70" s="36" t="str">
        <v>Pc</v>
      </c>
      <c r="M70" s="36">
        <v>457</v>
      </c>
      <c r="N70" s="36">
        <v>23307</v>
      </c>
      <c r="O70" s="36">
        <v>6732</v>
      </c>
      <c r="P70" s="36">
        <v>9</v>
      </c>
      <c r="Q70" s="36">
        <v>40</v>
      </c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 spans="1:28" s="36" customFormat="1" ht="15" x14ac:dyDescent="0.25">
      <c r="A71" s="38"/>
      <c r="B71" s="38"/>
      <c r="C71" s="36">
        <v>127</v>
      </c>
      <c r="D71" s="36">
        <v>44811</v>
      </c>
      <c r="E71" s="36">
        <v>44859</v>
      </c>
      <c r="F71" s="36" t="str">
        <v>Garment</v>
      </c>
      <c r="G71" s="37">
        <v>110</v>
      </c>
      <c r="H71" s="36" t="str">
        <v>Pc</v>
      </c>
      <c r="I71" s="36">
        <v>390</v>
      </c>
      <c r="J71" s="36">
        <v>42900</v>
      </c>
      <c r="K71" s="36">
        <v>110</v>
      </c>
      <c r="L71" s="36" t="str">
        <v>Pc</v>
      </c>
      <c r="M71" s="36">
        <v>499</v>
      </c>
      <c r="N71" s="36">
        <v>54890</v>
      </c>
      <c r="O71" s="36">
        <v>11990</v>
      </c>
      <c r="P71" s="36">
        <v>9</v>
      </c>
      <c r="Q71" s="36">
        <v>48</v>
      </c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 spans="1:28" s="36" customFormat="1" ht="15" x14ac:dyDescent="0.25">
      <c r="A72" s="38"/>
      <c r="B72" s="38"/>
      <c r="C72" s="36">
        <v>131</v>
      </c>
      <c r="D72" s="36">
        <v>44841</v>
      </c>
      <c r="E72" s="36">
        <v>44910</v>
      </c>
      <c r="F72" s="36" t="str">
        <v>Garment</v>
      </c>
      <c r="G72" s="37">
        <v>433</v>
      </c>
      <c r="H72" s="36" t="str">
        <v>Pc</v>
      </c>
      <c r="I72" s="36">
        <v>457</v>
      </c>
      <c r="J72" s="36">
        <v>197881</v>
      </c>
      <c r="K72" s="36">
        <v>433</v>
      </c>
      <c r="L72" s="36" t="str">
        <v>Pc</v>
      </c>
      <c r="M72" s="36">
        <v>529</v>
      </c>
      <c r="N72" s="36">
        <v>229057</v>
      </c>
      <c r="O72" s="36">
        <v>31176</v>
      </c>
      <c r="P72" s="36">
        <v>10</v>
      </c>
      <c r="Q72" s="36">
        <v>69</v>
      </c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 spans="1:28" s="36" customFormat="1" ht="15" x14ac:dyDescent="0.25">
      <c r="A73" s="38"/>
      <c r="B73" s="38"/>
      <c r="C73" s="36">
        <v>132</v>
      </c>
      <c r="D73" s="36">
        <v>44821</v>
      </c>
      <c r="E73" s="36">
        <v>44856</v>
      </c>
      <c r="F73" s="36" t="str">
        <v>Garment</v>
      </c>
      <c r="G73" s="37">
        <v>241</v>
      </c>
      <c r="H73" s="36" t="str">
        <v>Pc</v>
      </c>
      <c r="I73" s="36">
        <v>490</v>
      </c>
      <c r="J73" s="36">
        <v>118090</v>
      </c>
      <c r="K73" s="36">
        <v>241</v>
      </c>
      <c r="L73" s="36" t="str">
        <v>Pc</v>
      </c>
      <c r="M73" s="36">
        <v>602</v>
      </c>
      <c r="N73" s="36">
        <v>145082</v>
      </c>
      <c r="O73" s="36">
        <v>26992</v>
      </c>
      <c r="P73" s="36">
        <v>9</v>
      </c>
      <c r="Q73" s="36">
        <v>35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 spans="1:28" s="36" customFormat="1" ht="15" x14ac:dyDescent="0.25">
      <c r="A74" s="38"/>
      <c r="B74" s="38"/>
      <c r="C74" s="36">
        <v>146</v>
      </c>
      <c r="D74" s="36">
        <v>44819</v>
      </c>
      <c r="E74" s="36">
        <v>44876</v>
      </c>
      <c r="F74" s="36" t="str">
        <v>Garment</v>
      </c>
      <c r="G74" s="37">
        <v>397</v>
      </c>
      <c r="H74" s="36" t="str">
        <v>Pc</v>
      </c>
      <c r="I74" s="36">
        <v>380</v>
      </c>
      <c r="J74" s="36">
        <v>150860</v>
      </c>
      <c r="K74" s="36">
        <v>397</v>
      </c>
      <c r="L74" s="36" t="str">
        <v>Pc</v>
      </c>
      <c r="M74" s="36">
        <v>458</v>
      </c>
      <c r="N74" s="36">
        <v>181826</v>
      </c>
      <c r="O74" s="36">
        <v>30966</v>
      </c>
      <c r="P74" s="36">
        <v>9</v>
      </c>
      <c r="Q74" s="36">
        <v>57</v>
      </c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 spans="1:28" s="36" customFormat="1" ht="15" x14ac:dyDescent="0.25">
      <c r="A75" s="38"/>
      <c r="B75" s="38"/>
      <c r="C75" s="36">
        <v>147</v>
      </c>
      <c r="D75" s="36">
        <v>44848</v>
      </c>
      <c r="E75" s="36">
        <v>44870</v>
      </c>
      <c r="F75" s="36" t="str">
        <v>Garment</v>
      </c>
      <c r="G75" s="37">
        <v>100</v>
      </c>
      <c r="H75" s="36" t="str">
        <v>Pc</v>
      </c>
      <c r="I75" s="36">
        <v>357</v>
      </c>
      <c r="J75" s="36">
        <v>35700</v>
      </c>
      <c r="K75" s="36">
        <v>100</v>
      </c>
      <c r="L75" s="36" t="str">
        <v>Pc</v>
      </c>
      <c r="M75" s="36">
        <v>470</v>
      </c>
      <c r="N75" s="36">
        <v>47000</v>
      </c>
      <c r="O75" s="36">
        <v>11300</v>
      </c>
      <c r="P75" s="36">
        <v>10</v>
      </c>
      <c r="Q75" s="36">
        <v>22</v>
      </c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 spans="1:28" s="29" customFormat="1" ht="15" x14ac:dyDescent="0.25">
      <c r="A76" s="38"/>
      <c r="B76" s="38"/>
      <c r="C76" s="38"/>
      <c r="G76" s="31"/>
      <c r="K76" s="30">
        <f>SUM(K43:K75)</f>
        <v>9560</v>
      </c>
      <c r="N76" s="35"/>
      <c r="Q76" s="45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 spans="1:28" ht="15" x14ac:dyDescent="0.25">
      <c r="A77" s="25"/>
      <c r="B77" s="25"/>
      <c r="C77" s="25"/>
      <c r="G77"/>
      <c r="Q77" s="44"/>
    </row>
    <row r="78" spans="1:28" ht="15" x14ac:dyDescent="0.25">
      <c r="A78" s="25"/>
      <c r="B78" s="25"/>
      <c r="C78" s="25"/>
      <c r="G78"/>
      <c r="Q78" s="44"/>
    </row>
    <row r="79" spans="1:28" ht="15" x14ac:dyDescent="0.25">
      <c r="A79" s="25"/>
      <c r="B79" s="32" t="s">
        <v>78</v>
      </c>
      <c r="C79" s="43"/>
      <c r="G79"/>
      <c r="Q79" s="44"/>
    </row>
    <row r="80" spans="1:28" ht="15" x14ac:dyDescent="0.25">
      <c r="A80" s="25"/>
      <c r="B80" s="25"/>
      <c r="C80" s="25"/>
      <c r="G80"/>
      <c r="Q80" s="44"/>
    </row>
    <row r="81" spans="1:28" ht="15" x14ac:dyDescent="0.25">
      <c r="A81" s="25"/>
      <c r="B81" s="25"/>
      <c r="C81" s="2" t="s">
        <v>61</v>
      </c>
      <c r="D81" s="40">
        <v>44834</v>
      </c>
      <c r="G81"/>
      <c r="Q81" s="44"/>
    </row>
    <row r="82" spans="1:28" ht="15" x14ac:dyDescent="0.25">
      <c r="A82" s="25"/>
      <c r="B82" s="25"/>
      <c r="C82" s="2" t="s">
        <v>62</v>
      </c>
      <c r="D82" s="40">
        <v>44896</v>
      </c>
      <c r="G82"/>
      <c r="Q82" s="44"/>
    </row>
    <row r="83" spans="1:28" ht="15" x14ac:dyDescent="0.25">
      <c r="A83" s="25"/>
      <c r="B83" s="25"/>
      <c r="C83" s="2" t="s">
        <v>2</v>
      </c>
      <c r="D83" s="41" t="s">
        <v>13</v>
      </c>
      <c r="G83"/>
      <c r="Q83" s="44"/>
    </row>
    <row r="84" spans="1:28" ht="15" x14ac:dyDescent="0.25">
      <c r="A84" s="25"/>
      <c r="B84" s="25"/>
      <c r="C84" s="25"/>
      <c r="G84"/>
      <c r="Q84" s="44"/>
    </row>
    <row r="85" spans="1:28" ht="15" x14ac:dyDescent="0.25">
      <c r="A85" s="25"/>
      <c r="B85" s="25"/>
      <c r="C85" s="25"/>
      <c r="G85"/>
      <c r="Q85" s="44"/>
    </row>
    <row r="86" spans="1:28" s="29" customFormat="1" x14ac:dyDescent="0.2">
      <c r="A86" s="38"/>
      <c r="B86" s="38"/>
      <c r="C86" s="38" t="s">
        <v>64</v>
      </c>
      <c r="D86" s="29" t="s">
        <v>65</v>
      </c>
      <c r="E86" s="29" t="s">
        <v>66</v>
      </c>
      <c r="F86" s="29" t="s">
        <v>67</v>
      </c>
      <c r="G86" s="29" t="s">
        <v>68</v>
      </c>
      <c r="H86" s="29" t="s">
        <v>4</v>
      </c>
      <c r="I86" s="29" t="s">
        <v>69</v>
      </c>
      <c r="J86" s="29" t="s">
        <v>70</v>
      </c>
      <c r="K86" s="29" t="s">
        <v>71</v>
      </c>
      <c r="L86" s="29" t="s">
        <v>4</v>
      </c>
      <c r="M86" s="29" t="s">
        <v>72</v>
      </c>
      <c r="N86" s="30" t="s">
        <v>73</v>
      </c>
      <c r="O86" s="29" t="s">
        <v>63</v>
      </c>
      <c r="P86" s="29" t="s">
        <v>47</v>
      </c>
      <c r="Q86" s="45" t="s">
        <v>74</v>
      </c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</row>
    <row r="87" spans="1:28" s="36" customFormat="1" x14ac:dyDescent="0.2">
      <c r="A87" s="38"/>
      <c r="B87" s="38"/>
      <c r="C87" s="36" cm="1">
        <f t="array" ref="C87:Q129">_xlfn._xlws.FILTER(Table1[],((Table1[Order Date]&gt;D81)*(Table1[Order Date]&lt;D82)*(Table1[Item Type]="Yarn")))</f>
        <v>1</v>
      </c>
      <c r="D87" s="36">
        <v>44876</v>
      </c>
      <c r="E87" s="36">
        <v>44958</v>
      </c>
      <c r="F87" s="36" t="str">
        <v>Yarn</v>
      </c>
      <c r="G87" s="36">
        <v>92</v>
      </c>
      <c r="H87" s="36" t="str">
        <v>Kg</v>
      </c>
      <c r="I87" s="36">
        <v>55</v>
      </c>
      <c r="J87" s="36">
        <v>5060</v>
      </c>
      <c r="K87" s="36">
        <v>92</v>
      </c>
      <c r="L87" s="36" t="str">
        <v>Kg</v>
      </c>
      <c r="M87" s="36">
        <v>68</v>
      </c>
      <c r="N87" s="36">
        <v>6256</v>
      </c>
      <c r="O87" s="36">
        <v>1196</v>
      </c>
      <c r="P87" s="36">
        <v>11</v>
      </c>
      <c r="Q87" s="36">
        <v>82</v>
      </c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 spans="1:28" s="36" customFormat="1" x14ac:dyDescent="0.2">
      <c r="A88" s="38"/>
      <c r="B88" s="38"/>
      <c r="C88" s="36">
        <v>5</v>
      </c>
      <c r="D88" s="36">
        <v>44861</v>
      </c>
      <c r="E88" s="36">
        <v>44928</v>
      </c>
      <c r="F88" s="36" t="str">
        <v>Yarn</v>
      </c>
      <c r="G88" s="36">
        <v>68</v>
      </c>
      <c r="H88" s="36" t="str">
        <v>Kg</v>
      </c>
      <c r="I88" s="36">
        <v>68</v>
      </c>
      <c r="J88" s="36">
        <v>4624</v>
      </c>
      <c r="K88" s="36">
        <v>68</v>
      </c>
      <c r="L88" s="36" t="str">
        <v>Kg</v>
      </c>
      <c r="M88" s="36">
        <v>75</v>
      </c>
      <c r="N88" s="36">
        <v>5100</v>
      </c>
      <c r="O88" s="36">
        <v>476</v>
      </c>
      <c r="P88" s="36">
        <v>10</v>
      </c>
      <c r="Q88" s="36">
        <v>67</v>
      </c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 spans="1:28" s="36" customFormat="1" x14ac:dyDescent="0.2">
      <c r="A89" s="38"/>
      <c r="B89" s="38"/>
      <c r="C89" s="36">
        <v>7</v>
      </c>
      <c r="D89" s="36">
        <v>44891</v>
      </c>
      <c r="E89" s="36">
        <v>44939</v>
      </c>
      <c r="F89" s="36" t="str">
        <v>Yarn</v>
      </c>
      <c r="G89" s="36">
        <v>56</v>
      </c>
      <c r="H89" s="36" t="str">
        <v>Kg</v>
      </c>
      <c r="I89" s="36">
        <v>46</v>
      </c>
      <c r="J89" s="36">
        <v>2576</v>
      </c>
      <c r="K89" s="36">
        <v>56</v>
      </c>
      <c r="L89" s="36" t="str">
        <v>Kg</v>
      </c>
      <c r="M89" s="36">
        <v>51</v>
      </c>
      <c r="N89" s="36">
        <v>2856</v>
      </c>
      <c r="O89" s="36">
        <v>280</v>
      </c>
      <c r="P89" s="36">
        <v>11</v>
      </c>
      <c r="Q89" s="36">
        <v>48</v>
      </c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 spans="1:28" s="36" customFormat="1" x14ac:dyDescent="0.2">
      <c r="A90" s="38"/>
      <c r="B90" s="38"/>
      <c r="C90" s="36">
        <v>8</v>
      </c>
      <c r="D90" s="36">
        <v>44892</v>
      </c>
      <c r="E90" s="36">
        <v>44976</v>
      </c>
      <c r="F90" s="36" t="str">
        <v>Yarn</v>
      </c>
      <c r="G90" s="36">
        <v>40</v>
      </c>
      <c r="H90" s="36" t="str">
        <v>Kg</v>
      </c>
      <c r="I90" s="36">
        <v>34</v>
      </c>
      <c r="J90" s="36">
        <v>1360</v>
      </c>
      <c r="K90" s="36">
        <v>40</v>
      </c>
      <c r="L90" s="36" t="str">
        <v>Kg</v>
      </c>
      <c r="M90" s="36">
        <v>45</v>
      </c>
      <c r="N90" s="36">
        <v>1800</v>
      </c>
      <c r="O90" s="36">
        <v>440</v>
      </c>
      <c r="P90" s="36">
        <v>11</v>
      </c>
      <c r="Q90" s="36">
        <v>84</v>
      </c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 spans="1:28" s="36" customFormat="1" x14ac:dyDescent="0.2">
      <c r="A91" s="38"/>
      <c r="B91" s="38"/>
      <c r="C91" s="36">
        <v>11</v>
      </c>
      <c r="D91" s="36">
        <v>44843</v>
      </c>
      <c r="E91" s="36">
        <v>44910</v>
      </c>
      <c r="F91" s="36" t="str">
        <v>Yarn</v>
      </c>
      <c r="G91" s="36">
        <v>92</v>
      </c>
      <c r="H91" s="36" t="str">
        <v>Kg</v>
      </c>
      <c r="I91" s="36">
        <v>64</v>
      </c>
      <c r="J91" s="36">
        <v>5888</v>
      </c>
      <c r="K91" s="36">
        <v>92</v>
      </c>
      <c r="L91" s="36" t="str">
        <v>Kg</v>
      </c>
      <c r="M91" s="36">
        <v>75</v>
      </c>
      <c r="N91" s="36">
        <v>6900</v>
      </c>
      <c r="O91" s="36">
        <v>1012</v>
      </c>
      <c r="P91" s="36">
        <v>10</v>
      </c>
      <c r="Q91" s="36">
        <v>67</v>
      </c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 spans="1:28" s="36" customFormat="1" x14ac:dyDescent="0.2">
      <c r="A92" s="38"/>
      <c r="B92" s="38"/>
      <c r="C92" s="36">
        <v>13</v>
      </c>
      <c r="D92" s="36">
        <v>44889</v>
      </c>
      <c r="E92" s="36">
        <v>44909</v>
      </c>
      <c r="F92" s="36" t="str">
        <v>Yarn</v>
      </c>
      <c r="G92" s="36">
        <v>80</v>
      </c>
      <c r="H92" s="36" t="str">
        <v>Kg</v>
      </c>
      <c r="I92" s="36">
        <v>56</v>
      </c>
      <c r="J92" s="36">
        <v>4480</v>
      </c>
      <c r="K92" s="36">
        <v>80</v>
      </c>
      <c r="L92" s="36" t="str">
        <v>Kg</v>
      </c>
      <c r="M92" s="36">
        <v>70</v>
      </c>
      <c r="N92" s="36">
        <v>5600</v>
      </c>
      <c r="O92" s="36">
        <v>1120</v>
      </c>
      <c r="P92" s="36">
        <v>11</v>
      </c>
      <c r="Q92" s="36">
        <v>20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 spans="1:28" s="36" customFormat="1" x14ac:dyDescent="0.2">
      <c r="A93" s="38"/>
      <c r="B93" s="38"/>
      <c r="C93" s="36">
        <v>24</v>
      </c>
      <c r="D93" s="36">
        <v>44894</v>
      </c>
      <c r="E93" s="36">
        <v>44938</v>
      </c>
      <c r="F93" s="36" t="str">
        <v>Yarn</v>
      </c>
      <c r="G93" s="36">
        <v>61</v>
      </c>
      <c r="H93" s="36" t="str">
        <v>Kg</v>
      </c>
      <c r="I93" s="36">
        <v>55</v>
      </c>
      <c r="J93" s="36">
        <v>3355</v>
      </c>
      <c r="K93" s="36">
        <v>61</v>
      </c>
      <c r="L93" s="36" t="str">
        <v>Kg</v>
      </c>
      <c r="M93" s="36">
        <v>64</v>
      </c>
      <c r="N93" s="36">
        <v>3904</v>
      </c>
      <c r="O93" s="36">
        <v>549</v>
      </c>
      <c r="P93" s="36">
        <v>11</v>
      </c>
      <c r="Q93" s="36">
        <v>44</v>
      </c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spans="1:28" s="36" customFormat="1" x14ac:dyDescent="0.2">
      <c r="A94" s="38"/>
      <c r="B94" s="38"/>
      <c r="C94" s="36">
        <v>26</v>
      </c>
      <c r="D94" s="36">
        <v>44835</v>
      </c>
      <c r="E94" s="36">
        <v>44860</v>
      </c>
      <c r="F94" s="36" t="str">
        <v>Yarn</v>
      </c>
      <c r="G94" s="36">
        <v>59</v>
      </c>
      <c r="H94" s="36" t="str">
        <v>Kg</v>
      </c>
      <c r="I94" s="36">
        <v>60</v>
      </c>
      <c r="J94" s="36">
        <v>3540</v>
      </c>
      <c r="K94" s="36">
        <v>59</v>
      </c>
      <c r="L94" s="36" t="str">
        <v>Kg</v>
      </c>
      <c r="M94" s="36">
        <v>65</v>
      </c>
      <c r="N94" s="36">
        <v>3835</v>
      </c>
      <c r="O94" s="36">
        <v>295</v>
      </c>
      <c r="P94" s="36">
        <v>10</v>
      </c>
      <c r="Q94" s="36">
        <v>25</v>
      </c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 spans="1:28" s="36" customFormat="1" x14ac:dyDescent="0.2">
      <c r="A95" s="38"/>
      <c r="B95" s="38"/>
      <c r="C95" s="36">
        <v>29</v>
      </c>
      <c r="D95" s="36">
        <v>44868</v>
      </c>
      <c r="E95" s="36">
        <v>44916</v>
      </c>
      <c r="F95" s="36" t="str">
        <v>Yarn</v>
      </c>
      <c r="G95" s="36">
        <v>36</v>
      </c>
      <c r="H95" s="36" t="str">
        <v>Kg</v>
      </c>
      <c r="I95" s="36">
        <v>44</v>
      </c>
      <c r="J95" s="36">
        <v>1584</v>
      </c>
      <c r="K95" s="36">
        <v>36</v>
      </c>
      <c r="L95" s="36" t="str">
        <v>Kg</v>
      </c>
      <c r="M95" s="36">
        <v>57</v>
      </c>
      <c r="N95" s="36">
        <v>2052</v>
      </c>
      <c r="O95" s="36">
        <v>468</v>
      </c>
      <c r="P95" s="36">
        <v>11</v>
      </c>
      <c r="Q95" s="36">
        <v>48</v>
      </c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 spans="1:28" s="36" customFormat="1" x14ac:dyDescent="0.2">
      <c r="A96" s="38"/>
      <c r="B96" s="38"/>
      <c r="C96" s="36">
        <v>30</v>
      </c>
      <c r="D96" s="36">
        <v>44859</v>
      </c>
      <c r="E96" s="36">
        <v>44890</v>
      </c>
      <c r="F96" s="36" t="str">
        <v>Yarn</v>
      </c>
      <c r="G96" s="36">
        <v>87</v>
      </c>
      <c r="H96" s="36" t="str">
        <v>Kg</v>
      </c>
      <c r="I96" s="36">
        <v>35</v>
      </c>
      <c r="J96" s="36">
        <v>3045</v>
      </c>
      <c r="K96" s="36">
        <v>87</v>
      </c>
      <c r="L96" s="36" t="str">
        <v>Kg</v>
      </c>
      <c r="M96" s="36">
        <v>46</v>
      </c>
      <c r="N96" s="36">
        <v>4002</v>
      </c>
      <c r="O96" s="36">
        <v>957</v>
      </c>
      <c r="P96" s="36">
        <v>10</v>
      </c>
      <c r="Q96" s="36">
        <v>31</v>
      </c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 spans="1:28" s="36" customFormat="1" x14ac:dyDescent="0.2">
      <c r="A97" s="38"/>
      <c r="B97" s="38"/>
      <c r="C97" s="36">
        <v>34</v>
      </c>
      <c r="D97" s="36">
        <v>44885</v>
      </c>
      <c r="E97" s="36">
        <v>44955</v>
      </c>
      <c r="F97" s="36" t="str">
        <v>Yarn</v>
      </c>
      <c r="G97" s="36">
        <v>46</v>
      </c>
      <c r="H97" s="36" t="str">
        <v>Kg</v>
      </c>
      <c r="I97" s="36">
        <v>56</v>
      </c>
      <c r="J97" s="36">
        <v>2576</v>
      </c>
      <c r="K97" s="36">
        <v>46</v>
      </c>
      <c r="L97" s="36" t="str">
        <v>Kg</v>
      </c>
      <c r="M97" s="36">
        <v>62</v>
      </c>
      <c r="N97" s="36">
        <v>2852</v>
      </c>
      <c r="O97" s="36">
        <v>276</v>
      </c>
      <c r="P97" s="36">
        <v>11</v>
      </c>
      <c r="Q97" s="36">
        <v>70</v>
      </c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 spans="1:28" s="36" customFormat="1" x14ac:dyDescent="0.2">
      <c r="A98" s="38"/>
      <c r="B98" s="38"/>
      <c r="C98" s="36">
        <v>38</v>
      </c>
      <c r="D98" s="36">
        <v>44858</v>
      </c>
      <c r="E98" s="36">
        <v>44907</v>
      </c>
      <c r="F98" s="36" t="str">
        <v>Yarn</v>
      </c>
      <c r="G98" s="36">
        <v>64</v>
      </c>
      <c r="H98" s="36" t="str">
        <v>Kg</v>
      </c>
      <c r="I98" s="36">
        <v>30</v>
      </c>
      <c r="J98" s="36">
        <v>1920</v>
      </c>
      <c r="K98" s="36">
        <v>64</v>
      </c>
      <c r="L98" s="36" t="str">
        <v>Kg</v>
      </c>
      <c r="M98" s="36">
        <v>43</v>
      </c>
      <c r="N98" s="36">
        <v>2752</v>
      </c>
      <c r="O98" s="36">
        <v>832</v>
      </c>
      <c r="P98" s="36">
        <v>10</v>
      </c>
      <c r="Q98" s="36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 spans="1:28" s="36" customFormat="1" x14ac:dyDescent="0.2">
      <c r="A99" s="38"/>
      <c r="B99" s="38"/>
      <c r="C99" s="36">
        <v>42</v>
      </c>
      <c r="D99" s="36">
        <v>44873</v>
      </c>
      <c r="E99" s="36">
        <v>44954</v>
      </c>
      <c r="F99" s="36" t="str">
        <v>Yarn</v>
      </c>
      <c r="G99" s="36">
        <v>84</v>
      </c>
      <c r="H99" s="36" t="str">
        <v>Kg</v>
      </c>
      <c r="I99" s="36">
        <v>65</v>
      </c>
      <c r="J99" s="36">
        <v>5460</v>
      </c>
      <c r="K99" s="36">
        <v>84</v>
      </c>
      <c r="L99" s="36" t="str">
        <v>Kg</v>
      </c>
      <c r="M99" s="36">
        <v>70</v>
      </c>
      <c r="N99" s="36">
        <v>5880</v>
      </c>
      <c r="O99" s="36">
        <v>420</v>
      </c>
      <c r="P99" s="36">
        <v>11</v>
      </c>
      <c r="Q99" s="36">
        <v>81</v>
      </c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 spans="1:28" s="36" customFormat="1" x14ac:dyDescent="0.2">
      <c r="A100" s="38"/>
      <c r="B100" s="38"/>
      <c r="C100" s="36">
        <v>51</v>
      </c>
      <c r="D100" s="36">
        <v>44863</v>
      </c>
      <c r="E100" s="36">
        <v>44890</v>
      </c>
      <c r="F100" s="36" t="str">
        <v>Yarn</v>
      </c>
      <c r="G100" s="36">
        <v>98</v>
      </c>
      <c r="H100" s="36" t="str">
        <v>Kg</v>
      </c>
      <c r="I100" s="36">
        <v>53</v>
      </c>
      <c r="J100" s="36">
        <v>5194</v>
      </c>
      <c r="K100" s="36">
        <v>98</v>
      </c>
      <c r="L100" s="36" t="str">
        <v>Kg</v>
      </c>
      <c r="M100" s="36">
        <v>67</v>
      </c>
      <c r="N100" s="36">
        <v>6566</v>
      </c>
      <c r="O100" s="36">
        <v>1372</v>
      </c>
      <c r="P100" s="36">
        <v>10</v>
      </c>
      <c r="Q100" s="36">
        <v>27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 spans="1:28" s="36" customFormat="1" x14ac:dyDescent="0.2">
      <c r="A101" s="38"/>
      <c r="B101" s="38"/>
      <c r="C101" s="36">
        <v>52</v>
      </c>
      <c r="D101" s="36">
        <v>44888</v>
      </c>
      <c r="E101" s="36">
        <v>44915</v>
      </c>
      <c r="F101" s="36" t="str">
        <v>Yarn</v>
      </c>
      <c r="G101" s="36">
        <v>56</v>
      </c>
      <c r="H101" s="36" t="str">
        <v>Kg</v>
      </c>
      <c r="I101" s="36">
        <v>69</v>
      </c>
      <c r="J101" s="36">
        <v>3864</v>
      </c>
      <c r="K101" s="36">
        <v>56</v>
      </c>
      <c r="L101" s="36" t="str">
        <v>Kg</v>
      </c>
      <c r="M101" s="36">
        <v>82</v>
      </c>
      <c r="N101" s="36">
        <v>4592</v>
      </c>
      <c r="O101" s="36">
        <v>728</v>
      </c>
      <c r="P101" s="36">
        <v>11</v>
      </c>
      <c r="Q101" s="36">
        <v>27</v>
      </c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 spans="1:28" s="36" customFormat="1" x14ac:dyDescent="0.2">
      <c r="A102" s="38"/>
      <c r="B102" s="38"/>
      <c r="C102" s="36">
        <v>53</v>
      </c>
      <c r="D102" s="36">
        <v>44843</v>
      </c>
      <c r="E102" s="36">
        <v>44872</v>
      </c>
      <c r="F102" s="36" t="str">
        <v>Yarn</v>
      </c>
      <c r="G102" s="36">
        <v>79</v>
      </c>
      <c r="H102" s="36" t="str">
        <v>Kg</v>
      </c>
      <c r="I102" s="36">
        <v>59</v>
      </c>
      <c r="J102" s="36">
        <v>4661</v>
      </c>
      <c r="K102" s="36">
        <v>79</v>
      </c>
      <c r="L102" s="36" t="str">
        <v>Kg</v>
      </c>
      <c r="M102" s="36">
        <v>63</v>
      </c>
      <c r="N102" s="36">
        <v>4977</v>
      </c>
      <c r="O102" s="36">
        <v>316</v>
      </c>
      <c r="P102" s="36">
        <v>10</v>
      </c>
      <c r="Q102" s="36">
        <v>29</v>
      </c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 spans="1:28" s="36" customFormat="1" x14ac:dyDescent="0.2">
      <c r="A103" s="38"/>
      <c r="B103" s="38"/>
      <c r="C103" s="36">
        <v>63</v>
      </c>
      <c r="D103" s="36">
        <v>44857</v>
      </c>
      <c r="E103" s="36">
        <v>44936</v>
      </c>
      <c r="F103" s="36" t="str">
        <v>Yarn</v>
      </c>
      <c r="G103" s="36">
        <v>51</v>
      </c>
      <c r="H103" s="36" t="str">
        <v>Kg</v>
      </c>
      <c r="I103" s="36">
        <v>30</v>
      </c>
      <c r="J103" s="36">
        <v>1530</v>
      </c>
      <c r="K103" s="36">
        <v>51</v>
      </c>
      <c r="L103" s="36" t="str">
        <v>Kg</v>
      </c>
      <c r="M103" s="36">
        <v>39</v>
      </c>
      <c r="N103" s="36">
        <v>1989</v>
      </c>
      <c r="O103" s="36">
        <v>459</v>
      </c>
      <c r="P103" s="36">
        <v>10</v>
      </c>
      <c r="Q103" s="36">
        <v>79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 spans="1:28" s="36" customFormat="1" x14ac:dyDescent="0.2">
      <c r="A104" s="38"/>
      <c r="B104" s="38"/>
      <c r="C104" s="36">
        <v>74</v>
      </c>
      <c r="D104" s="36">
        <v>44879</v>
      </c>
      <c r="E104" s="36">
        <v>44958</v>
      </c>
      <c r="F104" s="36" t="str">
        <v>Yarn</v>
      </c>
      <c r="G104" s="36">
        <v>47</v>
      </c>
      <c r="H104" s="36" t="str">
        <v>Kg</v>
      </c>
      <c r="I104" s="36">
        <v>48</v>
      </c>
      <c r="J104" s="36">
        <v>2256</v>
      </c>
      <c r="K104" s="36">
        <v>47</v>
      </c>
      <c r="L104" s="36" t="str">
        <v>Kg</v>
      </c>
      <c r="M104" s="36">
        <v>62</v>
      </c>
      <c r="N104" s="36">
        <v>2914</v>
      </c>
      <c r="O104" s="36">
        <v>658</v>
      </c>
      <c r="P104" s="36">
        <v>11</v>
      </c>
      <c r="Q104" s="36">
        <v>79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 spans="1:28" s="36" customFormat="1" x14ac:dyDescent="0.2">
      <c r="A105" s="38"/>
      <c r="B105" s="38"/>
      <c r="C105" s="36">
        <v>82</v>
      </c>
      <c r="D105" s="36">
        <v>44877</v>
      </c>
      <c r="E105" s="36">
        <v>44905</v>
      </c>
      <c r="F105" s="36" t="str">
        <v>Yarn</v>
      </c>
      <c r="G105" s="36">
        <v>41</v>
      </c>
      <c r="H105" s="36" t="str">
        <v>Kg</v>
      </c>
      <c r="I105" s="36">
        <v>42</v>
      </c>
      <c r="J105" s="36">
        <v>1722</v>
      </c>
      <c r="K105" s="36">
        <v>41</v>
      </c>
      <c r="L105" s="36" t="str">
        <v>Kg</v>
      </c>
      <c r="M105" s="36">
        <v>50</v>
      </c>
      <c r="N105" s="36">
        <v>2050</v>
      </c>
      <c r="O105" s="36">
        <v>328</v>
      </c>
      <c r="P105" s="36">
        <v>11</v>
      </c>
      <c r="Q105" s="36">
        <v>28</v>
      </c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 spans="1:28" s="36" customFormat="1" x14ac:dyDescent="0.2">
      <c r="A106" s="38"/>
      <c r="B106" s="38"/>
      <c r="C106" s="36">
        <v>83</v>
      </c>
      <c r="D106" s="36">
        <v>44844</v>
      </c>
      <c r="E106" s="36">
        <v>44895</v>
      </c>
      <c r="F106" s="36" t="str">
        <v>Yarn</v>
      </c>
      <c r="G106" s="36">
        <v>65</v>
      </c>
      <c r="H106" s="36" t="str">
        <v>Kg</v>
      </c>
      <c r="I106" s="36">
        <v>41</v>
      </c>
      <c r="J106" s="36">
        <v>2665</v>
      </c>
      <c r="K106" s="36">
        <v>65</v>
      </c>
      <c r="L106" s="36" t="str">
        <v>Kg</v>
      </c>
      <c r="M106" s="36">
        <v>53</v>
      </c>
      <c r="N106" s="36">
        <v>3445</v>
      </c>
      <c r="O106" s="36">
        <v>780</v>
      </c>
      <c r="P106" s="36">
        <v>10</v>
      </c>
      <c r="Q106" s="36">
        <v>51</v>
      </c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 spans="1:28" s="36" customFormat="1" x14ac:dyDescent="0.2">
      <c r="A107" s="38"/>
      <c r="B107" s="38"/>
      <c r="C107" s="36">
        <v>88</v>
      </c>
      <c r="D107" s="36">
        <v>44847</v>
      </c>
      <c r="E107" s="36">
        <v>44906</v>
      </c>
      <c r="F107" s="36" t="str">
        <v>Yarn</v>
      </c>
      <c r="G107" s="36">
        <v>98</v>
      </c>
      <c r="H107" s="36" t="str">
        <v>Kg</v>
      </c>
      <c r="I107" s="36">
        <v>71</v>
      </c>
      <c r="J107" s="36">
        <v>6958</v>
      </c>
      <c r="K107" s="36">
        <v>98</v>
      </c>
      <c r="L107" s="36" t="str">
        <v>Kg</v>
      </c>
      <c r="M107" s="36">
        <v>83</v>
      </c>
      <c r="N107" s="36">
        <v>8134</v>
      </c>
      <c r="O107" s="36">
        <v>1176</v>
      </c>
      <c r="P107" s="36">
        <v>10</v>
      </c>
      <c r="Q107" s="36">
        <v>59</v>
      </c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 spans="1:28" s="36" customFormat="1" x14ac:dyDescent="0.2">
      <c r="A108" s="38"/>
      <c r="B108" s="38"/>
      <c r="C108" s="36">
        <v>89</v>
      </c>
      <c r="D108" s="36">
        <v>44838</v>
      </c>
      <c r="E108" s="36">
        <v>44913</v>
      </c>
      <c r="F108" s="36" t="str">
        <v>Yarn</v>
      </c>
      <c r="G108" s="36">
        <v>42</v>
      </c>
      <c r="H108" s="36" t="str">
        <v>Kg</v>
      </c>
      <c r="I108" s="36">
        <v>35</v>
      </c>
      <c r="J108" s="36">
        <v>1470</v>
      </c>
      <c r="K108" s="36">
        <v>42</v>
      </c>
      <c r="L108" s="36" t="str">
        <v>Kg</v>
      </c>
      <c r="M108" s="36">
        <v>44</v>
      </c>
      <c r="N108" s="36">
        <v>1848</v>
      </c>
      <c r="O108" s="36">
        <v>378</v>
      </c>
      <c r="P108" s="36">
        <v>10</v>
      </c>
      <c r="Q108" s="36">
        <v>75</v>
      </c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 spans="1:28" s="36" customFormat="1" x14ac:dyDescent="0.2">
      <c r="A109" s="38"/>
      <c r="B109" s="38"/>
      <c r="C109" s="36">
        <v>90</v>
      </c>
      <c r="D109" s="36">
        <v>44851</v>
      </c>
      <c r="E109" s="36">
        <v>44914</v>
      </c>
      <c r="F109" s="36" t="str">
        <v>Yarn</v>
      </c>
      <c r="G109" s="36">
        <v>51</v>
      </c>
      <c r="H109" s="36" t="str">
        <v>Kg</v>
      </c>
      <c r="I109" s="36">
        <v>76</v>
      </c>
      <c r="J109" s="36">
        <v>3876</v>
      </c>
      <c r="K109" s="36">
        <v>51</v>
      </c>
      <c r="L109" s="36" t="str">
        <v>Kg</v>
      </c>
      <c r="M109" s="36">
        <v>85</v>
      </c>
      <c r="N109" s="36">
        <v>4335</v>
      </c>
      <c r="O109" s="36">
        <v>459</v>
      </c>
      <c r="P109" s="36">
        <v>10</v>
      </c>
      <c r="Q109" s="36">
        <v>63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 spans="1:28" s="36" customFormat="1" x14ac:dyDescent="0.2">
      <c r="A110" s="38"/>
      <c r="B110" s="38"/>
      <c r="C110" s="36">
        <v>91</v>
      </c>
      <c r="D110" s="36">
        <v>44858</v>
      </c>
      <c r="E110" s="36">
        <v>44899</v>
      </c>
      <c r="F110" s="36" t="str">
        <v>Yarn</v>
      </c>
      <c r="G110" s="36">
        <v>88</v>
      </c>
      <c r="H110" s="36" t="str">
        <v>Kg</v>
      </c>
      <c r="I110" s="36">
        <v>50</v>
      </c>
      <c r="J110" s="36">
        <v>4400</v>
      </c>
      <c r="K110" s="36">
        <v>88</v>
      </c>
      <c r="L110" s="36" t="str">
        <v>Kg</v>
      </c>
      <c r="M110" s="36">
        <v>53</v>
      </c>
      <c r="N110" s="36">
        <v>4664</v>
      </c>
      <c r="O110" s="36">
        <v>264</v>
      </c>
      <c r="P110" s="36">
        <v>10</v>
      </c>
      <c r="Q110" s="36">
        <v>41</v>
      </c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 spans="1:28" s="36" customFormat="1" x14ac:dyDescent="0.2">
      <c r="A111" s="38"/>
      <c r="B111" s="38"/>
      <c r="C111" s="36">
        <v>93</v>
      </c>
      <c r="D111" s="36">
        <v>44889</v>
      </c>
      <c r="E111" s="36">
        <v>44977</v>
      </c>
      <c r="F111" s="36" t="str">
        <v>Yarn</v>
      </c>
      <c r="G111" s="36">
        <v>58</v>
      </c>
      <c r="H111" s="36" t="str">
        <v>Kg</v>
      </c>
      <c r="I111" s="36">
        <v>62</v>
      </c>
      <c r="J111" s="36">
        <v>3596</v>
      </c>
      <c r="K111" s="36">
        <v>58</v>
      </c>
      <c r="L111" s="36" t="str">
        <v>Kg</v>
      </c>
      <c r="M111" s="36">
        <v>75</v>
      </c>
      <c r="N111" s="36">
        <v>4350</v>
      </c>
      <c r="O111" s="36">
        <v>754</v>
      </c>
      <c r="P111" s="36">
        <v>11</v>
      </c>
      <c r="Q111" s="36">
        <v>88</v>
      </c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 spans="1:28" s="36" customFormat="1" x14ac:dyDescent="0.2">
      <c r="A112" s="38"/>
      <c r="B112" s="38"/>
      <c r="C112" s="36">
        <v>100</v>
      </c>
      <c r="D112" s="36">
        <v>44860</v>
      </c>
      <c r="E112" s="36">
        <v>44936</v>
      </c>
      <c r="F112" s="36" t="str">
        <v>Yarn</v>
      </c>
      <c r="G112" s="36">
        <v>99</v>
      </c>
      <c r="H112" s="36" t="str">
        <v>Kg</v>
      </c>
      <c r="I112" s="36">
        <v>40</v>
      </c>
      <c r="J112" s="36">
        <v>3960</v>
      </c>
      <c r="K112" s="36">
        <v>99</v>
      </c>
      <c r="L112" s="36" t="str">
        <v>Kg</v>
      </c>
      <c r="M112" s="36">
        <v>48</v>
      </c>
      <c r="N112" s="36">
        <v>4752</v>
      </c>
      <c r="O112" s="36">
        <v>792</v>
      </c>
      <c r="P112" s="36">
        <v>10</v>
      </c>
      <c r="Q112" s="36">
        <v>76</v>
      </c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 spans="1:28" s="36" customFormat="1" x14ac:dyDescent="0.2">
      <c r="A113" s="38"/>
      <c r="B113" s="38"/>
      <c r="C113" s="36">
        <v>102</v>
      </c>
      <c r="D113" s="36">
        <v>44880</v>
      </c>
      <c r="E113" s="36">
        <v>44910</v>
      </c>
      <c r="F113" s="36" t="str">
        <v>Yarn</v>
      </c>
      <c r="G113" s="36">
        <v>79</v>
      </c>
      <c r="H113" s="36" t="str">
        <v>Kg</v>
      </c>
      <c r="I113" s="36">
        <v>68</v>
      </c>
      <c r="J113" s="36">
        <v>5372</v>
      </c>
      <c r="K113" s="36">
        <v>79</v>
      </c>
      <c r="L113" s="36" t="str">
        <v>Kg</v>
      </c>
      <c r="M113" s="36">
        <v>72</v>
      </c>
      <c r="N113" s="36">
        <v>5688</v>
      </c>
      <c r="O113" s="36">
        <v>316</v>
      </c>
      <c r="P113" s="36">
        <v>11</v>
      </c>
      <c r="Q113" s="36">
        <v>30</v>
      </c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 spans="1:28" s="36" customFormat="1" x14ac:dyDescent="0.2">
      <c r="A114" s="38"/>
      <c r="B114" s="38"/>
      <c r="C114" s="36">
        <v>105</v>
      </c>
      <c r="D114" s="36">
        <v>44862</v>
      </c>
      <c r="E114" s="36">
        <v>44882</v>
      </c>
      <c r="F114" s="36" t="str">
        <v>Yarn</v>
      </c>
      <c r="G114" s="36">
        <v>77</v>
      </c>
      <c r="H114" s="36" t="str">
        <v>Kg</v>
      </c>
      <c r="I114" s="36">
        <v>78</v>
      </c>
      <c r="J114" s="36">
        <v>6006</v>
      </c>
      <c r="K114" s="36">
        <v>77</v>
      </c>
      <c r="L114" s="36" t="str">
        <v>Kg</v>
      </c>
      <c r="M114" s="36">
        <v>85</v>
      </c>
      <c r="N114" s="36">
        <v>6545</v>
      </c>
      <c r="O114" s="36">
        <v>539</v>
      </c>
      <c r="P114" s="36">
        <v>10</v>
      </c>
      <c r="Q114" s="36">
        <v>20</v>
      </c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 spans="1:28" s="36" customFormat="1" x14ac:dyDescent="0.2">
      <c r="A115" s="38"/>
      <c r="B115" s="38"/>
      <c r="C115" s="36">
        <v>112</v>
      </c>
      <c r="D115" s="36">
        <v>44865</v>
      </c>
      <c r="E115" s="36">
        <v>44933</v>
      </c>
      <c r="F115" s="36" t="str">
        <v>Yarn</v>
      </c>
      <c r="G115" s="36">
        <v>99</v>
      </c>
      <c r="H115" s="36" t="str">
        <v>Kg</v>
      </c>
      <c r="I115" s="36">
        <v>56</v>
      </c>
      <c r="J115" s="36">
        <v>5544</v>
      </c>
      <c r="K115" s="36">
        <v>99</v>
      </c>
      <c r="L115" s="36" t="str">
        <v>Kg</v>
      </c>
      <c r="M115" s="36">
        <v>66</v>
      </c>
      <c r="N115" s="36">
        <v>6534</v>
      </c>
      <c r="O115" s="36">
        <v>990</v>
      </c>
      <c r="P115" s="36">
        <v>10</v>
      </c>
      <c r="Q115" s="36">
        <v>68</v>
      </c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 spans="1:28" s="36" customFormat="1" x14ac:dyDescent="0.2">
      <c r="A116" s="38"/>
      <c r="B116" s="38"/>
      <c r="C116" s="36">
        <v>114</v>
      </c>
      <c r="D116" s="36">
        <v>44870</v>
      </c>
      <c r="E116" s="36">
        <v>44935</v>
      </c>
      <c r="F116" s="36" t="str">
        <v>Yarn</v>
      </c>
      <c r="G116" s="36">
        <v>91</v>
      </c>
      <c r="H116" s="36" t="str">
        <v>Kg</v>
      </c>
      <c r="I116" s="36">
        <v>48</v>
      </c>
      <c r="J116" s="36">
        <v>4368</v>
      </c>
      <c r="K116" s="36">
        <v>91</v>
      </c>
      <c r="L116" s="36" t="str">
        <v>Kg</v>
      </c>
      <c r="M116" s="36">
        <v>60</v>
      </c>
      <c r="N116" s="36">
        <v>5460</v>
      </c>
      <c r="O116" s="36">
        <v>1092</v>
      </c>
      <c r="P116" s="36">
        <v>11</v>
      </c>
      <c r="Q116" s="36">
        <v>65</v>
      </c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 spans="1:28" s="36" customFormat="1" x14ac:dyDescent="0.2">
      <c r="A117" s="38"/>
      <c r="B117" s="38"/>
      <c r="C117" s="36">
        <v>117</v>
      </c>
      <c r="D117" s="36">
        <v>44876</v>
      </c>
      <c r="E117" s="36">
        <v>44930</v>
      </c>
      <c r="F117" s="36" t="str">
        <v>Yarn</v>
      </c>
      <c r="G117" s="36">
        <v>48</v>
      </c>
      <c r="H117" s="36" t="str">
        <v>Kg</v>
      </c>
      <c r="I117" s="36">
        <v>50</v>
      </c>
      <c r="J117" s="36">
        <v>2400</v>
      </c>
      <c r="K117" s="36">
        <v>48</v>
      </c>
      <c r="L117" s="36" t="str">
        <v>Kg</v>
      </c>
      <c r="M117" s="36">
        <v>61</v>
      </c>
      <c r="N117" s="36">
        <v>2928</v>
      </c>
      <c r="O117" s="36">
        <v>528</v>
      </c>
      <c r="P117" s="36">
        <v>11</v>
      </c>
      <c r="Q117" s="36">
        <v>54</v>
      </c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</row>
    <row r="118" spans="1:28" s="36" customFormat="1" x14ac:dyDescent="0.2">
      <c r="A118" s="38"/>
      <c r="B118" s="38"/>
      <c r="C118" s="36">
        <v>118</v>
      </c>
      <c r="D118" s="36">
        <v>44873</v>
      </c>
      <c r="E118" s="36">
        <v>44942</v>
      </c>
      <c r="F118" s="36" t="str">
        <v>Yarn</v>
      </c>
      <c r="G118" s="36">
        <v>37</v>
      </c>
      <c r="H118" s="36" t="str">
        <v>Kg</v>
      </c>
      <c r="I118" s="36">
        <v>40</v>
      </c>
      <c r="J118" s="36">
        <v>1480</v>
      </c>
      <c r="K118" s="36">
        <v>37</v>
      </c>
      <c r="L118" s="36" t="str">
        <v>Kg</v>
      </c>
      <c r="M118" s="36">
        <v>44</v>
      </c>
      <c r="N118" s="36">
        <v>1628</v>
      </c>
      <c r="O118" s="36">
        <v>148</v>
      </c>
      <c r="P118" s="36">
        <v>11</v>
      </c>
      <c r="Q118" s="36">
        <v>69</v>
      </c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 spans="1:28" s="36" customFormat="1" x14ac:dyDescent="0.2">
      <c r="A119" s="38"/>
      <c r="B119" s="38"/>
      <c r="C119" s="36">
        <v>122</v>
      </c>
      <c r="D119" s="36">
        <v>44873</v>
      </c>
      <c r="E119" s="36">
        <v>44919</v>
      </c>
      <c r="F119" s="36" t="str">
        <v>Yarn</v>
      </c>
      <c r="G119" s="36">
        <v>56</v>
      </c>
      <c r="H119" s="36" t="str">
        <v>Kg</v>
      </c>
      <c r="I119" s="36">
        <v>75</v>
      </c>
      <c r="J119" s="36">
        <v>4200</v>
      </c>
      <c r="K119" s="36">
        <v>56</v>
      </c>
      <c r="L119" s="36" t="str">
        <v>Kg</v>
      </c>
      <c r="M119" s="36">
        <v>85</v>
      </c>
      <c r="N119" s="36">
        <v>4760</v>
      </c>
      <c r="O119" s="36">
        <v>560</v>
      </c>
      <c r="P119" s="36">
        <v>11</v>
      </c>
      <c r="Q119" s="36">
        <v>46</v>
      </c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spans="1:28" s="36" customFormat="1" x14ac:dyDescent="0.2">
      <c r="A120" s="38"/>
      <c r="B120" s="38"/>
      <c r="C120" s="36">
        <v>128</v>
      </c>
      <c r="D120" s="36">
        <v>44844</v>
      </c>
      <c r="E120" s="36">
        <v>44927</v>
      </c>
      <c r="F120" s="36" t="str">
        <v>Yarn</v>
      </c>
      <c r="G120" s="36">
        <v>89</v>
      </c>
      <c r="H120" s="36" t="str">
        <v>Kg</v>
      </c>
      <c r="I120" s="36">
        <v>67</v>
      </c>
      <c r="J120" s="36">
        <v>5963</v>
      </c>
      <c r="K120" s="36">
        <v>89</v>
      </c>
      <c r="L120" s="36" t="str">
        <v>Kg</v>
      </c>
      <c r="M120" s="36">
        <v>78</v>
      </c>
      <c r="N120" s="36">
        <v>6942</v>
      </c>
      <c r="O120" s="36">
        <v>979</v>
      </c>
      <c r="P120" s="36">
        <v>10</v>
      </c>
      <c r="Q120" s="36">
        <v>83</v>
      </c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8" s="36" customFormat="1" x14ac:dyDescent="0.2">
      <c r="A121" s="38"/>
      <c r="B121" s="38"/>
      <c r="C121" s="36">
        <v>129</v>
      </c>
      <c r="D121" s="36">
        <v>44877</v>
      </c>
      <c r="E121" s="36">
        <v>44917</v>
      </c>
      <c r="F121" s="36" t="str">
        <v>Yarn</v>
      </c>
      <c r="G121" s="36">
        <v>55</v>
      </c>
      <c r="H121" s="36" t="str">
        <v>Kg</v>
      </c>
      <c r="I121" s="36">
        <v>57</v>
      </c>
      <c r="J121" s="36">
        <v>3135</v>
      </c>
      <c r="K121" s="36">
        <v>55</v>
      </c>
      <c r="L121" s="36" t="str">
        <v>Kg</v>
      </c>
      <c r="M121" s="36">
        <v>66</v>
      </c>
      <c r="N121" s="36">
        <v>3630</v>
      </c>
      <c r="O121" s="36">
        <v>495</v>
      </c>
      <c r="P121" s="36">
        <v>11</v>
      </c>
      <c r="Q121" s="36">
        <v>40</v>
      </c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 spans="1:28" s="36" customFormat="1" x14ac:dyDescent="0.2">
      <c r="A122" s="38"/>
      <c r="B122" s="38"/>
      <c r="C122" s="36">
        <v>133</v>
      </c>
      <c r="D122" s="36">
        <v>44844</v>
      </c>
      <c r="E122" s="36">
        <v>44919</v>
      </c>
      <c r="F122" s="36" t="str">
        <v>Yarn</v>
      </c>
      <c r="G122" s="36">
        <v>36</v>
      </c>
      <c r="H122" s="36" t="str">
        <v>Kg</v>
      </c>
      <c r="I122" s="36">
        <v>32</v>
      </c>
      <c r="J122" s="36">
        <v>1152</v>
      </c>
      <c r="K122" s="36">
        <v>36</v>
      </c>
      <c r="L122" s="36" t="str">
        <v>Kg</v>
      </c>
      <c r="M122" s="36">
        <v>39</v>
      </c>
      <c r="N122" s="36">
        <v>1404</v>
      </c>
      <c r="O122" s="36">
        <v>252</v>
      </c>
      <c r="P122" s="36">
        <v>10</v>
      </c>
      <c r="Q122" s="36">
        <v>75</v>
      </c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 spans="1:28" s="36" customFormat="1" x14ac:dyDescent="0.2">
      <c r="A123" s="38"/>
      <c r="B123" s="38"/>
      <c r="C123" s="36">
        <v>134</v>
      </c>
      <c r="D123" s="36">
        <v>44880</v>
      </c>
      <c r="E123" s="36">
        <v>44940</v>
      </c>
      <c r="F123" s="36" t="str">
        <v>Yarn</v>
      </c>
      <c r="G123" s="36">
        <v>43</v>
      </c>
      <c r="H123" s="36" t="str">
        <v>Kg</v>
      </c>
      <c r="I123" s="36">
        <v>46</v>
      </c>
      <c r="J123" s="36">
        <v>1978</v>
      </c>
      <c r="K123" s="36">
        <v>43</v>
      </c>
      <c r="L123" s="36" t="str">
        <v>Kg</v>
      </c>
      <c r="M123" s="36">
        <v>57</v>
      </c>
      <c r="N123" s="36">
        <v>2451</v>
      </c>
      <c r="O123" s="36">
        <v>473</v>
      </c>
      <c r="P123" s="36">
        <v>11</v>
      </c>
      <c r="Q123" s="36">
        <v>60</v>
      </c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 spans="1:28" s="36" customFormat="1" x14ac:dyDescent="0.2">
      <c r="A124" s="38"/>
      <c r="B124" s="38"/>
      <c r="C124" s="36">
        <v>135</v>
      </c>
      <c r="D124" s="36">
        <v>44895</v>
      </c>
      <c r="E124" s="36">
        <v>44936</v>
      </c>
      <c r="F124" s="36" t="str">
        <v>Yarn</v>
      </c>
      <c r="G124" s="36">
        <v>36</v>
      </c>
      <c r="H124" s="36" t="str">
        <v>Kg</v>
      </c>
      <c r="I124" s="36">
        <v>51</v>
      </c>
      <c r="J124" s="36">
        <v>1836</v>
      </c>
      <c r="K124" s="36">
        <v>36</v>
      </c>
      <c r="L124" s="36" t="str">
        <v>Kg</v>
      </c>
      <c r="M124" s="36">
        <v>56</v>
      </c>
      <c r="N124" s="36">
        <v>2016</v>
      </c>
      <c r="O124" s="36">
        <v>180</v>
      </c>
      <c r="P124" s="36">
        <v>11</v>
      </c>
      <c r="Q124" s="36">
        <v>41</v>
      </c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 spans="1:28" s="36" customFormat="1" x14ac:dyDescent="0.2">
      <c r="A125" s="38"/>
      <c r="B125" s="38"/>
      <c r="C125" s="36">
        <v>140</v>
      </c>
      <c r="D125" s="36">
        <v>44846</v>
      </c>
      <c r="E125" s="36">
        <v>44914</v>
      </c>
      <c r="F125" s="36" t="str">
        <v>Yarn</v>
      </c>
      <c r="G125" s="36">
        <v>38</v>
      </c>
      <c r="H125" s="36" t="str">
        <v>Kg</v>
      </c>
      <c r="I125" s="36">
        <v>66</v>
      </c>
      <c r="J125" s="36">
        <v>2508</v>
      </c>
      <c r="K125" s="36">
        <v>38</v>
      </c>
      <c r="L125" s="36" t="str">
        <v>Kg</v>
      </c>
      <c r="M125" s="36">
        <v>81</v>
      </c>
      <c r="N125" s="36">
        <v>3078</v>
      </c>
      <c r="O125" s="36">
        <v>570</v>
      </c>
      <c r="P125" s="36">
        <v>10</v>
      </c>
      <c r="Q125" s="36">
        <v>68</v>
      </c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 spans="1:28" s="36" customFormat="1" x14ac:dyDescent="0.2">
      <c r="A126" s="38"/>
      <c r="B126" s="38"/>
      <c r="C126" s="36">
        <v>141</v>
      </c>
      <c r="D126" s="36">
        <v>44843</v>
      </c>
      <c r="E126" s="36">
        <v>44864</v>
      </c>
      <c r="F126" s="36" t="str">
        <v>Yarn</v>
      </c>
      <c r="G126" s="36">
        <v>46</v>
      </c>
      <c r="H126" s="36" t="str">
        <v>Kg</v>
      </c>
      <c r="I126" s="36">
        <v>74</v>
      </c>
      <c r="J126" s="36">
        <v>3404</v>
      </c>
      <c r="K126" s="36">
        <v>46</v>
      </c>
      <c r="L126" s="36" t="str">
        <v>Kg</v>
      </c>
      <c r="M126" s="36">
        <v>84</v>
      </c>
      <c r="N126" s="36">
        <v>3864</v>
      </c>
      <c r="O126" s="36">
        <v>460</v>
      </c>
      <c r="P126" s="36">
        <v>10</v>
      </c>
      <c r="Q126" s="36">
        <v>21</v>
      </c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 spans="1:28" s="36" customFormat="1" x14ac:dyDescent="0.2">
      <c r="A127" s="38"/>
      <c r="B127" s="38"/>
      <c r="C127" s="36">
        <v>144</v>
      </c>
      <c r="D127" s="36">
        <v>44866</v>
      </c>
      <c r="E127" s="36">
        <v>44931</v>
      </c>
      <c r="F127" s="36" t="str">
        <v>Yarn</v>
      </c>
      <c r="G127" s="36">
        <v>99</v>
      </c>
      <c r="H127" s="36" t="str">
        <v>Kg</v>
      </c>
      <c r="I127" s="36">
        <v>80</v>
      </c>
      <c r="J127" s="36">
        <v>7920</v>
      </c>
      <c r="K127" s="36">
        <v>99</v>
      </c>
      <c r="L127" s="36" t="str">
        <v>Kg</v>
      </c>
      <c r="M127" s="36">
        <v>84</v>
      </c>
      <c r="N127" s="36">
        <v>8316</v>
      </c>
      <c r="O127" s="36">
        <v>396</v>
      </c>
      <c r="P127" s="36">
        <v>11</v>
      </c>
      <c r="Q127" s="36">
        <v>65</v>
      </c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1:28" s="36" customFormat="1" x14ac:dyDescent="0.2">
      <c r="A128" s="38"/>
      <c r="B128" s="38"/>
      <c r="C128" s="36">
        <v>145</v>
      </c>
      <c r="D128" s="36">
        <v>44894</v>
      </c>
      <c r="E128" s="36">
        <v>44943</v>
      </c>
      <c r="F128" s="36" t="str">
        <v>Yarn</v>
      </c>
      <c r="G128" s="36">
        <v>28</v>
      </c>
      <c r="H128" s="36" t="str">
        <v>Kg</v>
      </c>
      <c r="I128" s="36">
        <v>39</v>
      </c>
      <c r="J128" s="36">
        <v>1092</v>
      </c>
      <c r="K128" s="36">
        <v>28</v>
      </c>
      <c r="L128" s="36" t="str">
        <v>Kg</v>
      </c>
      <c r="M128" s="36">
        <v>44</v>
      </c>
      <c r="N128" s="36">
        <v>1232</v>
      </c>
      <c r="O128" s="36">
        <v>140</v>
      </c>
      <c r="P128" s="36">
        <v>11</v>
      </c>
      <c r="Q128" s="36">
        <v>49</v>
      </c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spans="1:28" s="36" customFormat="1" x14ac:dyDescent="0.2">
      <c r="A129" s="38"/>
      <c r="B129" s="38"/>
      <c r="C129" s="36">
        <v>149</v>
      </c>
      <c r="D129" s="36">
        <v>44869</v>
      </c>
      <c r="E129" s="36">
        <v>44916</v>
      </c>
      <c r="F129" s="36" t="str">
        <v>Yarn</v>
      </c>
      <c r="G129" s="36">
        <v>71</v>
      </c>
      <c r="H129" s="36" t="str">
        <v>Kg</v>
      </c>
      <c r="I129" s="36">
        <v>41</v>
      </c>
      <c r="J129" s="36">
        <v>2911</v>
      </c>
      <c r="K129" s="36">
        <v>71</v>
      </c>
      <c r="L129" s="36" t="str">
        <v>Kg</v>
      </c>
      <c r="M129" s="36">
        <v>50</v>
      </c>
      <c r="N129" s="36">
        <v>3550</v>
      </c>
      <c r="O129" s="36">
        <v>639</v>
      </c>
      <c r="P129" s="36">
        <v>11</v>
      </c>
      <c r="Q129" s="36">
        <v>47</v>
      </c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 spans="1:28" s="29" customFormat="1" ht="14.25" x14ac:dyDescent="0.2">
      <c r="A130" s="38"/>
      <c r="B130" s="38"/>
      <c r="C130" s="38"/>
      <c r="M130" s="35"/>
      <c r="N130" s="30">
        <f>SUM(N87:N129)</f>
        <v>178431</v>
      </c>
      <c r="Q130" s="45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 spans="1:28" x14ac:dyDescent="0.2">
      <c r="A131" s="25"/>
      <c r="B131" s="25"/>
      <c r="C131" s="25"/>
      <c r="Q131" s="44"/>
    </row>
    <row r="132" spans="1:28" x14ac:dyDescent="0.2">
      <c r="A132" s="25"/>
      <c r="B132" s="25"/>
      <c r="C132" s="25"/>
      <c r="Q132" s="44"/>
    </row>
    <row r="133" spans="1:28" x14ac:dyDescent="0.2">
      <c r="A133" s="25"/>
      <c r="B133" s="25"/>
      <c r="C133" s="32" t="s">
        <v>79</v>
      </c>
      <c r="Q133" s="44"/>
    </row>
    <row r="134" spans="1:28" x14ac:dyDescent="0.2">
      <c r="A134" s="25"/>
      <c r="B134" s="25"/>
      <c r="C134" s="32"/>
      <c r="Q134" s="44"/>
    </row>
    <row r="135" spans="1:28" x14ac:dyDescent="0.2">
      <c r="A135" s="25"/>
      <c r="B135" s="25"/>
      <c r="C135" s="32" t="s">
        <v>80</v>
      </c>
      <c r="Q135" s="44"/>
    </row>
    <row r="136" spans="1:28" s="29" customFormat="1" x14ac:dyDescent="0.2">
      <c r="A136" s="38"/>
      <c r="B136" s="38"/>
      <c r="C136" s="38" t="s">
        <v>64</v>
      </c>
      <c r="D136" s="29" t="s">
        <v>65</v>
      </c>
      <c r="E136" s="29" t="s">
        <v>66</v>
      </c>
      <c r="F136" s="29" t="s">
        <v>67</v>
      </c>
      <c r="G136" s="30" t="s">
        <v>68</v>
      </c>
      <c r="H136" s="29" t="s">
        <v>4</v>
      </c>
      <c r="I136" s="29" t="s">
        <v>69</v>
      </c>
      <c r="J136" s="29" t="s">
        <v>70</v>
      </c>
      <c r="K136" s="29" t="s">
        <v>71</v>
      </c>
      <c r="L136" s="29" t="s">
        <v>4</v>
      </c>
      <c r="M136" s="29" t="s">
        <v>72</v>
      </c>
      <c r="N136" s="29" t="s">
        <v>73</v>
      </c>
      <c r="O136" s="29" t="s">
        <v>63</v>
      </c>
      <c r="P136" s="29" t="s">
        <v>47</v>
      </c>
      <c r="Q136" s="45" t="s">
        <v>74</v>
      </c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 spans="1:28" s="36" customFormat="1" x14ac:dyDescent="0.2">
      <c r="A137" s="38"/>
      <c r="B137" s="38"/>
      <c r="C137" s="36" cm="1">
        <f t="array" ref="C137:Q239">_xlfn._xlws.FILTER(Table1[],((Table1[Item Type]="yarn")+(Table1[Item Type]="Fabric")))</f>
        <v>1</v>
      </c>
      <c r="D137" s="36">
        <v>44876</v>
      </c>
      <c r="E137" s="36">
        <v>44958</v>
      </c>
      <c r="F137" s="36" t="str">
        <v>Yarn</v>
      </c>
      <c r="G137" s="36">
        <v>92</v>
      </c>
      <c r="H137" s="36" t="str">
        <v>Kg</v>
      </c>
      <c r="I137" s="36">
        <v>55</v>
      </c>
      <c r="J137" s="36">
        <v>5060</v>
      </c>
      <c r="K137" s="36">
        <v>92</v>
      </c>
      <c r="L137" s="36" t="str">
        <v>Kg</v>
      </c>
      <c r="M137" s="36">
        <v>68</v>
      </c>
      <c r="N137" s="36">
        <v>6256</v>
      </c>
      <c r="O137" s="36">
        <v>1196</v>
      </c>
      <c r="P137" s="36">
        <v>11</v>
      </c>
      <c r="Q137" s="36">
        <v>82</v>
      </c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spans="1:28" s="36" customFormat="1" x14ac:dyDescent="0.2">
      <c r="A138" s="38"/>
      <c r="B138" s="38"/>
      <c r="C138" s="36">
        <v>2</v>
      </c>
      <c r="D138" s="36">
        <v>44891</v>
      </c>
      <c r="E138" s="36">
        <v>44949</v>
      </c>
      <c r="F138" s="36" t="str">
        <v>Fabric</v>
      </c>
      <c r="G138" s="36">
        <v>177</v>
      </c>
      <c r="H138" s="36" t="str">
        <v>Mtr</v>
      </c>
      <c r="I138" s="36">
        <v>80</v>
      </c>
      <c r="J138" s="36">
        <v>14160</v>
      </c>
      <c r="K138" s="36">
        <v>177</v>
      </c>
      <c r="L138" s="36" t="str">
        <v>Mtr</v>
      </c>
      <c r="M138" s="36">
        <v>128</v>
      </c>
      <c r="N138" s="36">
        <v>22656</v>
      </c>
      <c r="O138" s="36">
        <v>8496</v>
      </c>
      <c r="P138" s="36">
        <v>11</v>
      </c>
      <c r="Q138" s="36">
        <v>58</v>
      </c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 spans="1:28" s="36" customFormat="1" x14ac:dyDescent="0.2">
      <c r="A139" s="38"/>
      <c r="B139" s="38"/>
      <c r="C139" s="36">
        <v>4</v>
      </c>
      <c r="D139" s="36">
        <v>44819</v>
      </c>
      <c r="E139" s="36">
        <v>44908</v>
      </c>
      <c r="F139" s="36" t="str">
        <v>Fabric</v>
      </c>
      <c r="G139" s="36">
        <v>728</v>
      </c>
      <c r="H139" s="36" t="str">
        <v>Mtr</v>
      </c>
      <c r="I139" s="36">
        <v>60</v>
      </c>
      <c r="J139" s="36">
        <v>43680</v>
      </c>
      <c r="K139" s="36">
        <v>728</v>
      </c>
      <c r="L139" s="36" t="str">
        <v>Mtr</v>
      </c>
      <c r="M139" s="36">
        <v>106</v>
      </c>
      <c r="N139" s="36">
        <v>77168</v>
      </c>
      <c r="O139" s="36">
        <v>33488</v>
      </c>
      <c r="P139" s="36">
        <v>9</v>
      </c>
      <c r="Q139" s="36">
        <v>89</v>
      </c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 spans="1:28" s="36" customFormat="1" x14ac:dyDescent="0.2">
      <c r="A140" s="38"/>
      <c r="B140" s="38"/>
      <c r="C140" s="36">
        <v>5</v>
      </c>
      <c r="D140" s="36">
        <v>44861</v>
      </c>
      <c r="E140" s="36">
        <v>44928</v>
      </c>
      <c r="F140" s="36" t="str">
        <v>Yarn</v>
      </c>
      <c r="G140" s="36">
        <v>68</v>
      </c>
      <c r="H140" s="36" t="str">
        <v>Kg</v>
      </c>
      <c r="I140" s="36">
        <v>68</v>
      </c>
      <c r="J140" s="36">
        <v>4624</v>
      </c>
      <c r="K140" s="36">
        <v>68</v>
      </c>
      <c r="L140" s="36" t="str">
        <v>Kg</v>
      </c>
      <c r="M140" s="36">
        <v>75</v>
      </c>
      <c r="N140" s="36">
        <v>5100</v>
      </c>
      <c r="O140" s="36">
        <v>476</v>
      </c>
      <c r="P140" s="36">
        <v>10</v>
      </c>
      <c r="Q140" s="36">
        <v>67</v>
      </c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 spans="1:28" s="36" customFormat="1" x14ac:dyDescent="0.2">
      <c r="A141" s="38"/>
      <c r="B141" s="38"/>
      <c r="C141" s="36">
        <v>6</v>
      </c>
      <c r="D141" s="36">
        <v>44842</v>
      </c>
      <c r="E141" s="36">
        <v>44911</v>
      </c>
      <c r="F141" s="36" t="str">
        <v>Fabric</v>
      </c>
      <c r="G141" s="36">
        <v>441</v>
      </c>
      <c r="H141" s="36" t="str">
        <v>Mtr</v>
      </c>
      <c r="I141" s="36">
        <v>95</v>
      </c>
      <c r="J141" s="36">
        <v>41895</v>
      </c>
      <c r="K141" s="36">
        <v>441</v>
      </c>
      <c r="L141" s="36" t="str">
        <v>Mtr</v>
      </c>
      <c r="M141" s="36">
        <v>134</v>
      </c>
      <c r="N141" s="36">
        <v>59094</v>
      </c>
      <c r="O141" s="36">
        <v>17199</v>
      </c>
      <c r="P141" s="36">
        <v>10</v>
      </c>
      <c r="Q141" s="36">
        <v>69</v>
      </c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 spans="1:28" s="36" customFormat="1" x14ac:dyDescent="0.2">
      <c r="A142" s="38"/>
      <c r="B142" s="38"/>
      <c r="C142" s="36">
        <v>7</v>
      </c>
      <c r="D142" s="36">
        <v>44891</v>
      </c>
      <c r="E142" s="36">
        <v>44939</v>
      </c>
      <c r="F142" s="36" t="str">
        <v>Yarn</v>
      </c>
      <c r="G142" s="36">
        <v>56</v>
      </c>
      <c r="H142" s="36" t="str">
        <v>Kg</v>
      </c>
      <c r="I142" s="36">
        <v>46</v>
      </c>
      <c r="J142" s="36">
        <v>2576</v>
      </c>
      <c r="K142" s="36">
        <v>56</v>
      </c>
      <c r="L142" s="36" t="str">
        <v>Kg</v>
      </c>
      <c r="M142" s="36">
        <v>51</v>
      </c>
      <c r="N142" s="36">
        <v>2856</v>
      </c>
      <c r="O142" s="36">
        <v>280</v>
      </c>
      <c r="P142" s="36">
        <v>11</v>
      </c>
      <c r="Q142" s="36">
        <v>48</v>
      </c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spans="1:28" s="36" customFormat="1" x14ac:dyDescent="0.2">
      <c r="A143" s="38"/>
      <c r="B143" s="38"/>
      <c r="C143" s="36">
        <v>8</v>
      </c>
      <c r="D143" s="36">
        <v>44892</v>
      </c>
      <c r="E143" s="36">
        <v>44976</v>
      </c>
      <c r="F143" s="36" t="str">
        <v>Yarn</v>
      </c>
      <c r="G143" s="36">
        <v>40</v>
      </c>
      <c r="H143" s="36" t="str">
        <v>Kg</v>
      </c>
      <c r="I143" s="36">
        <v>34</v>
      </c>
      <c r="J143" s="36">
        <v>1360</v>
      </c>
      <c r="K143" s="36">
        <v>40</v>
      </c>
      <c r="L143" s="36" t="str">
        <v>Kg</v>
      </c>
      <c r="M143" s="36">
        <v>45</v>
      </c>
      <c r="N143" s="36">
        <v>1800</v>
      </c>
      <c r="O143" s="36">
        <v>440</v>
      </c>
      <c r="P143" s="36">
        <v>11</v>
      </c>
      <c r="Q143" s="36">
        <v>84</v>
      </c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 spans="1:28" s="36" customFormat="1" x14ac:dyDescent="0.2">
      <c r="A144" s="38"/>
      <c r="B144" s="38"/>
      <c r="C144" s="36">
        <v>9</v>
      </c>
      <c r="D144" s="36">
        <v>44874</v>
      </c>
      <c r="E144" s="36">
        <v>44895</v>
      </c>
      <c r="F144" s="36" t="str">
        <v>Fabric</v>
      </c>
      <c r="G144" s="36">
        <v>180</v>
      </c>
      <c r="H144" s="36" t="str">
        <v>Mtr</v>
      </c>
      <c r="I144" s="36">
        <v>113</v>
      </c>
      <c r="J144" s="36">
        <v>20340</v>
      </c>
      <c r="K144" s="36">
        <v>180</v>
      </c>
      <c r="L144" s="36" t="str">
        <v>Mtr</v>
      </c>
      <c r="M144" s="36">
        <v>157</v>
      </c>
      <c r="N144" s="36">
        <v>28260</v>
      </c>
      <c r="O144" s="36">
        <v>7920</v>
      </c>
      <c r="P144" s="36">
        <v>11</v>
      </c>
      <c r="Q144" s="36">
        <v>21</v>
      </c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 spans="1:28" s="36" customFormat="1" x14ac:dyDescent="0.2">
      <c r="A145" s="38"/>
      <c r="B145" s="38"/>
      <c r="C145" s="36">
        <v>10</v>
      </c>
      <c r="D145" s="36">
        <v>44873</v>
      </c>
      <c r="E145" s="36">
        <v>44951</v>
      </c>
      <c r="F145" s="36" t="str">
        <v>Fabric</v>
      </c>
      <c r="G145" s="36">
        <v>297</v>
      </c>
      <c r="H145" s="36" t="str">
        <v>Mtr</v>
      </c>
      <c r="I145" s="36">
        <v>95</v>
      </c>
      <c r="J145" s="36">
        <v>28215</v>
      </c>
      <c r="K145" s="36">
        <v>297</v>
      </c>
      <c r="L145" s="36" t="str">
        <v>Mtr</v>
      </c>
      <c r="M145" s="36">
        <v>111</v>
      </c>
      <c r="N145" s="36">
        <v>32967</v>
      </c>
      <c r="O145" s="36">
        <v>4752</v>
      </c>
      <c r="P145" s="36">
        <v>11</v>
      </c>
      <c r="Q145" s="36">
        <v>78</v>
      </c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 spans="1:28" s="36" customFormat="1" x14ac:dyDescent="0.2">
      <c r="A146" s="38"/>
      <c r="B146" s="38"/>
      <c r="C146" s="36">
        <v>11</v>
      </c>
      <c r="D146" s="36">
        <v>44843</v>
      </c>
      <c r="E146" s="36">
        <v>44910</v>
      </c>
      <c r="F146" s="36" t="str">
        <v>Yarn</v>
      </c>
      <c r="G146" s="36">
        <v>92</v>
      </c>
      <c r="H146" s="36" t="str">
        <v>Kg</v>
      </c>
      <c r="I146" s="36">
        <v>64</v>
      </c>
      <c r="J146" s="36">
        <v>5888</v>
      </c>
      <c r="K146" s="36">
        <v>92</v>
      </c>
      <c r="L146" s="36" t="str">
        <v>Kg</v>
      </c>
      <c r="M146" s="36">
        <v>75</v>
      </c>
      <c r="N146" s="36">
        <v>6900</v>
      </c>
      <c r="O146" s="36">
        <v>1012</v>
      </c>
      <c r="P146" s="36">
        <v>10</v>
      </c>
      <c r="Q146" s="36">
        <v>67</v>
      </c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 spans="1:28" s="36" customFormat="1" x14ac:dyDescent="0.2">
      <c r="A147" s="38"/>
      <c r="B147" s="38"/>
      <c r="C147" s="36">
        <v>12</v>
      </c>
      <c r="D147" s="36">
        <v>44884</v>
      </c>
      <c r="E147" s="36">
        <v>44943</v>
      </c>
      <c r="F147" s="36" t="str">
        <v>Fabric</v>
      </c>
      <c r="G147" s="36">
        <v>417</v>
      </c>
      <c r="H147" s="36" t="str">
        <v>Mtr</v>
      </c>
      <c r="I147" s="36">
        <v>62</v>
      </c>
      <c r="J147" s="36">
        <v>25854</v>
      </c>
      <c r="K147" s="36">
        <v>417</v>
      </c>
      <c r="L147" s="36" t="str">
        <v>Mtr</v>
      </c>
      <c r="M147" s="36">
        <v>109</v>
      </c>
      <c r="N147" s="36">
        <v>45453</v>
      </c>
      <c r="O147" s="36">
        <v>19599</v>
      </c>
      <c r="P147" s="36">
        <v>11</v>
      </c>
      <c r="Q147" s="36">
        <v>59</v>
      </c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 spans="1:28" s="36" customFormat="1" x14ac:dyDescent="0.2">
      <c r="A148" s="38"/>
      <c r="B148" s="38"/>
      <c r="C148" s="36">
        <v>13</v>
      </c>
      <c r="D148" s="36">
        <v>44889</v>
      </c>
      <c r="E148" s="36">
        <v>44909</v>
      </c>
      <c r="F148" s="36" t="str">
        <v>Yarn</v>
      </c>
      <c r="G148" s="36">
        <v>80</v>
      </c>
      <c r="H148" s="36" t="str">
        <v>Kg</v>
      </c>
      <c r="I148" s="36">
        <v>56</v>
      </c>
      <c r="J148" s="36">
        <v>4480</v>
      </c>
      <c r="K148" s="36">
        <v>80</v>
      </c>
      <c r="L148" s="36" t="str">
        <v>Kg</v>
      </c>
      <c r="M148" s="36">
        <v>70</v>
      </c>
      <c r="N148" s="36">
        <v>5600</v>
      </c>
      <c r="O148" s="36">
        <v>1120</v>
      </c>
      <c r="P148" s="36">
        <v>11</v>
      </c>
      <c r="Q148" s="36">
        <v>20</v>
      </c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 spans="1:28" s="36" customFormat="1" x14ac:dyDescent="0.2">
      <c r="A149" s="38"/>
      <c r="B149" s="38"/>
      <c r="C149" s="36">
        <v>15</v>
      </c>
      <c r="D149" s="36">
        <v>44812</v>
      </c>
      <c r="E149" s="36">
        <v>44899</v>
      </c>
      <c r="F149" s="36" t="str">
        <v>Yarn</v>
      </c>
      <c r="G149" s="36">
        <v>48</v>
      </c>
      <c r="H149" s="36" t="str">
        <v>Kg</v>
      </c>
      <c r="I149" s="36">
        <v>67</v>
      </c>
      <c r="J149" s="36">
        <v>3216</v>
      </c>
      <c r="K149" s="36">
        <v>48</v>
      </c>
      <c r="L149" s="36" t="str">
        <v>Kg</v>
      </c>
      <c r="M149" s="36">
        <v>80</v>
      </c>
      <c r="N149" s="36">
        <v>3840</v>
      </c>
      <c r="O149" s="36">
        <v>624</v>
      </c>
      <c r="P149" s="36">
        <v>9</v>
      </c>
      <c r="Q149" s="36">
        <v>87</v>
      </c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</row>
    <row r="150" spans="1:28" s="36" customFormat="1" x14ac:dyDescent="0.2">
      <c r="A150" s="38"/>
      <c r="B150" s="38"/>
      <c r="C150" s="36">
        <v>18</v>
      </c>
      <c r="D150" s="36">
        <v>44835</v>
      </c>
      <c r="E150" s="36">
        <v>44889</v>
      </c>
      <c r="F150" s="36" t="str">
        <v>Fabric</v>
      </c>
      <c r="G150" s="36">
        <v>426</v>
      </c>
      <c r="H150" s="36" t="str">
        <v>Mtr</v>
      </c>
      <c r="I150" s="36">
        <v>119</v>
      </c>
      <c r="J150" s="36">
        <v>50694</v>
      </c>
      <c r="K150" s="36">
        <v>426</v>
      </c>
      <c r="L150" s="36" t="str">
        <v>Mtr</v>
      </c>
      <c r="M150" s="36">
        <v>166</v>
      </c>
      <c r="N150" s="36">
        <v>70716</v>
      </c>
      <c r="O150" s="36">
        <v>20022</v>
      </c>
      <c r="P150" s="36">
        <v>10</v>
      </c>
      <c r="Q150" s="36">
        <v>54</v>
      </c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 spans="1:28" s="36" customFormat="1" x14ac:dyDescent="0.2">
      <c r="A151" s="38"/>
      <c r="B151" s="38"/>
      <c r="C151" s="36">
        <v>21</v>
      </c>
      <c r="D151" s="36">
        <v>44827</v>
      </c>
      <c r="E151" s="36">
        <v>44895</v>
      </c>
      <c r="F151" s="36" t="str">
        <v>Yarn</v>
      </c>
      <c r="G151" s="36">
        <v>98</v>
      </c>
      <c r="H151" s="36" t="str">
        <v>Kg</v>
      </c>
      <c r="I151" s="36">
        <v>50</v>
      </c>
      <c r="J151" s="36">
        <v>4900</v>
      </c>
      <c r="K151" s="36">
        <v>98</v>
      </c>
      <c r="L151" s="36" t="str">
        <v>Kg</v>
      </c>
      <c r="M151" s="36">
        <v>59</v>
      </c>
      <c r="N151" s="36">
        <v>5782</v>
      </c>
      <c r="O151" s="36">
        <v>882</v>
      </c>
      <c r="P151" s="36">
        <v>9</v>
      </c>
      <c r="Q151" s="36">
        <v>68</v>
      </c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 spans="1:28" s="36" customFormat="1" x14ac:dyDescent="0.2">
      <c r="A152" s="38"/>
      <c r="B152" s="38"/>
      <c r="C152" s="36">
        <v>24</v>
      </c>
      <c r="D152" s="36">
        <v>44894</v>
      </c>
      <c r="E152" s="36">
        <v>44938</v>
      </c>
      <c r="F152" s="36" t="str">
        <v>Yarn</v>
      </c>
      <c r="G152" s="36">
        <v>61</v>
      </c>
      <c r="H152" s="36" t="str">
        <v>Kg</v>
      </c>
      <c r="I152" s="36">
        <v>55</v>
      </c>
      <c r="J152" s="36">
        <v>3355</v>
      </c>
      <c r="K152" s="36">
        <v>61</v>
      </c>
      <c r="L152" s="36" t="str">
        <v>Kg</v>
      </c>
      <c r="M152" s="36">
        <v>64</v>
      </c>
      <c r="N152" s="36">
        <v>3904</v>
      </c>
      <c r="O152" s="36">
        <v>549</v>
      </c>
      <c r="P152" s="36">
        <v>11</v>
      </c>
      <c r="Q152" s="36">
        <v>44</v>
      </c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 s="36" customFormat="1" x14ac:dyDescent="0.2">
      <c r="A153" s="38"/>
      <c r="B153" s="38"/>
      <c r="C153" s="36">
        <v>26</v>
      </c>
      <c r="D153" s="36">
        <v>44835</v>
      </c>
      <c r="E153" s="36">
        <v>44860</v>
      </c>
      <c r="F153" s="36" t="str">
        <v>Yarn</v>
      </c>
      <c r="G153" s="36">
        <v>59</v>
      </c>
      <c r="H153" s="36" t="str">
        <v>Kg</v>
      </c>
      <c r="I153" s="36">
        <v>60</v>
      </c>
      <c r="J153" s="36">
        <v>3540</v>
      </c>
      <c r="K153" s="36">
        <v>59</v>
      </c>
      <c r="L153" s="36" t="str">
        <v>Kg</v>
      </c>
      <c r="M153" s="36">
        <v>65</v>
      </c>
      <c r="N153" s="36">
        <v>3835</v>
      </c>
      <c r="O153" s="36">
        <v>295</v>
      </c>
      <c r="P153" s="36">
        <v>10</v>
      </c>
      <c r="Q153" s="36">
        <v>25</v>
      </c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 spans="1:28" s="36" customFormat="1" x14ac:dyDescent="0.2">
      <c r="A154" s="38"/>
      <c r="B154" s="38"/>
      <c r="C154" s="36">
        <v>27</v>
      </c>
      <c r="D154" s="36">
        <v>44819</v>
      </c>
      <c r="E154" s="36">
        <v>44907</v>
      </c>
      <c r="F154" s="36" t="str">
        <v>Fabric</v>
      </c>
      <c r="G154" s="36">
        <v>653</v>
      </c>
      <c r="H154" s="36" t="str">
        <v>Mtr</v>
      </c>
      <c r="I154" s="36">
        <v>75</v>
      </c>
      <c r="J154" s="36">
        <v>48975</v>
      </c>
      <c r="K154" s="36">
        <v>653</v>
      </c>
      <c r="L154" s="36" t="str">
        <v>Mtr</v>
      </c>
      <c r="M154" s="36">
        <v>116</v>
      </c>
      <c r="N154" s="36">
        <v>75748</v>
      </c>
      <c r="O154" s="36">
        <v>26773</v>
      </c>
      <c r="P154" s="36">
        <v>9</v>
      </c>
      <c r="Q154" s="36">
        <v>88</v>
      </c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 spans="1:28" s="36" customFormat="1" x14ac:dyDescent="0.2">
      <c r="A155" s="38"/>
      <c r="B155" s="38"/>
      <c r="C155" s="36">
        <v>28</v>
      </c>
      <c r="D155" s="36">
        <v>44864</v>
      </c>
      <c r="E155" s="36">
        <v>44907</v>
      </c>
      <c r="F155" s="36" t="str">
        <v>Fabric</v>
      </c>
      <c r="G155" s="36">
        <v>153</v>
      </c>
      <c r="H155" s="36" t="str">
        <v>Mtr</v>
      </c>
      <c r="I155" s="36">
        <v>97</v>
      </c>
      <c r="J155" s="36">
        <v>14841</v>
      </c>
      <c r="K155" s="36">
        <v>153</v>
      </c>
      <c r="L155" s="36" t="str">
        <v>Mtr</v>
      </c>
      <c r="M155" s="36">
        <v>137</v>
      </c>
      <c r="N155" s="36">
        <v>20961</v>
      </c>
      <c r="O155" s="36">
        <v>6120</v>
      </c>
      <c r="P155" s="36">
        <v>10</v>
      </c>
      <c r="Q155" s="36">
        <v>43</v>
      </c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 spans="1:28" s="36" customFormat="1" x14ac:dyDescent="0.2">
      <c r="A156" s="38"/>
      <c r="B156" s="38"/>
      <c r="C156" s="36">
        <v>29</v>
      </c>
      <c r="D156" s="36">
        <v>44868</v>
      </c>
      <c r="E156" s="36">
        <v>44916</v>
      </c>
      <c r="F156" s="36" t="str">
        <v>Yarn</v>
      </c>
      <c r="G156" s="36">
        <v>36</v>
      </c>
      <c r="H156" s="36" t="str">
        <v>Kg</v>
      </c>
      <c r="I156" s="36">
        <v>44</v>
      </c>
      <c r="J156" s="36">
        <v>1584</v>
      </c>
      <c r="K156" s="36">
        <v>36</v>
      </c>
      <c r="L156" s="36" t="str">
        <v>Kg</v>
      </c>
      <c r="M156" s="36">
        <v>57</v>
      </c>
      <c r="N156" s="36">
        <v>2052</v>
      </c>
      <c r="O156" s="36">
        <v>468</v>
      </c>
      <c r="P156" s="36">
        <v>11</v>
      </c>
      <c r="Q156" s="36">
        <v>48</v>
      </c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</row>
    <row r="157" spans="1:28" s="36" customFormat="1" x14ac:dyDescent="0.2">
      <c r="A157" s="38"/>
      <c r="B157" s="38"/>
      <c r="C157" s="36">
        <v>30</v>
      </c>
      <c r="D157" s="36">
        <v>44859</v>
      </c>
      <c r="E157" s="36">
        <v>44890</v>
      </c>
      <c r="F157" s="36" t="str">
        <v>Yarn</v>
      </c>
      <c r="G157" s="36">
        <v>87</v>
      </c>
      <c r="H157" s="36" t="str">
        <v>Kg</v>
      </c>
      <c r="I157" s="36">
        <v>35</v>
      </c>
      <c r="J157" s="36">
        <v>3045</v>
      </c>
      <c r="K157" s="36">
        <v>87</v>
      </c>
      <c r="L157" s="36" t="str">
        <v>Kg</v>
      </c>
      <c r="M157" s="36">
        <v>46</v>
      </c>
      <c r="N157" s="36">
        <v>4002</v>
      </c>
      <c r="O157" s="36">
        <v>957</v>
      </c>
      <c r="P157" s="36">
        <v>10</v>
      </c>
      <c r="Q157" s="36">
        <v>31</v>
      </c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 spans="1:28" s="36" customFormat="1" x14ac:dyDescent="0.2">
      <c r="A158" s="38"/>
      <c r="B158" s="38"/>
      <c r="C158" s="36">
        <v>31</v>
      </c>
      <c r="D158" s="36">
        <v>44806</v>
      </c>
      <c r="E158" s="36">
        <v>44846</v>
      </c>
      <c r="F158" s="36" t="str">
        <v>Fabric</v>
      </c>
      <c r="G158" s="36">
        <v>653</v>
      </c>
      <c r="H158" s="36" t="str">
        <v>Mtr</v>
      </c>
      <c r="I158" s="36">
        <v>80</v>
      </c>
      <c r="J158" s="36">
        <v>52240</v>
      </c>
      <c r="K158" s="36">
        <v>653</v>
      </c>
      <c r="L158" s="36" t="str">
        <v>Mtr</v>
      </c>
      <c r="M158" s="36">
        <v>93</v>
      </c>
      <c r="N158" s="36">
        <v>60729</v>
      </c>
      <c r="O158" s="36">
        <v>8489</v>
      </c>
      <c r="P158" s="36">
        <v>9</v>
      </c>
      <c r="Q158" s="36">
        <v>40</v>
      </c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 spans="1:28" s="36" customFormat="1" x14ac:dyDescent="0.2">
      <c r="A159" s="38"/>
      <c r="B159" s="38"/>
      <c r="C159" s="36">
        <v>32</v>
      </c>
      <c r="D159" s="36">
        <v>44885</v>
      </c>
      <c r="E159" s="36">
        <v>44947</v>
      </c>
      <c r="F159" s="36" t="str">
        <v>Fabric</v>
      </c>
      <c r="G159" s="36">
        <v>362</v>
      </c>
      <c r="H159" s="36" t="str">
        <v>Mtr</v>
      </c>
      <c r="I159" s="36">
        <v>111</v>
      </c>
      <c r="J159" s="36">
        <v>40182</v>
      </c>
      <c r="K159" s="36">
        <v>362</v>
      </c>
      <c r="L159" s="36" t="str">
        <v>Mtr</v>
      </c>
      <c r="M159" s="36">
        <v>158</v>
      </c>
      <c r="N159" s="36">
        <v>57196</v>
      </c>
      <c r="O159" s="36">
        <v>17014</v>
      </c>
      <c r="P159" s="36">
        <v>11</v>
      </c>
      <c r="Q159" s="36">
        <v>62</v>
      </c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 spans="1:28" s="36" customFormat="1" x14ac:dyDescent="0.2">
      <c r="A160" s="38"/>
      <c r="B160" s="38"/>
      <c r="C160" s="36">
        <v>33</v>
      </c>
      <c r="D160" s="36">
        <v>44828</v>
      </c>
      <c r="E160" s="36">
        <v>44907</v>
      </c>
      <c r="F160" s="36" t="str">
        <v>Yarn</v>
      </c>
      <c r="G160" s="36">
        <v>96</v>
      </c>
      <c r="H160" s="36" t="str">
        <v>Kg</v>
      </c>
      <c r="I160" s="36">
        <v>72</v>
      </c>
      <c r="J160" s="36">
        <v>6912</v>
      </c>
      <c r="K160" s="36">
        <v>96</v>
      </c>
      <c r="L160" s="36" t="str">
        <v>Kg</v>
      </c>
      <c r="M160" s="36">
        <v>80</v>
      </c>
      <c r="N160" s="36">
        <v>7680</v>
      </c>
      <c r="O160" s="36">
        <v>768</v>
      </c>
      <c r="P160" s="36">
        <v>9</v>
      </c>
      <c r="Q160" s="36">
        <v>79</v>
      </c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8" s="36" customFormat="1" x14ac:dyDescent="0.2">
      <c r="A161" s="38"/>
      <c r="B161" s="38"/>
      <c r="C161" s="36">
        <v>34</v>
      </c>
      <c r="D161" s="36">
        <v>44885</v>
      </c>
      <c r="E161" s="36">
        <v>44955</v>
      </c>
      <c r="F161" s="36" t="str">
        <v>Yarn</v>
      </c>
      <c r="G161" s="36">
        <v>46</v>
      </c>
      <c r="H161" s="36" t="str">
        <v>Kg</v>
      </c>
      <c r="I161" s="36">
        <v>56</v>
      </c>
      <c r="J161" s="36">
        <v>2576</v>
      </c>
      <c r="K161" s="36">
        <v>46</v>
      </c>
      <c r="L161" s="36" t="str">
        <v>Kg</v>
      </c>
      <c r="M161" s="36">
        <v>62</v>
      </c>
      <c r="N161" s="36">
        <v>2852</v>
      </c>
      <c r="O161" s="36">
        <v>276</v>
      </c>
      <c r="P161" s="36">
        <v>11</v>
      </c>
      <c r="Q161" s="36">
        <v>70</v>
      </c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 spans="1:28" s="36" customFormat="1" x14ac:dyDescent="0.2">
      <c r="A162" s="38"/>
      <c r="B162" s="38"/>
      <c r="C162" s="36">
        <v>36</v>
      </c>
      <c r="D162" s="36">
        <v>44887</v>
      </c>
      <c r="E162" s="36">
        <v>44939</v>
      </c>
      <c r="F162" s="36" t="str">
        <v>Fabric</v>
      </c>
      <c r="G162" s="36">
        <v>542</v>
      </c>
      <c r="H162" s="36" t="str">
        <v>Mtr</v>
      </c>
      <c r="I162" s="36">
        <v>84</v>
      </c>
      <c r="J162" s="36">
        <v>45528</v>
      </c>
      <c r="K162" s="36">
        <v>542</v>
      </c>
      <c r="L162" s="36" t="str">
        <v>Mtr</v>
      </c>
      <c r="M162" s="36">
        <v>127</v>
      </c>
      <c r="N162" s="36">
        <v>68834</v>
      </c>
      <c r="O162" s="36">
        <v>23306</v>
      </c>
      <c r="P162" s="36">
        <v>11</v>
      </c>
      <c r="Q162" s="36">
        <v>52</v>
      </c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 spans="1:28" s="36" customFormat="1" x14ac:dyDescent="0.2">
      <c r="A163" s="38"/>
      <c r="B163" s="38"/>
      <c r="C163" s="36">
        <v>37</v>
      </c>
      <c r="D163" s="36">
        <v>44832</v>
      </c>
      <c r="E163" s="36">
        <v>44912</v>
      </c>
      <c r="F163" s="36" t="str">
        <v>Fabric</v>
      </c>
      <c r="G163" s="36">
        <v>284</v>
      </c>
      <c r="H163" s="36" t="str">
        <v>Mtr</v>
      </c>
      <c r="I163" s="36">
        <v>79</v>
      </c>
      <c r="J163" s="36">
        <v>22436</v>
      </c>
      <c r="K163" s="36">
        <v>284</v>
      </c>
      <c r="L163" s="36" t="str">
        <v>Mtr</v>
      </c>
      <c r="M163" s="36">
        <v>100</v>
      </c>
      <c r="N163" s="36">
        <v>28400</v>
      </c>
      <c r="O163" s="36">
        <v>5964</v>
      </c>
      <c r="P163" s="36">
        <v>9</v>
      </c>
      <c r="Q163" s="36">
        <v>80</v>
      </c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 spans="1:28" s="36" customFormat="1" x14ac:dyDescent="0.2">
      <c r="A164" s="38"/>
      <c r="B164" s="38"/>
      <c r="C164" s="36">
        <v>38</v>
      </c>
      <c r="D164" s="36">
        <v>44858</v>
      </c>
      <c r="E164" s="36">
        <v>44907</v>
      </c>
      <c r="F164" s="36" t="str">
        <v>Yarn</v>
      </c>
      <c r="G164" s="36">
        <v>64</v>
      </c>
      <c r="H164" s="36" t="str">
        <v>Kg</v>
      </c>
      <c r="I164" s="36">
        <v>30</v>
      </c>
      <c r="J164" s="36">
        <v>1920</v>
      </c>
      <c r="K164" s="36">
        <v>64</v>
      </c>
      <c r="L164" s="36" t="str">
        <v>Kg</v>
      </c>
      <c r="M164" s="36">
        <v>43</v>
      </c>
      <c r="N164" s="36">
        <v>2752</v>
      </c>
      <c r="O164" s="36">
        <v>832</v>
      </c>
      <c r="P164" s="36">
        <v>10</v>
      </c>
      <c r="Q164" s="36">
        <v>49</v>
      </c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 spans="1:28" s="36" customFormat="1" x14ac:dyDescent="0.2">
      <c r="A165" s="38"/>
      <c r="B165" s="38"/>
      <c r="C165" s="36">
        <v>40</v>
      </c>
      <c r="D165" s="36">
        <v>44809</v>
      </c>
      <c r="E165" s="36">
        <v>44881</v>
      </c>
      <c r="F165" s="36" t="str">
        <v>Fabric</v>
      </c>
      <c r="G165" s="36">
        <v>471</v>
      </c>
      <c r="H165" s="36" t="str">
        <v>Mtr</v>
      </c>
      <c r="I165" s="36">
        <v>84</v>
      </c>
      <c r="J165" s="36">
        <v>39564</v>
      </c>
      <c r="K165" s="36">
        <v>471</v>
      </c>
      <c r="L165" s="36" t="str">
        <v>Mtr</v>
      </c>
      <c r="M165" s="36">
        <v>96</v>
      </c>
      <c r="N165" s="36">
        <v>45216</v>
      </c>
      <c r="O165" s="36">
        <v>5652</v>
      </c>
      <c r="P165" s="36">
        <v>9</v>
      </c>
      <c r="Q165" s="36">
        <v>72</v>
      </c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</row>
    <row r="166" spans="1:28" s="36" customFormat="1" x14ac:dyDescent="0.2">
      <c r="A166" s="38"/>
      <c r="B166" s="38"/>
      <c r="C166" s="36">
        <v>42</v>
      </c>
      <c r="D166" s="36">
        <v>44873</v>
      </c>
      <c r="E166" s="36">
        <v>44954</v>
      </c>
      <c r="F166" s="36" t="str">
        <v>Yarn</v>
      </c>
      <c r="G166" s="36">
        <v>84</v>
      </c>
      <c r="H166" s="36" t="str">
        <v>Kg</v>
      </c>
      <c r="I166" s="36">
        <v>65</v>
      </c>
      <c r="J166" s="36">
        <v>5460</v>
      </c>
      <c r="K166" s="36">
        <v>84</v>
      </c>
      <c r="L166" s="36" t="str">
        <v>Kg</v>
      </c>
      <c r="M166" s="36">
        <v>70</v>
      </c>
      <c r="N166" s="36">
        <v>5880</v>
      </c>
      <c r="O166" s="36">
        <v>420</v>
      </c>
      <c r="P166" s="36">
        <v>11</v>
      </c>
      <c r="Q166" s="36">
        <v>81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 spans="1:28" s="36" customFormat="1" x14ac:dyDescent="0.2">
      <c r="A167" s="38"/>
      <c r="B167" s="38"/>
      <c r="C167" s="36">
        <v>44</v>
      </c>
      <c r="D167" s="36">
        <v>44855</v>
      </c>
      <c r="E167" s="36">
        <v>44929</v>
      </c>
      <c r="F167" s="36" t="str">
        <v>Fabric</v>
      </c>
      <c r="G167" s="36">
        <v>714</v>
      </c>
      <c r="H167" s="36" t="str">
        <v>Mtr</v>
      </c>
      <c r="I167" s="36">
        <v>76</v>
      </c>
      <c r="J167" s="36">
        <v>54264</v>
      </c>
      <c r="K167" s="36">
        <v>714</v>
      </c>
      <c r="L167" s="36" t="str">
        <v>Mtr</v>
      </c>
      <c r="M167" s="36">
        <v>119</v>
      </c>
      <c r="N167" s="36">
        <v>84966</v>
      </c>
      <c r="O167" s="36">
        <v>30702</v>
      </c>
      <c r="P167" s="36">
        <v>10</v>
      </c>
      <c r="Q167" s="36">
        <v>74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 spans="1:28" s="36" customFormat="1" x14ac:dyDescent="0.2">
      <c r="A168" s="38"/>
      <c r="B168" s="38"/>
      <c r="C168" s="36">
        <v>45</v>
      </c>
      <c r="D168" s="36">
        <v>44812</v>
      </c>
      <c r="E168" s="36">
        <v>44893</v>
      </c>
      <c r="F168" s="36" t="str">
        <v>Yarn</v>
      </c>
      <c r="G168" s="36">
        <v>47</v>
      </c>
      <c r="H168" s="36" t="str">
        <v>Kg</v>
      </c>
      <c r="I168" s="36">
        <v>30</v>
      </c>
      <c r="J168" s="36">
        <v>1410</v>
      </c>
      <c r="K168" s="36">
        <v>47</v>
      </c>
      <c r="L168" s="36" t="str">
        <v>Kg</v>
      </c>
      <c r="M168" s="36">
        <v>39</v>
      </c>
      <c r="N168" s="36">
        <v>1833</v>
      </c>
      <c r="O168" s="36">
        <v>423</v>
      </c>
      <c r="P168" s="36">
        <v>9</v>
      </c>
      <c r="Q168" s="36">
        <v>81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 spans="1:28" s="36" customFormat="1" x14ac:dyDescent="0.2">
      <c r="A169" s="38"/>
      <c r="B169" s="38"/>
      <c r="C169" s="36">
        <v>47</v>
      </c>
      <c r="D169" s="36">
        <v>44835</v>
      </c>
      <c r="E169" s="36">
        <v>44869</v>
      </c>
      <c r="F169" s="36" t="str">
        <v>Fabric</v>
      </c>
      <c r="G169" s="36">
        <v>631</v>
      </c>
      <c r="H169" s="36" t="str">
        <v>Mtr</v>
      </c>
      <c r="I169" s="36">
        <v>81</v>
      </c>
      <c r="J169" s="36">
        <v>51111</v>
      </c>
      <c r="K169" s="36">
        <v>631</v>
      </c>
      <c r="L169" s="36" t="str">
        <v>Mtr</v>
      </c>
      <c r="M169" s="36">
        <v>126</v>
      </c>
      <c r="N169" s="36">
        <v>79506</v>
      </c>
      <c r="O169" s="36">
        <v>28395</v>
      </c>
      <c r="P169" s="36">
        <v>10</v>
      </c>
      <c r="Q169" s="36">
        <v>34</v>
      </c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 spans="1:28" s="36" customFormat="1" x14ac:dyDescent="0.2">
      <c r="A170" s="38"/>
      <c r="B170" s="38"/>
      <c r="C170" s="36">
        <v>48</v>
      </c>
      <c r="D170" s="36">
        <v>44879</v>
      </c>
      <c r="E170" s="36">
        <v>44949</v>
      </c>
      <c r="F170" s="36" t="str">
        <v>Fabric</v>
      </c>
      <c r="G170" s="36">
        <v>714</v>
      </c>
      <c r="H170" s="36" t="str">
        <v>Mtr</v>
      </c>
      <c r="I170" s="36">
        <v>82</v>
      </c>
      <c r="J170" s="36">
        <v>58548</v>
      </c>
      <c r="K170" s="36">
        <v>714</v>
      </c>
      <c r="L170" s="36" t="str">
        <v>Mtr</v>
      </c>
      <c r="M170" s="36">
        <v>128</v>
      </c>
      <c r="N170" s="36">
        <v>91392</v>
      </c>
      <c r="O170" s="36">
        <v>32844</v>
      </c>
      <c r="P170" s="36">
        <v>11</v>
      </c>
      <c r="Q170" s="36">
        <v>70</v>
      </c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 spans="1:28" s="36" customFormat="1" x14ac:dyDescent="0.2">
      <c r="A171" s="38"/>
      <c r="B171" s="38"/>
      <c r="C171" s="36">
        <v>49</v>
      </c>
      <c r="D171" s="36">
        <v>44855</v>
      </c>
      <c r="E171" s="36">
        <v>44897</v>
      </c>
      <c r="F171" s="36" t="str">
        <v>Fabric</v>
      </c>
      <c r="G171" s="36">
        <v>435</v>
      </c>
      <c r="H171" s="36" t="str">
        <v>Mtr</v>
      </c>
      <c r="I171" s="36">
        <v>74</v>
      </c>
      <c r="J171" s="36">
        <v>32190</v>
      </c>
      <c r="K171" s="36">
        <v>435</v>
      </c>
      <c r="L171" s="36" t="str">
        <v>Mtr</v>
      </c>
      <c r="M171" s="36">
        <v>84</v>
      </c>
      <c r="N171" s="36">
        <v>36540</v>
      </c>
      <c r="O171" s="36">
        <v>4350</v>
      </c>
      <c r="P171" s="36">
        <v>10</v>
      </c>
      <c r="Q171" s="36">
        <v>42</v>
      </c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 spans="1:28" s="36" customFormat="1" x14ac:dyDescent="0.2">
      <c r="A172" s="38"/>
      <c r="B172" s="38"/>
      <c r="C172" s="36">
        <v>51</v>
      </c>
      <c r="D172" s="36">
        <v>44863</v>
      </c>
      <c r="E172" s="36">
        <v>44890</v>
      </c>
      <c r="F172" s="36" t="str">
        <v>Yarn</v>
      </c>
      <c r="G172" s="36">
        <v>98</v>
      </c>
      <c r="H172" s="36" t="str">
        <v>Kg</v>
      </c>
      <c r="I172" s="36">
        <v>53</v>
      </c>
      <c r="J172" s="36">
        <v>5194</v>
      </c>
      <c r="K172" s="36">
        <v>98</v>
      </c>
      <c r="L172" s="36" t="str">
        <v>Kg</v>
      </c>
      <c r="M172" s="36">
        <v>67</v>
      </c>
      <c r="N172" s="36">
        <v>6566</v>
      </c>
      <c r="O172" s="36">
        <v>1372</v>
      </c>
      <c r="P172" s="36">
        <v>10</v>
      </c>
      <c r="Q172" s="36">
        <v>27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 spans="1:28" s="36" customFormat="1" x14ac:dyDescent="0.2">
      <c r="A173" s="38"/>
      <c r="B173" s="38"/>
      <c r="C173" s="36">
        <v>52</v>
      </c>
      <c r="D173" s="36">
        <v>44888</v>
      </c>
      <c r="E173" s="36">
        <v>44915</v>
      </c>
      <c r="F173" s="36" t="str">
        <v>Yarn</v>
      </c>
      <c r="G173" s="36">
        <v>56</v>
      </c>
      <c r="H173" s="36" t="str">
        <v>Kg</v>
      </c>
      <c r="I173" s="36">
        <v>69</v>
      </c>
      <c r="J173" s="36">
        <v>3864</v>
      </c>
      <c r="K173" s="36">
        <v>56</v>
      </c>
      <c r="L173" s="36" t="str">
        <v>Kg</v>
      </c>
      <c r="M173" s="36">
        <v>82</v>
      </c>
      <c r="N173" s="36">
        <v>4592</v>
      </c>
      <c r="O173" s="36">
        <v>728</v>
      </c>
      <c r="P173" s="36">
        <v>11</v>
      </c>
      <c r="Q173" s="36">
        <v>27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 spans="1:28" s="36" customFormat="1" x14ac:dyDescent="0.2">
      <c r="A174" s="38"/>
      <c r="B174" s="38"/>
      <c r="C174" s="36">
        <v>53</v>
      </c>
      <c r="D174" s="36">
        <v>44843</v>
      </c>
      <c r="E174" s="36">
        <v>44872</v>
      </c>
      <c r="F174" s="36" t="str">
        <v>Yarn</v>
      </c>
      <c r="G174" s="36">
        <v>79</v>
      </c>
      <c r="H174" s="36" t="str">
        <v>Kg</v>
      </c>
      <c r="I174" s="36">
        <v>59</v>
      </c>
      <c r="J174" s="36">
        <v>4661</v>
      </c>
      <c r="K174" s="36">
        <v>79</v>
      </c>
      <c r="L174" s="36" t="str">
        <v>Kg</v>
      </c>
      <c r="M174" s="36">
        <v>63</v>
      </c>
      <c r="N174" s="36">
        <v>4977</v>
      </c>
      <c r="O174" s="36">
        <v>316</v>
      </c>
      <c r="P174" s="36">
        <v>10</v>
      </c>
      <c r="Q174" s="36">
        <v>29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 spans="1:28" s="36" customFormat="1" x14ac:dyDescent="0.2">
      <c r="A175" s="38"/>
      <c r="B175" s="38"/>
      <c r="C175" s="36">
        <v>54</v>
      </c>
      <c r="D175" s="36">
        <v>44845</v>
      </c>
      <c r="E175" s="36">
        <v>44874</v>
      </c>
      <c r="F175" s="36" t="str">
        <v>Fabric</v>
      </c>
      <c r="G175" s="36">
        <v>708</v>
      </c>
      <c r="H175" s="36" t="str">
        <v>Mtr</v>
      </c>
      <c r="I175" s="36">
        <v>120</v>
      </c>
      <c r="J175" s="36">
        <v>84960</v>
      </c>
      <c r="K175" s="36">
        <v>708</v>
      </c>
      <c r="L175" s="36" t="str">
        <v>Mtr</v>
      </c>
      <c r="M175" s="36">
        <v>170</v>
      </c>
      <c r="N175" s="36">
        <v>120360</v>
      </c>
      <c r="O175" s="36">
        <v>35400</v>
      </c>
      <c r="P175" s="36">
        <v>10</v>
      </c>
      <c r="Q175" s="36">
        <v>29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28" s="36" customFormat="1" x14ac:dyDescent="0.2">
      <c r="A176" s="38"/>
      <c r="B176" s="38"/>
      <c r="C176" s="36">
        <v>55</v>
      </c>
      <c r="D176" s="36">
        <v>44876</v>
      </c>
      <c r="E176" s="36">
        <v>44962</v>
      </c>
      <c r="F176" s="36" t="str">
        <v>Fabric</v>
      </c>
      <c r="G176" s="36">
        <v>386</v>
      </c>
      <c r="H176" s="36" t="str">
        <v>Mtr</v>
      </c>
      <c r="I176" s="36">
        <v>66</v>
      </c>
      <c r="J176" s="36">
        <v>25476</v>
      </c>
      <c r="K176" s="36">
        <v>386</v>
      </c>
      <c r="L176" s="36" t="str">
        <v>Mtr</v>
      </c>
      <c r="M176" s="36">
        <v>100</v>
      </c>
      <c r="N176" s="36">
        <v>38600</v>
      </c>
      <c r="O176" s="36">
        <v>13124</v>
      </c>
      <c r="P176" s="36">
        <v>11</v>
      </c>
      <c r="Q176" s="36">
        <v>86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</row>
    <row r="177" spans="1:28" s="36" customFormat="1" x14ac:dyDescent="0.2">
      <c r="A177" s="38"/>
      <c r="B177" s="38"/>
      <c r="C177" s="36">
        <v>56</v>
      </c>
      <c r="D177" s="36">
        <v>44864</v>
      </c>
      <c r="E177" s="36">
        <v>44924</v>
      </c>
      <c r="F177" s="36" t="str">
        <v>Fabric</v>
      </c>
      <c r="G177" s="36">
        <v>666</v>
      </c>
      <c r="H177" s="36" t="str">
        <v>Mtr</v>
      </c>
      <c r="I177" s="36">
        <v>109</v>
      </c>
      <c r="J177" s="36">
        <v>72594</v>
      </c>
      <c r="K177" s="36">
        <v>666</v>
      </c>
      <c r="L177" s="36" t="str">
        <v>Mtr</v>
      </c>
      <c r="M177" s="36">
        <v>156</v>
      </c>
      <c r="N177" s="36">
        <v>103896</v>
      </c>
      <c r="O177" s="36">
        <v>31302</v>
      </c>
      <c r="P177" s="36">
        <v>10</v>
      </c>
      <c r="Q177" s="36">
        <v>60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 spans="1:28" s="36" customFormat="1" x14ac:dyDescent="0.2">
      <c r="A178" s="38"/>
      <c r="B178" s="38"/>
      <c r="C178" s="36">
        <v>57</v>
      </c>
      <c r="D178" s="36">
        <v>44808</v>
      </c>
      <c r="E178" s="36">
        <v>44834</v>
      </c>
      <c r="F178" s="36" t="str">
        <v>Yarn</v>
      </c>
      <c r="G178" s="36">
        <v>77</v>
      </c>
      <c r="H178" s="36" t="str">
        <v>Kg</v>
      </c>
      <c r="I178" s="36">
        <v>75</v>
      </c>
      <c r="J178" s="36">
        <v>5775</v>
      </c>
      <c r="K178" s="36">
        <v>77</v>
      </c>
      <c r="L178" s="36" t="str">
        <v>Kg</v>
      </c>
      <c r="M178" s="36">
        <v>88</v>
      </c>
      <c r="N178" s="36">
        <v>6776</v>
      </c>
      <c r="O178" s="36">
        <v>1001</v>
      </c>
      <c r="P178" s="36">
        <v>9</v>
      </c>
      <c r="Q178" s="36">
        <v>26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 spans="1:28" s="36" customFormat="1" x14ac:dyDescent="0.2">
      <c r="A179" s="38"/>
      <c r="B179" s="38"/>
      <c r="C179" s="36">
        <v>60</v>
      </c>
      <c r="D179" s="36">
        <v>44874</v>
      </c>
      <c r="E179" s="36">
        <v>44948</v>
      </c>
      <c r="F179" s="36" t="str">
        <v>Fabric</v>
      </c>
      <c r="G179" s="36">
        <v>459</v>
      </c>
      <c r="H179" s="36" t="str">
        <v>Mtr</v>
      </c>
      <c r="I179" s="36">
        <v>62</v>
      </c>
      <c r="J179" s="36">
        <v>28458</v>
      </c>
      <c r="K179" s="36">
        <v>459</v>
      </c>
      <c r="L179" s="36" t="str">
        <v>Mtr</v>
      </c>
      <c r="M179" s="36">
        <v>87</v>
      </c>
      <c r="N179" s="36">
        <v>39933</v>
      </c>
      <c r="O179" s="36">
        <v>11475</v>
      </c>
      <c r="P179" s="36">
        <v>11</v>
      </c>
      <c r="Q179" s="36">
        <v>74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 spans="1:28" s="36" customFormat="1" x14ac:dyDescent="0.2">
      <c r="A180" s="38"/>
      <c r="B180" s="38"/>
      <c r="C180" s="36">
        <v>61</v>
      </c>
      <c r="D180" s="36">
        <v>44855</v>
      </c>
      <c r="E180" s="36">
        <v>44903</v>
      </c>
      <c r="F180" s="36" t="str">
        <v>Fabric</v>
      </c>
      <c r="G180" s="36">
        <v>372</v>
      </c>
      <c r="H180" s="36" t="str">
        <v>Mtr</v>
      </c>
      <c r="I180" s="36">
        <v>98</v>
      </c>
      <c r="J180" s="36">
        <v>36456</v>
      </c>
      <c r="K180" s="36">
        <v>372</v>
      </c>
      <c r="L180" s="36" t="str">
        <v>Mtr</v>
      </c>
      <c r="M180" s="36">
        <v>120</v>
      </c>
      <c r="N180" s="36">
        <v>44640</v>
      </c>
      <c r="O180" s="36">
        <v>8184</v>
      </c>
      <c r="P180" s="36">
        <v>10</v>
      </c>
      <c r="Q180" s="36">
        <v>48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 spans="1:28" s="36" customFormat="1" x14ac:dyDescent="0.2">
      <c r="A181" s="38"/>
      <c r="B181" s="38"/>
      <c r="C181" s="36">
        <v>63</v>
      </c>
      <c r="D181" s="36">
        <v>44857</v>
      </c>
      <c r="E181" s="36">
        <v>44936</v>
      </c>
      <c r="F181" s="36" t="str">
        <v>Yarn</v>
      </c>
      <c r="G181" s="36">
        <v>51</v>
      </c>
      <c r="H181" s="36" t="str">
        <v>Kg</v>
      </c>
      <c r="I181" s="36">
        <v>30</v>
      </c>
      <c r="J181" s="36">
        <v>1530</v>
      </c>
      <c r="K181" s="36">
        <v>51</v>
      </c>
      <c r="L181" s="36" t="str">
        <v>Kg</v>
      </c>
      <c r="M181" s="36">
        <v>39</v>
      </c>
      <c r="N181" s="36">
        <v>1989</v>
      </c>
      <c r="O181" s="36">
        <v>459</v>
      </c>
      <c r="P181" s="36">
        <v>10</v>
      </c>
      <c r="Q181" s="36">
        <v>79</v>
      </c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1:28" s="36" customFormat="1" x14ac:dyDescent="0.2">
      <c r="A182" s="38"/>
      <c r="B182" s="38"/>
      <c r="C182" s="36">
        <v>66</v>
      </c>
      <c r="D182" s="36">
        <v>44860</v>
      </c>
      <c r="E182" s="36">
        <v>44932</v>
      </c>
      <c r="F182" s="36" t="str">
        <v>Fabric</v>
      </c>
      <c r="G182" s="36">
        <v>186</v>
      </c>
      <c r="H182" s="36" t="str">
        <v>Mtr</v>
      </c>
      <c r="I182" s="36">
        <v>90</v>
      </c>
      <c r="J182" s="36">
        <v>16740</v>
      </c>
      <c r="K182" s="36">
        <v>186</v>
      </c>
      <c r="L182" s="36" t="str">
        <v>Mtr</v>
      </c>
      <c r="M182" s="36">
        <v>123</v>
      </c>
      <c r="N182" s="36">
        <v>22878</v>
      </c>
      <c r="O182" s="36">
        <v>6138</v>
      </c>
      <c r="P182" s="36">
        <v>10</v>
      </c>
      <c r="Q182" s="36">
        <v>72</v>
      </c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1:28" s="36" customFormat="1" x14ac:dyDescent="0.2">
      <c r="A183" s="38"/>
      <c r="B183" s="38"/>
      <c r="C183" s="36">
        <v>70</v>
      </c>
      <c r="D183" s="36">
        <v>44882</v>
      </c>
      <c r="E183" s="36">
        <v>44923</v>
      </c>
      <c r="F183" s="36" t="str">
        <v>Fabric</v>
      </c>
      <c r="G183" s="36">
        <v>789</v>
      </c>
      <c r="H183" s="36" t="str">
        <v>Mtr</v>
      </c>
      <c r="I183" s="36">
        <v>92</v>
      </c>
      <c r="J183" s="36">
        <v>72588</v>
      </c>
      <c r="K183" s="36">
        <v>789</v>
      </c>
      <c r="L183" s="36" t="str">
        <v>Mtr</v>
      </c>
      <c r="M183" s="36">
        <v>126</v>
      </c>
      <c r="N183" s="36">
        <v>99414</v>
      </c>
      <c r="O183" s="36">
        <v>26826</v>
      </c>
      <c r="P183" s="36">
        <v>11</v>
      </c>
      <c r="Q183" s="36">
        <v>41</v>
      </c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 spans="1:28" s="36" customFormat="1" x14ac:dyDescent="0.2">
      <c r="A184" s="38"/>
      <c r="B184" s="38"/>
      <c r="C184" s="36">
        <v>71</v>
      </c>
      <c r="D184" s="36">
        <v>44852</v>
      </c>
      <c r="E184" s="36">
        <v>44907</v>
      </c>
      <c r="F184" s="36" t="str">
        <v>Fabric</v>
      </c>
      <c r="G184" s="36">
        <v>380</v>
      </c>
      <c r="H184" s="36" t="str">
        <v>Mtr</v>
      </c>
      <c r="I184" s="36">
        <v>115</v>
      </c>
      <c r="J184" s="36">
        <v>43700</v>
      </c>
      <c r="K184" s="36">
        <v>380</v>
      </c>
      <c r="L184" s="36" t="str">
        <v>Mtr</v>
      </c>
      <c r="M184" s="36">
        <v>148</v>
      </c>
      <c r="N184" s="36">
        <v>56240</v>
      </c>
      <c r="O184" s="36">
        <v>12540</v>
      </c>
      <c r="P184" s="36">
        <v>10</v>
      </c>
      <c r="Q184" s="36">
        <v>55</v>
      </c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1:28" s="36" customFormat="1" x14ac:dyDescent="0.2">
      <c r="A185" s="38"/>
      <c r="B185" s="38"/>
      <c r="C185" s="36">
        <v>72</v>
      </c>
      <c r="D185" s="36">
        <v>44836</v>
      </c>
      <c r="E185" s="36">
        <v>44869</v>
      </c>
      <c r="F185" s="36" t="str">
        <v>Fabric</v>
      </c>
      <c r="G185" s="36">
        <v>681</v>
      </c>
      <c r="H185" s="36" t="str">
        <v>Mtr</v>
      </c>
      <c r="I185" s="36">
        <v>120</v>
      </c>
      <c r="J185" s="36">
        <v>81720</v>
      </c>
      <c r="K185" s="36">
        <v>681</v>
      </c>
      <c r="L185" s="36" t="str">
        <v>Mtr</v>
      </c>
      <c r="M185" s="36">
        <v>154</v>
      </c>
      <c r="N185" s="36">
        <v>104874</v>
      </c>
      <c r="O185" s="36">
        <v>23154</v>
      </c>
      <c r="P185" s="36">
        <v>10</v>
      </c>
      <c r="Q185" s="36">
        <v>33</v>
      </c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 spans="1:28" s="36" customFormat="1" x14ac:dyDescent="0.2">
      <c r="A186" s="38"/>
      <c r="B186" s="38"/>
      <c r="C186" s="36">
        <v>73</v>
      </c>
      <c r="D186" s="36">
        <v>44816</v>
      </c>
      <c r="E186" s="36">
        <v>44866</v>
      </c>
      <c r="F186" s="36" t="str">
        <v>Fabric</v>
      </c>
      <c r="G186" s="36">
        <v>526</v>
      </c>
      <c r="H186" s="36" t="str">
        <v>Mtr</v>
      </c>
      <c r="I186" s="36">
        <v>102</v>
      </c>
      <c r="J186" s="36">
        <v>53652</v>
      </c>
      <c r="K186" s="36">
        <v>526</v>
      </c>
      <c r="L186" s="36" t="str">
        <v>Mtr</v>
      </c>
      <c r="M186" s="36">
        <v>146</v>
      </c>
      <c r="N186" s="36">
        <v>76796</v>
      </c>
      <c r="O186" s="36">
        <v>23144</v>
      </c>
      <c r="P186" s="36">
        <v>9</v>
      </c>
      <c r="Q186" s="36">
        <v>50</v>
      </c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 spans="1:28" s="36" customFormat="1" x14ac:dyDescent="0.2">
      <c r="A187" s="38"/>
      <c r="B187" s="38"/>
      <c r="C187" s="36">
        <v>74</v>
      </c>
      <c r="D187" s="36">
        <v>44879</v>
      </c>
      <c r="E187" s="36">
        <v>44958</v>
      </c>
      <c r="F187" s="36" t="str">
        <v>Yarn</v>
      </c>
      <c r="G187" s="36">
        <v>47</v>
      </c>
      <c r="H187" s="36" t="str">
        <v>Kg</v>
      </c>
      <c r="I187" s="36">
        <v>48</v>
      </c>
      <c r="J187" s="36">
        <v>2256</v>
      </c>
      <c r="K187" s="36">
        <v>47</v>
      </c>
      <c r="L187" s="36" t="str">
        <v>Kg</v>
      </c>
      <c r="M187" s="36">
        <v>62</v>
      </c>
      <c r="N187" s="36">
        <v>2914</v>
      </c>
      <c r="O187" s="36">
        <v>658</v>
      </c>
      <c r="P187" s="36">
        <v>11</v>
      </c>
      <c r="Q187" s="36">
        <v>79</v>
      </c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 spans="1:28" s="36" customFormat="1" x14ac:dyDescent="0.2">
      <c r="A188" s="38"/>
      <c r="B188" s="38"/>
      <c r="C188" s="36">
        <v>75</v>
      </c>
      <c r="D188" s="36">
        <v>44869</v>
      </c>
      <c r="E188" s="36">
        <v>44953</v>
      </c>
      <c r="F188" s="36" t="str">
        <v>Fabric</v>
      </c>
      <c r="G188" s="36">
        <v>722</v>
      </c>
      <c r="H188" s="36" t="str">
        <v>Mtr</v>
      </c>
      <c r="I188" s="36">
        <v>75</v>
      </c>
      <c r="J188" s="36">
        <v>54150</v>
      </c>
      <c r="K188" s="36">
        <v>722</v>
      </c>
      <c r="L188" s="36" t="str">
        <v>Mtr</v>
      </c>
      <c r="M188" s="36">
        <v>105</v>
      </c>
      <c r="N188" s="36">
        <v>75810</v>
      </c>
      <c r="O188" s="36">
        <v>21660</v>
      </c>
      <c r="P188" s="36">
        <v>11</v>
      </c>
      <c r="Q188" s="36">
        <v>84</v>
      </c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 spans="1:28" s="36" customFormat="1" x14ac:dyDescent="0.2">
      <c r="A189" s="38"/>
      <c r="B189" s="38"/>
      <c r="C189" s="36">
        <v>76</v>
      </c>
      <c r="D189" s="36">
        <v>44884</v>
      </c>
      <c r="E189" s="36">
        <v>44966</v>
      </c>
      <c r="F189" s="36" t="str">
        <v>Fabric</v>
      </c>
      <c r="G189" s="36">
        <v>488</v>
      </c>
      <c r="H189" s="36" t="str">
        <v>Mtr</v>
      </c>
      <c r="I189" s="36">
        <v>70</v>
      </c>
      <c r="J189" s="36">
        <v>34160</v>
      </c>
      <c r="K189" s="36">
        <v>488</v>
      </c>
      <c r="L189" s="36" t="str">
        <v>Mtr</v>
      </c>
      <c r="M189" s="36">
        <v>110</v>
      </c>
      <c r="N189" s="36">
        <v>53680</v>
      </c>
      <c r="O189" s="36">
        <v>19520</v>
      </c>
      <c r="P189" s="36">
        <v>11</v>
      </c>
      <c r="Q189" s="36">
        <v>82</v>
      </c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 spans="1:28" s="36" customFormat="1" x14ac:dyDescent="0.2">
      <c r="A190" s="38"/>
      <c r="B190" s="38"/>
      <c r="C190" s="36">
        <v>78</v>
      </c>
      <c r="D190" s="36">
        <v>44808</v>
      </c>
      <c r="E190" s="36">
        <v>44893</v>
      </c>
      <c r="F190" s="36" t="str">
        <v>Fabric</v>
      </c>
      <c r="G190" s="36">
        <v>571</v>
      </c>
      <c r="H190" s="36" t="str">
        <v>Mtr</v>
      </c>
      <c r="I190" s="36">
        <v>100</v>
      </c>
      <c r="J190" s="36">
        <v>57100</v>
      </c>
      <c r="K190" s="36">
        <v>571</v>
      </c>
      <c r="L190" s="36" t="str">
        <v>Mtr</v>
      </c>
      <c r="M190" s="36">
        <v>148</v>
      </c>
      <c r="N190" s="36">
        <v>84508</v>
      </c>
      <c r="O190" s="36">
        <v>27408</v>
      </c>
      <c r="P190" s="36">
        <v>9</v>
      </c>
      <c r="Q190" s="36">
        <v>85</v>
      </c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 spans="1:28" s="36" customFormat="1" x14ac:dyDescent="0.2">
      <c r="A191" s="38"/>
      <c r="B191" s="38"/>
      <c r="C191" s="36">
        <v>82</v>
      </c>
      <c r="D191" s="36">
        <v>44877</v>
      </c>
      <c r="E191" s="36">
        <v>44905</v>
      </c>
      <c r="F191" s="36" t="str">
        <v>Yarn</v>
      </c>
      <c r="G191" s="36">
        <v>41</v>
      </c>
      <c r="H191" s="36" t="str">
        <v>Kg</v>
      </c>
      <c r="I191" s="36">
        <v>42</v>
      </c>
      <c r="J191" s="36">
        <v>1722</v>
      </c>
      <c r="K191" s="36">
        <v>41</v>
      </c>
      <c r="L191" s="36" t="str">
        <v>Kg</v>
      </c>
      <c r="M191" s="36">
        <v>50</v>
      </c>
      <c r="N191" s="36">
        <v>2050</v>
      </c>
      <c r="O191" s="36">
        <v>328</v>
      </c>
      <c r="P191" s="36">
        <v>11</v>
      </c>
      <c r="Q191" s="36">
        <v>28</v>
      </c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 spans="1:28" s="29" customFormat="1" ht="14.25" x14ac:dyDescent="0.2">
      <c r="A192" s="38"/>
      <c r="B192" s="38"/>
      <c r="C192" s="36">
        <v>83</v>
      </c>
      <c r="D192" s="36">
        <v>44844</v>
      </c>
      <c r="E192" s="36">
        <v>44895</v>
      </c>
      <c r="F192" s="36" t="str">
        <v>Yarn</v>
      </c>
      <c r="G192" s="49">
        <v>65</v>
      </c>
      <c r="H192" s="36" t="str">
        <v>Kg</v>
      </c>
      <c r="I192" s="36">
        <v>41</v>
      </c>
      <c r="J192" s="36">
        <v>2665</v>
      </c>
      <c r="K192" s="36">
        <v>65</v>
      </c>
      <c r="L192" s="36" t="str">
        <v>Kg</v>
      </c>
      <c r="M192" s="36">
        <v>53</v>
      </c>
      <c r="N192" s="36">
        <v>3445</v>
      </c>
      <c r="O192" s="36">
        <v>780</v>
      </c>
      <c r="P192" s="36">
        <v>10</v>
      </c>
      <c r="Q192" s="36">
        <v>51</v>
      </c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 spans="1:28" s="29" customFormat="1" x14ac:dyDescent="0.2">
      <c r="A193" s="38"/>
      <c r="B193" s="42"/>
      <c r="C193" s="36">
        <v>86</v>
      </c>
      <c r="D193" s="36">
        <v>44872</v>
      </c>
      <c r="E193" s="36">
        <v>44936</v>
      </c>
      <c r="F193" s="36" t="str">
        <v>Fabric</v>
      </c>
      <c r="G193" s="36">
        <v>110</v>
      </c>
      <c r="H193" s="36" t="str">
        <v>Mtr</v>
      </c>
      <c r="I193" s="36">
        <v>82</v>
      </c>
      <c r="J193" s="36">
        <v>9020</v>
      </c>
      <c r="K193" s="36">
        <v>110</v>
      </c>
      <c r="L193" s="36" t="str">
        <v>Mtr</v>
      </c>
      <c r="M193" s="36">
        <v>118</v>
      </c>
      <c r="N193" s="36">
        <v>12980</v>
      </c>
      <c r="O193" s="36">
        <v>3960</v>
      </c>
      <c r="P193" s="36">
        <v>11</v>
      </c>
      <c r="Q193" s="36">
        <v>64</v>
      </c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1:28" s="29" customFormat="1" x14ac:dyDescent="0.2">
      <c r="A194" s="38"/>
      <c r="B194" s="38"/>
      <c r="C194" s="36">
        <v>87</v>
      </c>
      <c r="D194" s="36">
        <v>44807</v>
      </c>
      <c r="E194" s="36">
        <v>44861</v>
      </c>
      <c r="F194" s="36" t="str">
        <v>Yarn</v>
      </c>
      <c r="G194" s="36">
        <v>58</v>
      </c>
      <c r="H194" s="36" t="str">
        <v>Kg</v>
      </c>
      <c r="I194" s="36">
        <v>41</v>
      </c>
      <c r="J194" s="36">
        <v>2378</v>
      </c>
      <c r="K194" s="36">
        <v>58</v>
      </c>
      <c r="L194" s="36" t="str">
        <v>Kg</v>
      </c>
      <c r="M194" s="36">
        <v>50</v>
      </c>
      <c r="N194" s="36">
        <v>2900</v>
      </c>
      <c r="O194" s="36">
        <v>522</v>
      </c>
      <c r="P194" s="36">
        <v>9</v>
      </c>
      <c r="Q194" s="36">
        <v>54</v>
      </c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 spans="1:28" s="29" customFormat="1" x14ac:dyDescent="0.2">
      <c r="A195" s="38"/>
      <c r="B195" s="38"/>
      <c r="C195" s="36">
        <v>88</v>
      </c>
      <c r="D195" s="36">
        <v>44847</v>
      </c>
      <c r="E195" s="36">
        <v>44906</v>
      </c>
      <c r="F195" s="36" t="str">
        <v>Yarn</v>
      </c>
      <c r="G195" s="36">
        <v>98</v>
      </c>
      <c r="H195" s="36" t="str">
        <v>Kg</v>
      </c>
      <c r="I195" s="36">
        <v>71</v>
      </c>
      <c r="J195" s="36">
        <v>6958</v>
      </c>
      <c r="K195" s="36">
        <v>98</v>
      </c>
      <c r="L195" s="36" t="str">
        <v>Kg</v>
      </c>
      <c r="M195" s="36">
        <v>83</v>
      </c>
      <c r="N195" s="36">
        <v>8134</v>
      </c>
      <c r="O195" s="36">
        <v>1176</v>
      </c>
      <c r="P195" s="36">
        <v>10</v>
      </c>
      <c r="Q195" s="36">
        <v>59</v>
      </c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 spans="1:28" s="29" customFormat="1" x14ac:dyDescent="0.2">
      <c r="A196" s="38"/>
      <c r="B196" s="38"/>
      <c r="C196" s="36">
        <v>89</v>
      </c>
      <c r="D196" s="36">
        <v>44838</v>
      </c>
      <c r="E196" s="36">
        <v>44913</v>
      </c>
      <c r="F196" s="36" t="str">
        <v>Yarn</v>
      </c>
      <c r="G196" s="50">
        <v>42</v>
      </c>
      <c r="H196" s="36" t="str">
        <v>Kg</v>
      </c>
      <c r="I196" s="36">
        <v>35</v>
      </c>
      <c r="J196" s="36">
        <v>1470</v>
      </c>
      <c r="K196" s="36">
        <v>42</v>
      </c>
      <c r="L196" s="36" t="str">
        <v>Kg</v>
      </c>
      <c r="M196" s="36">
        <v>44</v>
      </c>
      <c r="N196" s="36">
        <v>1848</v>
      </c>
      <c r="O196" s="36">
        <v>378</v>
      </c>
      <c r="P196" s="36">
        <v>10</v>
      </c>
      <c r="Q196" s="36">
        <v>75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1:28" s="36" customFormat="1" x14ac:dyDescent="0.2">
      <c r="A197" s="38"/>
      <c r="B197" s="38"/>
      <c r="C197" s="36">
        <v>90</v>
      </c>
      <c r="D197" s="36">
        <v>44851</v>
      </c>
      <c r="E197" s="36">
        <v>44914</v>
      </c>
      <c r="F197" s="36" t="str">
        <v>Yarn</v>
      </c>
      <c r="G197" s="36">
        <v>51</v>
      </c>
      <c r="H197" s="36" t="str">
        <v>Kg</v>
      </c>
      <c r="I197" s="36">
        <v>76</v>
      </c>
      <c r="J197" s="36">
        <v>3876</v>
      </c>
      <c r="K197" s="36">
        <v>51</v>
      </c>
      <c r="L197" s="36" t="str">
        <v>Kg</v>
      </c>
      <c r="M197" s="36">
        <v>85</v>
      </c>
      <c r="N197" s="36">
        <v>4335</v>
      </c>
      <c r="O197" s="36">
        <v>459</v>
      </c>
      <c r="P197" s="36">
        <v>10</v>
      </c>
      <c r="Q197" s="36">
        <v>63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1:28" s="36" customFormat="1" x14ac:dyDescent="0.2">
      <c r="A198" s="38"/>
      <c r="B198" s="38"/>
      <c r="C198" s="36">
        <v>91</v>
      </c>
      <c r="D198" s="36">
        <v>44858</v>
      </c>
      <c r="E198" s="36">
        <v>44899</v>
      </c>
      <c r="F198" s="36" t="str">
        <v>Yarn</v>
      </c>
      <c r="G198" s="36">
        <v>88</v>
      </c>
      <c r="H198" s="36" t="str">
        <v>Kg</v>
      </c>
      <c r="I198" s="36">
        <v>50</v>
      </c>
      <c r="J198" s="36">
        <v>4400</v>
      </c>
      <c r="K198" s="36">
        <v>88</v>
      </c>
      <c r="L198" s="36" t="str">
        <v>Kg</v>
      </c>
      <c r="M198" s="36">
        <v>53</v>
      </c>
      <c r="N198" s="36">
        <v>4664</v>
      </c>
      <c r="O198" s="36">
        <v>264</v>
      </c>
      <c r="P198" s="36">
        <v>10</v>
      </c>
      <c r="Q198" s="36">
        <v>41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 spans="1:28" s="36" customFormat="1" x14ac:dyDescent="0.2">
      <c r="A199" s="38"/>
      <c r="B199" s="38"/>
      <c r="C199" s="36">
        <v>93</v>
      </c>
      <c r="D199" s="36">
        <v>44889</v>
      </c>
      <c r="E199" s="36">
        <v>44977</v>
      </c>
      <c r="F199" s="36" t="str">
        <v>Yarn</v>
      </c>
      <c r="G199" s="36">
        <v>58</v>
      </c>
      <c r="H199" s="36" t="str">
        <v>Kg</v>
      </c>
      <c r="I199" s="36">
        <v>62</v>
      </c>
      <c r="J199" s="36">
        <v>3596</v>
      </c>
      <c r="K199" s="36">
        <v>58</v>
      </c>
      <c r="L199" s="36" t="str">
        <v>Kg</v>
      </c>
      <c r="M199" s="36">
        <v>75</v>
      </c>
      <c r="N199" s="36">
        <v>4350</v>
      </c>
      <c r="O199" s="36">
        <v>754</v>
      </c>
      <c r="P199" s="36">
        <v>11</v>
      </c>
      <c r="Q199" s="36">
        <v>88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 s="36" customFormat="1" x14ac:dyDescent="0.2">
      <c r="A200" s="38"/>
      <c r="B200" s="38"/>
      <c r="C200" s="36">
        <v>96</v>
      </c>
      <c r="D200" s="36">
        <v>44818</v>
      </c>
      <c r="E200" s="36">
        <v>44892</v>
      </c>
      <c r="F200" s="36" t="str">
        <v>Fabric</v>
      </c>
      <c r="G200" s="36">
        <v>306</v>
      </c>
      <c r="H200" s="36" t="str">
        <v>Mtr</v>
      </c>
      <c r="I200" s="36">
        <v>75</v>
      </c>
      <c r="J200" s="36">
        <v>22950</v>
      </c>
      <c r="K200" s="36">
        <v>306</v>
      </c>
      <c r="L200" s="36" t="str">
        <v>Mtr</v>
      </c>
      <c r="M200" s="36">
        <v>110</v>
      </c>
      <c r="N200" s="36">
        <v>33660</v>
      </c>
      <c r="O200" s="36">
        <v>10710</v>
      </c>
      <c r="P200" s="36">
        <v>9</v>
      </c>
      <c r="Q200" s="36">
        <v>74</v>
      </c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1:28" s="36" customFormat="1" x14ac:dyDescent="0.2">
      <c r="A201" s="38"/>
      <c r="B201" s="38"/>
      <c r="C201" s="36">
        <v>97</v>
      </c>
      <c r="D201" s="36">
        <v>44829</v>
      </c>
      <c r="E201" s="36">
        <v>44912</v>
      </c>
      <c r="F201" s="36" t="str">
        <v>Yarn</v>
      </c>
      <c r="G201" s="36">
        <v>43</v>
      </c>
      <c r="H201" s="36" t="str">
        <v>Kg</v>
      </c>
      <c r="I201" s="36">
        <v>42</v>
      </c>
      <c r="J201" s="36">
        <v>1806</v>
      </c>
      <c r="K201" s="36">
        <v>43</v>
      </c>
      <c r="L201" s="36" t="str">
        <v>Kg</v>
      </c>
      <c r="M201" s="36">
        <v>46</v>
      </c>
      <c r="N201" s="36">
        <v>1978</v>
      </c>
      <c r="O201" s="36">
        <v>172</v>
      </c>
      <c r="P201" s="36">
        <v>9</v>
      </c>
      <c r="Q201" s="36">
        <v>83</v>
      </c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 s="36" customFormat="1" x14ac:dyDescent="0.2">
      <c r="A202" s="38"/>
      <c r="B202" s="38"/>
      <c r="C202" s="36">
        <v>98</v>
      </c>
      <c r="D202" s="36">
        <v>44876</v>
      </c>
      <c r="E202" s="36">
        <v>44962</v>
      </c>
      <c r="F202" s="36" t="str">
        <v>Fabric</v>
      </c>
      <c r="G202" s="36">
        <v>245</v>
      </c>
      <c r="H202" s="36" t="str">
        <v>Mtr</v>
      </c>
      <c r="I202" s="36">
        <v>103</v>
      </c>
      <c r="J202" s="36">
        <v>25235</v>
      </c>
      <c r="K202" s="36">
        <v>245</v>
      </c>
      <c r="L202" s="36" t="str">
        <v>Mtr</v>
      </c>
      <c r="M202" s="36">
        <v>126</v>
      </c>
      <c r="N202" s="36">
        <v>30870</v>
      </c>
      <c r="O202" s="36">
        <v>5635</v>
      </c>
      <c r="P202" s="36">
        <v>11</v>
      </c>
      <c r="Q202" s="36">
        <v>86</v>
      </c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 spans="1:28" s="36" customFormat="1" x14ac:dyDescent="0.2">
      <c r="A203" s="38"/>
      <c r="B203" s="38"/>
      <c r="C203" s="36">
        <v>99</v>
      </c>
      <c r="D203" s="36">
        <v>44884</v>
      </c>
      <c r="E203" s="36">
        <v>44941</v>
      </c>
      <c r="F203" s="36" t="str">
        <v>Fabric</v>
      </c>
      <c r="G203" s="36">
        <v>543</v>
      </c>
      <c r="H203" s="36" t="str">
        <v>Mtr</v>
      </c>
      <c r="I203" s="36">
        <v>85</v>
      </c>
      <c r="J203" s="36">
        <v>46155</v>
      </c>
      <c r="K203" s="36">
        <v>543</v>
      </c>
      <c r="L203" s="36" t="str">
        <v>Mtr</v>
      </c>
      <c r="M203" s="36">
        <v>117</v>
      </c>
      <c r="N203" s="36">
        <v>63531</v>
      </c>
      <c r="O203" s="36">
        <v>17376</v>
      </c>
      <c r="P203" s="36">
        <v>11</v>
      </c>
      <c r="Q203" s="36">
        <v>57</v>
      </c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 spans="1:28" s="36" customFormat="1" x14ac:dyDescent="0.2">
      <c r="A204" s="38"/>
      <c r="B204" s="38"/>
      <c r="C204" s="36">
        <v>100</v>
      </c>
      <c r="D204" s="36">
        <v>44860</v>
      </c>
      <c r="E204" s="36">
        <v>44936</v>
      </c>
      <c r="F204" s="36" t="str">
        <v>Yarn</v>
      </c>
      <c r="G204" s="36">
        <v>99</v>
      </c>
      <c r="H204" s="36" t="str">
        <v>Kg</v>
      </c>
      <c r="I204" s="36">
        <v>40</v>
      </c>
      <c r="J204" s="36">
        <v>3960</v>
      </c>
      <c r="K204" s="36">
        <v>99</v>
      </c>
      <c r="L204" s="36" t="str">
        <v>Kg</v>
      </c>
      <c r="M204" s="36">
        <v>48</v>
      </c>
      <c r="N204" s="36">
        <v>4752</v>
      </c>
      <c r="O204" s="36">
        <v>792</v>
      </c>
      <c r="P204" s="36">
        <v>10</v>
      </c>
      <c r="Q204" s="36">
        <v>76</v>
      </c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 spans="1:28" s="36" customFormat="1" x14ac:dyDescent="0.2">
      <c r="A205" s="38"/>
      <c r="B205" s="38"/>
      <c r="C205" s="36">
        <v>102</v>
      </c>
      <c r="D205" s="36">
        <v>44880</v>
      </c>
      <c r="E205" s="36">
        <v>44910</v>
      </c>
      <c r="F205" s="36" t="str">
        <v>Yarn</v>
      </c>
      <c r="G205" s="36">
        <v>79</v>
      </c>
      <c r="H205" s="36" t="str">
        <v>Kg</v>
      </c>
      <c r="I205" s="36">
        <v>68</v>
      </c>
      <c r="J205" s="36">
        <v>5372</v>
      </c>
      <c r="K205" s="36">
        <v>79</v>
      </c>
      <c r="L205" s="36" t="str">
        <v>Kg</v>
      </c>
      <c r="M205" s="36">
        <v>72</v>
      </c>
      <c r="N205" s="36">
        <v>5688</v>
      </c>
      <c r="O205" s="36">
        <v>316</v>
      </c>
      <c r="P205" s="36">
        <v>11</v>
      </c>
      <c r="Q205" s="36">
        <v>30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 spans="1:28" s="36" customFormat="1" x14ac:dyDescent="0.2">
      <c r="A206" s="38"/>
      <c r="B206" s="38"/>
      <c r="C206" s="36">
        <v>103</v>
      </c>
      <c r="D206" s="36">
        <v>44877</v>
      </c>
      <c r="E206" s="36">
        <v>44947</v>
      </c>
      <c r="F206" s="36" t="str">
        <v>Fabric</v>
      </c>
      <c r="G206" s="36">
        <v>255</v>
      </c>
      <c r="H206" s="36" t="str">
        <v>Mtr</v>
      </c>
      <c r="I206" s="36">
        <v>61</v>
      </c>
      <c r="J206" s="36">
        <v>15555</v>
      </c>
      <c r="K206" s="36">
        <v>255</v>
      </c>
      <c r="L206" s="36" t="str">
        <v>Mtr</v>
      </c>
      <c r="M206" s="36">
        <v>111</v>
      </c>
      <c r="N206" s="36">
        <v>28305</v>
      </c>
      <c r="O206" s="36">
        <v>12750</v>
      </c>
      <c r="P206" s="36">
        <v>11</v>
      </c>
      <c r="Q206" s="36">
        <v>70</v>
      </c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 spans="1:28" s="36" customFormat="1" x14ac:dyDescent="0.2">
      <c r="A207" s="38"/>
      <c r="B207" s="38"/>
      <c r="C207" s="36">
        <v>104</v>
      </c>
      <c r="D207" s="36">
        <v>44819</v>
      </c>
      <c r="E207" s="36">
        <v>44871</v>
      </c>
      <c r="F207" s="36" t="str">
        <v>Fabric</v>
      </c>
      <c r="G207" s="36">
        <v>545</v>
      </c>
      <c r="H207" s="36" t="str">
        <v>Mtr</v>
      </c>
      <c r="I207" s="36">
        <v>113</v>
      </c>
      <c r="J207" s="36">
        <v>61585</v>
      </c>
      <c r="K207" s="36">
        <v>545</v>
      </c>
      <c r="L207" s="36" t="str">
        <v>Mtr</v>
      </c>
      <c r="M207" s="36">
        <v>124</v>
      </c>
      <c r="N207" s="36">
        <v>67580</v>
      </c>
      <c r="O207" s="36">
        <v>5995</v>
      </c>
      <c r="P207" s="36">
        <v>9</v>
      </c>
      <c r="Q207" s="36">
        <v>52</v>
      </c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 spans="1:28" s="36" customFormat="1" x14ac:dyDescent="0.2">
      <c r="A208" s="38"/>
      <c r="B208" s="38"/>
      <c r="C208" s="36">
        <v>105</v>
      </c>
      <c r="D208" s="36">
        <v>44862</v>
      </c>
      <c r="E208" s="36">
        <v>44882</v>
      </c>
      <c r="F208" s="36" t="str">
        <v>Yarn</v>
      </c>
      <c r="G208" s="36">
        <v>77</v>
      </c>
      <c r="H208" s="36" t="str">
        <v>Kg</v>
      </c>
      <c r="I208" s="36">
        <v>78</v>
      </c>
      <c r="J208" s="36">
        <v>6006</v>
      </c>
      <c r="K208" s="36">
        <v>77</v>
      </c>
      <c r="L208" s="36" t="str">
        <v>Kg</v>
      </c>
      <c r="M208" s="36">
        <v>85</v>
      </c>
      <c r="N208" s="36">
        <v>6545</v>
      </c>
      <c r="O208" s="36">
        <v>539</v>
      </c>
      <c r="P208" s="36">
        <v>10</v>
      </c>
      <c r="Q208" s="36">
        <v>20</v>
      </c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1:28" s="36" customFormat="1" x14ac:dyDescent="0.2">
      <c r="A209" s="38"/>
      <c r="B209" s="38"/>
      <c r="C209" s="36">
        <v>106</v>
      </c>
      <c r="D209" s="36">
        <v>44827</v>
      </c>
      <c r="E209" s="36">
        <v>44916</v>
      </c>
      <c r="F209" s="36" t="str">
        <v>Yarn</v>
      </c>
      <c r="G209" s="36">
        <v>72</v>
      </c>
      <c r="H209" s="36" t="str">
        <v>Kg</v>
      </c>
      <c r="I209" s="36">
        <v>39</v>
      </c>
      <c r="J209" s="36">
        <v>2808</v>
      </c>
      <c r="K209" s="36">
        <v>72</v>
      </c>
      <c r="L209" s="36" t="str">
        <v>Kg</v>
      </c>
      <c r="M209" s="36">
        <v>48</v>
      </c>
      <c r="N209" s="36">
        <v>3456</v>
      </c>
      <c r="O209" s="36">
        <v>648</v>
      </c>
      <c r="P209" s="36">
        <v>9</v>
      </c>
      <c r="Q209" s="36">
        <v>89</v>
      </c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1:28" s="36" customFormat="1" x14ac:dyDescent="0.2">
      <c r="A210" s="38"/>
      <c r="B210" s="38"/>
      <c r="C210" s="36">
        <v>107</v>
      </c>
      <c r="D210" s="36">
        <v>44822</v>
      </c>
      <c r="E210" s="36">
        <v>44888</v>
      </c>
      <c r="F210" s="36" t="str">
        <v>Fabric</v>
      </c>
      <c r="G210" s="36">
        <v>554</v>
      </c>
      <c r="H210" s="36" t="str">
        <v>Mtr</v>
      </c>
      <c r="I210" s="36">
        <v>89</v>
      </c>
      <c r="J210" s="36">
        <v>49306</v>
      </c>
      <c r="K210" s="36">
        <v>554</v>
      </c>
      <c r="L210" s="36" t="str">
        <v>Mtr</v>
      </c>
      <c r="M210" s="36">
        <v>130</v>
      </c>
      <c r="N210" s="36">
        <v>72020</v>
      </c>
      <c r="O210" s="36">
        <v>22714</v>
      </c>
      <c r="P210" s="36">
        <v>9</v>
      </c>
      <c r="Q210" s="36">
        <v>66</v>
      </c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1:28" s="36" customFormat="1" x14ac:dyDescent="0.2">
      <c r="A211" s="38"/>
      <c r="B211" s="38"/>
      <c r="C211" s="36">
        <v>108</v>
      </c>
      <c r="D211" s="36">
        <v>44822</v>
      </c>
      <c r="E211" s="36">
        <v>44872</v>
      </c>
      <c r="F211" s="36" t="str">
        <v>Yarn</v>
      </c>
      <c r="G211" s="36">
        <v>93</v>
      </c>
      <c r="H211" s="36" t="str">
        <v>Kg</v>
      </c>
      <c r="I211" s="36">
        <v>68</v>
      </c>
      <c r="J211" s="36">
        <v>6324</v>
      </c>
      <c r="K211" s="36">
        <v>93</v>
      </c>
      <c r="L211" s="36" t="str">
        <v>Kg</v>
      </c>
      <c r="M211" s="36">
        <v>79</v>
      </c>
      <c r="N211" s="36">
        <v>7347</v>
      </c>
      <c r="O211" s="36">
        <v>1023</v>
      </c>
      <c r="P211" s="36">
        <v>9</v>
      </c>
      <c r="Q211" s="36">
        <v>50</v>
      </c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1:28" s="36" customFormat="1" x14ac:dyDescent="0.2">
      <c r="A212" s="38"/>
      <c r="B212" s="38"/>
      <c r="C212" s="36">
        <v>109</v>
      </c>
      <c r="D212" s="36">
        <v>44824</v>
      </c>
      <c r="E212" s="36">
        <v>44895</v>
      </c>
      <c r="F212" s="36" t="str">
        <v>Fabric</v>
      </c>
      <c r="G212" s="36">
        <v>432</v>
      </c>
      <c r="H212" s="36" t="str">
        <v>Mtr</v>
      </c>
      <c r="I212" s="36">
        <v>102</v>
      </c>
      <c r="J212" s="36">
        <v>44064</v>
      </c>
      <c r="K212" s="36">
        <v>432</v>
      </c>
      <c r="L212" s="36" t="str">
        <v>Mtr</v>
      </c>
      <c r="M212" s="36">
        <v>146</v>
      </c>
      <c r="N212" s="36">
        <v>63072</v>
      </c>
      <c r="O212" s="36">
        <v>19008</v>
      </c>
      <c r="P212" s="36">
        <v>9</v>
      </c>
      <c r="Q212" s="36">
        <v>71</v>
      </c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1:28" s="36" customFormat="1" x14ac:dyDescent="0.2">
      <c r="A213" s="38"/>
      <c r="B213" s="38"/>
      <c r="C213" s="36">
        <v>110</v>
      </c>
      <c r="D213" s="36">
        <v>44834</v>
      </c>
      <c r="E213" s="36">
        <v>44915</v>
      </c>
      <c r="F213" s="36" t="str">
        <v>Yarn</v>
      </c>
      <c r="G213" s="36">
        <v>62</v>
      </c>
      <c r="H213" s="36" t="str">
        <v>Kg</v>
      </c>
      <c r="I213" s="36">
        <v>54</v>
      </c>
      <c r="J213" s="36">
        <v>3348</v>
      </c>
      <c r="K213" s="36">
        <v>62</v>
      </c>
      <c r="L213" s="36" t="str">
        <v>Kg</v>
      </c>
      <c r="M213" s="36">
        <v>57</v>
      </c>
      <c r="N213" s="36">
        <v>3534</v>
      </c>
      <c r="O213" s="36">
        <v>186</v>
      </c>
      <c r="P213" s="36">
        <v>9</v>
      </c>
      <c r="Q213" s="36">
        <v>81</v>
      </c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 spans="1:28" s="36" customFormat="1" x14ac:dyDescent="0.2">
      <c r="A214" s="38"/>
      <c r="B214" s="38"/>
      <c r="C214" s="36">
        <v>111</v>
      </c>
      <c r="D214" s="36">
        <v>44826</v>
      </c>
      <c r="E214" s="36">
        <v>44862</v>
      </c>
      <c r="F214" s="36" t="str">
        <v>Fabric</v>
      </c>
      <c r="G214" s="36">
        <v>763</v>
      </c>
      <c r="H214" s="36" t="str">
        <v>Mtr</v>
      </c>
      <c r="I214" s="36">
        <v>108</v>
      </c>
      <c r="J214" s="36">
        <v>82404</v>
      </c>
      <c r="K214" s="36">
        <v>763</v>
      </c>
      <c r="L214" s="36" t="str">
        <v>Mtr</v>
      </c>
      <c r="M214" s="36">
        <v>138</v>
      </c>
      <c r="N214" s="36">
        <v>105294</v>
      </c>
      <c r="O214" s="36">
        <v>22890</v>
      </c>
      <c r="P214" s="36">
        <v>9</v>
      </c>
      <c r="Q214" s="36">
        <v>36</v>
      </c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1:28" s="36" customFormat="1" x14ac:dyDescent="0.2">
      <c r="A215" s="38"/>
      <c r="B215" s="38"/>
      <c r="C215" s="36">
        <v>112</v>
      </c>
      <c r="D215" s="36">
        <v>44865</v>
      </c>
      <c r="E215" s="36">
        <v>44933</v>
      </c>
      <c r="F215" s="36" t="str">
        <v>Yarn</v>
      </c>
      <c r="G215" s="36">
        <v>99</v>
      </c>
      <c r="H215" s="36" t="str">
        <v>Kg</v>
      </c>
      <c r="I215" s="36">
        <v>56</v>
      </c>
      <c r="J215" s="36">
        <v>5544</v>
      </c>
      <c r="K215" s="36">
        <v>99</v>
      </c>
      <c r="L215" s="36" t="str">
        <v>Kg</v>
      </c>
      <c r="M215" s="36">
        <v>66</v>
      </c>
      <c r="N215" s="36">
        <v>6534</v>
      </c>
      <c r="O215" s="36">
        <v>990</v>
      </c>
      <c r="P215" s="36">
        <v>10</v>
      </c>
      <c r="Q215" s="36">
        <v>68</v>
      </c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 spans="1:28" s="36" customFormat="1" x14ac:dyDescent="0.2">
      <c r="A216" s="38"/>
      <c r="B216" s="38"/>
      <c r="C216" s="36">
        <v>114</v>
      </c>
      <c r="D216" s="36">
        <v>44870</v>
      </c>
      <c r="E216" s="36">
        <v>44935</v>
      </c>
      <c r="F216" s="36" t="str">
        <v>Yarn</v>
      </c>
      <c r="G216" s="36">
        <v>91</v>
      </c>
      <c r="H216" s="36" t="str">
        <v>Kg</v>
      </c>
      <c r="I216" s="36">
        <v>48</v>
      </c>
      <c r="J216" s="36">
        <v>4368</v>
      </c>
      <c r="K216" s="36">
        <v>91</v>
      </c>
      <c r="L216" s="36" t="str">
        <v>Kg</v>
      </c>
      <c r="M216" s="36">
        <v>60</v>
      </c>
      <c r="N216" s="36">
        <v>5460</v>
      </c>
      <c r="O216" s="36">
        <v>1092</v>
      </c>
      <c r="P216" s="36">
        <v>11</v>
      </c>
      <c r="Q216" s="36">
        <v>65</v>
      </c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 spans="1:28" s="36" customFormat="1" x14ac:dyDescent="0.2">
      <c r="A217" s="38"/>
      <c r="B217" s="38"/>
      <c r="C217" s="36">
        <v>117</v>
      </c>
      <c r="D217" s="36">
        <v>44876</v>
      </c>
      <c r="E217" s="36">
        <v>44930</v>
      </c>
      <c r="F217" s="36" t="str">
        <v>Yarn</v>
      </c>
      <c r="G217" s="36">
        <v>48</v>
      </c>
      <c r="H217" s="36" t="str">
        <v>Kg</v>
      </c>
      <c r="I217" s="36">
        <v>50</v>
      </c>
      <c r="J217" s="36">
        <v>2400</v>
      </c>
      <c r="K217" s="36">
        <v>48</v>
      </c>
      <c r="L217" s="36" t="str">
        <v>Kg</v>
      </c>
      <c r="M217" s="36">
        <v>61</v>
      </c>
      <c r="N217" s="36">
        <v>2928</v>
      </c>
      <c r="O217" s="36">
        <v>528</v>
      </c>
      <c r="P217" s="36">
        <v>11</v>
      </c>
      <c r="Q217" s="36">
        <v>54</v>
      </c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 spans="1:28" s="36" customFormat="1" x14ac:dyDescent="0.2">
      <c r="A218" s="38"/>
      <c r="B218" s="38"/>
      <c r="C218" s="36">
        <v>118</v>
      </c>
      <c r="D218" s="36">
        <v>44873</v>
      </c>
      <c r="E218" s="36">
        <v>44942</v>
      </c>
      <c r="F218" s="36" t="str">
        <v>Yarn</v>
      </c>
      <c r="G218" s="36">
        <v>37</v>
      </c>
      <c r="H218" s="36" t="str">
        <v>Kg</v>
      </c>
      <c r="I218" s="36">
        <v>40</v>
      </c>
      <c r="J218" s="36">
        <v>1480</v>
      </c>
      <c r="K218" s="36">
        <v>37</v>
      </c>
      <c r="L218" s="36" t="str">
        <v>Kg</v>
      </c>
      <c r="M218" s="36">
        <v>44</v>
      </c>
      <c r="N218" s="36">
        <v>1628</v>
      </c>
      <c r="O218" s="36">
        <v>148</v>
      </c>
      <c r="P218" s="36">
        <v>11</v>
      </c>
      <c r="Q218" s="36">
        <v>69</v>
      </c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 spans="1:28" s="36" customFormat="1" x14ac:dyDescent="0.2">
      <c r="A219" s="38"/>
      <c r="B219" s="38"/>
      <c r="C219" s="36">
        <v>120</v>
      </c>
      <c r="D219" s="36">
        <v>44879</v>
      </c>
      <c r="E219" s="36">
        <v>44904</v>
      </c>
      <c r="F219" s="36" t="str">
        <v>Fabric</v>
      </c>
      <c r="G219" s="36">
        <v>116</v>
      </c>
      <c r="H219" s="36" t="str">
        <v>Mtr</v>
      </c>
      <c r="I219" s="36">
        <v>75</v>
      </c>
      <c r="J219" s="36">
        <v>8700</v>
      </c>
      <c r="K219" s="36">
        <v>116</v>
      </c>
      <c r="L219" s="36" t="str">
        <v>Mtr</v>
      </c>
      <c r="M219" s="36">
        <v>89</v>
      </c>
      <c r="N219" s="36">
        <v>10324</v>
      </c>
      <c r="O219" s="36">
        <v>1624</v>
      </c>
      <c r="P219" s="36">
        <v>11</v>
      </c>
      <c r="Q219" s="36">
        <v>25</v>
      </c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 spans="1:28" s="36" customFormat="1" x14ac:dyDescent="0.2">
      <c r="A220" s="38"/>
      <c r="B220" s="38"/>
      <c r="C220" s="36">
        <v>122</v>
      </c>
      <c r="D220" s="36">
        <v>44873</v>
      </c>
      <c r="E220" s="36">
        <v>44919</v>
      </c>
      <c r="F220" s="36" t="str">
        <v>Yarn</v>
      </c>
      <c r="G220" s="36">
        <v>56</v>
      </c>
      <c r="H220" s="36" t="str">
        <v>Kg</v>
      </c>
      <c r="I220" s="36">
        <v>75</v>
      </c>
      <c r="J220" s="36">
        <v>4200</v>
      </c>
      <c r="K220" s="36">
        <v>56</v>
      </c>
      <c r="L220" s="36" t="str">
        <v>Kg</v>
      </c>
      <c r="M220" s="36">
        <v>85</v>
      </c>
      <c r="N220" s="36">
        <v>4760</v>
      </c>
      <c r="O220" s="36">
        <v>560</v>
      </c>
      <c r="P220" s="36">
        <v>11</v>
      </c>
      <c r="Q220" s="36">
        <v>46</v>
      </c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 spans="1:28" s="36" customFormat="1" x14ac:dyDescent="0.2">
      <c r="A221" s="38"/>
      <c r="B221" s="38"/>
      <c r="C221" s="36">
        <v>123</v>
      </c>
      <c r="D221" s="36">
        <v>44892</v>
      </c>
      <c r="E221" s="36">
        <v>44960</v>
      </c>
      <c r="F221" s="36" t="str">
        <v>Fabric</v>
      </c>
      <c r="G221" s="36">
        <v>623</v>
      </c>
      <c r="H221" s="36" t="str">
        <v>Mtr</v>
      </c>
      <c r="I221" s="36">
        <v>117</v>
      </c>
      <c r="J221" s="36">
        <v>72891</v>
      </c>
      <c r="K221" s="36">
        <v>623</v>
      </c>
      <c r="L221" s="36" t="str">
        <v>Mtr</v>
      </c>
      <c r="M221" s="36">
        <v>145</v>
      </c>
      <c r="N221" s="36">
        <v>90335</v>
      </c>
      <c r="O221" s="36">
        <v>17444</v>
      </c>
      <c r="P221" s="36">
        <v>11</v>
      </c>
      <c r="Q221" s="36">
        <v>68</v>
      </c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 spans="1:28" s="36" customFormat="1" x14ac:dyDescent="0.2">
      <c r="A222" s="38"/>
      <c r="B222" s="38"/>
      <c r="C222" s="36">
        <v>124</v>
      </c>
      <c r="D222" s="36">
        <v>44883</v>
      </c>
      <c r="E222" s="36">
        <v>44963</v>
      </c>
      <c r="F222" s="36" t="str">
        <v>Fabric</v>
      </c>
      <c r="G222" s="36">
        <v>671</v>
      </c>
      <c r="H222" s="36" t="str">
        <v>Mtr</v>
      </c>
      <c r="I222" s="36">
        <v>61</v>
      </c>
      <c r="J222" s="36">
        <v>40931</v>
      </c>
      <c r="K222" s="36">
        <v>671</v>
      </c>
      <c r="L222" s="36" t="str">
        <v>Mtr</v>
      </c>
      <c r="M222" s="36">
        <v>76</v>
      </c>
      <c r="N222" s="36">
        <v>50996</v>
      </c>
      <c r="O222" s="36">
        <v>10065</v>
      </c>
      <c r="P222" s="36">
        <v>11</v>
      </c>
      <c r="Q222" s="36">
        <v>80</v>
      </c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 spans="1:28" s="36" customFormat="1" x14ac:dyDescent="0.2">
      <c r="A223" s="38"/>
      <c r="B223" s="38"/>
      <c r="C223" s="36">
        <v>125</v>
      </c>
      <c r="D223" s="36">
        <v>44849</v>
      </c>
      <c r="E223" s="36">
        <v>44939</v>
      </c>
      <c r="F223" s="36" t="str">
        <v>Fabric</v>
      </c>
      <c r="G223" s="36">
        <v>259</v>
      </c>
      <c r="H223" s="36" t="str">
        <v>Mtr</v>
      </c>
      <c r="I223" s="36">
        <v>119</v>
      </c>
      <c r="J223" s="36">
        <v>30821</v>
      </c>
      <c r="K223" s="36">
        <v>259</v>
      </c>
      <c r="L223" s="36" t="str">
        <v>Mtr</v>
      </c>
      <c r="M223" s="36">
        <v>150</v>
      </c>
      <c r="N223" s="36">
        <v>38850</v>
      </c>
      <c r="O223" s="36">
        <v>8029</v>
      </c>
      <c r="P223" s="36">
        <v>10</v>
      </c>
      <c r="Q223" s="36">
        <v>90</v>
      </c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1:28" s="36" customFormat="1" x14ac:dyDescent="0.2">
      <c r="A224" s="38"/>
      <c r="B224" s="38"/>
      <c r="C224" s="36">
        <v>128</v>
      </c>
      <c r="D224" s="36">
        <v>44844</v>
      </c>
      <c r="E224" s="36">
        <v>44927</v>
      </c>
      <c r="F224" s="36" t="str">
        <v>Yarn</v>
      </c>
      <c r="G224" s="36">
        <v>89</v>
      </c>
      <c r="H224" s="36" t="str">
        <v>Kg</v>
      </c>
      <c r="I224" s="36">
        <v>67</v>
      </c>
      <c r="J224" s="36">
        <v>5963</v>
      </c>
      <c r="K224" s="36">
        <v>89</v>
      </c>
      <c r="L224" s="36" t="str">
        <v>Kg</v>
      </c>
      <c r="M224" s="36">
        <v>78</v>
      </c>
      <c r="N224" s="36">
        <v>6942</v>
      </c>
      <c r="O224" s="36">
        <v>979</v>
      </c>
      <c r="P224" s="36">
        <v>10</v>
      </c>
      <c r="Q224" s="36">
        <v>83</v>
      </c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28" s="36" customFormat="1" x14ac:dyDescent="0.2">
      <c r="A225" s="38"/>
      <c r="B225" s="38"/>
      <c r="C225" s="36">
        <v>129</v>
      </c>
      <c r="D225" s="36">
        <v>44877</v>
      </c>
      <c r="E225" s="36">
        <v>44917</v>
      </c>
      <c r="F225" s="36" t="str">
        <v>Yarn</v>
      </c>
      <c r="G225" s="36">
        <v>55</v>
      </c>
      <c r="H225" s="36" t="str">
        <v>Kg</v>
      </c>
      <c r="I225" s="36">
        <v>57</v>
      </c>
      <c r="J225" s="36">
        <v>3135</v>
      </c>
      <c r="K225" s="36">
        <v>55</v>
      </c>
      <c r="L225" s="36" t="str">
        <v>Kg</v>
      </c>
      <c r="M225" s="36">
        <v>66</v>
      </c>
      <c r="N225" s="36">
        <v>3630</v>
      </c>
      <c r="O225" s="36">
        <v>495</v>
      </c>
      <c r="P225" s="36">
        <v>11</v>
      </c>
      <c r="Q225" s="36">
        <v>40</v>
      </c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1:28" s="36" customFormat="1" x14ac:dyDescent="0.2">
      <c r="A226" s="38"/>
      <c r="B226" s="38"/>
      <c r="C226" s="36">
        <v>133</v>
      </c>
      <c r="D226" s="36">
        <v>44844</v>
      </c>
      <c r="E226" s="36">
        <v>44919</v>
      </c>
      <c r="F226" s="36" t="str">
        <v>Yarn</v>
      </c>
      <c r="G226" s="36">
        <v>36</v>
      </c>
      <c r="H226" s="36" t="str">
        <v>Kg</v>
      </c>
      <c r="I226" s="36">
        <v>32</v>
      </c>
      <c r="J226" s="36">
        <v>1152</v>
      </c>
      <c r="K226" s="36">
        <v>36</v>
      </c>
      <c r="L226" s="36" t="str">
        <v>Kg</v>
      </c>
      <c r="M226" s="36">
        <v>39</v>
      </c>
      <c r="N226" s="36">
        <v>1404</v>
      </c>
      <c r="O226" s="36">
        <v>252</v>
      </c>
      <c r="P226" s="36">
        <v>10</v>
      </c>
      <c r="Q226" s="36">
        <v>75</v>
      </c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 spans="1:28" s="36" customFormat="1" x14ac:dyDescent="0.2">
      <c r="A227" s="38"/>
      <c r="B227" s="38"/>
      <c r="C227" s="36">
        <v>134</v>
      </c>
      <c r="D227" s="36">
        <v>44880</v>
      </c>
      <c r="E227" s="36">
        <v>44940</v>
      </c>
      <c r="F227" s="36" t="str">
        <v>Yarn</v>
      </c>
      <c r="G227" s="36">
        <v>43</v>
      </c>
      <c r="H227" s="36" t="str">
        <v>Kg</v>
      </c>
      <c r="I227" s="36">
        <v>46</v>
      </c>
      <c r="J227" s="36">
        <v>1978</v>
      </c>
      <c r="K227" s="36">
        <v>43</v>
      </c>
      <c r="L227" s="36" t="str">
        <v>Kg</v>
      </c>
      <c r="M227" s="36">
        <v>57</v>
      </c>
      <c r="N227" s="36">
        <v>2451</v>
      </c>
      <c r="O227" s="36">
        <v>473</v>
      </c>
      <c r="P227" s="36">
        <v>11</v>
      </c>
      <c r="Q227" s="36">
        <v>60</v>
      </c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 spans="1:28" s="36" customFormat="1" x14ac:dyDescent="0.2">
      <c r="A228" s="38"/>
      <c r="B228" s="38"/>
      <c r="C228" s="36">
        <v>135</v>
      </c>
      <c r="D228" s="36">
        <v>44895</v>
      </c>
      <c r="E228" s="36">
        <v>44936</v>
      </c>
      <c r="F228" s="36" t="str">
        <v>Yarn</v>
      </c>
      <c r="G228" s="36">
        <v>36</v>
      </c>
      <c r="H228" s="36" t="str">
        <v>Kg</v>
      </c>
      <c r="I228" s="36">
        <v>51</v>
      </c>
      <c r="J228" s="36">
        <v>1836</v>
      </c>
      <c r="K228" s="36">
        <v>36</v>
      </c>
      <c r="L228" s="36" t="str">
        <v>Kg</v>
      </c>
      <c r="M228" s="36">
        <v>56</v>
      </c>
      <c r="N228" s="36">
        <v>2016</v>
      </c>
      <c r="O228" s="36">
        <v>180</v>
      </c>
      <c r="P228" s="36">
        <v>11</v>
      </c>
      <c r="Q228" s="36">
        <v>41</v>
      </c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 spans="1:28" s="36" customFormat="1" x14ac:dyDescent="0.2">
      <c r="A229" s="38"/>
      <c r="B229" s="38"/>
      <c r="C229" s="36">
        <v>136</v>
      </c>
      <c r="D229" s="36">
        <v>44885</v>
      </c>
      <c r="E229" s="36">
        <v>44936</v>
      </c>
      <c r="F229" s="36" t="str">
        <v>Fabric</v>
      </c>
      <c r="G229" s="36">
        <v>543</v>
      </c>
      <c r="H229" s="36" t="str">
        <v>Mtr</v>
      </c>
      <c r="I229" s="36">
        <v>97</v>
      </c>
      <c r="J229" s="36">
        <v>52671</v>
      </c>
      <c r="K229" s="36">
        <v>543</v>
      </c>
      <c r="L229" s="36" t="str">
        <v>Mtr</v>
      </c>
      <c r="M229" s="36">
        <v>116</v>
      </c>
      <c r="N229" s="36">
        <v>62988</v>
      </c>
      <c r="O229" s="36">
        <v>10317</v>
      </c>
      <c r="P229" s="36">
        <v>11</v>
      </c>
      <c r="Q229" s="36">
        <v>51</v>
      </c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 spans="1:28" s="36" customFormat="1" x14ac:dyDescent="0.2">
      <c r="A230" s="38"/>
      <c r="B230" s="38"/>
      <c r="C230" s="36">
        <v>137</v>
      </c>
      <c r="D230" s="36">
        <v>44827</v>
      </c>
      <c r="E230" s="36">
        <v>44911</v>
      </c>
      <c r="F230" s="36" t="str">
        <v>Fabric</v>
      </c>
      <c r="G230" s="36">
        <v>322</v>
      </c>
      <c r="H230" s="36" t="str">
        <v>Mtr</v>
      </c>
      <c r="I230" s="36">
        <v>90</v>
      </c>
      <c r="J230" s="36">
        <v>28980</v>
      </c>
      <c r="K230" s="36">
        <v>322</v>
      </c>
      <c r="L230" s="36" t="str">
        <v>Mtr</v>
      </c>
      <c r="M230" s="36">
        <v>102</v>
      </c>
      <c r="N230" s="36">
        <v>32844</v>
      </c>
      <c r="O230" s="36">
        <v>3864</v>
      </c>
      <c r="P230" s="36">
        <v>9</v>
      </c>
      <c r="Q230" s="36">
        <v>84</v>
      </c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1:28" s="36" customFormat="1" x14ac:dyDescent="0.2">
      <c r="A231" s="38"/>
      <c r="B231" s="38"/>
      <c r="C231" s="36">
        <v>138</v>
      </c>
      <c r="D231" s="36">
        <v>44819</v>
      </c>
      <c r="E231" s="36">
        <v>44901</v>
      </c>
      <c r="F231" s="36" t="str">
        <v>Fabric</v>
      </c>
      <c r="G231" s="36">
        <v>376</v>
      </c>
      <c r="H231" s="36" t="str">
        <v>Mtr</v>
      </c>
      <c r="I231" s="36">
        <v>88</v>
      </c>
      <c r="J231" s="36">
        <v>33088</v>
      </c>
      <c r="K231" s="36">
        <v>376</v>
      </c>
      <c r="L231" s="36" t="str">
        <v>Mtr</v>
      </c>
      <c r="M231" s="36">
        <v>98</v>
      </c>
      <c r="N231" s="36">
        <v>36848</v>
      </c>
      <c r="O231" s="36">
        <v>3760</v>
      </c>
      <c r="P231" s="36">
        <v>9</v>
      </c>
      <c r="Q231" s="36">
        <v>82</v>
      </c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1:28" s="36" customFormat="1" x14ac:dyDescent="0.2">
      <c r="A232" s="38"/>
      <c r="B232" s="38"/>
      <c r="C232" s="36">
        <v>140</v>
      </c>
      <c r="D232" s="36">
        <v>44846</v>
      </c>
      <c r="E232" s="36">
        <v>44914</v>
      </c>
      <c r="F232" s="36" t="str">
        <v>Yarn</v>
      </c>
      <c r="G232" s="36">
        <v>38</v>
      </c>
      <c r="H232" s="36" t="str">
        <v>Kg</v>
      </c>
      <c r="I232" s="36">
        <v>66</v>
      </c>
      <c r="J232" s="36">
        <v>2508</v>
      </c>
      <c r="K232" s="36">
        <v>38</v>
      </c>
      <c r="L232" s="36" t="str">
        <v>Kg</v>
      </c>
      <c r="M232" s="36">
        <v>81</v>
      </c>
      <c r="N232" s="36">
        <v>3078</v>
      </c>
      <c r="O232" s="36">
        <v>570</v>
      </c>
      <c r="P232" s="36">
        <v>10</v>
      </c>
      <c r="Q232" s="36">
        <v>68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1:28" s="36" customFormat="1" x14ac:dyDescent="0.2">
      <c r="A233" s="38"/>
      <c r="B233" s="38"/>
      <c r="C233" s="36">
        <v>141</v>
      </c>
      <c r="D233" s="36">
        <v>44843</v>
      </c>
      <c r="E233" s="36">
        <v>44864</v>
      </c>
      <c r="F233" s="36" t="str">
        <v>Yarn</v>
      </c>
      <c r="G233" s="36">
        <v>46</v>
      </c>
      <c r="H233" s="36" t="str">
        <v>Kg</v>
      </c>
      <c r="I233" s="36">
        <v>74</v>
      </c>
      <c r="J233" s="36">
        <v>3404</v>
      </c>
      <c r="K233" s="36">
        <v>46</v>
      </c>
      <c r="L233" s="36" t="str">
        <v>Kg</v>
      </c>
      <c r="M233" s="36">
        <v>84</v>
      </c>
      <c r="N233" s="36">
        <v>3864</v>
      </c>
      <c r="O233" s="36">
        <v>460</v>
      </c>
      <c r="P233" s="36">
        <v>10</v>
      </c>
      <c r="Q233" s="36">
        <v>21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1:28" s="36" customFormat="1" x14ac:dyDescent="0.2">
      <c r="A234" s="38"/>
      <c r="B234" s="38"/>
      <c r="C234" s="36">
        <v>142</v>
      </c>
      <c r="D234" s="36">
        <v>44815</v>
      </c>
      <c r="E234" s="36">
        <v>44854</v>
      </c>
      <c r="F234" s="36" t="str">
        <v>Yarn</v>
      </c>
      <c r="G234" s="36">
        <v>68</v>
      </c>
      <c r="H234" s="36" t="str">
        <v>Kg</v>
      </c>
      <c r="I234" s="36">
        <v>51</v>
      </c>
      <c r="J234" s="36">
        <v>3468</v>
      </c>
      <c r="K234" s="36">
        <v>68</v>
      </c>
      <c r="L234" s="36" t="str">
        <v>Kg</v>
      </c>
      <c r="M234" s="36">
        <v>66</v>
      </c>
      <c r="N234" s="36">
        <v>4488</v>
      </c>
      <c r="O234" s="36">
        <v>1020</v>
      </c>
      <c r="P234" s="36">
        <v>9</v>
      </c>
      <c r="Q234" s="36">
        <v>39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 spans="1:28" s="36" customFormat="1" x14ac:dyDescent="0.2">
      <c r="A235" s="38"/>
      <c r="B235" s="38"/>
      <c r="C235" s="36">
        <v>143</v>
      </c>
      <c r="D235" s="36">
        <v>44814</v>
      </c>
      <c r="E235" s="36">
        <v>44869</v>
      </c>
      <c r="F235" s="36" t="str">
        <v>Yarn</v>
      </c>
      <c r="G235" s="36">
        <v>44</v>
      </c>
      <c r="H235" s="36" t="str">
        <v>Kg</v>
      </c>
      <c r="I235" s="36">
        <v>47</v>
      </c>
      <c r="J235" s="36">
        <v>2068</v>
      </c>
      <c r="K235" s="36">
        <v>44</v>
      </c>
      <c r="L235" s="36" t="str">
        <v>Kg</v>
      </c>
      <c r="M235" s="36">
        <v>60</v>
      </c>
      <c r="N235" s="36">
        <v>2640</v>
      </c>
      <c r="O235" s="36">
        <v>572</v>
      </c>
      <c r="P235" s="36">
        <v>9</v>
      </c>
      <c r="Q235" s="36">
        <v>55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 spans="1:28" s="36" customFormat="1" x14ac:dyDescent="0.2">
      <c r="A236" s="38"/>
      <c r="B236" s="38"/>
      <c r="C236" s="36">
        <v>144</v>
      </c>
      <c r="D236" s="36">
        <v>44866</v>
      </c>
      <c r="E236" s="36">
        <v>44931</v>
      </c>
      <c r="F236" s="36" t="str">
        <v>Yarn</v>
      </c>
      <c r="G236" s="36">
        <v>99</v>
      </c>
      <c r="H236" s="36" t="str">
        <v>Kg</v>
      </c>
      <c r="I236" s="36">
        <v>80</v>
      </c>
      <c r="J236" s="36">
        <v>7920</v>
      </c>
      <c r="K236" s="36">
        <v>99</v>
      </c>
      <c r="L236" s="36" t="str">
        <v>Kg</v>
      </c>
      <c r="M236" s="36">
        <v>84</v>
      </c>
      <c r="N236" s="36">
        <v>8316</v>
      </c>
      <c r="O236" s="36">
        <v>396</v>
      </c>
      <c r="P236" s="36">
        <v>11</v>
      </c>
      <c r="Q236" s="36">
        <v>65</v>
      </c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 spans="1:28" s="36" customFormat="1" x14ac:dyDescent="0.2">
      <c r="A237" s="38"/>
      <c r="B237" s="38"/>
      <c r="C237" s="36">
        <v>145</v>
      </c>
      <c r="D237" s="36">
        <v>44894</v>
      </c>
      <c r="E237" s="36">
        <v>44943</v>
      </c>
      <c r="F237" s="36" t="str">
        <v>Yarn</v>
      </c>
      <c r="G237" s="36">
        <v>28</v>
      </c>
      <c r="H237" s="36" t="str">
        <v>Kg</v>
      </c>
      <c r="I237" s="36">
        <v>39</v>
      </c>
      <c r="J237" s="36">
        <v>1092</v>
      </c>
      <c r="K237" s="36">
        <v>28</v>
      </c>
      <c r="L237" s="36" t="str">
        <v>Kg</v>
      </c>
      <c r="M237" s="36">
        <v>44</v>
      </c>
      <c r="N237" s="36">
        <v>1232</v>
      </c>
      <c r="O237" s="36">
        <v>140</v>
      </c>
      <c r="P237" s="36">
        <v>11</v>
      </c>
      <c r="Q237" s="36">
        <v>49</v>
      </c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 spans="1:28" s="36" customFormat="1" x14ac:dyDescent="0.2">
      <c r="A238" s="38"/>
      <c r="B238" s="38"/>
      <c r="C238" s="36">
        <v>149</v>
      </c>
      <c r="D238" s="36">
        <v>44869</v>
      </c>
      <c r="E238" s="36">
        <v>44916</v>
      </c>
      <c r="F238" s="36" t="str">
        <v>Yarn</v>
      </c>
      <c r="G238" s="36">
        <v>71</v>
      </c>
      <c r="H238" s="36" t="str">
        <v>Kg</v>
      </c>
      <c r="I238" s="36">
        <v>41</v>
      </c>
      <c r="J238" s="36">
        <v>2911</v>
      </c>
      <c r="K238" s="36">
        <v>71</v>
      </c>
      <c r="L238" s="36" t="str">
        <v>Kg</v>
      </c>
      <c r="M238" s="36">
        <v>50</v>
      </c>
      <c r="N238" s="36">
        <v>3550</v>
      </c>
      <c r="O238" s="36">
        <v>639</v>
      </c>
      <c r="P238" s="36">
        <v>11</v>
      </c>
      <c r="Q238" s="36">
        <v>47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 spans="1:28" s="36" customFormat="1" x14ac:dyDescent="0.2">
      <c r="A239" s="38"/>
      <c r="B239" s="38"/>
      <c r="C239" s="36">
        <v>150</v>
      </c>
      <c r="D239" s="36">
        <v>44865</v>
      </c>
      <c r="E239" s="36">
        <v>44954</v>
      </c>
      <c r="F239" s="36" t="str">
        <v>Fabric</v>
      </c>
      <c r="G239" s="36">
        <v>327</v>
      </c>
      <c r="H239" s="36" t="str">
        <v>Mtr</v>
      </c>
      <c r="I239" s="36">
        <v>116</v>
      </c>
      <c r="J239" s="36">
        <v>37932</v>
      </c>
      <c r="K239" s="36">
        <v>327</v>
      </c>
      <c r="L239" s="36" t="str">
        <v>Mtr</v>
      </c>
      <c r="M239" s="36">
        <v>138</v>
      </c>
      <c r="N239" s="36">
        <v>45126</v>
      </c>
      <c r="O239" s="36">
        <v>7194</v>
      </c>
      <c r="P239" s="36">
        <v>10</v>
      </c>
      <c r="Q239" s="36">
        <v>89</v>
      </c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 spans="1:28" s="36" customFormat="1" x14ac:dyDescent="0.2">
      <c r="A240" s="38"/>
      <c r="B240" s="38"/>
      <c r="C240" s="38"/>
      <c r="D240" s="38"/>
      <c r="E240" s="38"/>
      <c r="F240" s="38"/>
      <c r="G240" s="42">
        <f>SUM(G137:G239)</f>
        <v>25774</v>
      </c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 spans="1:28" s="36" customFormat="1" x14ac:dyDescent="0.2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 spans="1:28" s="36" customFormat="1" x14ac:dyDescent="0.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 spans="1:28" s="36" customFormat="1" x14ac:dyDescent="0.2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 spans="1:28" s="36" customFormat="1" x14ac:dyDescent="0.2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 spans="1:28" s="29" customFormat="1" ht="14.25" x14ac:dyDescent="0.2">
      <c r="A245" s="38"/>
      <c r="B245" s="38"/>
      <c r="C245" s="38"/>
      <c r="D245" s="38"/>
      <c r="E245" s="38"/>
      <c r="F245" s="38"/>
      <c r="G245" s="4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 spans="1:28" x14ac:dyDescent="0.2">
      <c r="A246" s="25"/>
      <c r="B246" s="25"/>
    </row>
    <row r="247" spans="1:28" x14ac:dyDescent="0.2">
      <c r="A247" s="25"/>
      <c r="B247" s="2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67D-9393-4CDC-8097-FD632273AD7B}">
  <dimension ref="B2:I54"/>
  <sheetViews>
    <sheetView showGridLines="0" tabSelected="1" workbookViewId="0">
      <selection activeCell="F18" sqref="F18"/>
    </sheetView>
  </sheetViews>
  <sheetFormatPr defaultColWidth="8.7109375" defaultRowHeight="12.75" x14ac:dyDescent="0.2"/>
  <cols>
    <col min="1" max="1" width="3.85546875" style="1" customWidth="1"/>
    <col min="2" max="2" width="8.7109375" style="1"/>
    <col min="3" max="3" width="19.140625" style="1" bestFit="1" customWidth="1"/>
    <col min="4" max="4" width="19.42578125" style="1" bestFit="1" customWidth="1"/>
    <col min="5" max="5" width="23.5703125" style="1" bestFit="1" customWidth="1"/>
    <col min="6" max="6" width="18.85546875" style="1" customWidth="1"/>
    <col min="7" max="7" width="22.28515625" style="1" bestFit="1" customWidth="1"/>
    <col min="8" max="8" width="17.85546875" style="1" bestFit="1" customWidth="1"/>
    <col min="9" max="9" width="11.85546875" style="1" bestFit="1" customWidth="1"/>
    <col min="10" max="16384" width="8.7109375" style="1"/>
  </cols>
  <sheetData>
    <row r="2" spans="2:6" x14ac:dyDescent="0.2">
      <c r="B2" s="46" t="s">
        <v>34</v>
      </c>
      <c r="C2" s="46"/>
      <c r="D2" s="46"/>
      <c r="E2" s="46"/>
      <c r="F2" s="46"/>
    </row>
    <row r="3" spans="2:6" x14ac:dyDescent="0.2">
      <c r="B3" s="9"/>
      <c r="C3" s="9"/>
      <c r="D3" s="9"/>
      <c r="E3" s="9"/>
      <c r="F3" s="9"/>
    </row>
    <row r="4" spans="2:6" x14ac:dyDescent="0.2">
      <c r="B4" s="10" t="s">
        <v>19</v>
      </c>
      <c r="C4" s="10" t="s">
        <v>20</v>
      </c>
      <c r="D4" s="9"/>
      <c r="E4" s="9"/>
      <c r="F4" s="9"/>
    </row>
    <row r="5" spans="2:6" x14ac:dyDescent="0.2">
      <c r="B5" s="3">
        <v>1</v>
      </c>
      <c r="C5" s="2" t="s">
        <v>39</v>
      </c>
    </row>
    <row r="6" spans="2:6" x14ac:dyDescent="0.2">
      <c r="B6" s="3">
        <f>B5+1</f>
        <v>2</v>
      </c>
      <c r="C6" s="2" t="s">
        <v>41</v>
      </c>
    </row>
    <row r="7" spans="2:6" x14ac:dyDescent="0.2">
      <c r="B7" s="3">
        <v>3</v>
      </c>
      <c r="C7" s="2" t="s">
        <v>40</v>
      </c>
    </row>
    <row r="9" spans="2:6" x14ac:dyDescent="0.2">
      <c r="B9" s="46" t="s">
        <v>38</v>
      </c>
      <c r="C9" s="46"/>
      <c r="D9" s="46"/>
      <c r="E9" s="46"/>
      <c r="F9" s="46"/>
    </row>
    <row r="11" spans="2:6" x14ac:dyDescent="0.2">
      <c r="B11" s="10" t="s">
        <v>19</v>
      </c>
      <c r="C11" s="10" t="s">
        <v>20</v>
      </c>
    </row>
    <row r="12" spans="2:6" x14ac:dyDescent="0.2">
      <c r="B12" s="3">
        <v>1</v>
      </c>
      <c r="C12" s="2" t="s">
        <v>35</v>
      </c>
      <c r="F12" s="33" t="s">
        <v>59</v>
      </c>
    </row>
    <row r="13" spans="2:6" x14ac:dyDescent="0.2">
      <c r="B13" s="3">
        <f>B12+1</f>
        <v>2</v>
      </c>
      <c r="C13" s="2" t="s">
        <v>36</v>
      </c>
      <c r="F13" s="34">
        <v>28</v>
      </c>
    </row>
    <row r="14" spans="2:6" x14ac:dyDescent="0.2">
      <c r="B14" s="3">
        <v>3</v>
      </c>
      <c r="C14" s="2" t="s">
        <v>37</v>
      </c>
      <c r="F14" s="34">
        <v>472</v>
      </c>
    </row>
    <row r="15" spans="2:6" x14ac:dyDescent="0.2">
      <c r="B15" s="24"/>
      <c r="C15" s="25"/>
    </row>
    <row r="16" spans="2:6" x14ac:dyDescent="0.2">
      <c r="B16" s="24"/>
      <c r="C16" s="25"/>
    </row>
    <row r="17" spans="2:9" x14ac:dyDescent="0.2">
      <c r="B17" s="24"/>
      <c r="C17" s="25"/>
    </row>
    <row r="18" spans="2:9" ht="15" x14ac:dyDescent="0.25">
      <c r="B18" s="26" t="s">
        <v>53</v>
      </c>
      <c r="C18"/>
      <c r="D18"/>
      <c r="E18"/>
      <c r="F18"/>
      <c r="G18"/>
      <c r="H18"/>
      <c r="I18"/>
    </row>
    <row r="19" spans="2:9" ht="15" x14ac:dyDescent="0.25">
      <c r="C19" s="23" t="s">
        <v>47</v>
      </c>
      <c r="D19" t="s">
        <v>52</v>
      </c>
      <c r="E19"/>
      <c r="F19"/>
      <c r="G19"/>
      <c r="H19"/>
      <c r="I19"/>
    </row>
    <row r="20" spans="2:9" ht="15" x14ac:dyDescent="0.25">
      <c r="C20" s="23" t="s">
        <v>2</v>
      </c>
      <c r="D20" t="s">
        <v>52</v>
      </c>
      <c r="E20"/>
      <c r="F20"/>
      <c r="G20"/>
      <c r="H20"/>
      <c r="I20"/>
    </row>
    <row r="21" spans="2:9" ht="15" x14ac:dyDescent="0.25">
      <c r="C21"/>
      <c r="D21"/>
      <c r="E21"/>
      <c r="F21"/>
      <c r="G21"/>
      <c r="H21"/>
      <c r="I21"/>
    </row>
    <row r="22" spans="2:9" ht="15" x14ac:dyDescent="0.25">
      <c r="C22" t="s">
        <v>49</v>
      </c>
      <c r="D22" t="s">
        <v>50</v>
      </c>
      <c r="E22" t="s">
        <v>51</v>
      </c>
      <c r="F22"/>
      <c r="G22"/>
      <c r="H22"/>
      <c r="I22"/>
    </row>
    <row r="23" spans="2:9" ht="15" x14ac:dyDescent="0.25">
      <c r="C23" s="22">
        <v>9539971</v>
      </c>
      <c r="D23" s="22">
        <v>2097682</v>
      </c>
      <c r="E23" s="22">
        <v>7442289</v>
      </c>
      <c r="F23"/>
      <c r="G23"/>
      <c r="H23"/>
      <c r="I23"/>
    </row>
    <row r="24" spans="2:9" ht="15" x14ac:dyDescent="0.25">
      <c r="C24"/>
      <c r="D24"/>
      <c r="E24"/>
      <c r="F24"/>
      <c r="G24"/>
      <c r="H24"/>
      <c r="I24"/>
    </row>
    <row r="25" spans="2:9" ht="15" x14ac:dyDescent="0.25">
      <c r="B25" s="26" t="s">
        <v>54</v>
      </c>
      <c r="C25"/>
      <c r="D25"/>
      <c r="E25"/>
      <c r="F25"/>
      <c r="G25"/>
      <c r="H25"/>
      <c r="I25"/>
    </row>
    <row r="26" spans="2:9" ht="15" x14ac:dyDescent="0.25">
      <c r="C26"/>
      <c r="D26"/>
      <c r="E26"/>
      <c r="F26"/>
      <c r="G26"/>
      <c r="H26"/>
      <c r="I26"/>
    </row>
    <row r="27" spans="2:9" ht="15" x14ac:dyDescent="0.25">
      <c r="C27" s="23" t="s">
        <v>47</v>
      </c>
      <c r="D27" s="27">
        <v>9</v>
      </c>
      <c r="E27"/>
      <c r="F27"/>
      <c r="G27"/>
      <c r="H27"/>
      <c r="I27"/>
    </row>
    <row r="28" spans="2:9" ht="15" x14ac:dyDescent="0.25">
      <c r="C28" s="23" t="s">
        <v>2</v>
      </c>
      <c r="D28" t="s">
        <v>11</v>
      </c>
      <c r="E28"/>
      <c r="F28"/>
      <c r="G28"/>
      <c r="H28"/>
      <c r="I28"/>
    </row>
    <row r="29" spans="2:9" ht="15" x14ac:dyDescent="0.25">
      <c r="C29"/>
      <c r="D29"/>
      <c r="E29"/>
      <c r="F29"/>
      <c r="G29"/>
      <c r="H29"/>
      <c r="I29"/>
    </row>
    <row r="30" spans="2:9" ht="15" x14ac:dyDescent="0.25">
      <c r="C30" t="s">
        <v>55</v>
      </c>
      <c r="D30"/>
      <c r="E30"/>
      <c r="F30"/>
      <c r="G30"/>
      <c r="H30"/>
      <c r="I30"/>
    </row>
    <row r="31" spans="2:9" ht="15" x14ac:dyDescent="0.25">
      <c r="C31" s="22">
        <v>69.214285714285708</v>
      </c>
      <c r="D31"/>
      <c r="E31"/>
      <c r="F31"/>
      <c r="G31"/>
      <c r="H31"/>
      <c r="I31"/>
    </row>
    <row r="32" spans="2:9" ht="15" x14ac:dyDescent="0.25">
      <c r="C32"/>
      <c r="D32"/>
      <c r="E32"/>
    </row>
    <row r="33" spans="2:5" ht="15" x14ac:dyDescent="0.25">
      <c r="B33" s="26" t="s">
        <v>56</v>
      </c>
      <c r="C33"/>
      <c r="D33"/>
      <c r="E33"/>
    </row>
    <row r="34" spans="2:5" ht="15" x14ac:dyDescent="0.25">
      <c r="C34" s="23" t="s">
        <v>47</v>
      </c>
      <c r="D34" s="27">
        <v>10</v>
      </c>
      <c r="E34"/>
    </row>
    <row r="35" spans="2:5" ht="15" x14ac:dyDescent="0.25">
      <c r="C35" s="23" t="s">
        <v>2</v>
      </c>
      <c r="D35" t="s">
        <v>15</v>
      </c>
      <c r="E35"/>
    </row>
    <row r="36" spans="2:5" ht="15" x14ac:dyDescent="0.25">
      <c r="C36"/>
      <c r="D36"/>
      <c r="E36"/>
    </row>
    <row r="37" spans="2:5" ht="15" x14ac:dyDescent="0.25">
      <c r="C37" t="s">
        <v>57</v>
      </c>
      <c r="D37" t="s">
        <v>58</v>
      </c>
      <c r="E37"/>
    </row>
    <row r="38" spans="2:5" ht="15" x14ac:dyDescent="0.25">
      <c r="C38" s="22">
        <v>100</v>
      </c>
      <c r="D38" s="22">
        <v>472</v>
      </c>
      <c r="E38"/>
    </row>
    <row r="39" spans="2:5" ht="15" x14ac:dyDescent="0.25">
      <c r="C39"/>
      <c r="D39"/>
      <c r="E39"/>
    </row>
    <row r="40" spans="2:5" ht="15" x14ac:dyDescent="0.25">
      <c r="C40"/>
      <c r="D40"/>
      <c r="E40"/>
    </row>
    <row r="41" spans="2:5" ht="15" x14ac:dyDescent="0.25">
      <c r="C41"/>
      <c r="D41"/>
      <c r="E41"/>
    </row>
    <row r="42" spans="2:5" ht="15" x14ac:dyDescent="0.25">
      <c r="C42"/>
      <c r="D42"/>
      <c r="E42"/>
    </row>
    <row r="43" spans="2:5" ht="15" x14ac:dyDescent="0.25">
      <c r="C43"/>
      <c r="D43"/>
      <c r="E43"/>
    </row>
    <row r="44" spans="2:5" ht="15" x14ac:dyDescent="0.25">
      <c r="C44"/>
      <c r="D44"/>
      <c r="E44"/>
    </row>
    <row r="45" spans="2:5" ht="15" x14ac:dyDescent="0.25">
      <c r="C45"/>
      <c r="D45"/>
      <c r="E45"/>
    </row>
    <row r="46" spans="2:5" ht="15" x14ac:dyDescent="0.25">
      <c r="C46"/>
      <c r="D46"/>
      <c r="E46"/>
    </row>
    <row r="47" spans="2:5" ht="15" x14ac:dyDescent="0.25">
      <c r="C47"/>
      <c r="D47"/>
      <c r="E47"/>
    </row>
    <row r="48" spans="2:5" ht="15" x14ac:dyDescent="0.25">
      <c r="C48"/>
      <c r="D48"/>
      <c r="E48"/>
    </row>
    <row r="49" spans="3:5" ht="15" x14ac:dyDescent="0.25">
      <c r="C49"/>
      <c r="D49"/>
      <c r="E49"/>
    </row>
    <row r="50" spans="3:5" ht="15" x14ac:dyDescent="0.25">
      <c r="C50"/>
      <c r="D50"/>
      <c r="E50"/>
    </row>
    <row r="51" spans="3:5" ht="15" x14ac:dyDescent="0.25">
      <c r="C51"/>
      <c r="D51"/>
      <c r="E51"/>
    </row>
    <row r="52" spans="3:5" ht="15" x14ac:dyDescent="0.25">
      <c r="C52"/>
      <c r="D52"/>
      <c r="E52"/>
    </row>
    <row r="53" spans="3:5" ht="15" x14ac:dyDescent="0.25">
      <c r="C53"/>
      <c r="D53"/>
      <c r="E53"/>
    </row>
    <row r="54" spans="3:5" ht="15" x14ac:dyDescent="0.25">
      <c r="C54"/>
      <c r="D54"/>
      <c r="E54"/>
    </row>
  </sheetData>
  <mergeCells count="2">
    <mergeCell ref="B2:F2"/>
    <mergeCell ref="B9:F9"/>
  </mergeCell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21E3-1523-4C89-9C70-1952BC0C70D7}">
  <dimension ref="B2:N308"/>
  <sheetViews>
    <sheetView showGridLines="0" workbookViewId="0">
      <selection activeCell="F9" sqref="F9"/>
    </sheetView>
  </sheetViews>
  <sheetFormatPr defaultColWidth="8.7109375" defaultRowHeight="12.75" x14ac:dyDescent="0.2"/>
  <cols>
    <col min="1" max="1" width="3.5703125" style="1" customWidth="1"/>
    <col min="2" max="2" width="8.7109375" style="1"/>
    <col min="3" max="3" width="8.7109375" style="1" customWidth="1"/>
    <col min="4" max="7" width="8.7109375" style="1"/>
    <col min="8" max="8" width="17.42578125" style="1" customWidth="1"/>
    <col min="9" max="9" width="8.7109375" style="1"/>
    <col min="10" max="10" width="14.42578125" style="1" bestFit="1" customWidth="1"/>
    <col min="11" max="13" width="8.7109375" style="1"/>
    <col min="14" max="14" width="19.5703125" style="1" customWidth="1"/>
    <col min="15" max="16384" width="8.7109375" style="1"/>
  </cols>
  <sheetData>
    <row r="2" spans="2:14" x14ac:dyDescent="0.2">
      <c r="B2" s="5" t="s">
        <v>42</v>
      </c>
    </row>
    <row r="4" spans="2:14" x14ac:dyDescent="0.2">
      <c r="B4" s="3">
        <v>1</v>
      </c>
      <c r="C4" s="47" t="s">
        <v>45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1" t="s">
        <v>81</v>
      </c>
    </row>
    <row r="5" spans="2:14" x14ac:dyDescent="0.2">
      <c r="B5" s="3">
        <v>2</v>
      </c>
      <c r="C5" s="47" t="s">
        <v>43</v>
      </c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4" x14ac:dyDescent="0.2">
      <c r="B6" s="3">
        <v>3</v>
      </c>
      <c r="C6" s="47" t="s">
        <v>44</v>
      </c>
      <c r="D6" s="47"/>
      <c r="E6" s="47"/>
      <c r="F6" s="47"/>
      <c r="G6" s="47"/>
      <c r="H6" s="47"/>
      <c r="I6" s="47"/>
      <c r="J6" s="47"/>
      <c r="K6" s="47"/>
      <c r="L6" s="47"/>
      <c r="M6" s="47"/>
    </row>
    <row r="8" spans="2:14" ht="13.5" thickBot="1" x14ac:dyDescent="0.25">
      <c r="D8" s="10" t="s">
        <v>28</v>
      </c>
      <c r="H8" s="11" t="s">
        <v>27</v>
      </c>
    </row>
    <row r="9" spans="2:14" ht="13.5" thickBot="1" x14ac:dyDescent="0.25">
      <c r="D9" s="2" cm="1">
        <f t="array" aca="1" ref="D9:D308" ca="1">_xlfn.RANDARRAY(300,1,1,50)</f>
        <v>15.878060024645151</v>
      </c>
      <c r="F9" s="6" t="s">
        <v>24</v>
      </c>
      <c r="H9" s="2" t="s">
        <v>21</v>
      </c>
    </row>
    <row r="10" spans="2:14" x14ac:dyDescent="0.2">
      <c r="D10" s="2">
        <f ca="1"/>
        <v>45.941958178937789</v>
      </c>
      <c r="H10" s="2" t="s">
        <v>22</v>
      </c>
    </row>
    <row r="11" spans="2:14" x14ac:dyDescent="0.2">
      <c r="D11" s="2">
        <f ca="1"/>
        <v>28.11702233718642</v>
      </c>
      <c r="H11" s="2" t="s">
        <v>23</v>
      </c>
    </row>
    <row r="12" spans="2:14" x14ac:dyDescent="0.2">
      <c r="D12" s="2">
        <f ca="1"/>
        <v>11.367265151012134</v>
      </c>
      <c r="H12" s="2" t="s">
        <v>24</v>
      </c>
    </row>
    <row r="13" spans="2:14" x14ac:dyDescent="0.2">
      <c r="D13" s="2">
        <f ca="1"/>
        <v>1.1695975352150398</v>
      </c>
      <c r="H13" s="2" t="s">
        <v>25</v>
      </c>
    </row>
    <row r="14" spans="2:14" x14ac:dyDescent="0.2">
      <c r="D14" s="2">
        <f ca="1"/>
        <v>32.647084315110604</v>
      </c>
      <c r="H14" s="2" t="s">
        <v>26</v>
      </c>
    </row>
    <row r="15" spans="2:14" x14ac:dyDescent="0.2">
      <c r="D15" s="2">
        <f ca="1"/>
        <v>40.155283710540751</v>
      </c>
    </row>
    <row r="16" spans="2:14" x14ac:dyDescent="0.2">
      <c r="D16" s="2">
        <f ca="1"/>
        <v>8.122812980649087</v>
      </c>
    </row>
    <row r="17" spans="4:4" x14ac:dyDescent="0.2">
      <c r="D17" s="2">
        <f ca="1"/>
        <v>38.114676197353347</v>
      </c>
    </row>
    <row r="18" spans="4:4" x14ac:dyDescent="0.2">
      <c r="D18" s="2">
        <f ca="1"/>
        <v>29.850235899862803</v>
      </c>
    </row>
    <row r="19" spans="4:4" x14ac:dyDescent="0.2">
      <c r="D19" s="2">
        <f ca="1"/>
        <v>38.734949382080814</v>
      </c>
    </row>
    <row r="20" spans="4:4" x14ac:dyDescent="0.2">
      <c r="D20" s="2">
        <f ca="1"/>
        <v>12.963322854538006</v>
      </c>
    </row>
    <row r="21" spans="4:4" x14ac:dyDescent="0.2">
      <c r="D21" s="2">
        <f ca="1"/>
        <v>27.582831105648047</v>
      </c>
    </row>
    <row r="22" spans="4:4" x14ac:dyDescent="0.2">
      <c r="D22" s="2">
        <f ca="1"/>
        <v>2.4816365930702631</v>
      </c>
    </row>
    <row r="23" spans="4:4" x14ac:dyDescent="0.2">
      <c r="D23" s="2">
        <f ca="1"/>
        <v>40.574807079922294</v>
      </c>
    </row>
    <row r="24" spans="4:4" x14ac:dyDescent="0.2">
      <c r="D24" s="2">
        <f ca="1"/>
        <v>21.328102898721859</v>
      </c>
    </row>
    <row r="25" spans="4:4" x14ac:dyDescent="0.2">
      <c r="D25" s="2">
        <f ca="1"/>
        <v>34.081111929285107</v>
      </c>
    </row>
    <row r="26" spans="4:4" x14ac:dyDescent="0.2">
      <c r="D26" s="2">
        <f ca="1"/>
        <v>20.239233785284561</v>
      </c>
    </row>
    <row r="27" spans="4:4" x14ac:dyDescent="0.2">
      <c r="D27" s="2">
        <f ca="1"/>
        <v>45.721593594227215</v>
      </c>
    </row>
    <row r="28" spans="4:4" x14ac:dyDescent="0.2">
      <c r="D28" s="2">
        <f ca="1"/>
        <v>18.638052264699674</v>
      </c>
    </row>
    <row r="29" spans="4:4" x14ac:dyDescent="0.2">
      <c r="D29" s="2">
        <f ca="1"/>
        <v>23.915741035127475</v>
      </c>
    </row>
    <row r="30" spans="4:4" x14ac:dyDescent="0.2">
      <c r="D30" s="2">
        <f ca="1"/>
        <v>24.781892829455039</v>
      </c>
    </row>
    <row r="31" spans="4:4" x14ac:dyDescent="0.2">
      <c r="D31" s="2">
        <f ca="1"/>
        <v>28.07089226362362</v>
      </c>
    </row>
    <row r="32" spans="4:4" x14ac:dyDescent="0.2">
      <c r="D32" s="2">
        <f ca="1"/>
        <v>23.451057611226823</v>
      </c>
    </row>
    <row r="33" spans="4:4" x14ac:dyDescent="0.2">
      <c r="D33" s="2">
        <f ca="1"/>
        <v>30.388034152092132</v>
      </c>
    </row>
    <row r="34" spans="4:4" x14ac:dyDescent="0.2">
      <c r="D34" s="2">
        <f ca="1"/>
        <v>24.775276206131984</v>
      </c>
    </row>
    <row r="35" spans="4:4" x14ac:dyDescent="0.2">
      <c r="D35" s="2">
        <f ca="1"/>
        <v>26.103359389659516</v>
      </c>
    </row>
    <row r="36" spans="4:4" x14ac:dyDescent="0.2">
      <c r="D36" s="2">
        <f ca="1"/>
        <v>11.426106607097097</v>
      </c>
    </row>
    <row r="37" spans="4:4" x14ac:dyDescent="0.2">
      <c r="D37" s="2">
        <f ca="1"/>
        <v>6.950109300526222</v>
      </c>
    </row>
    <row r="38" spans="4:4" x14ac:dyDescent="0.2">
      <c r="D38" s="2">
        <f ca="1"/>
        <v>34.093941029366206</v>
      </c>
    </row>
    <row r="39" spans="4:4" x14ac:dyDescent="0.2">
      <c r="D39" s="2">
        <f ca="1"/>
        <v>29.839107007480699</v>
      </c>
    </row>
    <row r="40" spans="4:4" x14ac:dyDescent="0.2">
      <c r="D40" s="2">
        <f ca="1"/>
        <v>18.427813122505682</v>
      </c>
    </row>
    <row r="41" spans="4:4" x14ac:dyDescent="0.2">
      <c r="D41" s="2">
        <f ca="1"/>
        <v>19.576761756407848</v>
      </c>
    </row>
    <row r="42" spans="4:4" x14ac:dyDescent="0.2">
      <c r="D42" s="2">
        <f ca="1"/>
        <v>29.351799950385612</v>
      </c>
    </row>
    <row r="43" spans="4:4" x14ac:dyDescent="0.2">
      <c r="D43" s="2">
        <f ca="1"/>
        <v>46.577460264277555</v>
      </c>
    </row>
    <row r="44" spans="4:4" x14ac:dyDescent="0.2">
      <c r="D44" s="2">
        <f ca="1"/>
        <v>19.39291087794092</v>
      </c>
    </row>
    <row r="45" spans="4:4" x14ac:dyDescent="0.2">
      <c r="D45" s="2">
        <f ca="1"/>
        <v>19.755129016602645</v>
      </c>
    </row>
    <row r="46" spans="4:4" x14ac:dyDescent="0.2">
      <c r="D46" s="2">
        <f ca="1"/>
        <v>2.944096775965356</v>
      </c>
    </row>
    <row r="47" spans="4:4" x14ac:dyDescent="0.2">
      <c r="D47" s="2">
        <f ca="1"/>
        <v>12.660135161986979</v>
      </c>
    </row>
    <row r="48" spans="4:4" x14ac:dyDescent="0.2">
      <c r="D48" s="2">
        <f ca="1"/>
        <v>20.729615707466643</v>
      </c>
    </row>
    <row r="49" spans="4:4" x14ac:dyDescent="0.2">
      <c r="D49" s="2">
        <f ca="1"/>
        <v>1.2495174054663636</v>
      </c>
    </row>
    <row r="50" spans="4:4" x14ac:dyDescent="0.2">
      <c r="D50" s="2">
        <f ca="1"/>
        <v>34.32539966335213</v>
      </c>
    </row>
    <row r="51" spans="4:4" x14ac:dyDescent="0.2">
      <c r="D51" s="2">
        <f ca="1"/>
        <v>3.5067990366446935</v>
      </c>
    </row>
    <row r="52" spans="4:4" x14ac:dyDescent="0.2">
      <c r="D52" s="2">
        <f ca="1"/>
        <v>3.7789891467019601</v>
      </c>
    </row>
    <row r="53" spans="4:4" x14ac:dyDescent="0.2">
      <c r="D53" s="2">
        <f ca="1"/>
        <v>8.2888836165942692</v>
      </c>
    </row>
    <row r="54" spans="4:4" x14ac:dyDescent="0.2">
      <c r="D54" s="2">
        <f ca="1"/>
        <v>3.541892063159807</v>
      </c>
    </row>
    <row r="55" spans="4:4" x14ac:dyDescent="0.2">
      <c r="D55" s="2">
        <f ca="1"/>
        <v>17.456049156404731</v>
      </c>
    </row>
    <row r="56" spans="4:4" x14ac:dyDescent="0.2">
      <c r="D56" s="2">
        <f ca="1"/>
        <v>32.665459725324048</v>
      </c>
    </row>
    <row r="57" spans="4:4" x14ac:dyDescent="0.2">
      <c r="D57" s="2">
        <f ca="1"/>
        <v>49.082582865770668</v>
      </c>
    </row>
    <row r="58" spans="4:4" x14ac:dyDescent="0.2">
      <c r="D58" s="2">
        <f ca="1"/>
        <v>40.813428364523617</v>
      </c>
    </row>
    <row r="59" spans="4:4" x14ac:dyDescent="0.2">
      <c r="D59" s="2">
        <f ca="1"/>
        <v>30.683939346868073</v>
      </c>
    </row>
    <row r="60" spans="4:4" x14ac:dyDescent="0.2">
      <c r="D60" s="2">
        <f ca="1"/>
        <v>34.758266081560294</v>
      </c>
    </row>
    <row r="61" spans="4:4" x14ac:dyDescent="0.2">
      <c r="D61" s="2">
        <f ca="1"/>
        <v>40.795396841708033</v>
      </c>
    </row>
    <row r="62" spans="4:4" x14ac:dyDescent="0.2">
      <c r="D62" s="2">
        <f ca="1"/>
        <v>5.663124178871513</v>
      </c>
    </row>
    <row r="63" spans="4:4" x14ac:dyDescent="0.2">
      <c r="D63" s="2">
        <f ca="1"/>
        <v>13.179816528584077</v>
      </c>
    </row>
    <row r="64" spans="4:4" x14ac:dyDescent="0.2">
      <c r="D64" s="2">
        <f ca="1"/>
        <v>49.486047723667888</v>
      </c>
    </row>
    <row r="65" spans="4:4" x14ac:dyDescent="0.2">
      <c r="D65" s="2">
        <f ca="1"/>
        <v>44.833725555456546</v>
      </c>
    </row>
    <row r="66" spans="4:4" x14ac:dyDescent="0.2">
      <c r="D66" s="2">
        <f ca="1"/>
        <v>2.7491373776431374</v>
      </c>
    </row>
    <row r="67" spans="4:4" x14ac:dyDescent="0.2">
      <c r="D67" s="2">
        <f ca="1"/>
        <v>19.764026381690677</v>
      </c>
    </row>
    <row r="68" spans="4:4" x14ac:dyDescent="0.2">
      <c r="D68" s="2">
        <f ca="1"/>
        <v>49.704831659233797</v>
      </c>
    </row>
    <row r="69" spans="4:4" x14ac:dyDescent="0.2">
      <c r="D69" s="2">
        <f ca="1"/>
        <v>16.852672363110528</v>
      </c>
    </row>
    <row r="70" spans="4:4" x14ac:dyDescent="0.2">
      <c r="D70" s="2">
        <f ca="1"/>
        <v>11.796943103227385</v>
      </c>
    </row>
    <row r="71" spans="4:4" x14ac:dyDescent="0.2">
      <c r="D71" s="2">
        <f ca="1"/>
        <v>20.528119178503125</v>
      </c>
    </row>
    <row r="72" spans="4:4" x14ac:dyDescent="0.2">
      <c r="D72" s="2">
        <f ca="1"/>
        <v>25.485581935566621</v>
      </c>
    </row>
    <row r="73" spans="4:4" x14ac:dyDescent="0.2">
      <c r="D73" s="2">
        <f ca="1"/>
        <v>29.490282027130498</v>
      </c>
    </row>
    <row r="74" spans="4:4" x14ac:dyDescent="0.2">
      <c r="D74" s="2">
        <f ca="1"/>
        <v>6.7893489650070293</v>
      </c>
    </row>
    <row r="75" spans="4:4" x14ac:dyDescent="0.2">
      <c r="D75" s="2">
        <f ca="1"/>
        <v>8.5052881724859759</v>
      </c>
    </row>
    <row r="76" spans="4:4" x14ac:dyDescent="0.2">
      <c r="D76" s="2">
        <f ca="1"/>
        <v>13.805369501270064</v>
      </c>
    </row>
    <row r="77" spans="4:4" x14ac:dyDescent="0.2">
      <c r="D77" s="2">
        <f ca="1"/>
        <v>34.046204779605652</v>
      </c>
    </row>
    <row r="78" spans="4:4" x14ac:dyDescent="0.2">
      <c r="D78" s="2">
        <f ca="1"/>
        <v>15.164537346014583</v>
      </c>
    </row>
    <row r="79" spans="4:4" x14ac:dyDescent="0.2">
      <c r="D79" s="2">
        <f ca="1"/>
        <v>26.420731470852665</v>
      </c>
    </row>
    <row r="80" spans="4:4" x14ac:dyDescent="0.2">
      <c r="D80" s="2">
        <f ca="1"/>
        <v>40.183547096025841</v>
      </c>
    </row>
    <row r="81" spans="4:4" x14ac:dyDescent="0.2">
      <c r="D81" s="2">
        <f ca="1"/>
        <v>24.291257226866328</v>
      </c>
    </row>
    <row r="82" spans="4:4" x14ac:dyDescent="0.2">
      <c r="D82" s="2">
        <f ca="1"/>
        <v>13.088468938574742</v>
      </c>
    </row>
    <row r="83" spans="4:4" x14ac:dyDescent="0.2">
      <c r="D83" s="2">
        <f ca="1"/>
        <v>35.137912927553579</v>
      </c>
    </row>
    <row r="84" spans="4:4" x14ac:dyDescent="0.2">
      <c r="D84" s="2">
        <f ca="1"/>
        <v>31.797181319853244</v>
      </c>
    </row>
    <row r="85" spans="4:4" x14ac:dyDescent="0.2">
      <c r="D85" s="2">
        <f ca="1"/>
        <v>41.079086237148921</v>
      </c>
    </row>
    <row r="86" spans="4:4" x14ac:dyDescent="0.2">
      <c r="D86" s="2">
        <f ca="1"/>
        <v>21.116990179243068</v>
      </c>
    </row>
    <row r="87" spans="4:4" x14ac:dyDescent="0.2">
      <c r="D87" s="2">
        <f ca="1"/>
        <v>6.9289348184103048</v>
      </c>
    </row>
    <row r="88" spans="4:4" x14ac:dyDescent="0.2">
      <c r="D88" s="2">
        <f ca="1"/>
        <v>1.5653201448044882</v>
      </c>
    </row>
    <row r="89" spans="4:4" x14ac:dyDescent="0.2">
      <c r="D89" s="2">
        <f ca="1"/>
        <v>34.029273592600603</v>
      </c>
    </row>
    <row r="90" spans="4:4" x14ac:dyDescent="0.2">
      <c r="D90" s="2">
        <f ca="1"/>
        <v>18.62613996445463</v>
      </c>
    </row>
    <row r="91" spans="4:4" x14ac:dyDescent="0.2">
      <c r="D91" s="2">
        <f ca="1"/>
        <v>27.481406273617701</v>
      </c>
    </row>
    <row r="92" spans="4:4" x14ac:dyDescent="0.2">
      <c r="D92" s="2">
        <f ca="1"/>
        <v>4.959258387824292</v>
      </c>
    </row>
    <row r="93" spans="4:4" x14ac:dyDescent="0.2">
      <c r="D93" s="2">
        <f ca="1"/>
        <v>25.990106867814106</v>
      </c>
    </row>
    <row r="94" spans="4:4" x14ac:dyDescent="0.2">
      <c r="D94" s="2">
        <f ca="1"/>
        <v>4.803887356312643</v>
      </c>
    </row>
    <row r="95" spans="4:4" x14ac:dyDescent="0.2">
      <c r="D95" s="2">
        <f ca="1"/>
        <v>35.627180665077177</v>
      </c>
    </row>
    <row r="96" spans="4:4" x14ac:dyDescent="0.2">
      <c r="D96" s="2">
        <f ca="1"/>
        <v>47.788219818661361</v>
      </c>
    </row>
    <row r="97" spans="4:4" x14ac:dyDescent="0.2">
      <c r="D97" s="2">
        <f ca="1"/>
        <v>9.5163584019231848</v>
      </c>
    </row>
    <row r="98" spans="4:4" x14ac:dyDescent="0.2">
      <c r="D98" s="2">
        <f ca="1"/>
        <v>9.8188336249554808</v>
      </c>
    </row>
    <row r="99" spans="4:4" x14ac:dyDescent="0.2">
      <c r="D99" s="2">
        <f ca="1"/>
        <v>14.040597672665058</v>
      </c>
    </row>
    <row r="100" spans="4:4" x14ac:dyDescent="0.2">
      <c r="D100" s="2">
        <f ca="1"/>
        <v>24.404518719058359</v>
      </c>
    </row>
    <row r="101" spans="4:4" x14ac:dyDescent="0.2">
      <c r="D101" s="2">
        <f ca="1"/>
        <v>16.603468041914326</v>
      </c>
    </row>
    <row r="102" spans="4:4" x14ac:dyDescent="0.2">
      <c r="D102" s="2">
        <f ca="1"/>
        <v>28.167929417313843</v>
      </c>
    </row>
    <row r="103" spans="4:4" x14ac:dyDescent="0.2">
      <c r="D103" s="2">
        <f ca="1"/>
        <v>15.662228009542545</v>
      </c>
    </row>
    <row r="104" spans="4:4" x14ac:dyDescent="0.2">
      <c r="D104" s="2">
        <f ca="1"/>
        <v>15.005962636012178</v>
      </c>
    </row>
    <row r="105" spans="4:4" x14ac:dyDescent="0.2">
      <c r="D105" s="2">
        <f ca="1"/>
        <v>2.5649121231355991</v>
      </c>
    </row>
    <row r="106" spans="4:4" x14ac:dyDescent="0.2">
      <c r="D106" s="2">
        <f ca="1"/>
        <v>14.225418063576114</v>
      </c>
    </row>
    <row r="107" spans="4:4" x14ac:dyDescent="0.2">
      <c r="D107" s="2">
        <f ca="1"/>
        <v>46.255642584688502</v>
      </c>
    </row>
    <row r="108" spans="4:4" x14ac:dyDescent="0.2">
      <c r="D108" s="2">
        <f ca="1"/>
        <v>46.113324971789773</v>
      </c>
    </row>
    <row r="109" spans="4:4" x14ac:dyDescent="0.2">
      <c r="D109" s="2">
        <f ca="1"/>
        <v>36.359772865759403</v>
      </c>
    </row>
    <row r="110" spans="4:4" x14ac:dyDescent="0.2">
      <c r="D110" s="2">
        <f ca="1"/>
        <v>16.509537804636736</v>
      </c>
    </row>
    <row r="111" spans="4:4" x14ac:dyDescent="0.2">
      <c r="D111" s="2">
        <f ca="1"/>
        <v>30.476242431976345</v>
      </c>
    </row>
    <row r="112" spans="4:4" x14ac:dyDescent="0.2">
      <c r="D112" s="2">
        <f ca="1"/>
        <v>10.030583829242076</v>
      </c>
    </row>
    <row r="113" spans="4:4" x14ac:dyDescent="0.2">
      <c r="D113" s="2">
        <f ca="1"/>
        <v>43.44282349671677</v>
      </c>
    </row>
    <row r="114" spans="4:4" x14ac:dyDescent="0.2">
      <c r="D114" s="2">
        <f ca="1"/>
        <v>46.222836468004502</v>
      </c>
    </row>
    <row r="115" spans="4:4" x14ac:dyDescent="0.2">
      <c r="D115" s="2">
        <f ca="1"/>
        <v>2.6549081650306263</v>
      </c>
    </row>
    <row r="116" spans="4:4" x14ac:dyDescent="0.2">
      <c r="D116" s="2">
        <f ca="1"/>
        <v>44.824423128093493</v>
      </c>
    </row>
    <row r="117" spans="4:4" x14ac:dyDescent="0.2">
      <c r="D117" s="2">
        <f ca="1"/>
        <v>34.365696104227844</v>
      </c>
    </row>
    <row r="118" spans="4:4" x14ac:dyDescent="0.2">
      <c r="D118" s="2">
        <f ca="1"/>
        <v>44.739041027181344</v>
      </c>
    </row>
    <row r="119" spans="4:4" x14ac:dyDescent="0.2">
      <c r="D119" s="2">
        <f ca="1"/>
        <v>29.287948897231949</v>
      </c>
    </row>
    <row r="120" spans="4:4" x14ac:dyDescent="0.2">
      <c r="D120" s="2">
        <f ca="1"/>
        <v>31.853220005595709</v>
      </c>
    </row>
    <row r="121" spans="4:4" x14ac:dyDescent="0.2">
      <c r="D121" s="2">
        <f ca="1"/>
        <v>37.174262563044167</v>
      </c>
    </row>
    <row r="122" spans="4:4" x14ac:dyDescent="0.2">
      <c r="D122" s="2">
        <f ca="1"/>
        <v>32.524984702492794</v>
      </c>
    </row>
    <row r="123" spans="4:4" x14ac:dyDescent="0.2">
      <c r="D123" s="2">
        <f ca="1"/>
        <v>9.9822931515100706</v>
      </c>
    </row>
    <row r="124" spans="4:4" x14ac:dyDescent="0.2">
      <c r="D124" s="2">
        <f ca="1"/>
        <v>18.146734456597322</v>
      </c>
    </row>
    <row r="125" spans="4:4" x14ac:dyDescent="0.2">
      <c r="D125" s="2">
        <f ca="1"/>
        <v>34.504116442596377</v>
      </c>
    </row>
    <row r="126" spans="4:4" x14ac:dyDescent="0.2">
      <c r="D126" s="2">
        <f ca="1"/>
        <v>2.8227183864663701</v>
      </c>
    </row>
    <row r="127" spans="4:4" x14ac:dyDescent="0.2">
      <c r="D127" s="2">
        <f ca="1"/>
        <v>5.6021779684458863</v>
      </c>
    </row>
    <row r="128" spans="4:4" x14ac:dyDescent="0.2">
      <c r="D128" s="2">
        <f ca="1"/>
        <v>29.52780073608406</v>
      </c>
    </row>
    <row r="129" spans="4:4" x14ac:dyDescent="0.2">
      <c r="D129" s="2">
        <f ca="1"/>
        <v>39.845078252111485</v>
      </c>
    </row>
    <row r="130" spans="4:4" x14ac:dyDescent="0.2">
      <c r="D130" s="2">
        <f ca="1"/>
        <v>14.642799085378741</v>
      </c>
    </row>
    <row r="131" spans="4:4" x14ac:dyDescent="0.2">
      <c r="D131" s="2">
        <f ca="1"/>
        <v>36.043917633618364</v>
      </c>
    </row>
    <row r="132" spans="4:4" x14ac:dyDescent="0.2">
      <c r="D132" s="2">
        <f ca="1"/>
        <v>17.360145980134192</v>
      </c>
    </row>
    <row r="133" spans="4:4" x14ac:dyDescent="0.2">
      <c r="D133" s="2">
        <f ca="1"/>
        <v>1.9753726328210703</v>
      </c>
    </row>
    <row r="134" spans="4:4" x14ac:dyDescent="0.2">
      <c r="D134" s="2">
        <f ca="1"/>
        <v>5.4532336177774212</v>
      </c>
    </row>
    <row r="135" spans="4:4" x14ac:dyDescent="0.2">
      <c r="D135" s="2">
        <f ca="1"/>
        <v>34.784459428393298</v>
      </c>
    </row>
    <row r="136" spans="4:4" x14ac:dyDescent="0.2">
      <c r="D136" s="2">
        <f ca="1"/>
        <v>4.3320994855632193</v>
      </c>
    </row>
    <row r="137" spans="4:4" x14ac:dyDescent="0.2">
      <c r="D137" s="2">
        <f ca="1"/>
        <v>43.065519646576789</v>
      </c>
    </row>
    <row r="138" spans="4:4" x14ac:dyDescent="0.2">
      <c r="D138" s="2">
        <f ca="1"/>
        <v>13.441254036925599</v>
      </c>
    </row>
    <row r="139" spans="4:4" x14ac:dyDescent="0.2">
      <c r="D139" s="2">
        <f ca="1"/>
        <v>46.986780443606492</v>
      </c>
    </row>
    <row r="140" spans="4:4" x14ac:dyDescent="0.2">
      <c r="D140" s="2">
        <f ca="1"/>
        <v>24.196140158034439</v>
      </c>
    </row>
    <row r="141" spans="4:4" x14ac:dyDescent="0.2">
      <c r="D141" s="2">
        <f ca="1"/>
        <v>7.0943002830561142</v>
      </c>
    </row>
    <row r="142" spans="4:4" x14ac:dyDescent="0.2">
      <c r="D142" s="2">
        <f ca="1"/>
        <v>15.552789155192364</v>
      </c>
    </row>
    <row r="143" spans="4:4" x14ac:dyDescent="0.2">
      <c r="D143" s="2">
        <f ca="1"/>
        <v>45.628900552404509</v>
      </c>
    </row>
    <row r="144" spans="4:4" x14ac:dyDescent="0.2">
      <c r="D144" s="2">
        <f ca="1"/>
        <v>29.640271712799859</v>
      </c>
    </row>
    <row r="145" spans="4:4" x14ac:dyDescent="0.2">
      <c r="D145" s="2">
        <f ca="1"/>
        <v>6.6989679161996634</v>
      </c>
    </row>
    <row r="146" spans="4:4" x14ac:dyDescent="0.2">
      <c r="D146" s="2">
        <f ca="1"/>
        <v>40.600520886913877</v>
      </c>
    </row>
    <row r="147" spans="4:4" x14ac:dyDescent="0.2">
      <c r="D147" s="2">
        <f ca="1"/>
        <v>38.935674606113281</v>
      </c>
    </row>
    <row r="148" spans="4:4" x14ac:dyDescent="0.2">
      <c r="D148" s="2">
        <f ca="1"/>
        <v>20.946403484930194</v>
      </c>
    </row>
    <row r="149" spans="4:4" x14ac:dyDescent="0.2">
      <c r="D149" s="2">
        <f ca="1"/>
        <v>25.565973327144441</v>
      </c>
    </row>
    <row r="150" spans="4:4" x14ac:dyDescent="0.2">
      <c r="D150" s="2">
        <f ca="1"/>
        <v>2.8752792313509303</v>
      </c>
    </row>
    <row r="151" spans="4:4" x14ac:dyDescent="0.2">
      <c r="D151" s="2">
        <f ca="1"/>
        <v>13.356961096765438</v>
      </c>
    </row>
    <row r="152" spans="4:4" x14ac:dyDescent="0.2">
      <c r="D152" s="2">
        <f ca="1"/>
        <v>46.085746762324739</v>
      </c>
    </row>
    <row r="153" spans="4:4" x14ac:dyDescent="0.2">
      <c r="D153" s="2">
        <f ca="1"/>
        <v>44.991534047100103</v>
      </c>
    </row>
    <row r="154" spans="4:4" x14ac:dyDescent="0.2">
      <c r="D154" s="2">
        <f ca="1"/>
        <v>13.728806707030699</v>
      </c>
    </row>
    <row r="155" spans="4:4" x14ac:dyDescent="0.2">
      <c r="D155" s="2">
        <f ca="1"/>
        <v>12.360285718684302</v>
      </c>
    </row>
    <row r="156" spans="4:4" x14ac:dyDescent="0.2">
      <c r="D156" s="2">
        <f ca="1"/>
        <v>30.022457723299993</v>
      </c>
    </row>
    <row r="157" spans="4:4" x14ac:dyDescent="0.2">
      <c r="D157" s="2">
        <f ca="1"/>
        <v>30.498479400961884</v>
      </c>
    </row>
    <row r="158" spans="4:4" x14ac:dyDescent="0.2">
      <c r="D158" s="2">
        <f ca="1"/>
        <v>26.449048401785134</v>
      </c>
    </row>
    <row r="159" spans="4:4" x14ac:dyDescent="0.2">
      <c r="D159" s="2">
        <f ca="1"/>
        <v>17.090444666824034</v>
      </c>
    </row>
    <row r="160" spans="4:4" x14ac:dyDescent="0.2">
      <c r="D160" s="2">
        <f ca="1"/>
        <v>8.9322877737150748</v>
      </c>
    </row>
    <row r="161" spans="4:4" x14ac:dyDescent="0.2">
      <c r="D161" s="2">
        <f ca="1"/>
        <v>37.776111187173832</v>
      </c>
    </row>
    <row r="162" spans="4:4" x14ac:dyDescent="0.2">
      <c r="D162" s="2">
        <f ca="1"/>
        <v>37.589554048727386</v>
      </c>
    </row>
    <row r="163" spans="4:4" x14ac:dyDescent="0.2">
      <c r="D163" s="2">
        <f ca="1"/>
        <v>45.401240457163603</v>
      </c>
    </row>
    <row r="164" spans="4:4" x14ac:dyDescent="0.2">
      <c r="D164" s="2">
        <f ca="1"/>
        <v>6.994602952371956</v>
      </c>
    </row>
    <row r="165" spans="4:4" x14ac:dyDescent="0.2">
      <c r="D165" s="2">
        <f ca="1"/>
        <v>4.9802750549559605</v>
      </c>
    </row>
    <row r="166" spans="4:4" x14ac:dyDescent="0.2">
      <c r="D166" s="2">
        <f ca="1"/>
        <v>28.18828546644523</v>
      </c>
    </row>
    <row r="167" spans="4:4" x14ac:dyDescent="0.2">
      <c r="D167" s="2">
        <f ca="1"/>
        <v>11.02780311515145</v>
      </c>
    </row>
    <row r="168" spans="4:4" x14ac:dyDescent="0.2">
      <c r="D168" s="2">
        <f ca="1"/>
        <v>37.398408960695789</v>
      </c>
    </row>
    <row r="169" spans="4:4" x14ac:dyDescent="0.2">
      <c r="D169" s="2">
        <f ca="1"/>
        <v>5.6740648728653085</v>
      </c>
    </row>
    <row r="170" spans="4:4" x14ac:dyDescent="0.2">
      <c r="D170" s="2">
        <f ca="1"/>
        <v>12.019230145080797</v>
      </c>
    </row>
    <row r="171" spans="4:4" x14ac:dyDescent="0.2">
      <c r="D171" s="2">
        <f ca="1"/>
        <v>40.171457290109991</v>
      </c>
    </row>
    <row r="172" spans="4:4" x14ac:dyDescent="0.2">
      <c r="D172" s="2">
        <f ca="1"/>
        <v>31.538296375307226</v>
      </c>
    </row>
    <row r="173" spans="4:4" x14ac:dyDescent="0.2">
      <c r="D173" s="2">
        <f ca="1"/>
        <v>22.501239571481186</v>
      </c>
    </row>
    <row r="174" spans="4:4" x14ac:dyDescent="0.2">
      <c r="D174" s="2">
        <f ca="1"/>
        <v>1.600777473834988</v>
      </c>
    </row>
    <row r="175" spans="4:4" x14ac:dyDescent="0.2">
      <c r="D175" s="2">
        <f ca="1"/>
        <v>27.557800564822493</v>
      </c>
    </row>
    <row r="176" spans="4:4" x14ac:dyDescent="0.2">
      <c r="D176" s="2">
        <f ca="1"/>
        <v>3.7601628017467448</v>
      </c>
    </row>
    <row r="177" spans="4:4" x14ac:dyDescent="0.2">
      <c r="D177" s="2">
        <f ca="1"/>
        <v>35.625811777291837</v>
      </c>
    </row>
    <row r="178" spans="4:4" x14ac:dyDescent="0.2">
      <c r="D178" s="2">
        <f ca="1"/>
        <v>43.880324510593461</v>
      </c>
    </row>
    <row r="179" spans="4:4" x14ac:dyDescent="0.2">
      <c r="D179" s="2">
        <f ca="1"/>
        <v>32.525058731784803</v>
      </c>
    </row>
    <row r="180" spans="4:4" x14ac:dyDescent="0.2">
      <c r="D180" s="2">
        <f ca="1"/>
        <v>40.806264578820972</v>
      </c>
    </row>
    <row r="181" spans="4:4" x14ac:dyDescent="0.2">
      <c r="D181" s="2">
        <f ca="1"/>
        <v>1.5754795484491311</v>
      </c>
    </row>
    <row r="182" spans="4:4" x14ac:dyDescent="0.2">
      <c r="D182" s="2">
        <f ca="1"/>
        <v>31.196778779874698</v>
      </c>
    </row>
    <row r="183" spans="4:4" x14ac:dyDescent="0.2">
      <c r="D183" s="2">
        <f ca="1"/>
        <v>33.746050547427544</v>
      </c>
    </row>
    <row r="184" spans="4:4" x14ac:dyDescent="0.2">
      <c r="D184" s="2">
        <f ca="1"/>
        <v>16.814983030606264</v>
      </c>
    </row>
    <row r="185" spans="4:4" x14ac:dyDescent="0.2">
      <c r="D185" s="2">
        <f ca="1"/>
        <v>20.1719762266722</v>
      </c>
    </row>
    <row r="186" spans="4:4" x14ac:dyDescent="0.2">
      <c r="D186" s="2">
        <f ca="1"/>
        <v>46.260003020932551</v>
      </c>
    </row>
    <row r="187" spans="4:4" x14ac:dyDescent="0.2">
      <c r="D187" s="2">
        <f ca="1"/>
        <v>31.177931654321398</v>
      </c>
    </row>
    <row r="188" spans="4:4" x14ac:dyDescent="0.2">
      <c r="D188" s="2">
        <f ca="1"/>
        <v>1.9340019846877823</v>
      </c>
    </row>
    <row r="189" spans="4:4" x14ac:dyDescent="0.2">
      <c r="D189" s="2">
        <f ca="1"/>
        <v>3.6628705144027265</v>
      </c>
    </row>
    <row r="190" spans="4:4" x14ac:dyDescent="0.2">
      <c r="D190" s="2">
        <f ca="1"/>
        <v>5.1252511788402018</v>
      </c>
    </row>
    <row r="191" spans="4:4" x14ac:dyDescent="0.2">
      <c r="D191" s="2">
        <f ca="1"/>
        <v>17.334843539954463</v>
      </c>
    </row>
    <row r="192" spans="4:4" x14ac:dyDescent="0.2">
      <c r="D192" s="2">
        <f ca="1"/>
        <v>41.345241247238555</v>
      </c>
    </row>
    <row r="193" spans="4:4" x14ac:dyDescent="0.2">
      <c r="D193" s="2">
        <f ca="1"/>
        <v>3.0083368115791203</v>
      </c>
    </row>
    <row r="194" spans="4:4" x14ac:dyDescent="0.2">
      <c r="D194" s="2">
        <f ca="1"/>
        <v>32.646281019524956</v>
      </c>
    </row>
    <row r="195" spans="4:4" x14ac:dyDescent="0.2">
      <c r="D195" s="2">
        <f ca="1"/>
        <v>37.756743992600377</v>
      </c>
    </row>
    <row r="196" spans="4:4" x14ac:dyDescent="0.2">
      <c r="D196" s="2">
        <f ca="1"/>
        <v>11.694181469887518</v>
      </c>
    </row>
    <row r="197" spans="4:4" x14ac:dyDescent="0.2">
      <c r="D197" s="2">
        <f ca="1"/>
        <v>49.318863959088091</v>
      </c>
    </row>
    <row r="198" spans="4:4" x14ac:dyDescent="0.2">
      <c r="D198" s="2">
        <f ca="1"/>
        <v>24.703602120890729</v>
      </c>
    </row>
    <row r="199" spans="4:4" x14ac:dyDescent="0.2">
      <c r="D199" s="2">
        <f ca="1"/>
        <v>34.622586313765403</v>
      </c>
    </row>
    <row r="200" spans="4:4" x14ac:dyDescent="0.2">
      <c r="D200" s="2">
        <f ca="1"/>
        <v>47.312800840134429</v>
      </c>
    </row>
    <row r="201" spans="4:4" x14ac:dyDescent="0.2">
      <c r="D201" s="2">
        <f ca="1"/>
        <v>35.683018498442692</v>
      </c>
    </row>
    <row r="202" spans="4:4" x14ac:dyDescent="0.2">
      <c r="D202" s="2">
        <f ca="1"/>
        <v>45.064021119476173</v>
      </c>
    </row>
    <row r="203" spans="4:4" x14ac:dyDescent="0.2">
      <c r="D203" s="2">
        <f ca="1"/>
        <v>48.095885526327145</v>
      </c>
    </row>
    <row r="204" spans="4:4" x14ac:dyDescent="0.2">
      <c r="D204" s="2">
        <f ca="1"/>
        <v>47.149446008701666</v>
      </c>
    </row>
    <row r="205" spans="4:4" x14ac:dyDescent="0.2">
      <c r="D205" s="2">
        <f ca="1"/>
        <v>20.99682130807836</v>
      </c>
    </row>
    <row r="206" spans="4:4" x14ac:dyDescent="0.2">
      <c r="D206" s="2">
        <f ca="1"/>
        <v>45.64916659671298</v>
      </c>
    </row>
    <row r="207" spans="4:4" x14ac:dyDescent="0.2">
      <c r="D207" s="2">
        <f ca="1"/>
        <v>15.243087295721644</v>
      </c>
    </row>
    <row r="208" spans="4:4" x14ac:dyDescent="0.2">
      <c r="D208" s="2">
        <f ca="1"/>
        <v>1.4081262449633414</v>
      </c>
    </row>
    <row r="209" spans="4:4" x14ac:dyDescent="0.2">
      <c r="D209" s="2">
        <f ca="1"/>
        <v>22.164791377182432</v>
      </c>
    </row>
    <row r="210" spans="4:4" x14ac:dyDescent="0.2">
      <c r="D210" s="2">
        <f ca="1"/>
        <v>7.5213937912007367</v>
      </c>
    </row>
    <row r="211" spans="4:4" x14ac:dyDescent="0.2">
      <c r="D211" s="2">
        <f ca="1"/>
        <v>26.107704117572545</v>
      </c>
    </row>
    <row r="212" spans="4:4" x14ac:dyDescent="0.2">
      <c r="D212" s="2">
        <f ca="1"/>
        <v>2.9055054769848354</v>
      </c>
    </row>
    <row r="213" spans="4:4" x14ac:dyDescent="0.2">
      <c r="D213" s="2">
        <f ca="1"/>
        <v>22.27954856615569</v>
      </c>
    </row>
    <row r="214" spans="4:4" x14ac:dyDescent="0.2">
      <c r="D214" s="2">
        <f ca="1"/>
        <v>34.257886585724521</v>
      </c>
    </row>
    <row r="215" spans="4:4" x14ac:dyDescent="0.2">
      <c r="D215" s="2">
        <f ca="1"/>
        <v>41.076599043808216</v>
      </c>
    </row>
    <row r="216" spans="4:4" x14ac:dyDescent="0.2">
      <c r="D216" s="2">
        <f ca="1"/>
        <v>17.878387737807429</v>
      </c>
    </row>
    <row r="217" spans="4:4" x14ac:dyDescent="0.2">
      <c r="D217" s="2">
        <f ca="1"/>
        <v>14.273390456157315</v>
      </c>
    </row>
    <row r="218" spans="4:4" x14ac:dyDescent="0.2">
      <c r="D218" s="2">
        <f ca="1"/>
        <v>29.850607883970127</v>
      </c>
    </row>
    <row r="219" spans="4:4" x14ac:dyDescent="0.2">
      <c r="D219" s="2">
        <f ca="1"/>
        <v>46.296502917528862</v>
      </c>
    </row>
    <row r="220" spans="4:4" x14ac:dyDescent="0.2">
      <c r="D220" s="2">
        <f ca="1"/>
        <v>37.224212749839701</v>
      </c>
    </row>
    <row r="221" spans="4:4" x14ac:dyDescent="0.2">
      <c r="D221" s="2">
        <f ca="1"/>
        <v>37.326565046428385</v>
      </c>
    </row>
    <row r="222" spans="4:4" x14ac:dyDescent="0.2">
      <c r="D222" s="2">
        <f ca="1"/>
        <v>1.9956498846328401</v>
      </c>
    </row>
    <row r="223" spans="4:4" x14ac:dyDescent="0.2">
      <c r="D223" s="2">
        <f ca="1"/>
        <v>48.718680378858764</v>
      </c>
    </row>
    <row r="224" spans="4:4" x14ac:dyDescent="0.2">
      <c r="D224" s="2">
        <f ca="1"/>
        <v>45.971684519025303</v>
      </c>
    </row>
    <row r="225" spans="4:4" x14ac:dyDescent="0.2">
      <c r="D225" s="2">
        <f ca="1"/>
        <v>5.5658690347225601</v>
      </c>
    </row>
    <row r="226" spans="4:4" x14ac:dyDescent="0.2">
      <c r="D226" s="2">
        <f ca="1"/>
        <v>36.149018579950692</v>
      </c>
    </row>
    <row r="227" spans="4:4" x14ac:dyDescent="0.2">
      <c r="D227" s="2">
        <f ca="1"/>
        <v>29.897119302735874</v>
      </c>
    </row>
    <row r="228" spans="4:4" x14ac:dyDescent="0.2">
      <c r="D228" s="2">
        <f ca="1"/>
        <v>42.124419820510994</v>
      </c>
    </row>
    <row r="229" spans="4:4" x14ac:dyDescent="0.2">
      <c r="D229" s="2">
        <f ca="1"/>
        <v>18.980604225661928</v>
      </c>
    </row>
    <row r="230" spans="4:4" x14ac:dyDescent="0.2">
      <c r="D230" s="2">
        <f ca="1"/>
        <v>2.7911459359379336</v>
      </c>
    </row>
    <row r="231" spans="4:4" x14ac:dyDescent="0.2">
      <c r="D231" s="2">
        <f ca="1"/>
        <v>44.521965059104794</v>
      </c>
    </row>
    <row r="232" spans="4:4" x14ac:dyDescent="0.2">
      <c r="D232" s="2">
        <f ca="1"/>
        <v>33.464215789556818</v>
      </c>
    </row>
    <row r="233" spans="4:4" x14ac:dyDescent="0.2">
      <c r="D233" s="2">
        <f ca="1"/>
        <v>23.894046686565495</v>
      </c>
    </row>
    <row r="234" spans="4:4" x14ac:dyDescent="0.2">
      <c r="D234" s="2">
        <f ca="1"/>
        <v>18.216800070689374</v>
      </c>
    </row>
    <row r="235" spans="4:4" x14ac:dyDescent="0.2">
      <c r="D235" s="2">
        <f ca="1"/>
        <v>28.990186453816619</v>
      </c>
    </row>
    <row r="236" spans="4:4" x14ac:dyDescent="0.2">
      <c r="D236" s="2">
        <f ca="1"/>
        <v>8.6332965998673927</v>
      </c>
    </row>
    <row r="237" spans="4:4" x14ac:dyDescent="0.2">
      <c r="D237" s="2">
        <f ca="1"/>
        <v>23.652907121539634</v>
      </c>
    </row>
    <row r="238" spans="4:4" x14ac:dyDescent="0.2">
      <c r="D238" s="2">
        <f ca="1"/>
        <v>30.653999016828656</v>
      </c>
    </row>
    <row r="239" spans="4:4" x14ac:dyDescent="0.2">
      <c r="D239" s="2">
        <f ca="1"/>
        <v>26.316139225653288</v>
      </c>
    </row>
    <row r="240" spans="4:4" x14ac:dyDescent="0.2">
      <c r="D240" s="2">
        <f ca="1"/>
        <v>37.678181940934053</v>
      </c>
    </row>
    <row r="241" spans="4:4" x14ac:dyDescent="0.2">
      <c r="D241" s="2">
        <f ca="1"/>
        <v>20.903954983292891</v>
      </c>
    </row>
    <row r="242" spans="4:4" x14ac:dyDescent="0.2">
      <c r="D242" s="2">
        <f ca="1"/>
        <v>43.630075988223709</v>
      </c>
    </row>
    <row r="243" spans="4:4" x14ac:dyDescent="0.2">
      <c r="D243" s="2">
        <f ca="1"/>
        <v>27.234537260019572</v>
      </c>
    </row>
    <row r="244" spans="4:4" x14ac:dyDescent="0.2">
      <c r="D244" s="2">
        <f ca="1"/>
        <v>8.879088230950515</v>
      </c>
    </row>
    <row r="245" spans="4:4" x14ac:dyDescent="0.2">
      <c r="D245" s="2">
        <f ca="1"/>
        <v>22.680440517273126</v>
      </c>
    </row>
    <row r="246" spans="4:4" x14ac:dyDescent="0.2">
      <c r="D246" s="2">
        <f ca="1"/>
        <v>37.305474009636221</v>
      </c>
    </row>
    <row r="247" spans="4:4" x14ac:dyDescent="0.2">
      <c r="D247" s="2">
        <f ca="1"/>
        <v>36.650247832003423</v>
      </c>
    </row>
    <row r="248" spans="4:4" x14ac:dyDescent="0.2">
      <c r="D248" s="2">
        <f ca="1"/>
        <v>3.008231614088956</v>
      </c>
    </row>
    <row r="249" spans="4:4" x14ac:dyDescent="0.2">
      <c r="D249" s="2">
        <f ca="1"/>
        <v>10.24053802312504</v>
      </c>
    </row>
    <row r="250" spans="4:4" x14ac:dyDescent="0.2">
      <c r="D250" s="2">
        <f ca="1"/>
        <v>30.54770721917486</v>
      </c>
    </row>
    <row r="251" spans="4:4" x14ac:dyDescent="0.2">
      <c r="D251" s="2">
        <f ca="1"/>
        <v>17.878512161714852</v>
      </c>
    </row>
    <row r="252" spans="4:4" x14ac:dyDescent="0.2">
      <c r="D252" s="2">
        <f ca="1"/>
        <v>14.130702966382593</v>
      </c>
    </row>
    <row r="253" spans="4:4" x14ac:dyDescent="0.2">
      <c r="D253" s="2">
        <f ca="1"/>
        <v>11.444984914723939</v>
      </c>
    </row>
    <row r="254" spans="4:4" x14ac:dyDescent="0.2">
      <c r="D254" s="2">
        <f ca="1"/>
        <v>12.059067937626708</v>
      </c>
    </row>
    <row r="255" spans="4:4" x14ac:dyDescent="0.2">
      <c r="D255" s="2">
        <f ca="1"/>
        <v>18.71467863607652</v>
      </c>
    </row>
    <row r="256" spans="4:4" x14ac:dyDescent="0.2">
      <c r="D256" s="2">
        <f ca="1"/>
        <v>26.31733174225176</v>
      </c>
    </row>
    <row r="257" spans="4:4" x14ac:dyDescent="0.2">
      <c r="D257" s="2">
        <f ca="1"/>
        <v>41.209993881691823</v>
      </c>
    </row>
    <row r="258" spans="4:4" x14ac:dyDescent="0.2">
      <c r="D258" s="2">
        <f ca="1"/>
        <v>6.7099277544280369</v>
      </c>
    </row>
    <row r="259" spans="4:4" x14ac:dyDescent="0.2">
      <c r="D259" s="2">
        <f ca="1"/>
        <v>25.49846535402164</v>
      </c>
    </row>
    <row r="260" spans="4:4" x14ac:dyDescent="0.2">
      <c r="D260" s="2">
        <f ca="1"/>
        <v>31.459821159832472</v>
      </c>
    </row>
    <row r="261" spans="4:4" x14ac:dyDescent="0.2">
      <c r="D261" s="2">
        <f ca="1"/>
        <v>20.400672335550958</v>
      </c>
    </row>
    <row r="262" spans="4:4" x14ac:dyDescent="0.2">
      <c r="D262" s="2">
        <f ca="1"/>
        <v>10.460184871442046</v>
      </c>
    </row>
    <row r="263" spans="4:4" x14ac:dyDescent="0.2">
      <c r="D263" s="2">
        <f ca="1"/>
        <v>31.657496367241116</v>
      </c>
    </row>
    <row r="264" spans="4:4" x14ac:dyDescent="0.2">
      <c r="D264" s="2">
        <f ca="1"/>
        <v>20.96027738178423</v>
      </c>
    </row>
    <row r="265" spans="4:4" x14ac:dyDescent="0.2">
      <c r="D265" s="2">
        <f ca="1"/>
        <v>19.424708892642883</v>
      </c>
    </row>
    <row r="266" spans="4:4" x14ac:dyDescent="0.2">
      <c r="D266" s="2">
        <f ca="1"/>
        <v>18.224565550500358</v>
      </c>
    </row>
    <row r="267" spans="4:4" x14ac:dyDescent="0.2">
      <c r="D267" s="2">
        <f ca="1"/>
        <v>30.02611862834496</v>
      </c>
    </row>
    <row r="268" spans="4:4" x14ac:dyDescent="0.2">
      <c r="D268" s="2">
        <f ca="1"/>
        <v>29.066788805188352</v>
      </c>
    </row>
    <row r="269" spans="4:4" x14ac:dyDescent="0.2">
      <c r="D269" s="2">
        <f ca="1"/>
        <v>3.2411193226708903</v>
      </c>
    </row>
    <row r="270" spans="4:4" x14ac:dyDescent="0.2">
      <c r="D270" s="2">
        <f ca="1"/>
        <v>23.610178308083896</v>
      </c>
    </row>
    <row r="271" spans="4:4" x14ac:dyDescent="0.2">
      <c r="D271" s="2">
        <f ca="1"/>
        <v>24.74994860781441</v>
      </c>
    </row>
    <row r="272" spans="4:4" x14ac:dyDescent="0.2">
      <c r="D272" s="2">
        <f ca="1"/>
        <v>44.744251602729094</v>
      </c>
    </row>
    <row r="273" spans="4:4" x14ac:dyDescent="0.2">
      <c r="D273" s="2">
        <f ca="1"/>
        <v>12.769828993450965</v>
      </c>
    </row>
    <row r="274" spans="4:4" x14ac:dyDescent="0.2">
      <c r="D274" s="2">
        <f ca="1"/>
        <v>27.909316292761133</v>
      </c>
    </row>
    <row r="275" spans="4:4" x14ac:dyDescent="0.2">
      <c r="D275" s="2">
        <f ca="1"/>
        <v>29.531623204410216</v>
      </c>
    </row>
    <row r="276" spans="4:4" x14ac:dyDescent="0.2">
      <c r="D276" s="2">
        <f ca="1"/>
        <v>12.402339663192997</v>
      </c>
    </row>
    <row r="277" spans="4:4" x14ac:dyDescent="0.2">
      <c r="D277" s="2">
        <f ca="1"/>
        <v>34.076051120281427</v>
      </c>
    </row>
    <row r="278" spans="4:4" x14ac:dyDescent="0.2">
      <c r="D278" s="2">
        <f ca="1"/>
        <v>24.085837217930823</v>
      </c>
    </row>
    <row r="279" spans="4:4" x14ac:dyDescent="0.2">
      <c r="D279" s="2">
        <f ca="1"/>
        <v>47.040165479845612</v>
      </c>
    </row>
    <row r="280" spans="4:4" x14ac:dyDescent="0.2">
      <c r="D280" s="2">
        <f ca="1"/>
        <v>31.188660994004245</v>
      </c>
    </row>
    <row r="281" spans="4:4" x14ac:dyDescent="0.2">
      <c r="D281" s="2">
        <f ca="1"/>
        <v>6.1275459275090114</v>
      </c>
    </row>
    <row r="282" spans="4:4" x14ac:dyDescent="0.2">
      <c r="D282" s="2">
        <f ca="1"/>
        <v>24.139399427473869</v>
      </c>
    </row>
    <row r="283" spans="4:4" x14ac:dyDescent="0.2">
      <c r="D283" s="2">
        <f ca="1"/>
        <v>31.771712414270546</v>
      </c>
    </row>
    <row r="284" spans="4:4" x14ac:dyDescent="0.2">
      <c r="D284" s="2">
        <f ca="1"/>
        <v>15.596150025526882</v>
      </c>
    </row>
    <row r="285" spans="4:4" x14ac:dyDescent="0.2">
      <c r="D285" s="2">
        <f ca="1"/>
        <v>5.8108763144591862</v>
      </c>
    </row>
    <row r="286" spans="4:4" x14ac:dyDescent="0.2">
      <c r="D286" s="2">
        <f ca="1"/>
        <v>31.667949720549231</v>
      </c>
    </row>
    <row r="287" spans="4:4" x14ac:dyDescent="0.2">
      <c r="D287" s="2">
        <f ca="1"/>
        <v>32.243094113818273</v>
      </c>
    </row>
    <row r="288" spans="4:4" x14ac:dyDescent="0.2">
      <c r="D288" s="2">
        <f ca="1"/>
        <v>46.844610838645579</v>
      </c>
    </row>
    <row r="289" spans="4:4" x14ac:dyDescent="0.2">
      <c r="D289" s="2">
        <f ca="1"/>
        <v>2.0526412857433272</v>
      </c>
    </row>
    <row r="290" spans="4:4" x14ac:dyDescent="0.2">
      <c r="D290" s="2">
        <f ca="1"/>
        <v>10.075322136654464</v>
      </c>
    </row>
    <row r="291" spans="4:4" x14ac:dyDescent="0.2">
      <c r="D291" s="2">
        <f ca="1"/>
        <v>37.412863295661708</v>
      </c>
    </row>
    <row r="292" spans="4:4" x14ac:dyDescent="0.2">
      <c r="D292" s="2">
        <f ca="1"/>
        <v>37.538302939757777</v>
      </c>
    </row>
    <row r="293" spans="4:4" x14ac:dyDescent="0.2">
      <c r="D293" s="2">
        <f ca="1"/>
        <v>9.5764405154666719</v>
      </c>
    </row>
    <row r="294" spans="4:4" x14ac:dyDescent="0.2">
      <c r="D294" s="2">
        <f ca="1"/>
        <v>15.192308193792073</v>
      </c>
    </row>
    <row r="295" spans="4:4" x14ac:dyDescent="0.2">
      <c r="D295" s="2">
        <f ca="1"/>
        <v>29.787007729953096</v>
      </c>
    </row>
    <row r="296" spans="4:4" x14ac:dyDescent="0.2">
      <c r="D296" s="2">
        <f ca="1"/>
        <v>9.4244610363721435</v>
      </c>
    </row>
    <row r="297" spans="4:4" x14ac:dyDescent="0.2">
      <c r="D297" s="2">
        <f ca="1"/>
        <v>6.9175063679539477</v>
      </c>
    </row>
    <row r="298" spans="4:4" x14ac:dyDescent="0.2">
      <c r="D298" s="2">
        <f ca="1"/>
        <v>48.187093986849334</v>
      </c>
    </row>
    <row r="299" spans="4:4" x14ac:dyDescent="0.2">
      <c r="D299" s="2">
        <f ca="1"/>
        <v>49.223647963503552</v>
      </c>
    </row>
    <row r="300" spans="4:4" x14ac:dyDescent="0.2">
      <c r="D300" s="2">
        <f ca="1"/>
        <v>13.865032294577581</v>
      </c>
    </row>
    <row r="301" spans="4:4" x14ac:dyDescent="0.2">
      <c r="D301" s="2">
        <f ca="1"/>
        <v>9.1438643723694142</v>
      </c>
    </row>
    <row r="302" spans="4:4" x14ac:dyDescent="0.2">
      <c r="D302" s="2">
        <f ca="1"/>
        <v>33.009366542020608</v>
      </c>
    </row>
    <row r="303" spans="4:4" x14ac:dyDescent="0.2">
      <c r="D303" s="2">
        <f ca="1"/>
        <v>47.324836962676336</v>
      </c>
    </row>
    <row r="304" spans="4:4" x14ac:dyDescent="0.2">
      <c r="D304" s="2">
        <f ca="1"/>
        <v>27.372118281220615</v>
      </c>
    </row>
    <row r="305" spans="4:4" x14ac:dyDescent="0.2">
      <c r="D305" s="2">
        <f ca="1"/>
        <v>5.7405338636547185</v>
      </c>
    </row>
    <row r="306" spans="4:4" x14ac:dyDescent="0.2">
      <c r="D306" s="2">
        <f ca="1"/>
        <v>43.15107786966481</v>
      </c>
    </row>
    <row r="307" spans="4:4" x14ac:dyDescent="0.2">
      <c r="D307" s="2">
        <f ca="1"/>
        <v>2.9471169398200914</v>
      </c>
    </row>
    <row r="308" spans="4:4" x14ac:dyDescent="0.2">
      <c r="D308" s="2">
        <f ca="1"/>
        <v>36.117222706597623</v>
      </c>
    </row>
  </sheetData>
  <mergeCells count="3">
    <mergeCell ref="C4:M4"/>
    <mergeCell ref="C5:M5"/>
    <mergeCell ref="C6:M6"/>
  </mergeCells>
  <conditionalFormatting sqref="D12">
    <cfRule type="cellIs" dxfId="2" priority="3" operator="greaterThan">
      <formula>25</formula>
    </cfRule>
  </conditionalFormatting>
  <conditionalFormatting sqref="D9:D308">
    <cfRule type="cellIs" dxfId="1" priority="2" operator="greaterThan">
      <formula>25</formula>
    </cfRule>
    <cfRule type="cellIs" dxfId="0" priority="1" operator="greaterThan">
      <formula>25</formula>
    </cfRule>
  </conditionalFormatting>
  <dataValidations count="1">
    <dataValidation type="list" allowBlank="1" showInputMessage="1" showErrorMessage="1" sqref="F9" xr:uid="{215786DC-DDCA-4F30-B03B-6C8F6A5EC3D3}">
      <formula1>$H$9:$H$14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Aggarwal</dc:creator>
  <cp:lastModifiedBy>pc</cp:lastModifiedBy>
  <dcterms:created xsi:type="dcterms:W3CDTF">2023-01-03T06:53:18Z</dcterms:created>
  <dcterms:modified xsi:type="dcterms:W3CDTF">2023-01-07T08:49:32Z</dcterms:modified>
</cp:coreProperties>
</file>