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kas.Gautam\Desktop\GitV2\Utilities\"/>
    </mc:Choice>
  </mc:AlternateContent>
  <xr:revisionPtr revIDLastSave="0" documentId="13_ncr:1_{0B2E261E-770F-4BDE-A179-C18B53DB7B9C}" xr6:coauthVersionLast="44" xr6:coauthVersionMax="44" xr10:uidLastSave="{00000000-0000-0000-0000-000000000000}"/>
  <bookViews>
    <workbookView xWindow="-110" yWindow="-110" windowWidth="19420" windowHeight="10420" activeTab="2" xr2:uid="{B29212EF-DA52-46CF-908A-B6077B4AADCB}"/>
  </bookViews>
  <sheets>
    <sheet name="compount interest calc" sheetId="2" r:id="rId1"/>
    <sheet name="future value calc" sheetId="4" r:id="rId2"/>
    <sheet name="Rate Calculato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5" l="1"/>
  <c r="J8" i="5" s="1"/>
  <c r="D7" i="5"/>
  <c r="J7" i="2" l="1"/>
  <c r="D10" i="4"/>
  <c r="D11" i="4" s="1"/>
  <c r="D12" i="4" s="1"/>
  <c r="D14" i="4" s="1"/>
  <c r="J9" i="2"/>
  <c r="D66" i="2"/>
  <c r="E66" i="2" s="1"/>
  <c r="F66" i="2" s="1"/>
  <c r="G66" i="2" s="1"/>
  <c r="D63" i="2"/>
  <c r="E63" i="2" s="1"/>
  <c r="F63" i="2" s="1"/>
  <c r="G63" i="2" s="1"/>
  <c r="D61" i="2"/>
  <c r="E61" i="2" s="1"/>
  <c r="F61" i="2" s="1"/>
  <c r="G61" i="2" s="1"/>
  <c r="D45" i="2"/>
  <c r="D46" i="2" s="1"/>
  <c r="D40" i="2"/>
  <c r="D41" i="2" s="1"/>
  <c r="D19" i="2"/>
  <c r="E19" i="2"/>
  <c r="F19" i="2"/>
  <c r="G19" i="2" s="1"/>
  <c r="D20" i="2"/>
  <c r="D21" i="2" s="1"/>
  <c r="E20" i="2"/>
  <c r="F20" i="2" s="1"/>
  <c r="D13" i="4" l="1"/>
  <c r="D64" i="2"/>
  <c r="E46" i="2"/>
  <c r="F46" i="2" s="1"/>
  <c r="D47" i="2"/>
  <c r="E45" i="2"/>
  <c r="F45" i="2" s="1"/>
  <c r="G45" i="2" s="1"/>
  <c r="E41" i="2"/>
  <c r="F41" i="2" s="1"/>
  <c r="D42" i="2"/>
  <c r="E40" i="2"/>
  <c r="F40" i="2" s="1"/>
  <c r="G40" i="2" s="1"/>
  <c r="E21" i="2"/>
  <c r="F21" i="2" s="1"/>
  <c r="D22" i="2"/>
  <c r="G20" i="2"/>
  <c r="E7" i="2"/>
  <c r="F7" i="2" s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E64" i="2" l="1"/>
  <c r="F64" i="2" s="1"/>
  <c r="G64" i="2" s="1"/>
  <c r="D65" i="2"/>
  <c r="D48" i="2"/>
  <c r="E47" i="2"/>
  <c r="F47" i="2" s="1"/>
  <c r="G46" i="2"/>
  <c r="D43" i="2"/>
  <c r="E42" i="2"/>
  <c r="F42" i="2" s="1"/>
  <c r="G41" i="2"/>
  <c r="G21" i="2"/>
  <c r="D23" i="2"/>
  <c r="G7" i="2"/>
  <c r="E8" i="2" s="1"/>
  <c r="F8" i="2" s="1"/>
  <c r="E65" i="2" l="1"/>
  <c r="F65" i="2" s="1"/>
  <c r="G65" i="2" s="1"/>
  <c r="E48" i="2"/>
  <c r="F48" i="2" s="1"/>
  <c r="D49" i="2"/>
  <c r="G47" i="2"/>
  <c r="E43" i="2"/>
  <c r="F43" i="2" s="1"/>
  <c r="D44" i="2"/>
  <c r="E44" i="2" s="1"/>
  <c r="F44" i="2" s="1"/>
  <c r="G42" i="2"/>
  <c r="E22" i="2"/>
  <c r="F22" i="2" s="1"/>
  <c r="G22" i="2" s="1"/>
  <c r="G23" i="2" s="1"/>
  <c r="E23" i="2"/>
  <c r="F23" i="2" s="1"/>
  <c r="D24" i="2"/>
  <c r="G8" i="2"/>
  <c r="E9" i="2" s="1"/>
  <c r="F9" i="2" s="1"/>
  <c r="D50" i="2" l="1"/>
  <c r="E49" i="2"/>
  <c r="F49" i="2" s="1"/>
  <c r="G48" i="2"/>
  <c r="G43" i="2"/>
  <c r="G44" i="2" s="1"/>
  <c r="D25" i="2"/>
  <c r="E24" i="2"/>
  <c r="F24" i="2" s="1"/>
  <c r="G24" i="2" s="1"/>
  <c r="G9" i="2"/>
  <c r="E10" i="2" s="1"/>
  <c r="F10" i="2" s="1"/>
  <c r="G10" i="2" s="1"/>
  <c r="E11" i="2" s="1"/>
  <c r="E50" i="2" l="1"/>
  <c r="F50" i="2" s="1"/>
  <c r="D51" i="2"/>
  <c r="G49" i="2"/>
  <c r="E25" i="2"/>
  <c r="F25" i="2" s="1"/>
  <c r="G25" i="2" s="1"/>
  <c r="D26" i="2"/>
  <c r="F11" i="2"/>
  <c r="G11" i="2" s="1"/>
  <c r="E12" i="2" s="1"/>
  <c r="F12" i="2" s="1"/>
  <c r="G12" i="2" s="1"/>
  <c r="D52" i="2" l="1"/>
  <c r="E51" i="2"/>
  <c r="F51" i="2" s="1"/>
  <c r="G50" i="2"/>
  <c r="D27" i="2"/>
  <c r="E26" i="2"/>
  <c r="F26" i="2" s="1"/>
  <c r="G26" i="2" s="1"/>
  <c r="E13" i="2"/>
  <c r="D53" i="2" l="1"/>
  <c r="E52" i="2"/>
  <c r="F52" i="2" s="1"/>
  <c r="G51" i="2"/>
  <c r="E27" i="2"/>
  <c r="F27" i="2" s="1"/>
  <c r="G27" i="2" s="1"/>
  <c r="D28" i="2"/>
  <c r="F13" i="2"/>
  <c r="G13" i="2" s="1"/>
  <c r="E14" i="2" s="1"/>
  <c r="F14" i="2" s="1"/>
  <c r="G14" i="2" s="1"/>
  <c r="E53" i="2" l="1"/>
  <c r="F53" i="2" s="1"/>
  <c r="D54" i="2"/>
  <c r="G52" i="2"/>
  <c r="D29" i="2"/>
  <c r="E28" i="2"/>
  <c r="F28" i="2" s="1"/>
  <c r="G28" i="2" s="1"/>
  <c r="E15" i="2"/>
  <c r="F15" i="2" s="1"/>
  <c r="G15" i="2" s="1"/>
  <c r="E16" i="2" s="1"/>
  <c r="E54" i="2" l="1"/>
  <c r="F54" i="2" s="1"/>
  <c r="D55" i="2"/>
  <c r="G53" i="2"/>
  <c r="E29" i="2"/>
  <c r="F29" i="2" s="1"/>
  <c r="G29" i="2" s="1"/>
  <c r="D30" i="2"/>
  <c r="F16" i="2"/>
  <c r="G16" i="2" s="1"/>
  <c r="E17" i="2" s="1"/>
  <c r="D56" i="2" l="1"/>
  <c r="E55" i="2"/>
  <c r="F55" i="2" s="1"/>
  <c r="G54" i="2"/>
  <c r="G30" i="2"/>
  <c r="D31" i="2"/>
  <c r="E30" i="2"/>
  <c r="F30" i="2" s="1"/>
  <c r="F17" i="2"/>
  <c r="G17" i="2" s="1"/>
  <c r="E18" i="2" s="1"/>
  <c r="F18" i="2" s="1"/>
  <c r="G55" i="2" l="1"/>
  <c r="D57" i="2"/>
  <c r="E56" i="2"/>
  <c r="F56" i="2" s="1"/>
  <c r="E31" i="2"/>
  <c r="F31" i="2" s="1"/>
  <c r="G31" i="2" s="1"/>
  <c r="D32" i="2"/>
  <c r="G18" i="2"/>
  <c r="D58" i="2" l="1"/>
  <c r="E57" i="2"/>
  <c r="F57" i="2" s="1"/>
  <c r="G56" i="2"/>
  <c r="D33" i="2"/>
  <c r="E32" i="2"/>
  <c r="F32" i="2" s="1"/>
  <c r="G32" i="2" s="1"/>
  <c r="G57" i="2" l="1"/>
  <c r="E58" i="2"/>
  <c r="F58" i="2" s="1"/>
  <c r="D59" i="2"/>
  <c r="E33" i="2"/>
  <c r="F33" i="2" s="1"/>
  <c r="D34" i="2"/>
  <c r="D60" i="2" l="1"/>
  <c r="E59" i="2"/>
  <c r="F59" i="2" s="1"/>
  <c r="G58" i="2"/>
  <c r="G59" i="2" s="1"/>
  <c r="D35" i="2"/>
  <c r="G33" i="2"/>
  <c r="E60" i="2" l="1"/>
  <c r="F60" i="2" s="1"/>
  <c r="G60" i="2" s="1"/>
  <c r="E34" i="2"/>
  <c r="F34" i="2" s="1"/>
  <c r="E35" i="2"/>
  <c r="F35" i="2" s="1"/>
  <c r="D36" i="2"/>
  <c r="D62" i="2" l="1"/>
  <c r="D37" i="2"/>
  <c r="E36" i="2"/>
  <c r="F36" i="2" s="1"/>
  <c r="G34" i="2"/>
  <c r="G35" i="2" s="1"/>
  <c r="G36" i="2" s="1"/>
  <c r="E62" i="2" l="1"/>
  <c r="F62" i="2" s="1"/>
  <c r="G62" i="2" s="1"/>
  <c r="E37" i="2"/>
  <c r="F37" i="2" s="1"/>
  <c r="D38" i="2"/>
  <c r="D39" i="2" l="1"/>
  <c r="E39" i="2" s="1"/>
  <c r="F39" i="2" s="1"/>
  <c r="E38" i="2"/>
  <c r="F38" i="2" s="1"/>
  <c r="J6" i="2" s="1"/>
  <c r="J8" i="2" s="1"/>
  <c r="J10" i="2" s="1"/>
  <c r="G37" i="2"/>
  <c r="G38" i="2" s="1"/>
  <c r="G39" i="2" l="1"/>
</calcChain>
</file>

<file path=xl/sharedStrings.xml><?xml version="1.0" encoding="utf-8"?>
<sst xmlns="http://schemas.openxmlformats.org/spreadsheetml/2006/main" count="35" uniqueCount="33">
  <si>
    <t>PRINCIPAL</t>
  </si>
  <si>
    <t>RATE</t>
  </si>
  <si>
    <t>AMOUNT</t>
  </si>
  <si>
    <t>NOY</t>
  </si>
  <si>
    <t>INTEREST</t>
  </si>
  <si>
    <t>INITIAL DEPOSIT</t>
  </si>
  <si>
    <t>TOTAL INTEREST</t>
  </si>
  <si>
    <t>INTEREST AFTER TAX</t>
  </si>
  <si>
    <t>TOTAL TAX</t>
  </si>
  <si>
    <t>COMPOUNDED</t>
  </si>
  <si>
    <t>COMPOUND INTEREST CALCULATOR</t>
  </si>
  <si>
    <t>TOTAL PAYOUT(before tax)</t>
  </si>
  <si>
    <t>TOTAL PAYOUT(after tax)</t>
  </si>
  <si>
    <t>Future Value Function</t>
  </si>
  <si>
    <t>PRESENT VALUE</t>
  </si>
  <si>
    <t>TERM(in months)</t>
  </si>
  <si>
    <t>COMPOUNDING PERIOD</t>
  </si>
  <si>
    <t>PAYMENT</t>
  </si>
  <si>
    <t>m</t>
  </si>
  <si>
    <t>Total Payout(before tax)</t>
  </si>
  <si>
    <t>Total Payout(after tax)</t>
  </si>
  <si>
    <t>Interest</t>
  </si>
  <si>
    <t>Total tax</t>
  </si>
  <si>
    <t>Q for quarterly,M for montly, A for Anunually and S for semi annually
by default montly</t>
  </si>
  <si>
    <t>Interest after tax</t>
  </si>
  <si>
    <t>CurrentValue</t>
  </si>
  <si>
    <t>Increment</t>
  </si>
  <si>
    <t>Percentage</t>
  </si>
  <si>
    <t>FIND PERCENTAGE</t>
  </si>
  <si>
    <t>Current Value</t>
  </si>
  <si>
    <t>INCREMENT</t>
  </si>
  <si>
    <t>FIND CHANGE</t>
  </si>
  <si>
    <t>FINAL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</si>
</sst>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&quot;₹&quot;\ #,##0.00;[Red]&quot;₹&quot;\ #,##0.00"/>
  </numFmts>
  <fonts count="2" x14ac:knownFonts="1">
    <font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8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4" fontId="0" fillId="0" borderId="0" xfId="0" applyNumberFormat="1"/>
    <xf numFmtId="0" fontId="0" fillId="5" borderId="1" xfId="0" applyFill="1" applyBorder="1"/>
    <xf numFmtId="10" fontId="0" fillId="5" borderId="1" xfId="0" applyNumberFormat="1" applyFill="1" applyBorder="1"/>
    <xf numFmtId="0" fontId="0" fillId="5" borderId="1" xfId="0" applyFill="1" applyBorder="1" applyAlignment="1">
      <alignment horizontal="right" vertical="top"/>
    </xf>
    <xf numFmtId="0" fontId="0" fillId="6" borderId="1" xfId="0" applyFill="1" applyBorder="1"/>
    <xf numFmtId="8" fontId="0" fillId="6" borderId="1" xfId="0" applyNumberFormat="1" applyFill="1" applyBorder="1"/>
    <xf numFmtId="164" fontId="0" fillId="6" borderId="1" xfId="0" applyNumberFormat="1" applyFill="1" applyBorder="1"/>
    <xf numFmtId="4" fontId="0" fillId="5" borderId="1" xfId="0" applyNumberFormat="1" applyFill="1" applyBorder="1"/>
    <xf numFmtId="4" fontId="0" fillId="6" borderId="1" xfId="0" applyNumberFormat="1" applyFill="1" applyBorder="1"/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4" fontId="0" fillId="2" borderId="5" xfId="0" applyNumberFormat="1" applyFill="1" applyBorder="1" applyAlignment="1">
      <alignment horizontal="center" vertical="center"/>
    </xf>
    <xf numFmtId="4" fontId="0" fillId="2" borderId="6" xfId="0" applyNumberFormat="1" applyFill="1" applyBorder="1" applyAlignment="1">
      <alignment horizontal="center" vertical="center"/>
    </xf>
    <xf numFmtId="4" fontId="0" fillId="2" borderId="7" xfId="0" applyNumberFormat="1" applyFill="1" applyBorder="1" applyAlignment="1">
      <alignment horizontal="center" vertical="center"/>
    </xf>
    <xf numFmtId="4" fontId="0" fillId="2" borderId="8" xfId="0" applyNumberFormat="1" applyFill="1" applyBorder="1" applyAlignment="1">
      <alignment horizontal="center" vertical="center"/>
    </xf>
    <xf numFmtId="4" fontId="0" fillId="2" borderId="9" xfId="0" applyNumberFormat="1" applyFill="1" applyBorder="1" applyAlignment="1">
      <alignment horizontal="center" vertical="center"/>
    </xf>
    <xf numFmtId="4" fontId="0" fillId="2" borderId="10" xfId="0" applyNumberFormat="1" applyFill="1" applyBorder="1" applyAlignment="1">
      <alignment horizontal="center" vertical="center"/>
    </xf>
    <xf numFmtId="4" fontId="0" fillId="5" borderId="14" xfId="0" applyNumberFormat="1" applyFill="1" applyBorder="1" applyAlignment="1">
      <alignment horizontal="center"/>
    </xf>
    <xf numFmtId="4" fontId="0" fillId="5" borderId="15" xfId="0" applyNumberFormat="1" applyFill="1" applyBorder="1" applyAlignment="1">
      <alignment horizontal="center"/>
    </xf>
    <xf numFmtId="4" fontId="0" fillId="6" borderId="14" xfId="0" applyNumberFormat="1" applyFill="1" applyBorder="1" applyAlignment="1">
      <alignment horizontal="center"/>
    </xf>
    <xf numFmtId="4" fontId="0" fillId="6" borderId="15" xfId="0" applyNumberFormat="1" applyFill="1" applyBorder="1" applyAlignment="1">
      <alignment horizontal="center"/>
    </xf>
    <xf numFmtId="4" fontId="0" fillId="5" borderId="1" xfId="0" applyNumberFormat="1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4A16A-17D7-4182-82A6-DE816FF65F55}">
  <sheetPr codeName="Sheet1"/>
  <dimension ref="A1:J66"/>
  <sheetViews>
    <sheetView topLeftCell="A13" workbookViewId="0">
      <selection activeCell="B15" sqref="B15"/>
    </sheetView>
  </sheetViews>
  <sheetFormatPr defaultRowHeight="14.5" x14ac:dyDescent="0.35"/>
  <cols>
    <col min="1" max="1" width="14.36328125" bestFit="1" customWidth="1"/>
    <col min="2" max="2" width="6.81640625" bestFit="1" customWidth="1"/>
    <col min="3" max="3" width="7.90625" bestFit="1" customWidth="1"/>
    <col min="4" max="4" width="4.453125" bestFit="1" customWidth="1"/>
    <col min="5" max="8" width="11.81640625" bestFit="1" customWidth="1"/>
    <col min="9" max="9" width="23.54296875" bestFit="1" customWidth="1"/>
    <col min="10" max="10" width="11.7265625" bestFit="1" customWidth="1"/>
  </cols>
  <sheetData>
    <row r="1" spans="1:10" ht="15" thickBot="1" x14ac:dyDescent="0.4"/>
    <row r="2" spans="1:10" ht="15" thickBot="1" x14ac:dyDescent="0.4">
      <c r="B2" s="13" t="s">
        <v>10</v>
      </c>
      <c r="C2" s="14"/>
      <c r="D2" s="14"/>
      <c r="E2" s="14"/>
      <c r="F2" s="14"/>
      <c r="G2" s="14"/>
      <c r="H2" s="14"/>
      <c r="I2" s="15"/>
    </row>
    <row r="6" spans="1:10" x14ac:dyDescent="0.35">
      <c r="A6" s="3" t="s">
        <v>5</v>
      </c>
      <c r="B6" s="3">
        <v>112500</v>
      </c>
      <c r="D6" s="2" t="s">
        <v>3</v>
      </c>
      <c r="E6" s="2" t="s">
        <v>0</v>
      </c>
      <c r="F6" s="2" t="s">
        <v>4</v>
      </c>
      <c r="G6" s="2" t="s">
        <v>2</v>
      </c>
      <c r="I6" s="8" t="s">
        <v>6</v>
      </c>
      <c r="J6" s="10">
        <f>ROUND(SUM(F7:F104),1)</f>
        <v>44718.6</v>
      </c>
    </row>
    <row r="7" spans="1:10" x14ac:dyDescent="0.35">
      <c r="A7" s="3" t="s">
        <v>1</v>
      </c>
      <c r="B7" s="3">
        <v>6.75</v>
      </c>
      <c r="D7" s="3">
        <f>C5+1</f>
        <v>1</v>
      </c>
      <c r="E7" s="3">
        <f>B6</f>
        <v>112500</v>
      </c>
      <c r="F7" s="3">
        <f t="shared" ref="F7:F66" si="0">(E7*($B$7/12)/100)</f>
        <v>632.8125</v>
      </c>
      <c r="G7" s="3">
        <f>E7+F7</f>
        <v>113132.8125</v>
      </c>
      <c r="I7" s="8" t="s">
        <v>8</v>
      </c>
      <c r="J7" s="10">
        <f>IF(J6&lt;10000,0,ROUND(0.1*J6,1))</f>
        <v>4471.8999999999996</v>
      </c>
    </row>
    <row r="8" spans="1:10" x14ac:dyDescent="0.35">
      <c r="A8" s="3" t="s">
        <v>9</v>
      </c>
      <c r="B8" s="3">
        <v>3</v>
      </c>
      <c r="D8" s="3">
        <f>D7+1</f>
        <v>2</v>
      </c>
      <c r="E8" s="3">
        <f t="shared" ref="E8:E18" si="1">IF(MOD(D8-1,$B$8)=0,G7,E7)</f>
        <v>112500</v>
      </c>
      <c r="F8" s="3">
        <f t="shared" si="0"/>
        <v>632.8125</v>
      </c>
      <c r="G8" s="3">
        <f>G7+F8</f>
        <v>113765.625</v>
      </c>
      <c r="I8" s="8" t="s">
        <v>7</v>
      </c>
      <c r="J8" s="10">
        <f>ROUND(J6-J7,1)</f>
        <v>40246.699999999997</v>
      </c>
    </row>
    <row r="9" spans="1:10" x14ac:dyDescent="0.35">
      <c r="D9" s="3">
        <f>D8+1</f>
        <v>3</v>
      </c>
      <c r="E9" s="3">
        <f t="shared" si="1"/>
        <v>112500</v>
      </c>
      <c r="F9" s="3">
        <f t="shared" si="0"/>
        <v>632.8125</v>
      </c>
      <c r="G9" s="3">
        <f>G8+F9</f>
        <v>114398.4375</v>
      </c>
      <c r="I9" s="8" t="s">
        <v>11</v>
      </c>
      <c r="J9" s="10">
        <f>SUM(J6,B6)</f>
        <v>157218.6</v>
      </c>
    </row>
    <row r="10" spans="1:10" x14ac:dyDescent="0.35">
      <c r="D10" s="3">
        <f t="shared" ref="D10:D15" si="2">D9+1</f>
        <v>4</v>
      </c>
      <c r="E10" s="3">
        <f t="shared" si="1"/>
        <v>114398.4375</v>
      </c>
      <c r="F10" s="3">
        <f t="shared" si="0"/>
        <v>643.4912109375</v>
      </c>
      <c r="G10" s="3">
        <f t="shared" ref="G10:G15" si="3">G9+F10</f>
        <v>115041.9287109375</v>
      </c>
      <c r="I10" s="8" t="s">
        <v>12</v>
      </c>
      <c r="J10" s="10">
        <f>SUM(B6,J8)</f>
        <v>152746.70000000001</v>
      </c>
    </row>
    <row r="11" spans="1:10" x14ac:dyDescent="0.35">
      <c r="D11" s="3">
        <f t="shared" si="2"/>
        <v>5</v>
      </c>
      <c r="E11" s="3">
        <f t="shared" si="1"/>
        <v>114398.4375</v>
      </c>
      <c r="F11" s="3">
        <f t="shared" si="0"/>
        <v>643.4912109375</v>
      </c>
      <c r="G11" s="3">
        <f t="shared" si="3"/>
        <v>115685.419921875</v>
      </c>
    </row>
    <row r="12" spans="1:10" x14ac:dyDescent="0.35">
      <c r="D12" s="3">
        <f t="shared" si="2"/>
        <v>6</v>
      </c>
      <c r="E12" s="3">
        <f t="shared" si="1"/>
        <v>114398.4375</v>
      </c>
      <c r="F12" s="3">
        <f t="shared" si="0"/>
        <v>643.4912109375</v>
      </c>
      <c r="G12" s="3">
        <f t="shared" si="3"/>
        <v>116328.9111328125</v>
      </c>
    </row>
    <row r="13" spans="1:10" x14ac:dyDescent="0.35">
      <c r="A13" s="1"/>
      <c r="D13" s="3">
        <f t="shared" si="2"/>
        <v>7</v>
      </c>
      <c r="E13" s="3">
        <f t="shared" si="1"/>
        <v>116328.9111328125</v>
      </c>
      <c r="F13" s="3">
        <f t="shared" si="0"/>
        <v>654.35012512207027</v>
      </c>
      <c r="G13" s="3">
        <f t="shared" si="3"/>
        <v>116983.26125793457</v>
      </c>
    </row>
    <row r="14" spans="1:10" x14ac:dyDescent="0.35">
      <c r="D14" s="3">
        <f t="shared" si="2"/>
        <v>8</v>
      </c>
      <c r="E14" s="3">
        <f t="shared" si="1"/>
        <v>116328.9111328125</v>
      </c>
      <c r="F14" s="3">
        <f t="shared" si="0"/>
        <v>654.35012512207027</v>
      </c>
      <c r="G14" s="3">
        <f t="shared" si="3"/>
        <v>117637.61138305665</v>
      </c>
    </row>
    <row r="15" spans="1:10" x14ac:dyDescent="0.35">
      <c r="D15" s="3">
        <f t="shared" si="2"/>
        <v>9</v>
      </c>
      <c r="E15" s="3">
        <f t="shared" si="1"/>
        <v>116328.9111328125</v>
      </c>
      <c r="F15" s="3">
        <f t="shared" si="0"/>
        <v>654.35012512207027</v>
      </c>
      <c r="G15" s="3">
        <f t="shared" si="3"/>
        <v>118291.96150817872</v>
      </c>
    </row>
    <row r="16" spans="1:10" x14ac:dyDescent="0.35">
      <c r="D16" s="3">
        <f>D15+1</f>
        <v>10</v>
      </c>
      <c r="E16" s="3">
        <f t="shared" si="1"/>
        <v>118291.96150817872</v>
      </c>
      <c r="F16" s="3">
        <f t="shared" si="0"/>
        <v>665.39228348350525</v>
      </c>
      <c r="G16" s="3">
        <f>G15+F16</f>
        <v>118957.35379166223</v>
      </c>
    </row>
    <row r="17" spans="1:7" x14ac:dyDescent="0.35">
      <c r="A17" s="4"/>
      <c r="D17" s="3">
        <f>D16+1</f>
        <v>11</v>
      </c>
      <c r="E17" s="3">
        <f t="shared" si="1"/>
        <v>118291.96150817872</v>
      </c>
      <c r="F17" s="3">
        <f t="shared" si="0"/>
        <v>665.39228348350525</v>
      </c>
      <c r="G17" s="3">
        <f>G16+F17</f>
        <v>119622.74607514574</v>
      </c>
    </row>
    <row r="18" spans="1:7" x14ac:dyDescent="0.35">
      <c r="A18" s="4"/>
      <c r="D18" s="3">
        <f>D17+1</f>
        <v>12</v>
      </c>
      <c r="E18" s="3">
        <f t="shared" si="1"/>
        <v>118291.96150817872</v>
      </c>
      <c r="F18" s="3">
        <f t="shared" si="0"/>
        <v>665.39228348350525</v>
      </c>
      <c r="G18" s="3">
        <f>G17+F18</f>
        <v>120288.13835862925</v>
      </c>
    </row>
    <row r="19" spans="1:7" x14ac:dyDescent="0.35">
      <c r="A19" s="4"/>
      <c r="D19" s="3">
        <f t="shared" ref="D19:D39" si="4">D18+1</f>
        <v>13</v>
      </c>
      <c r="E19" s="3">
        <f t="shared" ref="E19:E39" si="5">IF(MOD(D19-1,$B$8)=0,G18,E18)</f>
        <v>120288.13835862925</v>
      </c>
      <c r="F19" s="3">
        <f t="shared" si="0"/>
        <v>676.62077826728955</v>
      </c>
      <c r="G19" s="3">
        <f t="shared" ref="G19:G39" si="6">G18+F19</f>
        <v>120964.75913689654</v>
      </c>
    </row>
    <row r="20" spans="1:7" x14ac:dyDescent="0.35">
      <c r="D20" s="3">
        <f t="shared" si="4"/>
        <v>14</v>
      </c>
      <c r="E20" s="3">
        <f t="shared" si="5"/>
        <v>120288.13835862925</v>
      </c>
      <c r="F20" s="3">
        <f t="shared" si="0"/>
        <v>676.62077826728955</v>
      </c>
      <c r="G20" s="3">
        <f t="shared" si="6"/>
        <v>121641.37991516382</v>
      </c>
    </row>
    <row r="21" spans="1:7" x14ac:dyDescent="0.35">
      <c r="D21" s="3">
        <f t="shared" si="4"/>
        <v>15</v>
      </c>
      <c r="E21" s="3">
        <f t="shared" si="5"/>
        <v>120288.13835862925</v>
      </c>
      <c r="F21" s="3">
        <f t="shared" si="0"/>
        <v>676.62077826728955</v>
      </c>
      <c r="G21" s="3">
        <f t="shared" si="6"/>
        <v>122318.00069343111</v>
      </c>
    </row>
    <row r="22" spans="1:7" x14ac:dyDescent="0.35">
      <c r="D22" s="3">
        <f t="shared" si="4"/>
        <v>16</v>
      </c>
      <c r="E22" s="3">
        <f t="shared" si="5"/>
        <v>122318.00069343111</v>
      </c>
      <c r="F22" s="3">
        <f t="shared" si="0"/>
        <v>688.03875390054998</v>
      </c>
      <c r="G22" s="3">
        <f t="shared" si="6"/>
        <v>123006.03944733166</v>
      </c>
    </row>
    <row r="23" spans="1:7" x14ac:dyDescent="0.35">
      <c r="D23" s="3">
        <f t="shared" si="4"/>
        <v>17</v>
      </c>
      <c r="E23" s="3">
        <f t="shared" si="5"/>
        <v>122318.00069343111</v>
      </c>
      <c r="F23" s="3">
        <f t="shared" si="0"/>
        <v>688.03875390054998</v>
      </c>
      <c r="G23" s="3">
        <f t="shared" si="6"/>
        <v>123694.0782012322</v>
      </c>
    </row>
    <row r="24" spans="1:7" x14ac:dyDescent="0.35">
      <c r="D24" s="3">
        <f t="shared" si="4"/>
        <v>18</v>
      </c>
      <c r="E24" s="3">
        <f t="shared" si="5"/>
        <v>122318.00069343111</v>
      </c>
      <c r="F24" s="3">
        <f t="shared" si="0"/>
        <v>688.03875390054998</v>
      </c>
      <c r="G24" s="3">
        <f t="shared" si="6"/>
        <v>124382.11695513275</v>
      </c>
    </row>
    <row r="25" spans="1:7" x14ac:dyDescent="0.35">
      <c r="D25" s="3">
        <f t="shared" si="4"/>
        <v>19</v>
      </c>
      <c r="E25" s="3">
        <f t="shared" si="5"/>
        <v>124382.11695513275</v>
      </c>
      <c r="F25" s="3">
        <f t="shared" si="0"/>
        <v>699.64940787262162</v>
      </c>
      <c r="G25" s="3">
        <f t="shared" si="6"/>
        <v>125081.76636300537</v>
      </c>
    </row>
    <row r="26" spans="1:7" x14ac:dyDescent="0.35">
      <c r="D26" s="3">
        <f t="shared" si="4"/>
        <v>20</v>
      </c>
      <c r="E26" s="3">
        <f t="shared" si="5"/>
        <v>124382.11695513275</v>
      </c>
      <c r="F26" s="3">
        <f t="shared" si="0"/>
        <v>699.64940787262162</v>
      </c>
      <c r="G26" s="3">
        <f t="shared" si="6"/>
        <v>125781.415770878</v>
      </c>
    </row>
    <row r="27" spans="1:7" x14ac:dyDescent="0.35">
      <c r="D27" s="3">
        <f t="shared" si="4"/>
        <v>21</v>
      </c>
      <c r="E27" s="3">
        <f t="shared" si="5"/>
        <v>124382.11695513275</v>
      </c>
      <c r="F27" s="3">
        <f t="shared" si="0"/>
        <v>699.64940787262162</v>
      </c>
      <c r="G27" s="3">
        <f t="shared" si="6"/>
        <v>126481.06517875062</v>
      </c>
    </row>
    <row r="28" spans="1:7" x14ac:dyDescent="0.35">
      <c r="D28" s="3">
        <f t="shared" si="4"/>
        <v>22</v>
      </c>
      <c r="E28" s="3">
        <f t="shared" si="5"/>
        <v>126481.06517875062</v>
      </c>
      <c r="F28" s="3">
        <f t="shared" si="0"/>
        <v>711.45599163047223</v>
      </c>
      <c r="G28" s="3">
        <f t="shared" si="6"/>
        <v>127192.52117038109</v>
      </c>
    </row>
    <row r="29" spans="1:7" x14ac:dyDescent="0.35">
      <c r="D29" s="3">
        <f t="shared" si="4"/>
        <v>23</v>
      </c>
      <c r="E29" s="3">
        <f t="shared" si="5"/>
        <v>126481.06517875062</v>
      </c>
      <c r="F29" s="3">
        <f t="shared" si="0"/>
        <v>711.45599163047223</v>
      </c>
      <c r="G29" s="3">
        <f t="shared" si="6"/>
        <v>127903.97716201156</v>
      </c>
    </row>
    <row r="30" spans="1:7" x14ac:dyDescent="0.35">
      <c r="D30" s="3">
        <f t="shared" si="4"/>
        <v>24</v>
      </c>
      <c r="E30" s="3">
        <f t="shared" si="5"/>
        <v>126481.06517875062</v>
      </c>
      <c r="F30" s="3">
        <f t="shared" si="0"/>
        <v>711.45599163047223</v>
      </c>
      <c r="G30" s="3">
        <f t="shared" si="6"/>
        <v>128615.43315364204</v>
      </c>
    </row>
    <row r="31" spans="1:7" x14ac:dyDescent="0.35">
      <c r="D31" s="3">
        <f t="shared" si="4"/>
        <v>25</v>
      </c>
      <c r="E31" s="3">
        <f t="shared" si="5"/>
        <v>128615.43315364204</v>
      </c>
      <c r="F31" s="3">
        <f t="shared" si="0"/>
        <v>723.46181148923642</v>
      </c>
      <c r="G31" s="3">
        <f t="shared" si="6"/>
        <v>129338.89496513127</v>
      </c>
    </row>
    <row r="32" spans="1:7" x14ac:dyDescent="0.35">
      <c r="D32" s="3">
        <f t="shared" si="4"/>
        <v>26</v>
      </c>
      <c r="E32" s="3">
        <f t="shared" si="5"/>
        <v>128615.43315364204</v>
      </c>
      <c r="F32" s="3">
        <f t="shared" si="0"/>
        <v>723.46181148923642</v>
      </c>
      <c r="G32" s="3">
        <f t="shared" si="6"/>
        <v>130062.35677662051</v>
      </c>
    </row>
    <row r="33" spans="4:7" x14ac:dyDescent="0.35">
      <c r="D33" s="3">
        <f t="shared" si="4"/>
        <v>27</v>
      </c>
      <c r="E33" s="3">
        <f t="shared" si="5"/>
        <v>128615.43315364204</v>
      </c>
      <c r="F33" s="3">
        <f t="shared" si="0"/>
        <v>723.46181148923642</v>
      </c>
      <c r="G33" s="3">
        <f t="shared" si="6"/>
        <v>130785.81858810975</v>
      </c>
    </row>
    <row r="34" spans="4:7" x14ac:dyDescent="0.35">
      <c r="D34" s="3">
        <f t="shared" si="4"/>
        <v>28</v>
      </c>
      <c r="E34" s="3">
        <f t="shared" si="5"/>
        <v>130785.81858810975</v>
      </c>
      <c r="F34" s="3">
        <f t="shared" si="0"/>
        <v>735.67022955811728</v>
      </c>
      <c r="G34" s="3">
        <f t="shared" si="6"/>
        <v>131521.48881766785</v>
      </c>
    </row>
    <row r="35" spans="4:7" x14ac:dyDescent="0.35">
      <c r="D35" s="3">
        <f t="shared" si="4"/>
        <v>29</v>
      </c>
      <c r="E35" s="3">
        <f t="shared" si="5"/>
        <v>130785.81858810975</v>
      </c>
      <c r="F35" s="3">
        <f t="shared" si="0"/>
        <v>735.67022955811728</v>
      </c>
      <c r="G35" s="3">
        <f t="shared" si="6"/>
        <v>132257.15904722596</v>
      </c>
    </row>
    <row r="36" spans="4:7" x14ac:dyDescent="0.35">
      <c r="D36" s="3">
        <f t="shared" si="4"/>
        <v>30</v>
      </c>
      <c r="E36" s="3">
        <f t="shared" si="5"/>
        <v>130785.81858810975</v>
      </c>
      <c r="F36" s="3">
        <f t="shared" si="0"/>
        <v>735.67022955811728</v>
      </c>
      <c r="G36" s="3">
        <f t="shared" si="6"/>
        <v>132992.82927678406</v>
      </c>
    </row>
    <row r="37" spans="4:7" x14ac:dyDescent="0.35">
      <c r="D37" s="3">
        <f t="shared" si="4"/>
        <v>31</v>
      </c>
      <c r="E37" s="3">
        <f t="shared" si="5"/>
        <v>132992.82927678406</v>
      </c>
      <c r="F37" s="3">
        <f t="shared" si="0"/>
        <v>748.08466468191034</v>
      </c>
      <c r="G37" s="3">
        <f t="shared" si="6"/>
        <v>133740.91394146596</v>
      </c>
    </row>
    <row r="38" spans="4:7" x14ac:dyDescent="0.35">
      <c r="D38" s="3">
        <f t="shared" si="4"/>
        <v>32</v>
      </c>
      <c r="E38" s="3">
        <f t="shared" si="5"/>
        <v>132992.82927678406</v>
      </c>
      <c r="F38" s="3">
        <f t="shared" si="0"/>
        <v>748.08466468191034</v>
      </c>
      <c r="G38" s="3">
        <f t="shared" si="6"/>
        <v>134488.99860614786</v>
      </c>
    </row>
    <row r="39" spans="4:7" x14ac:dyDescent="0.35">
      <c r="D39" s="3">
        <f t="shared" si="4"/>
        <v>33</v>
      </c>
      <c r="E39" s="3">
        <f t="shared" si="5"/>
        <v>132992.82927678406</v>
      </c>
      <c r="F39" s="3">
        <f t="shared" si="0"/>
        <v>748.08466468191034</v>
      </c>
      <c r="G39" s="3">
        <f t="shared" si="6"/>
        <v>135237.08327082975</v>
      </c>
    </row>
    <row r="40" spans="4:7" x14ac:dyDescent="0.35">
      <c r="D40" s="3">
        <f t="shared" ref="D40:D44" si="7">D39+1</f>
        <v>34</v>
      </c>
      <c r="E40" s="3">
        <f t="shared" ref="E40:E44" si="8">IF(MOD(D40-1,$B$8)=0,G39,E39)</f>
        <v>135237.08327082975</v>
      </c>
      <c r="F40" s="3">
        <f t="shared" si="0"/>
        <v>760.70859339841729</v>
      </c>
      <c r="G40" s="3">
        <f t="shared" ref="G40:G44" si="9">G39+F40</f>
        <v>135997.79186422817</v>
      </c>
    </row>
    <row r="41" spans="4:7" x14ac:dyDescent="0.35">
      <c r="D41" s="3">
        <f t="shared" si="7"/>
        <v>35</v>
      </c>
      <c r="E41" s="3">
        <f t="shared" si="8"/>
        <v>135237.08327082975</v>
      </c>
      <c r="F41" s="3">
        <f t="shared" si="0"/>
        <v>760.70859339841729</v>
      </c>
      <c r="G41" s="3">
        <f t="shared" si="9"/>
        <v>136758.50045762659</v>
      </c>
    </row>
    <row r="42" spans="4:7" x14ac:dyDescent="0.35">
      <c r="D42" s="3">
        <f t="shared" si="7"/>
        <v>36</v>
      </c>
      <c r="E42" s="3">
        <f t="shared" si="8"/>
        <v>135237.08327082975</v>
      </c>
      <c r="F42" s="3">
        <f t="shared" si="0"/>
        <v>760.70859339841729</v>
      </c>
      <c r="G42" s="3">
        <f t="shared" si="9"/>
        <v>137519.20905102501</v>
      </c>
    </row>
    <row r="43" spans="4:7" x14ac:dyDescent="0.35">
      <c r="D43" s="3">
        <f t="shared" si="7"/>
        <v>37</v>
      </c>
      <c r="E43" s="3">
        <f t="shared" si="8"/>
        <v>137519.20905102501</v>
      </c>
      <c r="F43" s="3">
        <f t="shared" si="0"/>
        <v>773.54555091201576</v>
      </c>
      <c r="G43" s="3">
        <f t="shared" si="9"/>
        <v>138292.75460193702</v>
      </c>
    </row>
    <row r="44" spans="4:7" x14ac:dyDescent="0.35">
      <c r="D44" s="3">
        <f t="shared" si="7"/>
        <v>38</v>
      </c>
      <c r="E44" s="3">
        <f t="shared" si="8"/>
        <v>137519.20905102501</v>
      </c>
      <c r="F44" s="3">
        <f t="shared" si="0"/>
        <v>773.54555091201576</v>
      </c>
      <c r="G44" s="3">
        <f t="shared" si="9"/>
        <v>139066.30015284903</v>
      </c>
    </row>
    <row r="45" spans="4:7" x14ac:dyDescent="0.35">
      <c r="D45" s="3">
        <f t="shared" ref="D45:D62" si="10">D44+1</f>
        <v>39</v>
      </c>
      <c r="E45" s="3">
        <f t="shared" ref="E45:E62" si="11">IF(MOD(D45-1,$B$8)=0,G44,E44)</f>
        <v>137519.20905102501</v>
      </c>
      <c r="F45" s="3">
        <f t="shared" si="0"/>
        <v>773.54555091201576</v>
      </c>
      <c r="G45" s="3">
        <f t="shared" ref="G45:G62" si="12">G44+F45</f>
        <v>139839.84570376104</v>
      </c>
    </row>
    <row r="46" spans="4:7" x14ac:dyDescent="0.35">
      <c r="D46" s="3">
        <f t="shared" si="10"/>
        <v>40</v>
      </c>
      <c r="E46" s="3">
        <f t="shared" si="11"/>
        <v>139839.84570376104</v>
      </c>
      <c r="F46" s="3">
        <f t="shared" si="0"/>
        <v>786.59913208365583</v>
      </c>
      <c r="G46" s="3">
        <f t="shared" si="12"/>
        <v>140626.44483584468</v>
      </c>
    </row>
    <row r="47" spans="4:7" x14ac:dyDescent="0.35">
      <c r="D47" s="3">
        <f t="shared" si="10"/>
        <v>41</v>
      </c>
      <c r="E47" s="3">
        <f t="shared" si="11"/>
        <v>139839.84570376104</v>
      </c>
      <c r="F47" s="3">
        <f t="shared" si="0"/>
        <v>786.59913208365583</v>
      </c>
      <c r="G47" s="3">
        <f t="shared" si="12"/>
        <v>141413.04396792833</v>
      </c>
    </row>
    <row r="48" spans="4:7" x14ac:dyDescent="0.35">
      <c r="D48" s="3">
        <f t="shared" si="10"/>
        <v>42</v>
      </c>
      <c r="E48" s="3">
        <f t="shared" si="11"/>
        <v>139839.84570376104</v>
      </c>
      <c r="F48" s="3">
        <f t="shared" si="0"/>
        <v>786.59913208365583</v>
      </c>
      <c r="G48" s="3">
        <f t="shared" si="12"/>
        <v>142199.64310001198</v>
      </c>
    </row>
    <row r="49" spans="4:7" x14ac:dyDescent="0.35">
      <c r="D49" s="3">
        <f t="shared" si="10"/>
        <v>43</v>
      </c>
      <c r="E49" s="3">
        <f t="shared" si="11"/>
        <v>142199.64310001198</v>
      </c>
      <c r="F49" s="3">
        <f t="shared" si="0"/>
        <v>799.8729924375674</v>
      </c>
      <c r="G49" s="3">
        <f t="shared" si="12"/>
        <v>142999.51609244954</v>
      </c>
    </row>
    <row r="50" spans="4:7" x14ac:dyDescent="0.35">
      <c r="D50" s="3">
        <f t="shared" si="10"/>
        <v>44</v>
      </c>
      <c r="E50" s="3">
        <f t="shared" si="11"/>
        <v>142199.64310001198</v>
      </c>
      <c r="F50" s="3">
        <f t="shared" si="0"/>
        <v>799.8729924375674</v>
      </c>
      <c r="G50" s="3">
        <f t="shared" si="12"/>
        <v>143799.38908488711</v>
      </c>
    </row>
    <row r="51" spans="4:7" x14ac:dyDescent="0.35">
      <c r="D51" s="3">
        <f t="shared" si="10"/>
        <v>45</v>
      </c>
      <c r="E51" s="3">
        <f t="shared" si="11"/>
        <v>142199.64310001198</v>
      </c>
      <c r="F51" s="3">
        <f t="shared" si="0"/>
        <v>799.8729924375674</v>
      </c>
      <c r="G51" s="3">
        <f t="shared" si="12"/>
        <v>144599.26207732467</v>
      </c>
    </row>
    <row r="52" spans="4:7" x14ac:dyDescent="0.35">
      <c r="D52" s="3">
        <f t="shared" si="10"/>
        <v>46</v>
      </c>
      <c r="E52" s="3">
        <f t="shared" si="11"/>
        <v>144599.26207732467</v>
      </c>
      <c r="F52" s="3">
        <f t="shared" si="0"/>
        <v>813.37084918495123</v>
      </c>
      <c r="G52" s="3">
        <f t="shared" si="12"/>
        <v>145412.63292650963</v>
      </c>
    </row>
    <row r="53" spans="4:7" x14ac:dyDescent="0.35">
      <c r="D53" s="3">
        <f t="shared" si="10"/>
        <v>47</v>
      </c>
      <c r="E53" s="3">
        <f t="shared" si="11"/>
        <v>144599.26207732467</v>
      </c>
      <c r="F53" s="3">
        <f t="shared" si="0"/>
        <v>813.37084918495123</v>
      </c>
      <c r="G53" s="3">
        <f t="shared" si="12"/>
        <v>146226.00377569458</v>
      </c>
    </row>
    <row r="54" spans="4:7" x14ac:dyDescent="0.35">
      <c r="D54" s="3">
        <f t="shared" si="10"/>
        <v>48</v>
      </c>
      <c r="E54" s="3">
        <f t="shared" si="11"/>
        <v>144599.26207732467</v>
      </c>
      <c r="F54" s="3">
        <f t="shared" si="0"/>
        <v>813.37084918495123</v>
      </c>
      <c r="G54" s="3">
        <f t="shared" si="12"/>
        <v>147039.37462487954</v>
      </c>
    </row>
    <row r="55" spans="4:7" x14ac:dyDescent="0.35">
      <c r="D55" s="3">
        <f t="shared" si="10"/>
        <v>49</v>
      </c>
      <c r="E55" s="3">
        <f t="shared" si="11"/>
        <v>147039.37462487954</v>
      </c>
      <c r="F55" s="3">
        <f t="shared" si="0"/>
        <v>827.09648226494744</v>
      </c>
      <c r="G55" s="3">
        <f t="shared" si="12"/>
        <v>147866.47110714449</v>
      </c>
    </row>
    <row r="56" spans="4:7" x14ac:dyDescent="0.35">
      <c r="D56" s="3">
        <f t="shared" si="10"/>
        <v>50</v>
      </c>
      <c r="E56" s="3">
        <f t="shared" si="11"/>
        <v>147039.37462487954</v>
      </c>
      <c r="F56" s="3">
        <f t="shared" si="0"/>
        <v>827.09648226494744</v>
      </c>
      <c r="G56" s="3">
        <f t="shared" si="12"/>
        <v>148693.56758940945</v>
      </c>
    </row>
    <row r="57" spans="4:7" x14ac:dyDescent="0.35">
      <c r="D57" s="3">
        <f t="shared" si="10"/>
        <v>51</v>
      </c>
      <c r="E57" s="3">
        <f t="shared" si="11"/>
        <v>147039.37462487954</v>
      </c>
      <c r="F57" s="3">
        <f t="shared" si="0"/>
        <v>827.09648226494744</v>
      </c>
      <c r="G57" s="3">
        <f t="shared" si="12"/>
        <v>149520.6640716744</v>
      </c>
    </row>
    <row r="58" spans="4:7" x14ac:dyDescent="0.35">
      <c r="D58" s="3">
        <f t="shared" si="10"/>
        <v>52</v>
      </c>
      <c r="E58" s="3">
        <f t="shared" si="11"/>
        <v>149520.6640716744</v>
      </c>
      <c r="F58" s="3">
        <f t="shared" si="0"/>
        <v>841.0537354031685</v>
      </c>
      <c r="G58" s="3">
        <f t="shared" si="12"/>
        <v>150361.71780707757</v>
      </c>
    </row>
    <row r="59" spans="4:7" x14ac:dyDescent="0.35">
      <c r="D59" s="3">
        <f t="shared" si="10"/>
        <v>53</v>
      </c>
      <c r="E59" s="3">
        <f t="shared" si="11"/>
        <v>149520.6640716744</v>
      </c>
      <c r="F59" s="3">
        <f t="shared" si="0"/>
        <v>841.0537354031685</v>
      </c>
      <c r="G59" s="3">
        <f t="shared" si="12"/>
        <v>151202.77154248074</v>
      </c>
    </row>
    <row r="60" spans="4:7" x14ac:dyDescent="0.35">
      <c r="D60" s="3">
        <f t="shared" si="10"/>
        <v>54</v>
      </c>
      <c r="E60" s="3">
        <f t="shared" si="11"/>
        <v>149520.6640716744</v>
      </c>
      <c r="F60" s="3">
        <f t="shared" si="0"/>
        <v>841.0537354031685</v>
      </c>
      <c r="G60" s="3">
        <f t="shared" si="12"/>
        <v>152043.82527788391</v>
      </c>
    </row>
    <row r="61" spans="4:7" x14ac:dyDescent="0.35">
      <c r="D61" s="3">
        <f t="shared" ref="D61" si="13">D60+1</f>
        <v>55</v>
      </c>
      <c r="E61" s="3">
        <f t="shared" ref="E61" si="14">IF(MOD(D61-1,$B$8)=0,G60,E60)</f>
        <v>152043.82527788391</v>
      </c>
      <c r="F61" s="3">
        <f t="shared" si="0"/>
        <v>855.24651718809707</v>
      </c>
      <c r="G61" s="3">
        <f t="shared" ref="G61" si="15">G60+F61</f>
        <v>152899.071795072</v>
      </c>
    </row>
    <row r="62" spans="4:7" x14ac:dyDescent="0.35">
      <c r="D62" s="3">
        <f t="shared" si="10"/>
        <v>56</v>
      </c>
      <c r="E62" s="3">
        <f t="shared" si="11"/>
        <v>152043.82527788391</v>
      </c>
      <c r="F62" s="3">
        <f t="shared" si="0"/>
        <v>855.24651718809707</v>
      </c>
      <c r="G62" s="3">
        <f t="shared" si="12"/>
        <v>153754.31831226009</v>
      </c>
    </row>
    <row r="63" spans="4:7" x14ac:dyDescent="0.35">
      <c r="D63" s="3">
        <f t="shared" ref="D63:D66" si="16">D62+1</f>
        <v>57</v>
      </c>
      <c r="E63" s="3">
        <f t="shared" ref="E63:E66" si="17">IF(MOD(D63-1,$B$8)=0,G62,E62)</f>
        <v>152043.82527788391</v>
      </c>
      <c r="F63" s="3">
        <f t="shared" si="0"/>
        <v>855.24651718809707</v>
      </c>
      <c r="G63" s="3">
        <f t="shared" ref="G63:G66" si="18">G62+F63</f>
        <v>154609.56482944818</v>
      </c>
    </row>
    <row r="64" spans="4:7" x14ac:dyDescent="0.35">
      <c r="D64" s="3">
        <f t="shared" si="16"/>
        <v>58</v>
      </c>
      <c r="E64" s="3">
        <f t="shared" si="17"/>
        <v>154609.56482944818</v>
      </c>
      <c r="F64" s="3">
        <f t="shared" si="0"/>
        <v>869.67880216564606</v>
      </c>
      <c r="G64" s="3">
        <f t="shared" si="18"/>
        <v>155479.24363161382</v>
      </c>
    </row>
    <row r="65" spans="4:7" x14ac:dyDescent="0.35">
      <c r="D65" s="3">
        <f t="shared" si="16"/>
        <v>59</v>
      </c>
      <c r="E65" s="3">
        <f t="shared" si="17"/>
        <v>154609.56482944818</v>
      </c>
      <c r="F65" s="3">
        <f t="shared" si="0"/>
        <v>869.67880216564606</v>
      </c>
      <c r="G65" s="3">
        <f t="shared" si="18"/>
        <v>156348.92243377946</v>
      </c>
    </row>
    <row r="66" spans="4:7" x14ac:dyDescent="0.35">
      <c r="D66" s="3">
        <f t="shared" si="16"/>
        <v>60</v>
      </c>
      <c r="E66" s="3">
        <f t="shared" si="17"/>
        <v>154609.56482944818</v>
      </c>
      <c r="F66" s="3">
        <f t="shared" si="0"/>
        <v>869.67880216564606</v>
      </c>
      <c r="G66" s="3">
        <f t="shared" si="18"/>
        <v>157218.6012359451</v>
      </c>
    </row>
  </sheetData>
  <mergeCells count="1">
    <mergeCell ref="B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B270-EDC2-48C5-9DE2-90D655371031}">
  <sheetPr codeName="Sheet3"/>
  <dimension ref="C2:F14"/>
  <sheetViews>
    <sheetView workbookViewId="0">
      <selection activeCell="C2" sqref="C2:E3"/>
    </sheetView>
  </sheetViews>
  <sheetFormatPr defaultRowHeight="14.5" x14ac:dyDescent="0.35"/>
  <cols>
    <col min="3" max="3" width="21.26953125" bestFit="1" customWidth="1"/>
    <col min="4" max="4" width="15.08984375" customWidth="1"/>
    <col min="6" max="6" width="59.26953125" bestFit="1" customWidth="1"/>
  </cols>
  <sheetData>
    <row r="2" spans="3:6" ht="14.5" customHeight="1" x14ac:dyDescent="0.35">
      <c r="C2" s="19" t="s">
        <v>13</v>
      </c>
      <c r="D2" s="20"/>
      <c r="E2" s="21"/>
      <c r="F2" s="16" t="s">
        <v>23</v>
      </c>
    </row>
    <row r="3" spans="3:6" x14ac:dyDescent="0.35">
      <c r="C3" s="22"/>
      <c r="D3" s="23"/>
      <c r="E3" s="24"/>
      <c r="F3" s="17"/>
    </row>
    <row r="4" spans="3:6" x14ac:dyDescent="0.35">
      <c r="C4" s="5" t="s">
        <v>14</v>
      </c>
      <c r="D4" s="5">
        <v>400000</v>
      </c>
      <c r="E4" s="25"/>
      <c r="F4" s="17"/>
    </row>
    <row r="5" spans="3:6" x14ac:dyDescent="0.35">
      <c r="C5" s="5" t="s">
        <v>1</v>
      </c>
      <c r="D5" s="6">
        <v>6.7500000000000004E-2</v>
      </c>
      <c r="E5" s="26"/>
      <c r="F5" s="17"/>
    </row>
    <row r="6" spans="3:6" x14ac:dyDescent="0.35">
      <c r="C6" s="5" t="s">
        <v>15</v>
      </c>
      <c r="D6" s="5">
        <v>12</v>
      </c>
      <c r="E6" s="26"/>
      <c r="F6" s="17"/>
    </row>
    <row r="7" spans="3:6" x14ac:dyDescent="0.35">
      <c r="C7" s="5" t="s">
        <v>16</v>
      </c>
      <c r="D7" s="7" t="s">
        <v>18</v>
      </c>
      <c r="E7" s="26"/>
      <c r="F7" s="17"/>
    </row>
    <row r="8" spans="3:6" x14ac:dyDescent="0.35">
      <c r="C8" s="5" t="s">
        <v>17</v>
      </c>
      <c r="D8" s="5">
        <v>2000</v>
      </c>
      <c r="E8" s="26"/>
      <c r="F8" s="17"/>
    </row>
    <row r="9" spans="3:6" x14ac:dyDescent="0.35">
      <c r="C9" s="5"/>
      <c r="D9" s="5"/>
      <c r="E9" s="26"/>
      <c r="F9" s="17"/>
    </row>
    <row r="10" spans="3:6" x14ac:dyDescent="0.35">
      <c r="C10" s="8" t="s">
        <v>19</v>
      </c>
      <c r="D10" s="9">
        <f>FV(IF(D7="Q",D5/4,IF(D7="S",D5/2,IF(D7="A",D5/1,D5/12))),IF(D7="Q",D6/3,IF(D7="S",D6/6,IF(D7="A",D6/12,D6))),-D8,-D4,0)</f>
        <v>452607.77429869969</v>
      </c>
      <c r="E10" s="26"/>
      <c r="F10" s="17"/>
    </row>
    <row r="11" spans="3:6" x14ac:dyDescent="0.35">
      <c r="C11" s="8" t="s">
        <v>21</v>
      </c>
      <c r="D11" s="9">
        <f>D10-D4</f>
        <v>52607.774298699689</v>
      </c>
      <c r="E11" s="26"/>
      <c r="F11" s="17"/>
    </row>
    <row r="12" spans="3:6" x14ac:dyDescent="0.35">
      <c r="C12" s="8" t="s">
        <v>22</v>
      </c>
      <c r="D12" s="10">
        <f>IF(D11&lt;10000,0,ROUND(0.1*D11,1))</f>
        <v>5260.8</v>
      </c>
      <c r="E12" s="26"/>
      <c r="F12" s="17"/>
    </row>
    <row r="13" spans="3:6" x14ac:dyDescent="0.35">
      <c r="C13" s="8" t="s">
        <v>24</v>
      </c>
      <c r="D13" s="9">
        <f>D11-D12</f>
        <v>47346.974298699686</v>
      </c>
      <c r="E13" s="26"/>
      <c r="F13" s="17"/>
    </row>
    <row r="14" spans="3:6" x14ac:dyDescent="0.35">
      <c r="C14" s="8" t="s">
        <v>20</v>
      </c>
      <c r="D14" s="9">
        <f>D10-D12</f>
        <v>447346.9742986997</v>
      </c>
      <c r="E14" s="27"/>
      <c r="F14" s="18"/>
    </row>
  </sheetData>
  <mergeCells count="3">
    <mergeCell ref="F2:F14"/>
    <mergeCell ref="C2:E3"/>
    <mergeCell ref="E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ABA42-0D2D-4902-8136-031BAD146603}">
  <dimension ref="C1:K8"/>
  <sheetViews>
    <sheetView tabSelected="1" workbookViewId="0">
      <selection activeCell="D6" sqref="D6"/>
    </sheetView>
  </sheetViews>
  <sheetFormatPr defaultColWidth="13.1796875" defaultRowHeight="14.5" x14ac:dyDescent="0.35"/>
  <cols>
    <col min="1" max="16384" width="13.1796875" style="4"/>
  </cols>
  <sheetData>
    <row r="1" spans="3:11" x14ac:dyDescent="0.35">
      <c r="C1" s="28" t="s">
        <v>28</v>
      </c>
      <c r="D1" s="29"/>
      <c r="E1" s="30"/>
      <c r="I1" s="28" t="s">
        <v>31</v>
      </c>
      <c r="J1" s="29"/>
      <c r="K1" s="30"/>
    </row>
    <row r="2" spans="3:11" x14ac:dyDescent="0.35">
      <c r="C2" s="31"/>
      <c r="D2" s="32"/>
      <c r="E2" s="33"/>
      <c r="I2" s="31"/>
      <c r="J2" s="32"/>
      <c r="K2" s="33"/>
    </row>
    <row r="4" spans="3:11" x14ac:dyDescent="0.35">
      <c r="C4" s="11" t="s">
        <v>26</v>
      </c>
      <c r="D4" s="38">
        <v>504</v>
      </c>
      <c r="E4" s="38"/>
      <c r="I4" s="11" t="s">
        <v>27</v>
      </c>
      <c r="J4" s="34">
        <v>50</v>
      </c>
      <c r="K4" s="35"/>
    </row>
    <row r="5" spans="3:11" x14ac:dyDescent="0.35">
      <c r="C5" s="11" t="s">
        <v>25</v>
      </c>
      <c r="D5" s="38">
        <v>6000</v>
      </c>
      <c r="E5" s="38"/>
      <c r="I5" s="11" t="s">
        <v>29</v>
      </c>
      <c r="J5" s="34">
        <v>822000</v>
      </c>
      <c r="K5" s="35"/>
    </row>
    <row r="7" spans="3:11" x14ac:dyDescent="0.35">
      <c r="C7" s="12" t="s">
        <v>27</v>
      </c>
      <c r="D7" s="39">
        <f>ROUND((D4*100)/D5,2)</f>
        <v>8.4</v>
      </c>
      <c r="E7" s="39"/>
      <c r="I7" s="12" t="s">
        <v>30</v>
      </c>
      <c r="J7" s="36">
        <f>(J4/100)*J5</f>
        <v>411000</v>
      </c>
      <c r="K7" s="37"/>
    </row>
    <row r="8" spans="3:11" x14ac:dyDescent="0.35">
      <c r="I8" s="12" t="s">
        <v>32</v>
      </c>
      <c r="J8" s="36">
        <f>J7+J5</f>
        <v>1233000</v>
      </c>
      <c r="K8" s="37"/>
    </row>
  </sheetData>
  <mergeCells count="9">
    <mergeCell ref="C1:E2"/>
    <mergeCell ref="D4:E4"/>
    <mergeCell ref="D5:E5"/>
    <mergeCell ref="D7:E7"/>
    <mergeCell ref="I1:K2"/>
    <mergeCell ref="J4:K4"/>
    <mergeCell ref="J5:K5"/>
    <mergeCell ref="J7:K7"/>
    <mergeCell ref="J8:K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compount interest calc</vt:lpstr>
      <vt:lpstr>future value calc</vt:lpstr>
      <vt:lpstr>Rate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Gautam</dc:creator>
  <cp:lastModifiedBy>Vikas Gautam</cp:lastModifiedBy>
  <dcterms:created xsi:type="dcterms:W3CDTF">2020-09-11T10:27:00Z</dcterms:created>
  <dcterms:modified xsi:type="dcterms:W3CDTF">2020-09-26T15:18:32Z</dcterms:modified>
</cp:coreProperties>
</file>