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35" windowHeight="127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6" i="1" l="1"/>
  <c r="C26" i="1"/>
  <c r="B12" i="1"/>
  <c r="C12" i="1"/>
  <c r="H2" i="2" l="1"/>
  <c r="H1" i="2"/>
  <c r="C19" i="1"/>
  <c r="C29" i="1" s="1"/>
  <c r="B19" i="1"/>
  <c r="B29" i="1" s="1"/>
  <c r="D25" i="1"/>
  <c r="D23" i="1"/>
  <c r="D12" i="1"/>
  <c r="F19" i="1" s="1"/>
  <c r="D26" i="1" l="1"/>
  <c r="D29" i="1"/>
  <c r="G19" i="1"/>
  <c r="H19" i="1"/>
  <c r="I19" i="1"/>
  <c r="J19" i="1"/>
  <c r="E19" i="1"/>
  <c r="D19" i="1"/>
</calcChain>
</file>

<file path=xl/sharedStrings.xml><?xml version="1.0" encoding="utf-8"?>
<sst xmlns="http://schemas.openxmlformats.org/spreadsheetml/2006/main" count="44" uniqueCount="43">
  <si>
    <t>Loan product</t>
  </si>
  <si>
    <t>15 year fixed</t>
  </si>
  <si>
    <t>Interest rate</t>
  </si>
  <si>
    <t>APR</t>
  </si>
  <si>
    <t>Payment (principal &amp; interest)</t>
  </si>
  <si>
    <t>Loan amount</t>
  </si>
  <si>
    <t>Down payment</t>
  </si>
  <si>
    <t>Loan origination fee</t>
  </si>
  <si>
    <t>Appraisal fee</t>
  </si>
  <si>
    <t>Lender credit</t>
  </si>
  <si>
    <t>Total Estimated Fees</t>
  </si>
  <si>
    <t>Estimated property taxes</t>
  </si>
  <si>
    <t>Estimated homeowners insurance</t>
  </si>
  <si>
    <t>Estimated total payment</t>
  </si>
  <si>
    <t>Total spent</t>
  </si>
  <si>
    <t xml:space="preserve">Principal paid </t>
  </si>
  <si>
    <t>Total</t>
  </si>
  <si>
    <t>30 year fixed</t>
  </si>
  <si>
    <t>Difference</t>
  </si>
  <si>
    <t>1yr</t>
  </si>
  <si>
    <t>2y</t>
  </si>
  <si>
    <t>3y</t>
  </si>
  <si>
    <t>5y</t>
  </si>
  <si>
    <t>10y</t>
  </si>
  <si>
    <t>15y</t>
  </si>
  <si>
    <t>Money Saved by taking 30 yrs loan</t>
  </si>
  <si>
    <t>Interest paid</t>
  </si>
  <si>
    <t>Tax savings</t>
  </si>
  <si>
    <t>Estimated monthy payment after 2 years</t>
  </si>
  <si>
    <t>HOA</t>
  </si>
  <si>
    <t>New home monthly payment</t>
  </si>
  <si>
    <t>Estimated monthy payment after 15 years</t>
  </si>
  <si>
    <t>Rent</t>
  </si>
  <si>
    <t>Insurance</t>
  </si>
  <si>
    <t>Phone</t>
  </si>
  <si>
    <t>Groceries</t>
  </si>
  <si>
    <t>Commute</t>
  </si>
  <si>
    <t>Utlities</t>
  </si>
  <si>
    <t>Medical</t>
  </si>
  <si>
    <t>Papa</t>
  </si>
  <si>
    <t>Misc</t>
  </si>
  <si>
    <t>Income</t>
  </si>
  <si>
    <t>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</si>
</sst>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6" fontId="0" fillId="0" borderId="0" xfId="0" applyNumberFormat="1"/>
    <xf numFmtId="0" fontId="1" fillId="0" borderId="0" xfId="0" applyFont="1"/>
    <xf numFmtId="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C25" sqref="C25"/>
    </sheetView>
  </sheetViews>
  <sheetFormatPr defaultRowHeight="15" x14ac:dyDescent="0.25"/>
  <cols>
    <col min="1" max="1" width="37.5703125" bestFit="1" customWidth="1"/>
    <col min="2" max="2" width="20.42578125" bestFit="1" customWidth="1"/>
    <col min="3" max="3" width="35.42578125" customWidth="1"/>
    <col min="4" max="4" width="24.140625" customWidth="1"/>
    <col min="5" max="5" width="13.42578125" customWidth="1"/>
  </cols>
  <sheetData>
    <row r="1" spans="1:10" x14ac:dyDescent="0.25">
      <c r="E1" t="s">
        <v>25</v>
      </c>
    </row>
    <row r="2" spans="1:10" x14ac:dyDescent="0.25"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</row>
    <row r="3" spans="1:10" x14ac:dyDescent="0.25">
      <c r="A3" t="s">
        <v>0</v>
      </c>
      <c r="B3" t="s">
        <v>1</v>
      </c>
      <c r="C3" t="s">
        <v>17</v>
      </c>
    </row>
    <row r="4" spans="1:10" x14ac:dyDescent="0.25">
      <c r="A4" t="s">
        <v>2</v>
      </c>
      <c r="B4" s="1">
        <v>2.75E-2</v>
      </c>
      <c r="C4" s="1">
        <v>3.7499999999999999E-2</v>
      </c>
    </row>
    <row r="5" spans="1:10" x14ac:dyDescent="0.25">
      <c r="A5" t="s">
        <v>3</v>
      </c>
      <c r="B5" s="1">
        <v>2.947E-2</v>
      </c>
      <c r="C5" s="1">
        <v>3.8109999999999998E-2</v>
      </c>
    </row>
    <row r="6" spans="1:10" x14ac:dyDescent="0.25">
      <c r="A6" t="s">
        <v>4</v>
      </c>
      <c r="B6" s="2">
        <v>1225</v>
      </c>
      <c r="C6" s="2">
        <v>836</v>
      </c>
    </row>
    <row r="7" spans="1:10" x14ac:dyDescent="0.25">
      <c r="A7" t="s">
        <v>5</v>
      </c>
      <c r="B7" s="2">
        <v>180560</v>
      </c>
      <c r="C7" s="2">
        <v>180560</v>
      </c>
    </row>
    <row r="8" spans="1:10" x14ac:dyDescent="0.25">
      <c r="A8" t="s">
        <v>6</v>
      </c>
      <c r="B8" s="2">
        <v>45140</v>
      </c>
      <c r="C8" s="2">
        <v>45140</v>
      </c>
    </row>
    <row r="9" spans="1:10" x14ac:dyDescent="0.25">
      <c r="A9" t="s">
        <v>7</v>
      </c>
      <c r="B9" s="2">
        <v>2072</v>
      </c>
      <c r="C9" s="2">
        <v>895</v>
      </c>
    </row>
    <row r="10" spans="1:10" x14ac:dyDescent="0.25">
      <c r="A10" t="s">
        <v>8</v>
      </c>
      <c r="B10" s="2">
        <v>400</v>
      </c>
      <c r="C10" s="2">
        <v>450</v>
      </c>
    </row>
    <row r="11" spans="1:10" x14ac:dyDescent="0.25">
      <c r="A11" t="s">
        <v>9</v>
      </c>
      <c r="B11" s="2">
        <v>0</v>
      </c>
      <c r="C11" s="2">
        <v>-1</v>
      </c>
    </row>
    <row r="12" spans="1:10" x14ac:dyDescent="0.25">
      <c r="A12" s="3" t="s">
        <v>10</v>
      </c>
      <c r="B12" s="4">
        <f>B9+B10+B11</f>
        <v>2472</v>
      </c>
      <c r="C12" s="4">
        <f>C9+C10+C11</f>
        <v>1344</v>
      </c>
      <c r="D12" s="4">
        <f>B12-C12</f>
        <v>1128</v>
      </c>
    </row>
    <row r="13" spans="1:10" x14ac:dyDescent="0.25">
      <c r="B13" s="2"/>
      <c r="C13" s="2"/>
    </row>
    <row r="14" spans="1:10" x14ac:dyDescent="0.25">
      <c r="B14" s="2"/>
      <c r="C14" s="2"/>
    </row>
    <row r="15" spans="1:10" x14ac:dyDescent="0.25">
      <c r="A15" t="s">
        <v>4</v>
      </c>
      <c r="B15" s="2">
        <v>1225</v>
      </c>
      <c r="C15" s="2">
        <v>836</v>
      </c>
    </row>
    <row r="16" spans="1:10" x14ac:dyDescent="0.25">
      <c r="A16" t="s">
        <v>11</v>
      </c>
      <c r="B16" s="2">
        <v>479</v>
      </c>
      <c r="C16" s="2">
        <v>479.25</v>
      </c>
    </row>
    <row r="17" spans="1:10" x14ac:dyDescent="0.25">
      <c r="A17" t="s">
        <v>12</v>
      </c>
      <c r="B17" s="2">
        <v>73</v>
      </c>
      <c r="C17" s="2">
        <v>73</v>
      </c>
    </row>
    <row r="18" spans="1:10" x14ac:dyDescent="0.25">
      <c r="A18" t="s">
        <v>29</v>
      </c>
      <c r="B18" s="2">
        <v>200</v>
      </c>
      <c r="C18" s="2">
        <v>200</v>
      </c>
    </row>
    <row r="19" spans="1:10" x14ac:dyDescent="0.25">
      <c r="A19" s="3" t="s">
        <v>13</v>
      </c>
      <c r="B19" s="4">
        <f>SUM(B15:B18)</f>
        <v>1977</v>
      </c>
      <c r="C19" s="4">
        <f>SUM(C15:C18)</f>
        <v>1588.25</v>
      </c>
      <c r="D19" s="4">
        <f>B19-C19</f>
        <v>388.75</v>
      </c>
      <c r="E19" s="2">
        <f>D12*12</f>
        <v>13536</v>
      </c>
      <c r="F19" s="2">
        <f>D12*24</f>
        <v>27072</v>
      </c>
      <c r="G19" s="2">
        <f>D12*36</f>
        <v>40608</v>
      </c>
      <c r="H19" s="2">
        <f>D12*60</f>
        <v>67680</v>
      </c>
      <c r="I19" s="2">
        <f>D12*120</f>
        <v>135360</v>
      </c>
      <c r="J19" s="2">
        <f>D12*12*15</f>
        <v>203040</v>
      </c>
    </row>
    <row r="20" spans="1:10" x14ac:dyDescent="0.25">
      <c r="A20" t="s">
        <v>14</v>
      </c>
    </row>
    <row r="23" spans="1:10" x14ac:dyDescent="0.25">
      <c r="A23" t="s">
        <v>26</v>
      </c>
      <c r="B23" s="2">
        <v>39997</v>
      </c>
      <c r="C23" s="2">
        <v>120473</v>
      </c>
      <c r="D23" s="2">
        <f>B23-C23</f>
        <v>-80476</v>
      </c>
    </row>
    <row r="24" spans="1:10" x14ac:dyDescent="0.25">
      <c r="A24" t="s">
        <v>15</v>
      </c>
      <c r="B24" s="2">
        <v>180560</v>
      </c>
      <c r="C24" s="2">
        <v>180560</v>
      </c>
    </row>
    <row r="25" spans="1:10" x14ac:dyDescent="0.25">
      <c r="A25" t="s">
        <v>27</v>
      </c>
      <c r="B25" s="2">
        <v>-12400</v>
      </c>
      <c r="C25" s="2">
        <v>-37346</v>
      </c>
      <c r="D25" s="2">
        <f>B25-C25</f>
        <v>24946</v>
      </c>
    </row>
    <row r="26" spans="1:10" x14ac:dyDescent="0.25">
      <c r="A26" t="s">
        <v>16</v>
      </c>
      <c r="B26" s="2">
        <f>B23+B24+B25</f>
        <v>208157</v>
      </c>
      <c r="C26" s="2">
        <f>SUM(C23:C25)</f>
        <v>263687</v>
      </c>
      <c r="D26" s="2">
        <f>B26-C26</f>
        <v>-55530</v>
      </c>
    </row>
    <row r="28" spans="1:10" x14ac:dyDescent="0.25">
      <c r="A28" t="s">
        <v>30</v>
      </c>
      <c r="B28" s="2">
        <v>2800</v>
      </c>
      <c r="C28" s="2">
        <v>2300</v>
      </c>
    </row>
    <row r="29" spans="1:10" x14ac:dyDescent="0.25">
      <c r="A29" t="s">
        <v>28</v>
      </c>
      <c r="B29" s="2">
        <f>B28+B19</f>
        <v>4777</v>
      </c>
      <c r="C29" s="2">
        <f>C28+C19</f>
        <v>3888.25</v>
      </c>
      <c r="D29" s="2">
        <f>B29-C29</f>
        <v>888.75</v>
      </c>
    </row>
    <row r="30" spans="1:10" x14ac:dyDescent="0.25">
      <c r="A30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H3" sqref="H3"/>
    </sheetView>
  </sheetViews>
  <sheetFormatPr defaultRowHeight="15" x14ac:dyDescent="0.25"/>
  <sheetData>
    <row r="1" spans="1:8" x14ac:dyDescent="0.25">
      <c r="A1" t="s">
        <v>32</v>
      </c>
      <c r="B1">
        <v>1700</v>
      </c>
      <c r="E1" t="s">
        <v>41</v>
      </c>
      <c r="F1">
        <v>5200</v>
      </c>
      <c r="G1">
        <v>6000</v>
      </c>
      <c r="H1">
        <f>F1+G1</f>
        <v>11200</v>
      </c>
    </row>
    <row r="2" spans="1:8" x14ac:dyDescent="0.25">
      <c r="A2" t="s">
        <v>33</v>
      </c>
      <c r="B2">
        <v>133</v>
      </c>
      <c r="E2" t="s">
        <v>42</v>
      </c>
      <c r="H2">
        <f>SUM(B1:B9)</f>
        <v>4021</v>
      </c>
    </row>
    <row r="3" spans="1:8" x14ac:dyDescent="0.25">
      <c r="A3" t="s">
        <v>34</v>
      </c>
      <c r="B3">
        <v>210</v>
      </c>
    </row>
    <row r="4" spans="1:8" x14ac:dyDescent="0.25">
      <c r="A4" t="s">
        <v>35</v>
      </c>
      <c r="B4">
        <v>350</v>
      </c>
    </row>
    <row r="5" spans="1:8" x14ac:dyDescent="0.25">
      <c r="A5" t="s">
        <v>36</v>
      </c>
      <c r="B5">
        <v>728</v>
      </c>
    </row>
    <row r="6" spans="1:8" x14ac:dyDescent="0.25">
      <c r="A6" t="s">
        <v>37</v>
      </c>
      <c r="B6">
        <v>100</v>
      </c>
    </row>
    <row r="7" spans="1:8" x14ac:dyDescent="0.25">
      <c r="A7" t="s">
        <v>38</v>
      </c>
      <c r="B7">
        <v>100</v>
      </c>
    </row>
    <row r="8" spans="1:8" x14ac:dyDescent="0.25">
      <c r="A8" t="s">
        <v>39</v>
      </c>
      <c r="B8">
        <v>500</v>
      </c>
    </row>
    <row r="9" spans="1:8" x14ac:dyDescent="0.25">
      <c r="A9" t="s">
        <v>40</v>
      </c>
      <c r="B9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Morgan Stanley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Goyal, Vikas (ICT)</dc:creator>
  <cp:lastModifiedBy>Goyal, Vikas (WM Technology)</cp:lastModifiedBy>
  <dcterms:created xsi:type="dcterms:W3CDTF">2015-09-24T13:39:54Z</dcterms:created>
  <dcterms:modified xsi:type="dcterms:W3CDTF">2015-09-30T15:01:02Z</dcterms:modified>
</cp:coreProperties>
</file>