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drive april 2025\kerala kseb project backup 13-1-2025\new\gemini testing new version\testing project\Default_project\inputs\"/>
    </mc:Choice>
  </mc:AlternateContent>
  <xr:revisionPtr revIDLastSave="0" documentId="13_ncr:1_{A4E49735-3B0B-4CF2-90F7-85FF56504BC0}" xr6:coauthVersionLast="47" xr6:coauthVersionMax="47" xr10:uidLastSave="{00000000-0000-0000-0000-000000000000}"/>
  <bookViews>
    <workbookView xWindow="-108" yWindow="-108" windowWidth="23256" windowHeight="12456" tabRatio="870" firstSheet="4" activeTab="10" xr2:uid="{00000000-000D-0000-FFFF-FFFF00000000}"/>
  </bookViews>
  <sheets>
    <sheet name="main" sheetId="1" r:id="rId1"/>
    <sheet name="Road transport" sheetId="2" r:id="rId2"/>
    <sheet name="commons" sheetId="12" r:id="rId3"/>
    <sheet name="Economic_Indicators" sheetId="17" r:id="rId4"/>
    <sheet name="railway_traction" sheetId="3" r:id="rId5"/>
    <sheet name="Agriculture" sheetId="4" r:id="rId6"/>
    <sheet name="solar_rooftop" sheetId="13" r:id="rId7"/>
    <sheet name="ev_transport" sheetId="14" r:id="rId8"/>
    <sheet name="green_hydrogen" sheetId="15" r:id="rId9"/>
    <sheet name="others" sheetId="16" r:id="rId10"/>
    <sheet name="licencees" sheetId="5" r:id="rId11"/>
    <sheet name="public_lighting" sheetId="6" r:id="rId12"/>
    <sheet name="ht_eht" sheetId="7" r:id="rId13"/>
    <sheet name="industrial_lt" sheetId="8" r:id="rId14"/>
    <sheet name="Commercial_lt" sheetId="9" r:id="rId15"/>
    <sheet name="units" sheetId="10" r:id="rId16"/>
    <sheet name="Domestic_lt" sheetId="11" r:id="rId17"/>
    <sheet name="Sheet1" sheetId="19" r:id="rId18"/>
    <sheet name="Sheet2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4" l="1"/>
  <c r="A21" i="6"/>
  <c r="A21" i="7"/>
  <c r="A21" i="8"/>
  <c r="A21" i="5" l="1"/>
  <c r="A21" i="3"/>
  <c r="A21" i="9"/>
  <c r="A21" i="11"/>
  <c r="H33" i="1"/>
  <c r="D3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2" i="17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" i="4"/>
  <c r="C22" i="12"/>
  <c r="C23" i="12"/>
  <c r="C24" i="12"/>
  <c r="C25" i="12"/>
  <c r="C26" i="12" s="1"/>
  <c r="C27" i="12" s="1"/>
  <c r="C21" i="12"/>
  <c r="F19" i="12"/>
  <c r="F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C28" i="12" l="1"/>
  <c r="D27" i="12"/>
  <c r="D26" i="12"/>
  <c r="D25" i="12"/>
  <c r="D24" i="12"/>
  <c r="D23" i="12"/>
  <c r="D22" i="12"/>
  <c r="C29" i="12" l="1"/>
  <c r="D28" i="12"/>
  <c r="C30" i="12" l="1"/>
  <c r="D29" i="12"/>
  <c r="C31" i="12" l="1"/>
  <c r="D30" i="12"/>
  <c r="C32" i="12" l="1"/>
  <c r="D31" i="12"/>
  <c r="C33" i="12" l="1"/>
  <c r="D33" i="12" s="1"/>
  <c r="D32" i="12"/>
  <c r="A18" i="12" l="1"/>
  <c r="A19" i="12"/>
  <c r="A20" i="12"/>
  <c r="A21" i="12"/>
  <c r="A22" i="12"/>
  <c r="A23" i="12"/>
  <c r="A24" i="12" s="1"/>
  <c r="A17" i="12"/>
  <c r="A2" i="9"/>
  <c r="A2" i="8"/>
  <c r="A2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D2" i="12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B35" i="12"/>
  <c r="B36" i="12" s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2" i="12"/>
  <c r="A25" i="12" l="1"/>
  <c r="I2" i="12"/>
  <c r="H2" i="12"/>
  <c r="F18" i="12"/>
  <c r="F17" i="12"/>
  <c r="F10" i="12"/>
  <c r="F11" i="12"/>
  <c r="F12" i="12"/>
  <c r="F13" i="12"/>
  <c r="F14" i="12"/>
  <c r="F15" i="12"/>
  <c r="F16" i="12"/>
  <c r="A2" i="5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A4" i="2" s="1"/>
  <c r="A5" i="2" s="1"/>
  <c r="A6" i="2" s="1"/>
  <c r="A7" i="2" s="1"/>
  <c r="A26" i="12" l="1"/>
  <c r="A27" i="12" l="1"/>
  <c r="A28" i="12" l="1"/>
  <c r="A29" i="12" l="1"/>
  <c r="A30" i="12" l="1"/>
  <c r="A31" i="12" l="1"/>
  <c r="A32" i="12" l="1"/>
  <c r="A3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H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Different vehicle types have varying charging requirements
type: cars, buses, trucks
	-Gajendra Singh Negi</t>
        </r>
      </text>
    </comment>
    <comment ref="H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Affects battery efficiency and charging requirements
	-Gajendra Singh Negi</t>
        </r>
      </text>
    </comment>
    <comment ref="A15" authorId="1" shapeId="0" xr:uid="{82FAD9C8-B974-47FE-B252-6F8E48C64C7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make sure to check sector name and sheet name</t>
        </r>
      </text>
    </comment>
  </commentList>
</comments>
</file>

<file path=xl/sharedStrings.xml><?xml version="1.0" encoding="utf-8"?>
<sst xmlns="http://schemas.openxmlformats.org/spreadsheetml/2006/main" count="181" uniqueCount="96">
  <si>
    <t>Agriculture</t>
  </si>
  <si>
    <t>Industrial LT</t>
  </si>
  <si>
    <t>Industry HT &amp; EHT</t>
  </si>
  <si>
    <t>Public Ligting</t>
  </si>
  <si>
    <t>Railway Traction</t>
  </si>
  <si>
    <t>Road transport</t>
  </si>
  <si>
    <t>Demand profile</t>
  </si>
  <si>
    <t>GSDP</t>
  </si>
  <si>
    <t>total population</t>
  </si>
  <si>
    <t>GVA</t>
  </si>
  <si>
    <t>Connected load</t>
  </si>
  <si>
    <t>Bottom up</t>
  </si>
  <si>
    <t>total demand</t>
  </si>
  <si>
    <t>GVA - Agriculture</t>
  </si>
  <si>
    <t>connected load</t>
  </si>
  <si>
    <t>Urbanisation</t>
  </si>
  <si>
    <t>No. of consumer</t>
  </si>
  <si>
    <t>Number of EVs</t>
  </si>
  <si>
    <t>GDP</t>
  </si>
  <si>
    <t>Total population</t>
  </si>
  <si>
    <t>Manufacturing GVA</t>
  </si>
  <si>
    <t xml:space="preserve">Connected load </t>
  </si>
  <si>
    <t>Battery capacity trends</t>
  </si>
  <si>
    <t>population</t>
  </si>
  <si>
    <t>Number of consumers</t>
  </si>
  <si>
    <t>Capacity utilisation</t>
  </si>
  <si>
    <t>Temperature</t>
  </si>
  <si>
    <t>weather parameters</t>
  </si>
  <si>
    <t>no of households</t>
  </si>
  <si>
    <t>weather(temp)</t>
  </si>
  <si>
    <t>Load factor</t>
  </si>
  <si>
    <t>irrigated land</t>
  </si>
  <si>
    <t>Power factor</t>
  </si>
  <si>
    <t>rainfall</t>
  </si>
  <si>
    <t>Rainfall</t>
  </si>
  <si>
    <t>Appliance penetration</t>
  </si>
  <si>
    <t>bottomup</t>
  </si>
  <si>
    <t>Year</t>
  </si>
  <si>
    <t>Electricity</t>
  </si>
  <si>
    <t>Total Population</t>
  </si>
  <si>
    <t>UNITS</t>
  </si>
  <si>
    <t>(₹ Lakh)</t>
  </si>
  <si>
    <t>Connected Load</t>
  </si>
  <si>
    <t>In MW</t>
  </si>
  <si>
    <t>No of Households</t>
  </si>
  <si>
    <t>HDD</t>
  </si>
  <si>
    <t>Heating Degree Day in numbers</t>
  </si>
  <si>
    <t>Average yearly in mm</t>
  </si>
  <si>
    <t>CDD</t>
  </si>
  <si>
    <t>Cooling Degree Day</t>
  </si>
  <si>
    <t>kWh</t>
  </si>
  <si>
    <t>Per Capita GSDP</t>
  </si>
  <si>
    <t>BAU</t>
  </si>
  <si>
    <t>optimistic</t>
  </si>
  <si>
    <t>pessimistic</t>
  </si>
  <si>
    <t>Parameters</t>
  </si>
  <si>
    <t xml:space="preserve"> GSDP</t>
  </si>
  <si>
    <t xml:space="preserve"> Electricity</t>
  </si>
  <si>
    <t xml:space="preserve"> No. of consumer</t>
  </si>
  <si>
    <t xml:space="preserve"> GVA</t>
  </si>
  <si>
    <t xml:space="preserve"> Total Population</t>
  </si>
  <si>
    <t xml:space="preserve"> No. of consumer </t>
  </si>
  <si>
    <t xml:space="preserve"> Manufacturing GVA</t>
  </si>
  <si>
    <t xml:space="preserve"> no. of customer</t>
  </si>
  <si>
    <t xml:space="preserve"> Per Capita GSDP</t>
  </si>
  <si>
    <t xml:space="preserve"> No of Households</t>
  </si>
  <si>
    <t xml:space="preserve"> days_temp_over_35</t>
  </si>
  <si>
    <t>KWh</t>
  </si>
  <si>
    <t>₹ Lakh per person</t>
  </si>
  <si>
    <t>no of days</t>
  </si>
  <si>
    <t>~Consumption_Sectors</t>
  </si>
  <si>
    <t>columns should include Year and Electricity_consumption  (UNIT ---&gt; KWh)</t>
  </si>
  <si>
    <t>~Settings</t>
  </si>
  <si>
    <t>End_Year</t>
  </si>
  <si>
    <t>Start_Year</t>
  </si>
  <si>
    <t>Inputs</t>
  </si>
  <si>
    <t>Econometric_Parameters</t>
  </si>
  <si>
    <t>Yes</t>
  </si>
  <si>
    <t>~Econometric_Parameters</t>
  </si>
  <si>
    <t>Gdp_Growth_rate</t>
  </si>
  <si>
    <t>~Gdp_Growth_rate</t>
  </si>
  <si>
    <t>Growth_Rate</t>
  </si>
  <si>
    <t>Population_Projection</t>
  </si>
  <si>
    <t>Agriculture_GVA</t>
  </si>
  <si>
    <t>ht_eht_GVA</t>
  </si>
  <si>
    <t>Sector_Name</t>
  </si>
  <si>
    <t>Domestic_lt</t>
  </si>
  <si>
    <t>Commercial_lt</t>
  </si>
  <si>
    <t>railway_traction</t>
  </si>
  <si>
    <t>ev_transport</t>
  </si>
  <si>
    <t>green_hydrogen</t>
  </si>
  <si>
    <t>solar_rooftop</t>
  </si>
  <si>
    <t>licencees</t>
  </si>
  <si>
    <t>public_lighting</t>
  </si>
  <si>
    <t>ht_eht</t>
  </si>
  <si>
    <t>industrial_lt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</si>
</sst>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0" fontId="10" fillId="0" borderId="1" xfId="0" applyFont="1" applyBorder="1"/>
    <xf numFmtId="0" fontId="11" fillId="0" borderId="0" xfId="0" applyFont="1" applyAlignment="1">
      <alignment horizontal="right"/>
    </xf>
    <xf numFmtId="0" fontId="12" fillId="0" borderId="1" xfId="0" applyFont="1" applyBorder="1"/>
    <xf numFmtId="0" fontId="13" fillId="0" borderId="1" xfId="0" applyFont="1" applyBorder="1" applyAlignment="1">
      <alignment horizontal="right"/>
    </xf>
    <xf numFmtId="0" fontId="12" fillId="0" borderId="0" xfId="0" applyFont="1"/>
    <xf numFmtId="1" fontId="11" fillId="0" borderId="0" xfId="0" applyNumberFormat="1" applyFont="1" applyAlignment="1">
      <alignment horizontal="right"/>
    </xf>
    <xf numFmtId="0" fontId="10" fillId="0" borderId="0" xfId="0" applyFont="1"/>
    <xf numFmtId="0" fontId="14" fillId="0" borderId="0" xfId="0" applyFont="1"/>
    <xf numFmtId="164" fontId="14" fillId="0" borderId="1" xfId="0" applyNumberFormat="1" applyFont="1" applyBorder="1"/>
    <xf numFmtId="0" fontId="13" fillId="0" borderId="2" xfId="0" applyFont="1" applyBorder="1" applyAlignment="1">
      <alignment horizontal="right"/>
    </xf>
    <xf numFmtId="0" fontId="5" fillId="0" borderId="0" xfId="0" applyFont="1"/>
    <xf numFmtId="1" fontId="10" fillId="0" borderId="1" xfId="0" applyNumberFormat="1" applyFont="1" applyBorder="1"/>
    <xf numFmtId="1" fontId="9" fillId="0" borderId="1" xfId="0" applyNumberFormat="1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0" fillId="3" borderId="0" xfId="0" applyFill="1"/>
    <xf numFmtId="0" fontId="4" fillId="0" borderId="0" xfId="0" applyFont="1"/>
    <xf numFmtId="0" fontId="3" fillId="0" borderId="1" xfId="0" applyFont="1" applyBorder="1"/>
    <xf numFmtId="1" fontId="3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2" fillId="0" borderId="0" xfId="0" applyFont="1"/>
    <xf numFmtId="0" fontId="1" fillId="0" borderId="1" xfId="0" applyFont="1" applyBorder="1"/>
    <xf numFmtId="0" fontId="18" fillId="0" borderId="1" xfId="0" applyFont="1" applyBorder="1"/>
    <xf numFmtId="1" fontId="11" fillId="0" borderId="17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6" xfId="0" applyFont="1" applyBorder="1"/>
    <xf numFmtId="0" fontId="1" fillId="0" borderId="19" xfId="0" applyFont="1" applyBorder="1"/>
    <xf numFmtId="0" fontId="14" fillId="0" borderId="19" xfId="0" applyFont="1" applyBorder="1"/>
    <xf numFmtId="0" fontId="14" fillId="0" borderId="17" xfId="0" applyFont="1" applyBorder="1"/>
    <xf numFmtId="0" fontId="1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14" zoomScale="160" workbookViewId="0">
      <selection activeCell="P20" sqref="P20"/>
    </sheetView>
  </sheetViews>
  <sheetFormatPr defaultColWidth="14.44140625" defaultRowHeight="15" customHeight="1" x14ac:dyDescent="0.3"/>
  <cols>
    <col min="1" max="1" width="20" bestFit="1" customWidth="1"/>
    <col min="2" max="2" width="19.21875" bestFit="1" customWidth="1"/>
    <col min="3" max="3" width="7.5546875" customWidth="1"/>
    <col min="4" max="4" width="17.109375" bestFit="1" customWidth="1"/>
    <col min="5" max="5" width="22" bestFit="1" customWidth="1"/>
    <col min="6" max="6" width="15.5546875" bestFit="1" customWidth="1"/>
    <col min="7" max="7" width="18.88671875" bestFit="1" customWidth="1"/>
    <col min="8" max="8" width="23" bestFit="1" customWidth="1"/>
    <col min="9" max="9" width="15.6640625" bestFit="1" customWidth="1"/>
    <col min="10" max="11" width="17" bestFit="1" customWidth="1"/>
    <col min="12" max="12" width="17.77734375" bestFit="1" customWidth="1"/>
    <col min="13" max="13" width="12.109375" bestFit="1" customWidth="1"/>
    <col min="14" max="14" width="14.6640625" bestFit="1" customWidth="1"/>
    <col min="15" max="15" width="11.77734375" bestFit="1" customWidth="1"/>
    <col min="16" max="25" width="8.6640625" customWidth="1"/>
  </cols>
  <sheetData>
    <row r="1" spans="1:18" ht="14.25" hidden="1" customHeight="1" x14ac:dyDescent="0.3">
      <c r="A1" s="1" t="s">
        <v>0</v>
      </c>
      <c r="B1" s="2" t="s">
        <v>86</v>
      </c>
      <c r="C1" s="2" t="s">
        <v>87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L1" s="3" t="s">
        <v>6</v>
      </c>
    </row>
    <row r="2" spans="1:18" ht="14.25" hidden="1" customHeight="1" x14ac:dyDescent="0.3">
      <c r="A2" s="4" t="s">
        <v>7</v>
      </c>
      <c r="B2" s="4" t="s">
        <v>8</v>
      </c>
      <c r="C2" s="4" t="s">
        <v>9</v>
      </c>
      <c r="D2" s="4" t="s">
        <v>7</v>
      </c>
      <c r="E2" s="4" t="s">
        <v>7</v>
      </c>
      <c r="F2" s="4" t="s">
        <v>10</v>
      </c>
      <c r="G2" s="4" t="s">
        <v>10</v>
      </c>
      <c r="H2" s="4" t="s">
        <v>11</v>
      </c>
      <c r="L2" s="3" t="s">
        <v>12</v>
      </c>
    </row>
    <row r="3" spans="1:18" ht="14.25" hidden="1" customHeight="1" x14ac:dyDescent="0.3">
      <c r="A3" s="28" t="s">
        <v>13</v>
      </c>
      <c r="B3" s="4" t="s">
        <v>7</v>
      </c>
      <c r="C3" s="4" t="s">
        <v>7</v>
      </c>
      <c r="D3" s="4" t="s">
        <v>14</v>
      </c>
      <c r="E3" s="4" t="s">
        <v>14</v>
      </c>
      <c r="F3" s="4" t="s">
        <v>15</v>
      </c>
      <c r="G3" s="4" t="s">
        <v>16</v>
      </c>
      <c r="H3" s="3" t="s">
        <v>17</v>
      </c>
      <c r="L3" s="3" t="s">
        <v>18</v>
      </c>
    </row>
    <row r="4" spans="1:18" ht="14.25" hidden="1" customHeight="1" x14ac:dyDescent="0.3">
      <c r="A4" s="4" t="s">
        <v>19</v>
      </c>
      <c r="B4" s="4" t="s">
        <v>14</v>
      </c>
      <c r="C4" s="4" t="s">
        <v>14</v>
      </c>
      <c r="D4" s="4" t="s">
        <v>20</v>
      </c>
      <c r="E4" s="4" t="s">
        <v>20</v>
      </c>
      <c r="F4" s="4"/>
      <c r="G4" s="4" t="s">
        <v>21</v>
      </c>
      <c r="H4" s="4" t="s">
        <v>22</v>
      </c>
      <c r="L4" s="3" t="s">
        <v>23</v>
      </c>
    </row>
    <row r="5" spans="1:18" ht="14.25" hidden="1" customHeight="1" x14ac:dyDescent="0.3">
      <c r="A5" s="4" t="s">
        <v>14</v>
      </c>
      <c r="B5" s="4" t="s">
        <v>24</v>
      </c>
      <c r="C5" s="4" t="s">
        <v>24</v>
      </c>
      <c r="D5" s="4" t="s">
        <v>25</v>
      </c>
      <c r="E5" s="4" t="s">
        <v>25</v>
      </c>
      <c r="F5" s="4"/>
      <c r="G5" s="4"/>
      <c r="H5" s="4" t="s">
        <v>26</v>
      </c>
      <c r="L5" s="3" t="s">
        <v>27</v>
      </c>
    </row>
    <row r="6" spans="1:18" ht="14.25" hidden="1" customHeight="1" x14ac:dyDescent="0.3">
      <c r="A6" s="4" t="s">
        <v>24</v>
      </c>
      <c r="B6" s="4" t="s">
        <v>28</v>
      </c>
      <c r="C6" s="4" t="s">
        <v>29</v>
      </c>
      <c r="D6" s="3" t="s">
        <v>30</v>
      </c>
      <c r="E6" s="4" t="s">
        <v>30</v>
      </c>
      <c r="F6" s="4"/>
      <c r="G6" s="4"/>
      <c r="H6" s="4"/>
    </row>
    <row r="7" spans="1:18" ht="14.25" hidden="1" customHeight="1" x14ac:dyDescent="0.3">
      <c r="A7" s="4" t="s">
        <v>31</v>
      </c>
      <c r="B7" s="4" t="s">
        <v>26</v>
      </c>
      <c r="D7" s="4" t="s">
        <v>32</v>
      </c>
      <c r="E7" s="4" t="s">
        <v>32</v>
      </c>
      <c r="F7" s="4"/>
      <c r="G7" s="4"/>
      <c r="H7" s="4"/>
    </row>
    <row r="8" spans="1:18" ht="14.25" hidden="1" customHeight="1" x14ac:dyDescent="0.3">
      <c r="A8" s="4" t="s">
        <v>33</v>
      </c>
      <c r="B8" s="3" t="s">
        <v>34</v>
      </c>
      <c r="C8" s="4"/>
      <c r="D8" s="4"/>
      <c r="E8" s="4"/>
      <c r="F8" s="4"/>
      <c r="G8" s="4"/>
      <c r="H8" s="4"/>
    </row>
    <row r="9" spans="1:18" ht="14.25" hidden="1" customHeight="1" x14ac:dyDescent="0.3">
      <c r="A9" s="4"/>
      <c r="B9" s="4" t="s">
        <v>35</v>
      </c>
      <c r="C9" s="4"/>
      <c r="D9" s="4"/>
      <c r="E9" s="4"/>
      <c r="F9" s="4"/>
      <c r="G9" s="4"/>
      <c r="H9" s="4"/>
    </row>
    <row r="10" spans="1:18" ht="14.25" hidden="1" customHeight="1" x14ac:dyDescent="0.3"/>
    <row r="11" spans="1:18" ht="14.25" hidden="1" customHeight="1" x14ac:dyDescent="0.3"/>
    <row r="12" spans="1:18" ht="14.25" hidden="1" customHeight="1" x14ac:dyDescent="0.3"/>
    <row r="13" spans="1:18" ht="14.25" hidden="1" customHeight="1" x14ac:dyDescent="0.3">
      <c r="A13" s="3" t="s">
        <v>36</v>
      </c>
    </row>
    <row r="14" spans="1:18" ht="14.25" customHeight="1" thickBot="1" x14ac:dyDescent="0.35"/>
    <row r="15" spans="1:18" ht="14.25" customHeight="1" x14ac:dyDescent="0.3">
      <c r="A15" s="21" t="s">
        <v>70</v>
      </c>
      <c r="E15" s="35" t="s">
        <v>72</v>
      </c>
      <c r="F15" s="36"/>
      <c r="H15" s="29" t="s">
        <v>78</v>
      </c>
      <c r="I15" s="42"/>
      <c r="J15" s="42"/>
      <c r="K15" s="42"/>
      <c r="L15" s="42"/>
      <c r="M15" s="42"/>
      <c r="N15" s="42"/>
      <c r="O15" s="30"/>
    </row>
    <row r="16" spans="1:18" ht="14.25" customHeight="1" x14ac:dyDescent="0.3">
      <c r="A16" s="21" t="s">
        <v>85</v>
      </c>
      <c r="C16" t="s">
        <v>71</v>
      </c>
      <c r="E16" s="37" t="s">
        <v>55</v>
      </c>
      <c r="F16" s="38" t="s">
        <v>75</v>
      </c>
      <c r="H16" s="44" t="s">
        <v>0</v>
      </c>
      <c r="I16" s="45" t="s">
        <v>86</v>
      </c>
      <c r="J16" s="45" t="s">
        <v>87</v>
      </c>
      <c r="K16" s="45" t="s">
        <v>88</v>
      </c>
      <c r="L16" s="45" t="s">
        <v>89</v>
      </c>
      <c r="M16" s="2" t="s">
        <v>90</v>
      </c>
      <c r="N16" s="2" t="s">
        <v>91</v>
      </c>
      <c r="O16" s="2" t="s">
        <v>92</v>
      </c>
      <c r="P16" t="s">
        <v>93</v>
      </c>
      <c r="Q16" t="s">
        <v>94</v>
      </c>
      <c r="R16" t="s">
        <v>95</v>
      </c>
    </row>
    <row r="17" spans="1:18" ht="14.25" customHeight="1" x14ac:dyDescent="0.3">
      <c r="A17" s="44" t="s">
        <v>0</v>
      </c>
      <c r="E17" s="37" t="s">
        <v>74</v>
      </c>
      <c r="F17" s="38">
        <v>2025</v>
      </c>
      <c r="H17" s="46" t="s">
        <v>7</v>
      </c>
      <c r="I17" s="46" t="s">
        <v>7</v>
      </c>
      <c r="J17" s="46" t="s">
        <v>7</v>
      </c>
      <c r="K17" s="46" t="s">
        <v>7</v>
      </c>
      <c r="L17" s="48"/>
      <c r="M17" s="49"/>
      <c r="N17" s="46"/>
      <c r="O17" s="50"/>
      <c r="P17" s="46" t="s">
        <v>7</v>
      </c>
      <c r="Q17" s="46" t="s">
        <v>7</v>
      </c>
      <c r="R17" s="46" t="s">
        <v>7</v>
      </c>
    </row>
    <row r="18" spans="1:18" ht="14.25" customHeight="1" x14ac:dyDescent="0.3">
      <c r="A18" s="45" t="s">
        <v>86</v>
      </c>
      <c r="E18" s="37" t="s">
        <v>73</v>
      </c>
      <c r="F18" s="38">
        <v>2037</v>
      </c>
      <c r="H18" s="48" t="s">
        <v>51</v>
      </c>
      <c r="I18" s="48" t="s">
        <v>51</v>
      </c>
      <c r="J18" s="49" t="s">
        <v>84</v>
      </c>
      <c r="K18" s="51" t="s">
        <v>84</v>
      </c>
      <c r="L18" s="48"/>
      <c r="M18" s="47"/>
      <c r="N18" s="47"/>
      <c r="O18" s="47"/>
    </row>
    <row r="19" spans="1:18" ht="14.25" customHeight="1" x14ac:dyDescent="0.3">
      <c r="A19" s="45" t="s">
        <v>87</v>
      </c>
      <c r="E19" s="37" t="s">
        <v>76</v>
      </c>
      <c r="F19" s="38" t="s">
        <v>77</v>
      </c>
      <c r="H19" s="48" t="s">
        <v>83</v>
      </c>
      <c r="I19" s="54" t="s">
        <v>34</v>
      </c>
      <c r="J19" s="48" t="s">
        <v>51</v>
      </c>
      <c r="K19" s="52"/>
      <c r="L19" s="53"/>
      <c r="M19" s="47"/>
      <c r="N19" s="47"/>
      <c r="O19" s="47"/>
    </row>
    <row r="20" spans="1:18" ht="14.25" customHeight="1" x14ac:dyDescent="0.3">
      <c r="A20" s="45" t="s">
        <v>88</v>
      </c>
      <c r="E20" s="37" t="s">
        <v>79</v>
      </c>
      <c r="F20" s="38" t="s">
        <v>77</v>
      </c>
      <c r="H20" s="52" t="s">
        <v>34</v>
      </c>
      <c r="I20" s="47"/>
      <c r="L20" s="53"/>
      <c r="M20" s="47"/>
      <c r="N20" s="47"/>
      <c r="O20" s="47"/>
    </row>
    <row r="21" spans="1:18" ht="14.25" customHeight="1" x14ac:dyDescent="0.3">
      <c r="A21" s="45" t="s">
        <v>89</v>
      </c>
      <c r="E21" s="37" t="s">
        <v>82</v>
      </c>
      <c r="F21" s="38" t="s">
        <v>77</v>
      </c>
    </row>
    <row r="22" spans="1:18" ht="14.25" customHeight="1" x14ac:dyDescent="0.3">
      <c r="A22" s="2" t="s">
        <v>90</v>
      </c>
      <c r="E22" s="37"/>
      <c r="F22" s="38"/>
    </row>
    <row r="23" spans="1:18" ht="14.25" customHeight="1" x14ac:dyDescent="0.3">
      <c r="A23" s="2" t="s">
        <v>91</v>
      </c>
      <c r="E23" s="37"/>
      <c r="F23" s="38"/>
    </row>
    <row r="24" spans="1:18" ht="14.25" customHeight="1" x14ac:dyDescent="0.3">
      <c r="A24" s="2" t="s">
        <v>92</v>
      </c>
      <c r="E24" s="37"/>
      <c r="F24" s="38"/>
    </row>
    <row r="25" spans="1:18" ht="14.25" customHeight="1" thickBot="1" x14ac:dyDescent="0.35">
      <c r="A25" t="s">
        <v>93</v>
      </c>
      <c r="E25" s="39"/>
      <c r="F25" s="40"/>
    </row>
    <row r="26" spans="1:18" ht="14.25" customHeight="1" x14ac:dyDescent="0.3">
      <c r="A26" t="s">
        <v>94</v>
      </c>
    </row>
    <row r="27" spans="1:18" ht="14.25" customHeight="1" x14ac:dyDescent="0.3">
      <c r="A27" t="s">
        <v>95</v>
      </c>
    </row>
    <row r="28" spans="1:18" ht="14.25" customHeight="1" x14ac:dyDescent="0.3"/>
    <row r="29" spans="1:18" ht="14.25" customHeight="1" x14ac:dyDescent="0.3"/>
    <row r="30" spans="1:18" ht="14.25" customHeight="1" x14ac:dyDescent="0.3"/>
    <row r="31" spans="1:18" ht="14.25" customHeight="1" thickBot="1" x14ac:dyDescent="0.35">
      <c r="H31" s="21" t="s">
        <v>80</v>
      </c>
    </row>
    <row r="32" spans="1:18" ht="14.25" customHeight="1" x14ac:dyDescent="0.3">
      <c r="H32" s="41" t="s">
        <v>37</v>
      </c>
      <c r="I32" s="30" t="s">
        <v>81</v>
      </c>
    </row>
    <row r="33" spans="8:9" ht="14.25" customHeight="1" x14ac:dyDescent="0.3">
      <c r="H33" s="31">
        <f>F17</f>
        <v>2025</v>
      </c>
      <c r="I33" s="32">
        <v>5.5</v>
      </c>
    </row>
    <row r="34" spans="8:9" ht="14.25" customHeight="1" x14ac:dyDescent="0.3">
      <c r="H34" s="31">
        <f>H33+1</f>
        <v>2026</v>
      </c>
      <c r="I34" s="32">
        <v>5.5</v>
      </c>
    </row>
    <row r="35" spans="8:9" ht="14.25" customHeight="1" x14ac:dyDescent="0.3">
      <c r="H35" s="31">
        <f t="shared" ref="H35:H45" si="0">H34+1</f>
        <v>2027</v>
      </c>
      <c r="I35" s="32">
        <v>5.5</v>
      </c>
    </row>
    <row r="36" spans="8:9" ht="14.25" customHeight="1" x14ac:dyDescent="0.3">
      <c r="H36" s="31">
        <f t="shared" si="0"/>
        <v>2028</v>
      </c>
      <c r="I36" s="32">
        <v>5.5</v>
      </c>
    </row>
    <row r="37" spans="8:9" ht="14.25" customHeight="1" x14ac:dyDescent="0.3">
      <c r="H37" s="31">
        <f t="shared" si="0"/>
        <v>2029</v>
      </c>
      <c r="I37" s="32">
        <v>5.5</v>
      </c>
    </row>
    <row r="38" spans="8:9" ht="14.25" customHeight="1" x14ac:dyDescent="0.3">
      <c r="H38" s="31">
        <f t="shared" si="0"/>
        <v>2030</v>
      </c>
      <c r="I38" s="32">
        <v>5.5</v>
      </c>
    </row>
    <row r="39" spans="8:9" ht="14.25" customHeight="1" x14ac:dyDescent="0.3">
      <c r="H39" s="31">
        <f t="shared" si="0"/>
        <v>2031</v>
      </c>
      <c r="I39" s="32">
        <v>5.5</v>
      </c>
    </row>
    <row r="40" spans="8:9" ht="14.25" customHeight="1" x14ac:dyDescent="0.3">
      <c r="H40" s="31">
        <f t="shared" si="0"/>
        <v>2032</v>
      </c>
      <c r="I40" s="32">
        <v>5.5</v>
      </c>
    </row>
    <row r="41" spans="8:9" ht="14.25" customHeight="1" x14ac:dyDescent="0.3">
      <c r="H41" s="31">
        <f t="shared" si="0"/>
        <v>2033</v>
      </c>
      <c r="I41" s="32">
        <v>5.5</v>
      </c>
    </row>
    <row r="42" spans="8:9" ht="14.25" customHeight="1" x14ac:dyDescent="0.3">
      <c r="H42" s="31">
        <f t="shared" si="0"/>
        <v>2034</v>
      </c>
      <c r="I42" s="32">
        <v>5.5</v>
      </c>
    </row>
    <row r="43" spans="8:9" ht="14.25" customHeight="1" x14ac:dyDescent="0.3">
      <c r="H43" s="31">
        <f t="shared" si="0"/>
        <v>2035</v>
      </c>
      <c r="I43" s="32">
        <v>5.5</v>
      </c>
    </row>
    <row r="44" spans="8:9" ht="14.25" customHeight="1" x14ac:dyDescent="0.3">
      <c r="H44" s="31">
        <f t="shared" si="0"/>
        <v>2036</v>
      </c>
      <c r="I44" s="32">
        <v>5.5</v>
      </c>
    </row>
    <row r="45" spans="8:9" ht="14.25" customHeight="1" x14ac:dyDescent="0.3">
      <c r="H45" s="31">
        <f t="shared" si="0"/>
        <v>2037</v>
      </c>
      <c r="I45" s="32">
        <v>5.5</v>
      </c>
    </row>
    <row r="46" spans="8:9" ht="14.25" customHeight="1" x14ac:dyDescent="0.3">
      <c r="H46" s="31"/>
      <c r="I46" s="32"/>
    </row>
    <row r="47" spans="8:9" ht="14.25" customHeight="1" x14ac:dyDescent="0.3">
      <c r="H47" s="31"/>
      <c r="I47" s="32"/>
    </row>
    <row r="48" spans="8:9" ht="14.25" customHeight="1" x14ac:dyDescent="0.3">
      <c r="H48" s="31"/>
      <c r="I48" s="32"/>
    </row>
    <row r="49" spans="8:9" ht="14.25" customHeight="1" x14ac:dyDescent="0.3">
      <c r="H49" s="31"/>
      <c r="I49" s="32"/>
    </row>
    <row r="50" spans="8:9" ht="14.25" customHeight="1" x14ac:dyDescent="0.3">
      <c r="H50" s="31"/>
      <c r="I50" s="32"/>
    </row>
    <row r="51" spans="8:9" ht="14.25" customHeight="1" x14ac:dyDescent="0.3">
      <c r="H51" s="31"/>
      <c r="I51" s="32"/>
    </row>
    <row r="52" spans="8:9" ht="14.25" customHeight="1" x14ac:dyDescent="0.3">
      <c r="H52" s="31"/>
      <c r="I52" s="32"/>
    </row>
    <row r="53" spans="8:9" ht="14.25" customHeight="1" x14ac:dyDescent="0.3">
      <c r="H53" s="31"/>
      <c r="I53" s="32"/>
    </row>
    <row r="54" spans="8:9" ht="14.25" customHeight="1" x14ac:dyDescent="0.3">
      <c r="H54" s="31"/>
      <c r="I54" s="32"/>
    </row>
    <row r="55" spans="8:9" ht="14.25" customHeight="1" x14ac:dyDescent="0.3">
      <c r="H55" s="31"/>
      <c r="I55" s="32"/>
    </row>
    <row r="56" spans="8:9" ht="14.25" customHeight="1" x14ac:dyDescent="0.3">
      <c r="H56" s="31"/>
      <c r="I56" s="32"/>
    </row>
    <row r="57" spans="8:9" ht="14.25" customHeight="1" x14ac:dyDescent="0.3">
      <c r="H57" s="31"/>
      <c r="I57" s="32"/>
    </row>
    <row r="58" spans="8:9" ht="14.25" customHeight="1" x14ac:dyDescent="0.3">
      <c r="H58" s="31"/>
      <c r="I58" s="32"/>
    </row>
    <row r="59" spans="8:9" ht="14.25" customHeight="1" x14ac:dyDescent="0.3">
      <c r="H59" s="31"/>
      <c r="I59" s="32"/>
    </row>
    <row r="60" spans="8:9" ht="14.25" customHeight="1" x14ac:dyDescent="0.3">
      <c r="H60" s="31"/>
      <c r="I60" s="32"/>
    </row>
    <row r="61" spans="8:9" ht="14.25" customHeight="1" x14ac:dyDescent="0.3">
      <c r="H61" s="31"/>
      <c r="I61" s="32"/>
    </row>
    <row r="62" spans="8:9" ht="14.25" customHeight="1" x14ac:dyDescent="0.3">
      <c r="H62" s="31"/>
      <c r="I62" s="32"/>
    </row>
    <row r="63" spans="8:9" ht="14.25" customHeight="1" x14ac:dyDescent="0.3">
      <c r="H63" s="31"/>
      <c r="I63" s="32"/>
    </row>
    <row r="64" spans="8:9" ht="14.25" customHeight="1" thickBot="1" x14ac:dyDescent="0.35">
      <c r="H64" s="33"/>
      <c r="I64" s="34"/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2">
    <dataValidation type="list" allowBlank="1" showInputMessage="1" showErrorMessage="1" sqref="F19:F20" xr:uid="{148BE103-D59E-4B76-A205-DF24CC7D6FE7}">
      <formula1>"Yes,No"</formula1>
    </dataValidation>
    <dataValidation type="list" allowBlank="1" showInputMessage="1" showErrorMessage="1" promptTitle="Message" prompt="If Yes than model will project based on previors years data_x000a_If No user have to extend projection upto end year in econometric indicator sheet" sqref="F21" xr:uid="{47DEEB6D-A84B-4B6E-9556-10592AFA514D}">
      <formula1>"Yes,No"</formula1>
    </dataValidation>
  </dataValidations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A2EE-EF32-4FB2-8F97-51BFFFAED04C}">
  <dimension ref="A1:B15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0</v>
      </c>
    </row>
    <row r="3" spans="1:2" x14ac:dyDescent="0.3">
      <c r="A3">
        <f>A2+1</f>
        <v>2025</v>
      </c>
      <c r="B3">
        <v>0</v>
      </c>
    </row>
    <row r="4" spans="1:2" x14ac:dyDescent="0.3">
      <c r="A4">
        <f t="shared" ref="A4:A15" si="0">A3+1</f>
        <v>2026</v>
      </c>
      <c r="B4">
        <v>0</v>
      </c>
    </row>
    <row r="5" spans="1:2" x14ac:dyDescent="0.3">
      <c r="A5">
        <f t="shared" si="0"/>
        <v>2027</v>
      </c>
      <c r="B5">
        <v>0</v>
      </c>
    </row>
    <row r="6" spans="1:2" x14ac:dyDescent="0.3">
      <c r="A6">
        <f t="shared" si="0"/>
        <v>2028</v>
      </c>
      <c r="B6">
        <v>0</v>
      </c>
    </row>
    <row r="7" spans="1:2" x14ac:dyDescent="0.3">
      <c r="A7">
        <f t="shared" si="0"/>
        <v>2029</v>
      </c>
      <c r="B7">
        <v>0</v>
      </c>
    </row>
    <row r="8" spans="1:2" x14ac:dyDescent="0.3">
      <c r="A8">
        <f t="shared" si="0"/>
        <v>2030</v>
      </c>
      <c r="B8">
        <v>0</v>
      </c>
    </row>
    <row r="9" spans="1:2" x14ac:dyDescent="0.3">
      <c r="A9">
        <f t="shared" si="0"/>
        <v>2031</v>
      </c>
      <c r="B9">
        <v>0</v>
      </c>
    </row>
    <row r="10" spans="1:2" x14ac:dyDescent="0.3">
      <c r="A10">
        <f t="shared" si="0"/>
        <v>2032</v>
      </c>
      <c r="B10">
        <v>0</v>
      </c>
    </row>
    <row r="11" spans="1:2" x14ac:dyDescent="0.3">
      <c r="A11">
        <f t="shared" si="0"/>
        <v>2033</v>
      </c>
      <c r="B11">
        <v>0</v>
      </c>
    </row>
    <row r="12" spans="1:2" x14ac:dyDescent="0.3">
      <c r="A12">
        <f t="shared" si="0"/>
        <v>2034</v>
      </c>
      <c r="B12">
        <v>0</v>
      </c>
    </row>
    <row r="13" spans="1:2" x14ac:dyDescent="0.3">
      <c r="A13">
        <f>A12+1</f>
        <v>2035</v>
      </c>
      <c r="B13">
        <v>0</v>
      </c>
    </row>
    <row r="14" spans="1:2" x14ac:dyDescent="0.3">
      <c r="A14">
        <f t="shared" si="0"/>
        <v>2036</v>
      </c>
      <c r="B14">
        <v>0</v>
      </c>
    </row>
    <row r="15" spans="1:2" x14ac:dyDescent="0.3">
      <c r="A15">
        <f t="shared" si="0"/>
        <v>2037</v>
      </c>
      <c r="B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85"/>
  <sheetViews>
    <sheetView tabSelected="1" workbookViewId="0">
      <selection activeCell="D1" sqref="D1:P1048576"/>
    </sheetView>
  </sheetViews>
  <sheetFormatPr defaultColWidth="14.44140625" defaultRowHeight="15" customHeight="1" x14ac:dyDescent="0.3"/>
  <cols>
    <col min="1" max="1" width="5.44140625" customWidth="1"/>
    <col min="2" max="2" width="11.109375" customWidth="1"/>
    <col min="3" max="12" width="8.6640625" customWidth="1"/>
  </cols>
  <sheetData>
    <row r="1" spans="1:2" ht="14.25" customHeight="1" x14ac:dyDescent="0.3">
      <c r="A1" s="3" t="s">
        <v>37</v>
      </c>
      <c r="B1" s="6" t="s">
        <v>38</v>
      </c>
    </row>
    <row r="2" spans="1:2" ht="14.25" customHeight="1" x14ac:dyDescent="0.3">
      <c r="A2" s="3">
        <f>commons!A2</f>
        <v>2006</v>
      </c>
      <c r="B2" s="25">
        <v>296090000</v>
      </c>
    </row>
    <row r="3" spans="1:2" ht="14.25" customHeight="1" x14ac:dyDescent="0.3">
      <c r="A3" s="3">
        <f>commons!A3</f>
        <v>2007</v>
      </c>
      <c r="B3" s="25">
        <v>335350000</v>
      </c>
    </row>
    <row r="4" spans="1:2" ht="14.25" customHeight="1" x14ac:dyDescent="0.3">
      <c r="A4" s="3">
        <f>commons!A4</f>
        <v>2008</v>
      </c>
      <c r="B4" s="25">
        <v>356620000</v>
      </c>
    </row>
    <row r="5" spans="1:2" ht="14.25" customHeight="1" x14ac:dyDescent="0.3">
      <c r="A5" s="3">
        <f>commons!A5</f>
        <v>2009</v>
      </c>
      <c r="B5" s="25">
        <v>317470000</v>
      </c>
    </row>
    <row r="6" spans="1:2" ht="14.25" customHeight="1" x14ac:dyDescent="0.3">
      <c r="A6" s="3">
        <f>commons!A6</f>
        <v>2010</v>
      </c>
      <c r="B6" s="25">
        <v>413000000</v>
      </c>
    </row>
    <row r="7" spans="1:2" ht="14.25" customHeight="1" x14ac:dyDescent="0.3">
      <c r="A7" s="3">
        <f>commons!A7</f>
        <v>2011</v>
      </c>
      <c r="B7" s="25">
        <v>448110000</v>
      </c>
    </row>
    <row r="8" spans="1:2" ht="14.25" customHeight="1" x14ac:dyDescent="0.3">
      <c r="A8" s="3">
        <f>commons!A8</f>
        <v>2012</v>
      </c>
      <c r="B8" s="25">
        <v>472090000</v>
      </c>
    </row>
    <row r="9" spans="1:2" ht="14.25" customHeight="1" x14ac:dyDescent="0.3">
      <c r="A9" s="3">
        <f>commons!A9</f>
        <v>2013</v>
      </c>
      <c r="B9" s="25">
        <v>500760000</v>
      </c>
    </row>
    <row r="10" spans="1:2" ht="14.25" customHeight="1" x14ac:dyDescent="0.3">
      <c r="A10" s="3">
        <f>commons!A10</f>
        <v>2014</v>
      </c>
      <c r="B10" s="25">
        <v>523150000</v>
      </c>
    </row>
    <row r="11" spans="1:2" ht="14.25" customHeight="1" x14ac:dyDescent="0.3">
      <c r="A11" s="3">
        <f>commons!A11</f>
        <v>2015</v>
      </c>
      <c r="B11" s="25">
        <v>554060000</v>
      </c>
    </row>
    <row r="12" spans="1:2" ht="14.25" customHeight="1" x14ac:dyDescent="0.3">
      <c r="A12" s="3">
        <f>commons!A12</f>
        <v>2016</v>
      </c>
      <c r="B12" s="25">
        <v>578080000</v>
      </c>
    </row>
    <row r="13" spans="1:2" ht="14.25" customHeight="1" x14ac:dyDescent="0.3">
      <c r="A13" s="3">
        <f>commons!A13</f>
        <v>2017</v>
      </c>
      <c r="B13" s="25">
        <v>612100000</v>
      </c>
    </row>
    <row r="14" spans="1:2" ht="14.25" customHeight="1" x14ac:dyDescent="0.3">
      <c r="A14" s="3">
        <f>commons!A14</f>
        <v>2018</v>
      </c>
      <c r="B14" s="25">
        <v>608770000</v>
      </c>
    </row>
    <row r="15" spans="1:2" ht="14.25" customHeight="1" x14ac:dyDescent="0.3">
      <c r="A15" s="3">
        <f>commons!A15</f>
        <v>2019</v>
      </c>
      <c r="B15" s="25">
        <v>597040000</v>
      </c>
    </row>
    <row r="16" spans="1:2" ht="14.25" customHeight="1" x14ac:dyDescent="0.3">
      <c r="A16" s="3">
        <f>commons!A16</f>
        <v>2020</v>
      </c>
      <c r="B16" s="25">
        <v>615730000</v>
      </c>
    </row>
    <row r="17" spans="1:2" ht="14.25" customHeight="1" x14ac:dyDescent="0.3">
      <c r="A17" s="3">
        <f>commons!A17</f>
        <v>2021</v>
      </c>
      <c r="B17" s="25">
        <v>496370000</v>
      </c>
    </row>
    <row r="18" spans="1:2" ht="14.25" customHeight="1" x14ac:dyDescent="0.3">
      <c r="A18" s="3">
        <f>commons!A18</f>
        <v>2022</v>
      </c>
      <c r="B18" s="25">
        <v>439868000</v>
      </c>
    </row>
    <row r="19" spans="1:2" ht="14.25" customHeight="1" x14ac:dyDescent="0.3">
      <c r="A19" s="3">
        <f>commons!A19</f>
        <v>2023</v>
      </c>
      <c r="B19" s="25">
        <v>504608000</v>
      </c>
    </row>
    <row r="20" spans="1:2" ht="14.25" customHeight="1" x14ac:dyDescent="0.3">
      <c r="A20" s="3">
        <f>commons!A20</f>
        <v>2024</v>
      </c>
      <c r="B20" s="25">
        <v>565410000</v>
      </c>
    </row>
    <row r="21" spans="1:2" ht="14.25" customHeight="1" x14ac:dyDescent="0.3">
      <c r="A21" s="3">
        <f>commons!A21</f>
        <v>2025</v>
      </c>
      <c r="B21">
        <v>609558037</v>
      </c>
    </row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5"/>
  <sheetViews>
    <sheetView workbookViewId="0">
      <selection activeCell="B18" sqref="B18"/>
    </sheetView>
  </sheetViews>
  <sheetFormatPr defaultColWidth="14.44140625" defaultRowHeight="15" customHeight="1" x14ac:dyDescent="0.3"/>
  <cols>
    <col min="1" max="1" width="5.44140625" customWidth="1"/>
    <col min="2" max="2" width="11.109375" customWidth="1"/>
    <col min="3" max="22" width="8.6640625" customWidth="1"/>
  </cols>
  <sheetData>
    <row r="1" spans="1:2" ht="14.25" customHeight="1" x14ac:dyDescent="0.3">
      <c r="A1" s="3" t="s">
        <v>37</v>
      </c>
      <c r="B1" s="6" t="s">
        <v>38</v>
      </c>
    </row>
    <row r="2" spans="1:2" ht="14.25" customHeight="1" x14ac:dyDescent="0.3">
      <c r="A2" s="3">
        <f>commons!A2</f>
        <v>2006</v>
      </c>
      <c r="B2" s="23">
        <v>207780000</v>
      </c>
    </row>
    <row r="3" spans="1:2" ht="14.25" customHeight="1" x14ac:dyDescent="0.3">
      <c r="A3" s="3">
        <f>commons!A3</f>
        <v>2007</v>
      </c>
      <c r="B3" s="23">
        <v>228740000</v>
      </c>
    </row>
    <row r="4" spans="1:2" ht="14.25" customHeight="1" x14ac:dyDescent="0.3">
      <c r="A4" s="3">
        <f>commons!A4</f>
        <v>2008</v>
      </c>
      <c r="B4" s="23">
        <v>248560000</v>
      </c>
    </row>
    <row r="5" spans="1:2" ht="14.25" customHeight="1" x14ac:dyDescent="0.3">
      <c r="A5" s="3">
        <f>commons!A5</f>
        <v>2009</v>
      </c>
      <c r="B5" s="23">
        <v>294320000</v>
      </c>
    </row>
    <row r="6" spans="1:2" ht="14.25" customHeight="1" x14ac:dyDescent="0.3">
      <c r="A6" s="3">
        <f>commons!A6</f>
        <v>2010</v>
      </c>
      <c r="B6" s="23">
        <v>303000000</v>
      </c>
    </row>
    <row r="7" spans="1:2" ht="14.25" customHeight="1" x14ac:dyDescent="0.3">
      <c r="A7" s="3">
        <f>commons!A7</f>
        <v>2011</v>
      </c>
      <c r="B7" s="23">
        <v>265680000</v>
      </c>
    </row>
    <row r="8" spans="1:2" ht="14.25" customHeight="1" x14ac:dyDescent="0.3">
      <c r="A8" s="3">
        <f>commons!A8</f>
        <v>2012</v>
      </c>
      <c r="B8" s="23">
        <v>294260000</v>
      </c>
    </row>
    <row r="9" spans="1:2" ht="14.25" customHeight="1" x14ac:dyDescent="0.3">
      <c r="A9" s="3">
        <f>commons!A9</f>
        <v>2013</v>
      </c>
      <c r="B9" s="23">
        <v>313200000</v>
      </c>
    </row>
    <row r="10" spans="1:2" ht="14.25" customHeight="1" x14ac:dyDescent="0.3">
      <c r="A10" s="3">
        <f>commons!A10</f>
        <v>2014</v>
      </c>
      <c r="B10" s="23">
        <v>319060000</v>
      </c>
    </row>
    <row r="11" spans="1:2" ht="14.25" customHeight="1" x14ac:dyDescent="0.3">
      <c r="A11" s="3">
        <f>commons!A11</f>
        <v>2015</v>
      </c>
      <c r="B11" s="23">
        <v>346430000</v>
      </c>
    </row>
    <row r="12" spans="1:2" ht="14.25" customHeight="1" x14ac:dyDescent="0.3">
      <c r="A12" s="3">
        <f>commons!A12</f>
        <v>2016</v>
      </c>
      <c r="B12" s="23">
        <v>366620000</v>
      </c>
    </row>
    <row r="13" spans="1:2" ht="14.25" customHeight="1" x14ac:dyDescent="0.3">
      <c r="A13" s="3">
        <f>commons!A13</f>
        <v>2017</v>
      </c>
      <c r="B13" s="23">
        <v>375760000</v>
      </c>
    </row>
    <row r="14" spans="1:2" ht="14.25" customHeight="1" x14ac:dyDescent="0.3">
      <c r="A14" s="3">
        <f>commons!A14</f>
        <v>2018</v>
      </c>
      <c r="B14" s="23">
        <v>373480289.72575331</v>
      </c>
    </row>
    <row r="15" spans="1:2" ht="14.25" customHeight="1" x14ac:dyDescent="0.3">
      <c r="A15" s="3">
        <f>commons!A15</f>
        <v>2019</v>
      </c>
      <c r="B15" s="23">
        <v>377780291.87346095</v>
      </c>
    </row>
    <row r="16" spans="1:2" ht="14.25" customHeight="1" x14ac:dyDescent="0.3">
      <c r="A16" s="3">
        <f>commons!A16</f>
        <v>2020</v>
      </c>
      <c r="B16" s="23">
        <v>365860370.05001706</v>
      </c>
    </row>
    <row r="17" spans="1:2" ht="14.25" customHeight="1" x14ac:dyDescent="0.3">
      <c r="A17" s="3">
        <f>commons!A17</f>
        <v>2021</v>
      </c>
      <c r="B17" s="23">
        <v>376941761.12022042</v>
      </c>
    </row>
    <row r="18" spans="1:2" ht="14.25" customHeight="1" x14ac:dyDescent="0.3">
      <c r="A18" s="3">
        <f>commons!A18</f>
        <v>2022</v>
      </c>
      <c r="B18" s="23">
        <v>362834409.15740037</v>
      </c>
    </row>
    <row r="19" spans="1:2" ht="14.25" customHeight="1" x14ac:dyDescent="0.3">
      <c r="A19" s="3">
        <f>commons!A19</f>
        <v>2023</v>
      </c>
      <c r="B19" s="23">
        <v>362309408.66216493</v>
      </c>
    </row>
    <row r="20" spans="1:2" ht="14.25" customHeight="1" x14ac:dyDescent="0.3">
      <c r="A20" s="3">
        <f>commons!A20</f>
        <v>2024</v>
      </c>
      <c r="B20" s="23">
        <v>374585100.21003044</v>
      </c>
    </row>
    <row r="21" spans="1:2" ht="14.25" customHeight="1" x14ac:dyDescent="0.3">
      <c r="A21" s="3">
        <f>commons!A21</f>
        <v>2025</v>
      </c>
      <c r="B21">
        <v>378276054.89416689</v>
      </c>
    </row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77"/>
  <sheetViews>
    <sheetView workbookViewId="0">
      <selection activeCell="A20" sqref="A20:A21"/>
    </sheetView>
  </sheetViews>
  <sheetFormatPr defaultColWidth="14.44140625" defaultRowHeight="15" customHeight="1" x14ac:dyDescent="0.3"/>
  <cols>
    <col min="1" max="1" width="5.44140625" customWidth="1"/>
    <col min="2" max="2" width="14.44140625" customWidth="1"/>
  </cols>
  <sheetData>
    <row r="1" spans="1:2" ht="14.25" customHeight="1" x14ac:dyDescent="0.3">
      <c r="A1" s="8" t="s">
        <v>37</v>
      </c>
      <c r="B1" s="6" t="s">
        <v>38</v>
      </c>
    </row>
    <row r="2" spans="1:2" ht="14.25" customHeight="1" x14ac:dyDescent="0.3">
      <c r="A2" s="4">
        <f>commons!A2</f>
        <v>2006</v>
      </c>
      <c r="B2" s="23">
        <v>2883500000</v>
      </c>
    </row>
    <row r="3" spans="1:2" ht="14.25" customHeight="1" x14ac:dyDescent="0.3">
      <c r="A3" s="4">
        <f>commons!A3</f>
        <v>2007</v>
      </c>
      <c r="B3" s="23">
        <v>3081630000</v>
      </c>
    </row>
    <row r="4" spans="1:2" ht="14.25" customHeight="1" x14ac:dyDescent="0.3">
      <c r="A4" s="4">
        <f>commons!A4</f>
        <v>2008</v>
      </c>
      <c r="B4" s="23">
        <v>3139500000</v>
      </c>
    </row>
    <row r="5" spans="1:2" ht="14.25" customHeight="1" x14ac:dyDescent="0.3">
      <c r="A5" s="4">
        <f>commons!A5</f>
        <v>2009</v>
      </c>
      <c r="B5" s="23">
        <v>2986970000</v>
      </c>
    </row>
    <row r="6" spans="1:2" ht="14.25" customHeight="1" x14ac:dyDescent="0.3">
      <c r="A6" s="4">
        <f>commons!A6</f>
        <v>2010</v>
      </c>
      <c r="B6" s="23">
        <v>3417090000</v>
      </c>
    </row>
    <row r="7" spans="1:2" ht="14.25" customHeight="1" x14ac:dyDescent="0.3">
      <c r="A7" s="4">
        <f>commons!A7</f>
        <v>2011</v>
      </c>
      <c r="B7" s="23">
        <v>3563140000</v>
      </c>
    </row>
    <row r="8" spans="1:2" ht="14.25" customHeight="1" x14ac:dyDescent="0.3">
      <c r="A8" s="4">
        <f>commons!A8</f>
        <v>2012</v>
      </c>
      <c r="B8" s="23">
        <v>3829390000</v>
      </c>
    </row>
    <row r="9" spans="1:2" ht="14.25" customHeight="1" x14ac:dyDescent="0.3">
      <c r="A9" s="4">
        <f>commons!A9</f>
        <v>2013</v>
      </c>
      <c r="B9" s="23">
        <v>3905150000</v>
      </c>
    </row>
    <row r="10" spans="1:2" ht="14.25" customHeight="1" x14ac:dyDescent="0.3">
      <c r="A10" s="4">
        <f>commons!A10</f>
        <v>2014</v>
      </c>
      <c r="B10" s="23">
        <v>4035480000</v>
      </c>
    </row>
    <row r="11" spans="1:2" ht="14.25" customHeight="1" x14ac:dyDescent="0.3">
      <c r="A11" s="4">
        <f>commons!A11</f>
        <v>2015</v>
      </c>
      <c r="B11" s="23">
        <v>4139710000</v>
      </c>
    </row>
    <row r="12" spans="1:2" ht="14.25" customHeight="1" x14ac:dyDescent="0.3">
      <c r="A12" s="4">
        <f>commons!A12</f>
        <v>2016</v>
      </c>
      <c r="B12" s="23">
        <v>4106000000</v>
      </c>
    </row>
    <row r="13" spans="1:2" ht="14.25" customHeight="1" x14ac:dyDescent="0.3">
      <c r="A13" s="4">
        <f>commons!A13</f>
        <v>2017</v>
      </c>
      <c r="B13" s="23">
        <v>4128210000</v>
      </c>
    </row>
    <row r="14" spans="1:2" ht="14.25" customHeight="1" x14ac:dyDescent="0.3">
      <c r="A14" s="4">
        <f>commons!A14</f>
        <v>2018</v>
      </c>
      <c r="B14" s="23">
        <v>4575857612.2686996</v>
      </c>
    </row>
    <row r="15" spans="1:2" ht="14.25" customHeight="1" x14ac:dyDescent="0.3">
      <c r="A15" s="4">
        <f>commons!A15</f>
        <v>2019</v>
      </c>
      <c r="B15" s="23">
        <v>4763627238.7495642</v>
      </c>
    </row>
    <row r="16" spans="1:2" ht="14.25" customHeight="1" x14ac:dyDescent="0.3">
      <c r="A16" s="4">
        <f>commons!A16</f>
        <v>2020</v>
      </c>
      <c r="B16" s="23">
        <v>4656491642.6530533</v>
      </c>
    </row>
    <row r="17" spans="1:2" ht="14.25" customHeight="1" x14ac:dyDescent="0.3">
      <c r="A17" s="4">
        <f>commons!A17</f>
        <v>2021</v>
      </c>
      <c r="B17" s="23">
        <v>4008643714.3093667</v>
      </c>
    </row>
    <row r="18" spans="1:2" ht="14.25" customHeight="1" x14ac:dyDescent="0.3">
      <c r="A18" s="4">
        <f>commons!A18</f>
        <v>2022</v>
      </c>
      <c r="B18" s="23">
        <v>4916488885.2202749</v>
      </c>
    </row>
    <row r="19" spans="1:2" ht="14.25" customHeight="1" x14ac:dyDescent="0.3">
      <c r="A19" s="4">
        <f>commons!A19</f>
        <v>2023</v>
      </c>
      <c r="B19" s="23">
        <v>5690909896.6219978</v>
      </c>
    </row>
    <row r="20" spans="1:2" ht="14.25" customHeight="1" x14ac:dyDescent="0.3">
      <c r="A20" s="4">
        <f>commons!A20</f>
        <v>2024</v>
      </c>
      <c r="B20" s="23">
        <v>6303031192.7641096</v>
      </c>
    </row>
    <row r="21" spans="1:2" ht="14.25" customHeight="1" x14ac:dyDescent="0.3">
      <c r="A21" s="4">
        <f>commons!A21</f>
        <v>2025</v>
      </c>
      <c r="B21">
        <v>6376541827.1099663</v>
      </c>
    </row>
    <row r="22" spans="1:2" ht="14.25" customHeight="1" x14ac:dyDescent="0.3">
      <c r="A22" s="4"/>
    </row>
    <row r="23" spans="1:2" ht="14.25" customHeight="1" x14ac:dyDescent="0.3">
      <c r="A23" s="4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77"/>
  <sheetViews>
    <sheetView workbookViewId="0">
      <selection activeCell="B25" sqref="B25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21" width="8.6640625" customWidth="1"/>
  </cols>
  <sheetData>
    <row r="1" spans="1:21" ht="14.25" customHeight="1" x14ac:dyDescent="0.3">
      <c r="A1" s="8" t="s">
        <v>37</v>
      </c>
      <c r="B1" s="6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4.25" customHeight="1" x14ac:dyDescent="0.3">
      <c r="A2" s="4">
        <f>commons!A2</f>
        <v>2006</v>
      </c>
      <c r="B2" s="27">
        <v>873900000</v>
      </c>
    </row>
    <row r="3" spans="1:21" ht="14.25" customHeight="1" x14ac:dyDescent="0.3">
      <c r="A3" s="4">
        <f>commons!A3</f>
        <v>2007</v>
      </c>
      <c r="B3" s="27">
        <v>933930000</v>
      </c>
    </row>
    <row r="4" spans="1:21" ht="14.25" customHeight="1" x14ac:dyDescent="0.3">
      <c r="A4" s="4">
        <f>commons!A4</f>
        <v>2008</v>
      </c>
      <c r="B4" s="27">
        <v>984180000</v>
      </c>
    </row>
    <row r="5" spans="1:21" ht="14.25" customHeight="1" x14ac:dyDescent="0.3">
      <c r="A5" s="4">
        <f>commons!A5</f>
        <v>2009</v>
      </c>
      <c r="B5" s="27">
        <v>1015400000</v>
      </c>
    </row>
    <row r="6" spans="1:21" ht="14.25" customHeight="1" x14ac:dyDescent="0.3">
      <c r="A6" s="4">
        <f>commons!A6</f>
        <v>2010</v>
      </c>
      <c r="B6" s="27">
        <v>1064000000</v>
      </c>
    </row>
    <row r="7" spans="1:21" ht="14.25" customHeight="1" x14ac:dyDescent="0.3">
      <c r="A7" s="4">
        <f>commons!A7</f>
        <v>2011</v>
      </c>
      <c r="B7" s="27">
        <v>1053450000</v>
      </c>
    </row>
    <row r="8" spans="1:21" ht="14.25" customHeight="1" x14ac:dyDescent="0.3">
      <c r="A8" s="4">
        <f>commons!A8</f>
        <v>2012</v>
      </c>
      <c r="B8" s="27">
        <v>1097040000</v>
      </c>
    </row>
    <row r="9" spans="1:21" ht="14.25" customHeight="1" x14ac:dyDescent="0.3">
      <c r="A9" s="4">
        <f>commons!A9</f>
        <v>2013</v>
      </c>
      <c r="B9" s="27">
        <v>1101960000</v>
      </c>
    </row>
    <row r="10" spans="1:21" ht="14.25" customHeight="1" x14ac:dyDescent="0.3">
      <c r="A10" s="4">
        <f>commons!A10</f>
        <v>2014</v>
      </c>
      <c r="B10" s="27">
        <v>1096570000</v>
      </c>
    </row>
    <row r="11" spans="1:21" ht="14.25" customHeight="1" x14ac:dyDescent="0.3">
      <c r="A11" s="4">
        <f>commons!A11</f>
        <v>2015</v>
      </c>
      <c r="B11" s="27">
        <v>1096930000</v>
      </c>
    </row>
    <row r="12" spans="1:21" ht="14.25" customHeight="1" x14ac:dyDescent="0.3">
      <c r="A12" s="4">
        <f>commons!A12</f>
        <v>2016</v>
      </c>
      <c r="B12" s="27">
        <v>1103230000</v>
      </c>
    </row>
    <row r="13" spans="1:21" ht="14.25" customHeight="1" x14ac:dyDescent="0.3">
      <c r="A13" s="4">
        <f>commons!A13</f>
        <v>2017</v>
      </c>
      <c r="B13" s="27">
        <v>1131906000</v>
      </c>
    </row>
    <row r="14" spans="1:21" ht="14.25" customHeight="1" x14ac:dyDescent="0.3">
      <c r="A14" s="4">
        <f>commons!A14</f>
        <v>2018</v>
      </c>
      <c r="B14" s="27">
        <v>1112569651.4677606</v>
      </c>
    </row>
    <row r="15" spans="1:21" ht="14.25" customHeight="1" x14ac:dyDescent="0.3">
      <c r="A15" s="4">
        <f>commons!A15</f>
        <v>2019</v>
      </c>
      <c r="B15" s="27">
        <v>1111911427.9797528</v>
      </c>
    </row>
    <row r="16" spans="1:21" ht="14.25" customHeight="1" x14ac:dyDescent="0.3">
      <c r="A16" s="4">
        <f>commons!A16</f>
        <v>2020</v>
      </c>
      <c r="B16" s="27">
        <v>1085466093.0162723</v>
      </c>
    </row>
    <row r="17" spans="1:2" ht="14.25" customHeight="1" x14ac:dyDescent="0.3">
      <c r="A17" s="4">
        <f>commons!A17</f>
        <v>2021</v>
      </c>
      <c r="B17" s="27">
        <v>1088126739.8336813</v>
      </c>
    </row>
    <row r="18" spans="1:2" ht="14.25" customHeight="1" x14ac:dyDescent="0.3">
      <c r="A18" s="4">
        <f>commons!A18</f>
        <v>2022</v>
      </c>
      <c r="B18" s="27">
        <v>1168857107.7576935</v>
      </c>
    </row>
    <row r="19" spans="1:2" ht="14.25" customHeight="1" x14ac:dyDescent="0.3">
      <c r="A19" s="4">
        <f>commons!A19</f>
        <v>2023</v>
      </c>
      <c r="B19" s="27">
        <v>1269792531.140373</v>
      </c>
    </row>
    <row r="20" spans="1:2" ht="14.25" customHeight="1" x14ac:dyDescent="0.3">
      <c r="A20" s="4">
        <f>commons!A20</f>
        <v>2024</v>
      </c>
      <c r="B20" s="27">
        <v>1310810389.4653785</v>
      </c>
    </row>
    <row r="21" spans="1:2" ht="14.25" customHeight="1" x14ac:dyDescent="0.3">
      <c r="A21" s="4">
        <f>commons!A21</f>
        <v>2025</v>
      </c>
      <c r="B21" s="27">
        <v>1339932257.4307029</v>
      </c>
    </row>
    <row r="22" spans="1:2" ht="14.25" customHeight="1" x14ac:dyDescent="0.3">
      <c r="A22" s="4"/>
    </row>
    <row r="23" spans="1:2" ht="14.25" customHeight="1" x14ac:dyDescent="0.3">
      <c r="A23" s="4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77"/>
  <sheetViews>
    <sheetView workbookViewId="0">
      <selection activeCell="B27" sqref="B27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18" width="8.6640625" customWidth="1"/>
  </cols>
  <sheetData>
    <row r="1" spans="1:18" ht="14.25" customHeight="1" x14ac:dyDescent="0.3">
      <c r="A1" s="8" t="s">
        <v>37</v>
      </c>
      <c r="B1" s="6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4.25" customHeight="1" x14ac:dyDescent="0.3">
      <c r="A2" s="4">
        <f>commons!A2</f>
        <v>2006</v>
      </c>
      <c r="B2" s="23">
        <v>1092660000</v>
      </c>
    </row>
    <row r="3" spans="1:18" ht="14.25" customHeight="1" x14ac:dyDescent="0.3">
      <c r="A3" s="4">
        <f>commons!A3</f>
        <v>2007</v>
      </c>
      <c r="B3" s="23">
        <v>1245800000</v>
      </c>
    </row>
    <row r="4" spans="1:18" ht="14.25" customHeight="1" x14ac:dyDescent="0.3">
      <c r="A4" s="4">
        <f>commons!A4</f>
        <v>2008</v>
      </c>
      <c r="B4" s="23">
        <v>1378330000</v>
      </c>
    </row>
    <row r="5" spans="1:18" ht="14.25" customHeight="1" x14ac:dyDescent="0.3">
      <c r="A5" s="4">
        <f>commons!A5</f>
        <v>2009</v>
      </c>
      <c r="B5" s="23">
        <v>1501600000</v>
      </c>
    </row>
    <row r="6" spans="1:18" ht="14.25" customHeight="1" x14ac:dyDescent="0.3">
      <c r="A6" s="4">
        <f>commons!A6</f>
        <v>2010</v>
      </c>
      <c r="B6" s="23">
        <v>1793000000</v>
      </c>
    </row>
    <row r="7" spans="1:18" ht="14.25" customHeight="1" x14ac:dyDescent="0.3">
      <c r="A7" s="4">
        <f>commons!A7</f>
        <v>2011</v>
      </c>
      <c r="B7" s="23">
        <v>1951740000</v>
      </c>
    </row>
    <row r="8" spans="1:18" ht="14.25" customHeight="1" x14ac:dyDescent="0.3">
      <c r="A8" s="4">
        <f>commons!A8</f>
        <v>2012</v>
      </c>
      <c r="B8" s="23">
        <v>2141219999.9999998</v>
      </c>
    </row>
    <row r="9" spans="1:18" ht="14.25" customHeight="1" x14ac:dyDescent="0.3">
      <c r="A9" s="4">
        <f>commons!A9</f>
        <v>2013</v>
      </c>
      <c r="B9" s="23">
        <v>2224060000</v>
      </c>
    </row>
    <row r="10" spans="1:18" ht="14.25" customHeight="1" x14ac:dyDescent="0.3">
      <c r="A10" s="4">
        <f>commons!A10</f>
        <v>2014</v>
      </c>
      <c r="B10" s="23">
        <v>2229330000</v>
      </c>
    </row>
    <row r="11" spans="1:18" ht="14.25" customHeight="1" x14ac:dyDescent="0.3">
      <c r="A11" s="4">
        <f>commons!A11</f>
        <v>2015</v>
      </c>
      <c r="B11" s="23">
        <v>2418280000</v>
      </c>
    </row>
    <row r="12" spans="1:18" ht="14.25" customHeight="1" x14ac:dyDescent="0.3">
      <c r="A12" s="4">
        <f>commons!A12</f>
        <v>2016</v>
      </c>
      <c r="B12" s="23">
        <v>2735360000</v>
      </c>
    </row>
    <row r="13" spans="1:18" ht="14.25" customHeight="1" x14ac:dyDescent="0.3">
      <c r="A13" s="4">
        <f>commons!A13</f>
        <v>2017</v>
      </c>
      <c r="B13" s="23">
        <v>2957960000</v>
      </c>
    </row>
    <row r="14" spans="1:18" ht="14.25" customHeight="1" x14ac:dyDescent="0.3">
      <c r="A14" s="4">
        <f>commons!A14</f>
        <v>2018</v>
      </c>
      <c r="B14" s="23">
        <v>3067003702.8161659</v>
      </c>
    </row>
    <row r="15" spans="1:18" ht="14.25" customHeight="1" x14ac:dyDescent="0.3">
      <c r="A15" s="4">
        <f>commons!A15</f>
        <v>2019</v>
      </c>
      <c r="B15" s="23">
        <v>3224979823.6672864</v>
      </c>
    </row>
    <row r="16" spans="1:18" ht="14.25" customHeight="1" x14ac:dyDescent="0.3">
      <c r="A16" s="4">
        <f>commons!A16</f>
        <v>2020</v>
      </c>
      <c r="B16" s="23">
        <v>3430870622.6480756</v>
      </c>
    </row>
    <row r="17" spans="1:2" ht="14.25" customHeight="1" x14ac:dyDescent="0.3">
      <c r="A17" s="4">
        <f>commons!A17</f>
        <v>2021</v>
      </c>
      <c r="B17" s="23">
        <v>3003889097.9188738</v>
      </c>
    </row>
    <row r="18" spans="1:2" ht="14.25" customHeight="1" x14ac:dyDescent="0.3">
      <c r="A18" s="4">
        <f>commons!A18</f>
        <v>2022</v>
      </c>
      <c r="B18" s="23">
        <v>3363575058.0759573</v>
      </c>
    </row>
    <row r="19" spans="1:2" ht="14.25" customHeight="1" x14ac:dyDescent="0.3">
      <c r="A19" s="4">
        <f>commons!A19</f>
        <v>2023</v>
      </c>
      <c r="B19" s="23">
        <v>4176150039.3921938</v>
      </c>
    </row>
    <row r="20" spans="1:2" ht="14.25" customHeight="1" x14ac:dyDescent="0.3">
      <c r="A20" s="4">
        <f>commons!A20</f>
        <v>2024</v>
      </c>
      <c r="B20" s="23">
        <v>4874231787.9295759</v>
      </c>
    </row>
    <row r="21" spans="1:2" ht="14.25" customHeight="1" x14ac:dyDescent="0.3">
      <c r="A21" s="4">
        <f>commons!A21</f>
        <v>2025</v>
      </c>
      <c r="B21">
        <v>5285896705.9721775</v>
      </c>
    </row>
    <row r="22" spans="1:2" ht="14.25" customHeight="1" x14ac:dyDescent="0.3">
      <c r="A22" s="4"/>
    </row>
    <row r="23" spans="1:2" ht="14.25" customHeight="1" x14ac:dyDescent="0.3">
      <c r="A23" s="4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84"/>
  <sheetViews>
    <sheetView workbookViewId="0">
      <selection activeCell="H18" sqref="H18"/>
    </sheetView>
  </sheetViews>
  <sheetFormatPr defaultColWidth="14.44140625" defaultRowHeight="15" customHeight="1" x14ac:dyDescent="0.3"/>
  <cols>
    <col min="1" max="1" width="18.21875" bestFit="1" customWidth="1"/>
    <col min="2" max="2" width="18.5546875" customWidth="1"/>
  </cols>
  <sheetData>
    <row r="1" spans="1:2" ht="14.25" customHeight="1" x14ac:dyDescent="0.3">
      <c r="A1" t="s">
        <v>55</v>
      </c>
      <c r="B1" s="3" t="s">
        <v>40</v>
      </c>
    </row>
    <row r="2" spans="1:2" ht="14.25" customHeight="1" x14ac:dyDescent="0.3">
      <c r="A2" s="3" t="s">
        <v>42</v>
      </c>
      <c r="B2" s="3" t="s">
        <v>43</v>
      </c>
    </row>
    <row r="3" spans="1:2" ht="14.25" customHeight="1" x14ac:dyDescent="0.3">
      <c r="A3" s="3" t="s">
        <v>45</v>
      </c>
      <c r="B3" s="3" t="s">
        <v>46</v>
      </c>
    </row>
    <row r="4" spans="1:2" ht="14.25" customHeight="1" x14ac:dyDescent="0.3">
      <c r="A4" s="3" t="s">
        <v>34</v>
      </c>
      <c r="B4" s="3" t="s">
        <v>47</v>
      </c>
    </row>
    <row r="5" spans="1:2" ht="14.25" customHeight="1" x14ac:dyDescent="0.3">
      <c r="A5" s="3" t="s">
        <v>48</v>
      </c>
      <c r="B5" s="3" t="s">
        <v>49</v>
      </c>
    </row>
    <row r="6" spans="1:2" ht="14.25" customHeight="1" x14ac:dyDescent="0.3">
      <c r="A6" s="3" t="s">
        <v>38</v>
      </c>
      <c r="B6" s="3" t="s">
        <v>50</v>
      </c>
    </row>
    <row r="7" spans="1:2" ht="14.25" customHeight="1" x14ac:dyDescent="0.3">
      <c r="A7" t="s">
        <v>56</v>
      </c>
      <c r="B7" s="3" t="s">
        <v>41</v>
      </c>
    </row>
    <row r="8" spans="1:2" ht="14.25" customHeight="1" x14ac:dyDescent="0.3">
      <c r="A8" t="s">
        <v>57</v>
      </c>
      <c r="B8" s="22" t="s">
        <v>67</v>
      </c>
    </row>
    <row r="9" spans="1:2" ht="14.25" customHeight="1" x14ac:dyDescent="0.3">
      <c r="A9" t="s">
        <v>58</v>
      </c>
    </row>
    <row r="10" spans="1:2" ht="14.25" customHeight="1" x14ac:dyDescent="0.3">
      <c r="A10" t="s">
        <v>59</v>
      </c>
      <c r="B10" s="3" t="s">
        <v>41</v>
      </c>
    </row>
    <row r="11" spans="1:2" ht="14.25" customHeight="1" x14ac:dyDescent="0.3">
      <c r="A11" t="s">
        <v>60</v>
      </c>
    </row>
    <row r="12" spans="1:2" ht="14.25" customHeight="1" x14ac:dyDescent="0.3">
      <c r="A12" t="s">
        <v>61</v>
      </c>
    </row>
    <row r="13" spans="1:2" ht="14.25" customHeight="1" x14ac:dyDescent="0.3">
      <c r="A13" t="s">
        <v>62</v>
      </c>
      <c r="B13" s="3" t="s">
        <v>41</v>
      </c>
    </row>
    <row r="14" spans="1:2" ht="14.25" customHeight="1" x14ac:dyDescent="0.3">
      <c r="A14" t="s">
        <v>63</v>
      </c>
    </row>
    <row r="15" spans="1:2" ht="14.25" customHeight="1" x14ac:dyDescent="0.3">
      <c r="A15" t="s">
        <v>64</v>
      </c>
      <c r="B15" s="22" t="s">
        <v>68</v>
      </c>
    </row>
    <row r="16" spans="1:2" ht="14.25" customHeight="1" x14ac:dyDescent="0.3">
      <c r="A16" t="s">
        <v>65</v>
      </c>
    </row>
    <row r="17" spans="1:2" ht="14.25" customHeight="1" x14ac:dyDescent="0.3">
      <c r="A17" t="s">
        <v>66</v>
      </c>
      <c r="B17" t="s">
        <v>69</v>
      </c>
    </row>
    <row r="18" spans="1:2" ht="14.25" customHeight="1" x14ac:dyDescent="0.3"/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81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5.44140625" customWidth="1"/>
    <col min="2" max="2" width="13.6640625" customWidth="1"/>
    <col min="3" max="10" width="8.6640625" customWidth="1"/>
  </cols>
  <sheetData>
    <row r="1" spans="1:2" ht="14.25" customHeight="1" x14ac:dyDescent="0.3">
      <c r="A1" s="12" t="s">
        <v>37</v>
      </c>
      <c r="B1" s="6" t="s">
        <v>38</v>
      </c>
    </row>
    <row r="2" spans="1:2" ht="14.25" customHeight="1" x14ac:dyDescent="0.3">
      <c r="A2" s="13">
        <f>commons!A2</f>
        <v>2006</v>
      </c>
      <c r="B2" s="9">
        <v>4668360000</v>
      </c>
    </row>
    <row r="3" spans="1:2" ht="14.25" customHeight="1" x14ac:dyDescent="0.3">
      <c r="A3" s="13">
        <f>commons!A3</f>
        <v>2007</v>
      </c>
      <c r="B3" s="9">
        <v>5213150000</v>
      </c>
    </row>
    <row r="4" spans="1:2" ht="14.25" customHeight="1" x14ac:dyDescent="0.3">
      <c r="A4" s="13">
        <f>commons!A4</f>
        <v>2008</v>
      </c>
      <c r="B4" s="9">
        <v>5602850000</v>
      </c>
    </row>
    <row r="5" spans="1:2" ht="14.25" customHeight="1" x14ac:dyDescent="0.3">
      <c r="A5" s="13">
        <f>commons!A5</f>
        <v>2009</v>
      </c>
      <c r="B5" s="9">
        <v>5931270000</v>
      </c>
    </row>
    <row r="6" spans="1:2" ht="14.25" customHeight="1" x14ac:dyDescent="0.3">
      <c r="A6" s="13">
        <f>commons!A6</f>
        <v>2010</v>
      </c>
      <c r="B6" s="9">
        <v>6559000000</v>
      </c>
    </row>
    <row r="7" spans="1:2" ht="14.25" customHeight="1" x14ac:dyDescent="0.3">
      <c r="A7" s="13">
        <f>commons!A7</f>
        <v>2011</v>
      </c>
      <c r="B7" s="9">
        <v>6877830000</v>
      </c>
    </row>
    <row r="8" spans="1:2" ht="14.25" customHeight="1" x14ac:dyDescent="0.3">
      <c r="A8" s="13">
        <f>commons!A8</f>
        <v>2012</v>
      </c>
      <c r="B8" s="9">
        <v>7705860000</v>
      </c>
    </row>
    <row r="9" spans="1:2" ht="14.25" customHeight="1" x14ac:dyDescent="0.3">
      <c r="A9" s="13">
        <f>commons!A9</f>
        <v>2013</v>
      </c>
      <c r="B9" s="9">
        <v>8313360000.000001</v>
      </c>
    </row>
    <row r="10" spans="1:2" ht="14.25" customHeight="1" x14ac:dyDescent="0.3">
      <c r="A10" s="13">
        <f>commons!A10</f>
        <v>2014</v>
      </c>
      <c r="B10" s="9">
        <v>8739520000</v>
      </c>
    </row>
    <row r="11" spans="1:2" ht="14.25" customHeight="1" x14ac:dyDescent="0.3">
      <c r="A11" s="13">
        <f>commons!A11</f>
        <v>2015</v>
      </c>
      <c r="B11" s="9">
        <v>9367260000</v>
      </c>
    </row>
    <row r="12" spans="1:2" ht="14.25" customHeight="1" x14ac:dyDescent="0.3">
      <c r="A12" s="13">
        <f>commons!A12</f>
        <v>2016</v>
      </c>
      <c r="B12" s="9">
        <v>9943500000</v>
      </c>
    </row>
    <row r="13" spans="1:2" ht="14.25" customHeight="1" x14ac:dyDescent="0.3">
      <c r="A13" s="13">
        <f>commons!A13</f>
        <v>2017</v>
      </c>
      <c r="B13" s="9">
        <v>10280740000</v>
      </c>
    </row>
    <row r="14" spans="1:2" ht="14.25" customHeight="1" x14ac:dyDescent="0.3">
      <c r="A14" s="13">
        <f>commons!A14</f>
        <v>2018</v>
      </c>
      <c r="B14" s="9">
        <v>10588469572.254852</v>
      </c>
    </row>
    <row r="15" spans="1:2" ht="14.25" customHeight="1" x14ac:dyDescent="0.3">
      <c r="A15" s="13">
        <f>commons!A15</f>
        <v>2019</v>
      </c>
      <c r="B15" s="9">
        <v>10878080606.889803</v>
      </c>
    </row>
    <row r="16" spans="1:2" ht="14.25" customHeight="1" x14ac:dyDescent="0.3">
      <c r="A16" s="13">
        <f>commons!A16</f>
        <v>2020</v>
      </c>
      <c r="B16" s="9">
        <v>11915538267.602009</v>
      </c>
    </row>
    <row r="17" spans="1:2" ht="14.25" customHeight="1" x14ac:dyDescent="0.3">
      <c r="A17" s="13">
        <f>commons!A17</f>
        <v>2021</v>
      </c>
      <c r="B17" s="9">
        <v>12782488400.659588</v>
      </c>
    </row>
    <row r="18" spans="1:2" ht="14.25" customHeight="1" x14ac:dyDescent="0.3">
      <c r="A18" s="13">
        <f>commons!A18</f>
        <v>2022</v>
      </c>
      <c r="B18" s="9">
        <v>12887060046.992538</v>
      </c>
    </row>
    <row r="19" spans="1:2" ht="14.25" customHeight="1" x14ac:dyDescent="0.3">
      <c r="A19" s="13">
        <f>commons!A19</f>
        <v>2023</v>
      </c>
      <c r="B19" s="9">
        <v>12823641812.456543</v>
      </c>
    </row>
    <row r="20" spans="1:2" ht="14.25" customHeight="1" x14ac:dyDescent="0.3">
      <c r="A20" s="13">
        <f>commons!A20</f>
        <v>2024</v>
      </c>
      <c r="B20" s="9">
        <v>14445789370.215679</v>
      </c>
    </row>
    <row r="21" spans="1:2" ht="14.25" customHeight="1" x14ac:dyDescent="0.3">
      <c r="A21" s="13">
        <f>commons!A21</f>
        <v>2025</v>
      </c>
      <c r="B21" s="9">
        <v>15067796194.943911</v>
      </c>
    </row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B386-093E-4766-A1AA-E5E640AC0D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9766-E8D4-4559-8E4B-50C6CECD0A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18" sqref="B18"/>
    </sheetView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>
      <c r="A1" s="3" t="s">
        <v>37</v>
      </c>
      <c r="B1" s="5" t="s">
        <v>7</v>
      </c>
      <c r="C1" s="6" t="s">
        <v>38</v>
      </c>
    </row>
    <row r="2" spans="1:3" ht="14.25" customHeight="1" x14ac:dyDescent="0.3">
      <c r="A2" s="3">
        <v>2005</v>
      </c>
      <c r="B2" s="7">
        <v>20428482</v>
      </c>
    </row>
    <row r="3" spans="1:3" ht="14.25" customHeight="1" x14ac:dyDescent="0.3">
      <c r="A3" s="3">
        <f t="shared" ref="A3:A27" si="0">A2+1</f>
        <v>2006</v>
      </c>
      <c r="B3" s="7">
        <v>22042416</v>
      </c>
    </row>
    <row r="4" spans="1:3" ht="14.25" customHeight="1" x14ac:dyDescent="0.3">
      <c r="A4" s="3">
        <f t="shared" si="0"/>
        <v>2007</v>
      </c>
      <c r="B4" s="7">
        <v>23975819</v>
      </c>
    </row>
    <row r="5" spans="1:3" ht="14.25" customHeight="1" x14ac:dyDescent="0.3">
      <c r="A5" s="3">
        <f t="shared" si="0"/>
        <v>2008</v>
      </c>
      <c r="B5" s="7">
        <v>25308714</v>
      </c>
    </row>
    <row r="6" spans="1:3" ht="14.25" customHeight="1" x14ac:dyDescent="0.3">
      <c r="A6" s="3">
        <f t="shared" si="0"/>
        <v>2009</v>
      </c>
      <c r="B6" s="7">
        <v>27628947</v>
      </c>
    </row>
    <row r="7" spans="1:3" ht="14.25" customHeight="1" x14ac:dyDescent="0.3">
      <c r="A7" s="3">
        <f t="shared" si="0"/>
        <v>2010</v>
      </c>
      <c r="B7" s="7">
        <v>29539535.899999999</v>
      </c>
    </row>
    <row r="8" spans="1:3" ht="14.25" customHeight="1" x14ac:dyDescent="0.3">
      <c r="A8" s="3">
        <f t="shared" si="0"/>
        <v>2011</v>
      </c>
      <c r="B8" s="7">
        <v>36404789</v>
      </c>
    </row>
    <row r="9" spans="1:3" ht="14.25" customHeight="1" x14ac:dyDescent="0.3">
      <c r="A9" s="3">
        <f t="shared" si="0"/>
        <v>2012</v>
      </c>
      <c r="B9" s="7">
        <v>38769346</v>
      </c>
    </row>
    <row r="10" spans="1:3" ht="14.25" customHeight="1" x14ac:dyDescent="0.3">
      <c r="A10" s="3">
        <f t="shared" si="0"/>
        <v>2013</v>
      </c>
      <c r="B10" s="7">
        <v>40278133</v>
      </c>
    </row>
    <row r="11" spans="1:3" ht="14.25" customHeight="1" x14ac:dyDescent="0.3">
      <c r="A11" s="3">
        <f t="shared" si="0"/>
        <v>2014</v>
      </c>
      <c r="B11" s="7">
        <v>41995555</v>
      </c>
    </row>
    <row r="12" spans="1:3" ht="14.25" customHeight="1" x14ac:dyDescent="0.3">
      <c r="A12" s="3">
        <f t="shared" si="0"/>
        <v>2015</v>
      </c>
      <c r="B12" s="7">
        <v>45121002</v>
      </c>
    </row>
    <row r="13" spans="1:3" ht="14.25" customHeight="1" x14ac:dyDescent="0.3">
      <c r="A13" s="3">
        <f t="shared" si="0"/>
        <v>2016</v>
      </c>
      <c r="B13" s="7">
        <v>48530154</v>
      </c>
    </row>
    <row r="14" spans="1:3" ht="14.25" customHeight="1" x14ac:dyDescent="0.3">
      <c r="A14" s="3">
        <f t="shared" si="0"/>
        <v>2017</v>
      </c>
      <c r="B14" s="7">
        <v>51618976</v>
      </c>
    </row>
    <row r="15" spans="1:3" ht="14.25" customHeight="1" x14ac:dyDescent="0.3">
      <c r="A15" s="3">
        <f t="shared" si="0"/>
        <v>2018</v>
      </c>
      <c r="B15" s="7">
        <v>55422831</v>
      </c>
    </row>
    <row r="16" spans="1:3" ht="14.25" customHeight="1" x14ac:dyDescent="0.3">
      <c r="A16" s="3">
        <f t="shared" si="0"/>
        <v>2019</v>
      </c>
      <c r="B16" s="7">
        <v>55919418</v>
      </c>
    </row>
    <row r="17" spans="1:2" ht="14.25" customHeight="1" x14ac:dyDescent="0.3">
      <c r="A17" s="3">
        <f t="shared" si="0"/>
        <v>2020</v>
      </c>
      <c r="B17" s="7">
        <v>51170291</v>
      </c>
    </row>
    <row r="18" spans="1:2" ht="14.25" customHeight="1" x14ac:dyDescent="0.3">
      <c r="A18" s="3">
        <f t="shared" si="0"/>
        <v>2021</v>
      </c>
      <c r="B18" s="7">
        <v>57274734</v>
      </c>
    </row>
    <row r="19" spans="1:2" ht="14.25" customHeight="1" x14ac:dyDescent="0.3">
      <c r="A19" s="3">
        <f t="shared" si="0"/>
        <v>2022</v>
      </c>
      <c r="B19" s="7">
        <v>57610077.200000003</v>
      </c>
    </row>
    <row r="20" spans="1:2" ht="14.25" customHeight="1" x14ac:dyDescent="0.3">
      <c r="A20" s="3">
        <f t="shared" si="0"/>
        <v>2023</v>
      </c>
      <c r="B20" s="7">
        <v>58835032.399999999</v>
      </c>
    </row>
    <row r="21" spans="1:2" ht="14.25" customHeight="1" x14ac:dyDescent="0.3">
      <c r="A21" s="3">
        <f t="shared" si="0"/>
        <v>2024</v>
      </c>
    </row>
    <row r="22" spans="1:2" ht="14.25" customHeight="1" x14ac:dyDescent="0.3">
      <c r="A22" s="3">
        <f t="shared" si="0"/>
        <v>2025</v>
      </c>
    </row>
    <row r="23" spans="1:2" ht="14.25" customHeight="1" x14ac:dyDescent="0.3">
      <c r="A23" s="3">
        <f t="shared" si="0"/>
        <v>2026</v>
      </c>
    </row>
    <row r="24" spans="1:2" ht="14.25" customHeight="1" x14ac:dyDescent="0.3">
      <c r="A24" s="3">
        <f t="shared" si="0"/>
        <v>2027</v>
      </c>
    </row>
    <row r="25" spans="1:2" ht="14.25" customHeight="1" x14ac:dyDescent="0.3">
      <c r="A25" s="3">
        <f t="shared" si="0"/>
        <v>2028</v>
      </c>
    </row>
    <row r="26" spans="1:2" ht="14.25" customHeight="1" x14ac:dyDescent="0.3">
      <c r="A26" s="3">
        <f t="shared" si="0"/>
        <v>2029</v>
      </c>
    </row>
    <row r="27" spans="1:2" ht="14.25" customHeight="1" x14ac:dyDescent="0.3">
      <c r="A27" s="3">
        <f t="shared" si="0"/>
        <v>2030</v>
      </c>
    </row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8EF0-4E10-4B94-87A3-35D0321CCB98}">
  <dimension ref="A1:M36"/>
  <sheetViews>
    <sheetView workbookViewId="0">
      <selection activeCell="G12" sqref="G12"/>
    </sheetView>
  </sheetViews>
  <sheetFormatPr defaultRowHeight="14.4" x14ac:dyDescent="0.3"/>
  <cols>
    <col min="1" max="1" width="9.109375" bestFit="1" customWidth="1"/>
    <col min="2" max="2" width="17" style="19" bestFit="1" customWidth="1"/>
    <col min="3" max="3" width="23" style="19" customWidth="1"/>
  </cols>
  <sheetData>
    <row r="1" spans="1:13" x14ac:dyDescent="0.3">
      <c r="A1" s="3" t="s">
        <v>37</v>
      </c>
      <c r="B1" s="17" t="s">
        <v>39</v>
      </c>
      <c r="C1" s="18" t="s">
        <v>7</v>
      </c>
      <c r="D1" s="16" t="s">
        <v>51</v>
      </c>
      <c r="G1" t="s">
        <v>52</v>
      </c>
      <c r="H1" t="s">
        <v>53</v>
      </c>
      <c r="I1" t="s">
        <v>54</v>
      </c>
    </row>
    <row r="2" spans="1:13" x14ac:dyDescent="0.3">
      <c r="A2" s="3">
        <v>2006</v>
      </c>
      <c r="B2" s="11">
        <v>32235000</v>
      </c>
      <c r="C2" s="11">
        <v>20428482</v>
      </c>
      <c r="D2">
        <f>C2/B2</f>
        <v>0.63373606328524901</v>
      </c>
      <c r="G2">
        <v>5.5E-2</v>
      </c>
      <c r="H2">
        <f>G2+0.01</f>
        <v>6.5000000000000002E-2</v>
      </c>
      <c r="I2">
        <f>G2-0.01</f>
        <v>4.4999999999999998E-2</v>
      </c>
      <c r="L2">
        <v>7007609</v>
      </c>
      <c r="M2">
        <f>B2/L2</f>
        <v>4.599999800217164</v>
      </c>
    </row>
    <row r="3" spans="1:13" x14ac:dyDescent="0.3">
      <c r="A3" s="3">
        <v>2007</v>
      </c>
      <c r="B3" s="11">
        <v>32438846</v>
      </c>
      <c r="C3" s="11">
        <v>22042416</v>
      </c>
      <c r="D3">
        <f t="shared" ref="D3:D32" si="0">C3/B3</f>
        <v>0.67950678640047801</v>
      </c>
      <c r="F3" s="20"/>
      <c r="L3">
        <v>7352206</v>
      </c>
      <c r="M3">
        <f t="shared" ref="M3:M18" si="1">B3/L3</f>
        <v>4.4121241978257952</v>
      </c>
    </row>
    <row r="4" spans="1:13" x14ac:dyDescent="0.3">
      <c r="A4" s="3">
        <v>2008</v>
      </c>
      <c r="B4" s="11">
        <v>32642692</v>
      </c>
      <c r="C4" s="11">
        <v>23975819</v>
      </c>
      <c r="D4">
        <f t="shared" si="0"/>
        <v>0.734492700540752</v>
      </c>
      <c r="F4" s="20"/>
      <c r="H4" s="21">
        <v>4.4999999999999998E-2</v>
      </c>
      <c r="L4">
        <v>7500670</v>
      </c>
      <c r="M4">
        <f t="shared" si="1"/>
        <v>4.3519701573326115</v>
      </c>
    </row>
    <row r="5" spans="1:13" x14ac:dyDescent="0.3">
      <c r="A5" s="3">
        <v>2009</v>
      </c>
      <c r="B5" s="11">
        <v>32846539</v>
      </c>
      <c r="C5" s="11">
        <v>25308714</v>
      </c>
      <c r="D5">
        <f t="shared" si="0"/>
        <v>0.77051387362303225</v>
      </c>
      <c r="F5" s="20"/>
      <c r="L5">
        <v>7655761</v>
      </c>
      <c r="M5">
        <f t="shared" si="1"/>
        <v>4.2904342233254145</v>
      </c>
    </row>
    <row r="6" spans="1:13" x14ac:dyDescent="0.3">
      <c r="A6" s="3">
        <v>2010</v>
      </c>
      <c r="B6" s="11">
        <v>33050385</v>
      </c>
      <c r="C6" s="11">
        <v>27628947</v>
      </c>
      <c r="D6">
        <f t="shared" si="0"/>
        <v>0.83596445245645401</v>
      </c>
      <c r="F6" s="20"/>
      <c r="L6">
        <v>7818942</v>
      </c>
      <c r="M6">
        <f t="shared" si="1"/>
        <v>4.2269638270753251</v>
      </c>
    </row>
    <row r="7" spans="1:13" x14ac:dyDescent="0.3">
      <c r="A7" s="3">
        <v>2011</v>
      </c>
      <c r="B7" s="11">
        <v>33254231</v>
      </c>
      <c r="C7" s="11">
        <v>29539535.899999999</v>
      </c>
      <c r="D7">
        <f t="shared" si="0"/>
        <v>0.88829406098730712</v>
      </c>
      <c r="F7" s="20"/>
      <c r="L7">
        <v>7983374</v>
      </c>
      <c r="M7">
        <f t="shared" si="1"/>
        <v>4.16543569172633</v>
      </c>
    </row>
    <row r="8" spans="1:13" x14ac:dyDescent="0.3">
      <c r="A8" s="3">
        <v>2012</v>
      </c>
      <c r="B8" s="11">
        <v>33406000</v>
      </c>
      <c r="C8" s="11">
        <v>36404789</v>
      </c>
      <c r="D8">
        <f t="shared" si="0"/>
        <v>1.0897679758127283</v>
      </c>
      <c r="F8" s="20"/>
      <c r="L8">
        <v>8062187</v>
      </c>
      <c r="M8">
        <f t="shared" si="1"/>
        <v>4.1435407042778838</v>
      </c>
    </row>
    <row r="9" spans="1:13" x14ac:dyDescent="0.3">
      <c r="A9" s="3">
        <v>2013</v>
      </c>
      <c r="B9" s="11">
        <v>33641000</v>
      </c>
      <c r="C9" s="11">
        <v>38769346</v>
      </c>
      <c r="D9">
        <f t="shared" si="0"/>
        <v>1.1524433280818049</v>
      </c>
      <c r="F9" s="20">
        <f>(C9/C8)-1</f>
        <v>6.4951811697081974E-2</v>
      </c>
      <c r="L9">
        <v>8199061</v>
      </c>
      <c r="M9">
        <f t="shared" si="1"/>
        <v>4.1030308226759136</v>
      </c>
    </row>
    <row r="10" spans="1:13" x14ac:dyDescent="0.3">
      <c r="A10" s="3">
        <v>2014</v>
      </c>
      <c r="B10" s="11">
        <v>33875000</v>
      </c>
      <c r="C10" s="11">
        <v>40278133</v>
      </c>
      <c r="D10">
        <f t="shared" si="0"/>
        <v>1.1890223763837637</v>
      </c>
      <c r="F10" s="20">
        <f t="shared" ref="F10:F18" si="2">(C10/C9)-1</f>
        <v>3.8917009329999974E-2</v>
      </c>
      <c r="L10">
        <v>8381479</v>
      </c>
      <c r="M10">
        <f t="shared" si="1"/>
        <v>4.041649451129091</v>
      </c>
    </row>
    <row r="11" spans="1:13" x14ac:dyDescent="0.3">
      <c r="A11" s="3">
        <v>2015</v>
      </c>
      <c r="B11" s="11">
        <v>34109000</v>
      </c>
      <c r="C11" s="11">
        <v>41995555</v>
      </c>
      <c r="D11">
        <f t="shared" si="0"/>
        <v>1.2312162479111084</v>
      </c>
      <c r="F11" s="20">
        <f t="shared" si="2"/>
        <v>4.2639066711458451E-2</v>
      </c>
      <c r="L11">
        <v>8485418</v>
      </c>
      <c r="M11">
        <f t="shared" si="1"/>
        <v>4.0197194764005735</v>
      </c>
    </row>
    <row r="12" spans="1:13" x14ac:dyDescent="0.3">
      <c r="A12" s="3">
        <v>2016</v>
      </c>
      <c r="B12" s="11">
        <v>34344000</v>
      </c>
      <c r="C12" s="11">
        <v>45121002</v>
      </c>
      <c r="D12">
        <f t="shared" si="0"/>
        <v>1.3137957721872817</v>
      </c>
      <c r="F12" s="20">
        <f t="shared" si="2"/>
        <v>7.4423281225834526E-2</v>
      </c>
      <c r="L12">
        <v>8745923</v>
      </c>
      <c r="M12">
        <f t="shared" si="1"/>
        <v>3.9268582629872228</v>
      </c>
    </row>
    <row r="13" spans="1:13" x14ac:dyDescent="0.3">
      <c r="A13" s="3">
        <v>2017</v>
      </c>
      <c r="B13" s="11">
        <v>34578000</v>
      </c>
      <c r="C13" s="11">
        <v>48530154</v>
      </c>
      <c r="D13">
        <f t="shared" si="0"/>
        <v>1.4034980045115391</v>
      </c>
      <c r="F13" s="20">
        <f t="shared" si="2"/>
        <v>7.5555768907791476E-2</v>
      </c>
      <c r="L13">
        <v>9020966</v>
      </c>
      <c r="M13">
        <f t="shared" si="1"/>
        <v>3.8330706489748438</v>
      </c>
    </row>
    <row r="14" spans="1:13" x14ac:dyDescent="0.3">
      <c r="A14" s="3">
        <v>2018</v>
      </c>
      <c r="B14" s="11">
        <v>34761000</v>
      </c>
      <c r="C14" s="11">
        <v>51618976</v>
      </c>
      <c r="D14">
        <f t="shared" si="0"/>
        <v>1.484968096429907</v>
      </c>
      <c r="F14" s="20">
        <f t="shared" si="2"/>
        <v>6.3647479874059387E-2</v>
      </c>
      <c r="L14">
        <v>9311721</v>
      </c>
      <c r="M14">
        <f t="shared" si="1"/>
        <v>3.7330371045266499</v>
      </c>
    </row>
    <row r="15" spans="1:13" x14ac:dyDescent="0.3">
      <c r="A15" s="3">
        <v>2019</v>
      </c>
      <c r="B15" s="11">
        <v>34943000</v>
      </c>
      <c r="C15" s="11">
        <v>55422831</v>
      </c>
      <c r="D15">
        <f t="shared" si="0"/>
        <v>1.586092522107432</v>
      </c>
      <c r="F15" s="20">
        <f t="shared" si="2"/>
        <v>7.3691020139570407E-2</v>
      </c>
      <c r="L15">
        <v>9359511</v>
      </c>
      <c r="M15">
        <f t="shared" si="1"/>
        <v>3.7334215430699316</v>
      </c>
    </row>
    <row r="16" spans="1:13" x14ac:dyDescent="0.3">
      <c r="A16" s="3">
        <v>2020</v>
      </c>
      <c r="B16" s="11">
        <v>35125000</v>
      </c>
      <c r="C16" s="11">
        <v>55919418</v>
      </c>
      <c r="D16">
        <f t="shared" si="0"/>
        <v>1.5920119003558719</v>
      </c>
      <c r="F16" s="20">
        <f t="shared" si="2"/>
        <v>8.9599717488266784E-3</v>
      </c>
      <c r="L16">
        <v>9433654</v>
      </c>
      <c r="M16">
        <f t="shared" si="1"/>
        <v>3.7233716648925221</v>
      </c>
    </row>
    <row r="17" spans="1:13" x14ac:dyDescent="0.3">
      <c r="A17" s="3">
        <f>A16+1</f>
        <v>2021</v>
      </c>
      <c r="B17" s="11">
        <v>35307000</v>
      </c>
      <c r="C17" s="11">
        <v>51170291</v>
      </c>
      <c r="D17">
        <f t="shared" si="0"/>
        <v>1.4492959186563572</v>
      </c>
      <c r="F17" s="20">
        <f>(C17/C16)^(1/3)-1</f>
        <v>-2.9150864960392209E-2</v>
      </c>
      <c r="L17">
        <v>9790969</v>
      </c>
      <c r="M17">
        <f t="shared" si="1"/>
        <v>3.6060782135047105</v>
      </c>
    </row>
    <row r="18" spans="1:13" x14ac:dyDescent="0.3">
      <c r="A18" s="3">
        <f t="shared" ref="A18:A33" si="3">A17+1</f>
        <v>2022</v>
      </c>
      <c r="B18" s="11">
        <v>35489000</v>
      </c>
      <c r="C18" s="11">
        <v>57274734</v>
      </c>
      <c r="D18">
        <f t="shared" si="0"/>
        <v>1.6138728620135816</v>
      </c>
      <c r="F18" s="20">
        <f t="shared" si="2"/>
        <v>0.11929662467622082</v>
      </c>
      <c r="L18">
        <v>9901512</v>
      </c>
      <c r="M18">
        <f t="shared" si="1"/>
        <v>3.5842000696459286</v>
      </c>
    </row>
    <row r="19" spans="1:13" x14ac:dyDescent="0.3">
      <c r="A19" s="3">
        <f t="shared" si="3"/>
        <v>2023</v>
      </c>
      <c r="B19" s="11">
        <v>35633000</v>
      </c>
      <c r="C19" s="11">
        <v>57610077.200000003</v>
      </c>
      <c r="D19">
        <f t="shared" si="0"/>
        <v>1.6167619117110545</v>
      </c>
      <c r="F19" s="20">
        <f>(C19/C18)-1</f>
        <v>5.8549935823359878E-3</v>
      </c>
    </row>
    <row r="20" spans="1:13" x14ac:dyDescent="0.3">
      <c r="A20" s="3">
        <f t="shared" si="3"/>
        <v>2024</v>
      </c>
      <c r="B20" s="11">
        <v>35776000</v>
      </c>
      <c r="C20" s="11">
        <v>58835032.399999999</v>
      </c>
      <c r="D20">
        <f t="shared" si="0"/>
        <v>1.6445391435599284</v>
      </c>
    </row>
    <row r="21" spans="1:13" x14ac:dyDescent="0.3">
      <c r="A21" s="3">
        <f t="shared" si="3"/>
        <v>2025</v>
      </c>
      <c r="B21" s="11">
        <v>35920000</v>
      </c>
      <c r="C21" s="19">
        <f>C20+C20*$G$2</f>
        <v>62070959.181999996</v>
      </c>
      <c r="D21">
        <f t="shared" si="0"/>
        <v>1.7280333847995544</v>
      </c>
    </row>
    <row r="22" spans="1:13" x14ac:dyDescent="0.3">
      <c r="A22" s="3">
        <f t="shared" si="3"/>
        <v>2026</v>
      </c>
      <c r="B22" s="11">
        <v>36063000</v>
      </c>
      <c r="C22" s="19">
        <f t="shared" ref="C22:C33" si="4">C21+C21*$G$2</f>
        <v>65484861.937009998</v>
      </c>
      <c r="D22">
        <f t="shared" si="0"/>
        <v>1.8158462118240302</v>
      </c>
    </row>
    <row r="23" spans="1:13" x14ac:dyDescent="0.3">
      <c r="A23" s="3">
        <f t="shared" si="3"/>
        <v>2027</v>
      </c>
      <c r="B23" s="11">
        <v>36207000</v>
      </c>
      <c r="C23" s="19">
        <f t="shared" si="4"/>
        <v>69086529.343545541</v>
      </c>
      <c r="D23">
        <f t="shared" si="0"/>
        <v>1.9080986920635663</v>
      </c>
    </row>
    <row r="24" spans="1:13" x14ac:dyDescent="0.3">
      <c r="A24" s="3">
        <f t="shared" si="3"/>
        <v>2028</v>
      </c>
      <c r="B24" s="11">
        <v>36304000</v>
      </c>
      <c r="C24" s="19">
        <f t="shared" si="4"/>
        <v>72886288.45744054</v>
      </c>
      <c r="D24">
        <f t="shared" si="0"/>
        <v>2.007665504006185</v>
      </c>
    </row>
    <row r="25" spans="1:13" x14ac:dyDescent="0.3">
      <c r="A25" s="3">
        <f t="shared" si="3"/>
        <v>2029</v>
      </c>
      <c r="B25" s="11">
        <v>36402000</v>
      </c>
      <c r="C25" s="19">
        <f t="shared" si="4"/>
        <v>76895034.322599769</v>
      </c>
      <c r="D25">
        <f t="shared" si="0"/>
        <v>2.112384877825388</v>
      </c>
    </row>
    <row r="26" spans="1:13" x14ac:dyDescent="0.3">
      <c r="A26" s="3">
        <f t="shared" si="3"/>
        <v>2030</v>
      </c>
      <c r="B26" s="11">
        <v>36499000</v>
      </c>
      <c r="C26" s="19">
        <f t="shared" si="4"/>
        <v>81124261.21034275</v>
      </c>
      <c r="D26">
        <f t="shared" si="0"/>
        <v>2.2226433932530414</v>
      </c>
    </row>
    <row r="27" spans="1:13" x14ac:dyDescent="0.3">
      <c r="A27" s="3">
        <f t="shared" si="3"/>
        <v>2031</v>
      </c>
      <c r="B27" s="11">
        <v>36597000</v>
      </c>
      <c r="C27" s="19">
        <f t="shared" si="4"/>
        <v>85586095.576911598</v>
      </c>
      <c r="D27">
        <f t="shared" si="0"/>
        <v>2.3386096012490531</v>
      </c>
    </row>
    <row r="28" spans="1:13" x14ac:dyDescent="0.3">
      <c r="A28" s="3">
        <f t="shared" si="3"/>
        <v>2032</v>
      </c>
      <c r="B28" s="11">
        <v>36695000</v>
      </c>
      <c r="C28" s="19">
        <f t="shared" si="4"/>
        <v>90293330.833641738</v>
      </c>
      <c r="D28">
        <f t="shared" si="0"/>
        <v>2.4606439796604915</v>
      </c>
    </row>
    <row r="29" spans="1:13" x14ac:dyDescent="0.3">
      <c r="A29" s="3">
        <f t="shared" si="3"/>
        <v>2033</v>
      </c>
      <c r="B29" s="11">
        <v>36746000</v>
      </c>
      <c r="C29" s="19">
        <f t="shared" si="4"/>
        <v>95259464.029492036</v>
      </c>
      <c r="D29">
        <f t="shared" si="0"/>
        <v>2.5923764227260664</v>
      </c>
    </row>
    <row r="30" spans="1:13" x14ac:dyDescent="0.3">
      <c r="A30" s="3">
        <f t="shared" si="3"/>
        <v>2034</v>
      </c>
      <c r="B30" s="11">
        <v>36796000</v>
      </c>
      <c r="C30" s="19">
        <f t="shared" si="4"/>
        <v>100498734.5511141</v>
      </c>
      <c r="D30">
        <f t="shared" si="0"/>
        <v>2.7312407476658902</v>
      </c>
    </row>
    <row r="31" spans="1:13" x14ac:dyDescent="0.3">
      <c r="A31" s="3">
        <f t="shared" si="3"/>
        <v>2035</v>
      </c>
      <c r="B31" s="11">
        <v>36847000</v>
      </c>
      <c r="C31" s="19">
        <f t="shared" si="4"/>
        <v>106026164.95142537</v>
      </c>
      <c r="D31">
        <f t="shared" si="0"/>
        <v>2.8774707561382304</v>
      </c>
    </row>
    <row r="32" spans="1:13" x14ac:dyDescent="0.3">
      <c r="A32" s="3">
        <f t="shared" si="3"/>
        <v>2036</v>
      </c>
      <c r="B32" s="11">
        <v>36898000</v>
      </c>
      <c r="C32" s="19">
        <f t="shared" si="4"/>
        <v>111857604.02375376</v>
      </c>
      <c r="D32">
        <f t="shared" si="0"/>
        <v>3.0315356936352584</v>
      </c>
    </row>
    <row r="33" spans="1:4" x14ac:dyDescent="0.3">
      <c r="A33" s="3">
        <f t="shared" si="3"/>
        <v>2037</v>
      </c>
      <c r="B33" s="11">
        <v>36949000</v>
      </c>
      <c r="C33" s="19">
        <f t="shared" si="4"/>
        <v>118009772.24506022</v>
      </c>
      <c r="D33">
        <f>C33/B33</f>
        <v>3.1938556454859461</v>
      </c>
    </row>
    <row r="35" spans="1:4" x14ac:dyDescent="0.3">
      <c r="B35" s="19">
        <f>B32/3.5</f>
        <v>10542285.714285715</v>
      </c>
    </row>
    <row r="36" spans="1:4" x14ac:dyDescent="0.3">
      <c r="B36" s="19">
        <f>B35*0.0661</f>
        <v>696845.08571428584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E3C3-2131-45E3-9476-FFBE31C37443}">
  <dimension ref="A1:H20"/>
  <sheetViews>
    <sheetView workbookViewId="0">
      <selection activeCell="F20" sqref="F20"/>
    </sheetView>
  </sheetViews>
  <sheetFormatPr defaultRowHeight="14.4" x14ac:dyDescent="0.3"/>
  <cols>
    <col min="2" max="2" width="16.77734375" bestFit="1" customWidth="1"/>
    <col min="3" max="3" width="9" bestFit="1" customWidth="1"/>
    <col min="4" max="4" width="14.21875" bestFit="1" customWidth="1"/>
    <col min="5" max="5" width="14.33203125" bestFit="1" customWidth="1"/>
    <col min="6" max="6" width="12" bestFit="1" customWidth="1"/>
    <col min="7" max="7" width="18.44140625" bestFit="1" customWidth="1"/>
    <col min="8" max="8" width="8.21875" bestFit="1" customWidth="1"/>
  </cols>
  <sheetData>
    <row r="1" spans="1:8" x14ac:dyDescent="0.3">
      <c r="A1" t="s">
        <v>37</v>
      </c>
      <c r="B1" s="17" t="s">
        <v>39</v>
      </c>
      <c r="C1" s="18" t="s">
        <v>7</v>
      </c>
      <c r="D1" s="16" t="s">
        <v>51</v>
      </c>
      <c r="E1" s="43" t="s">
        <v>83</v>
      </c>
      <c r="F1" s="8" t="s">
        <v>84</v>
      </c>
      <c r="G1" s="6" t="s">
        <v>44</v>
      </c>
      <c r="H1" s="6" t="s">
        <v>34</v>
      </c>
    </row>
    <row r="2" spans="1:8" x14ac:dyDescent="0.3">
      <c r="A2">
        <v>2006</v>
      </c>
      <c r="B2" s="11">
        <v>32235000</v>
      </c>
      <c r="C2" s="11">
        <v>20428482</v>
      </c>
      <c r="D2">
        <f>C2/B2</f>
        <v>0.63373606328524901</v>
      </c>
      <c r="E2" s="24">
        <v>4639893.6059999997</v>
      </c>
      <c r="F2" s="23">
        <v>4656753.2280000001</v>
      </c>
      <c r="G2" s="9">
        <v>7007609</v>
      </c>
      <c r="H2" s="14">
        <v>2272.3000000000002</v>
      </c>
    </row>
    <row r="3" spans="1:8" x14ac:dyDescent="0.3">
      <c r="A3">
        <v>2007</v>
      </c>
      <c r="B3" s="11">
        <v>32438846</v>
      </c>
      <c r="C3" s="11">
        <v>22042416</v>
      </c>
      <c r="D3">
        <f>C3/B3</f>
        <v>0.67950678640047801</v>
      </c>
      <c r="E3" s="24">
        <v>4260790.8820000002</v>
      </c>
      <c r="F3" s="23">
        <v>4969577.523</v>
      </c>
      <c r="G3" s="15">
        <v>7352206</v>
      </c>
      <c r="H3" s="14">
        <v>2269.1</v>
      </c>
    </row>
    <row r="4" spans="1:8" x14ac:dyDescent="0.3">
      <c r="A4">
        <v>2008</v>
      </c>
      <c r="B4" s="11">
        <v>32642692</v>
      </c>
      <c r="C4" s="11">
        <v>23975819</v>
      </c>
      <c r="D4">
        <f t="shared" ref="D4:D20" si="0">C4/B4</f>
        <v>0.734492700540752</v>
      </c>
      <c r="E4" s="24">
        <v>4165315.693</v>
      </c>
      <c r="F4" s="23">
        <v>5356634.4369999999</v>
      </c>
      <c r="G4" s="15">
        <v>7500670</v>
      </c>
      <c r="H4" s="14">
        <v>2484.4</v>
      </c>
    </row>
    <row r="5" spans="1:8" x14ac:dyDescent="0.3">
      <c r="A5">
        <v>2009</v>
      </c>
      <c r="B5" s="11">
        <v>32846539</v>
      </c>
      <c r="C5" s="11">
        <v>25308714</v>
      </c>
      <c r="D5">
        <f t="shared" si="0"/>
        <v>0.77051387362303225</v>
      </c>
      <c r="E5" s="24">
        <v>4252070.1720000003</v>
      </c>
      <c r="F5" s="23">
        <v>5380429.466</v>
      </c>
      <c r="G5" s="15">
        <v>7655761</v>
      </c>
      <c r="H5" s="14">
        <v>2202.6</v>
      </c>
    </row>
    <row r="6" spans="1:8" x14ac:dyDescent="0.3">
      <c r="A6">
        <v>2010</v>
      </c>
      <c r="B6" s="11">
        <v>33050385</v>
      </c>
      <c r="C6" s="11">
        <v>27628947</v>
      </c>
      <c r="D6">
        <f t="shared" si="0"/>
        <v>0.83596445245645401</v>
      </c>
      <c r="E6" s="24">
        <v>4124183.5669999998</v>
      </c>
      <c r="F6" s="23">
        <v>5801370.1660000002</v>
      </c>
      <c r="G6" s="15">
        <v>7818942</v>
      </c>
      <c r="H6" s="14">
        <v>2227.1999999999998</v>
      </c>
    </row>
    <row r="7" spans="1:8" x14ac:dyDescent="0.3">
      <c r="A7">
        <v>2011</v>
      </c>
      <c r="B7" s="11">
        <v>33254231</v>
      </c>
      <c r="C7" s="11">
        <v>29539535.899999999</v>
      </c>
      <c r="D7">
        <f t="shared" si="0"/>
        <v>0.88829406098730712</v>
      </c>
      <c r="E7" s="24">
        <v>3823932.42</v>
      </c>
      <c r="F7" s="23">
        <v>6587935.3679999998</v>
      </c>
      <c r="G7" s="15">
        <v>7983374</v>
      </c>
      <c r="H7" s="14">
        <v>2579.5</v>
      </c>
    </row>
    <row r="8" spans="1:8" x14ac:dyDescent="0.3">
      <c r="A8">
        <v>2012</v>
      </c>
      <c r="B8" s="11">
        <v>33406000</v>
      </c>
      <c r="C8" s="11">
        <v>36404789</v>
      </c>
      <c r="D8">
        <f t="shared" si="0"/>
        <v>1.0897679758127283</v>
      </c>
      <c r="E8" s="25">
        <v>2904593</v>
      </c>
      <c r="F8" s="23">
        <v>9469578</v>
      </c>
      <c r="G8" s="15">
        <v>8062187</v>
      </c>
      <c r="H8" s="14">
        <v>1969.3</v>
      </c>
    </row>
    <row r="9" spans="1:8" x14ac:dyDescent="0.3">
      <c r="A9">
        <v>2013</v>
      </c>
      <c r="B9" s="11">
        <v>33641000</v>
      </c>
      <c r="C9" s="11">
        <v>38769346</v>
      </c>
      <c r="D9">
        <f t="shared" si="0"/>
        <v>1.1524433280818049</v>
      </c>
      <c r="E9" s="25">
        <v>2869263</v>
      </c>
      <c r="F9" s="23">
        <v>9683751</v>
      </c>
      <c r="G9" s="15">
        <v>8199061</v>
      </c>
      <c r="H9" s="14">
        <v>1696</v>
      </c>
    </row>
    <row r="10" spans="1:8" x14ac:dyDescent="0.3">
      <c r="A10">
        <v>2014</v>
      </c>
      <c r="B10" s="11">
        <v>33875000</v>
      </c>
      <c r="C10" s="11">
        <v>40278133</v>
      </c>
      <c r="D10">
        <f t="shared" si="0"/>
        <v>1.1890223763837637</v>
      </c>
      <c r="E10" s="25">
        <v>2599876</v>
      </c>
      <c r="F10" s="23">
        <v>10128080</v>
      </c>
      <c r="G10" s="15">
        <v>8381479</v>
      </c>
      <c r="H10" s="14">
        <v>2259.5</v>
      </c>
    </row>
    <row r="11" spans="1:8" x14ac:dyDescent="0.3">
      <c r="A11">
        <v>2015</v>
      </c>
      <c r="B11" s="11">
        <v>34109000</v>
      </c>
      <c r="C11" s="11">
        <v>41995555</v>
      </c>
      <c r="D11">
        <f t="shared" si="0"/>
        <v>1.2312162479111084</v>
      </c>
      <c r="E11" s="25">
        <v>2474420</v>
      </c>
      <c r="F11" s="23">
        <v>10543757</v>
      </c>
      <c r="G11" s="15">
        <v>8485418</v>
      </c>
      <c r="H11" s="14">
        <v>2425.1999999999998</v>
      </c>
    </row>
    <row r="12" spans="1:8" x14ac:dyDescent="0.3">
      <c r="A12">
        <v>2016</v>
      </c>
      <c r="B12" s="11">
        <v>34344000</v>
      </c>
      <c r="C12" s="11">
        <v>45121002</v>
      </c>
      <c r="D12">
        <f t="shared" si="0"/>
        <v>1.3137957721872817</v>
      </c>
      <c r="E12" s="25">
        <v>2278769</v>
      </c>
      <c r="F12" s="23">
        <v>11239427</v>
      </c>
      <c r="G12" s="15">
        <v>8745923</v>
      </c>
      <c r="H12" s="14">
        <v>2295.6999999999998</v>
      </c>
    </row>
    <row r="13" spans="1:8" x14ac:dyDescent="0.3">
      <c r="A13">
        <v>2017</v>
      </c>
      <c r="B13" s="11">
        <v>34578000</v>
      </c>
      <c r="C13" s="11">
        <v>48530154</v>
      </c>
      <c r="D13">
        <f t="shared" si="0"/>
        <v>1.4034980045115391</v>
      </c>
      <c r="E13" s="25">
        <v>2319185</v>
      </c>
      <c r="F13" s="23">
        <v>12587171</v>
      </c>
      <c r="G13" s="15">
        <v>9020966</v>
      </c>
      <c r="H13" s="14">
        <v>1375.2</v>
      </c>
    </row>
    <row r="14" spans="1:8" x14ac:dyDescent="0.3">
      <c r="A14">
        <v>2018</v>
      </c>
      <c r="B14" s="11">
        <v>34761000</v>
      </c>
      <c r="C14" s="11">
        <v>51618976</v>
      </c>
      <c r="D14">
        <f t="shared" si="0"/>
        <v>1.484968096429907</v>
      </c>
      <c r="E14" s="25">
        <v>2354343</v>
      </c>
      <c r="F14" s="23">
        <v>13321594</v>
      </c>
      <c r="G14" s="15">
        <v>9311721</v>
      </c>
      <c r="H14" s="14">
        <v>2265.6999999999998</v>
      </c>
    </row>
    <row r="15" spans="1:8" x14ac:dyDescent="0.3">
      <c r="A15">
        <v>2019</v>
      </c>
      <c r="B15" s="11">
        <v>34943000</v>
      </c>
      <c r="C15" s="11">
        <v>55422831</v>
      </c>
      <c r="D15">
        <f t="shared" si="0"/>
        <v>1.586092522107432</v>
      </c>
      <c r="E15" s="25">
        <v>2243944</v>
      </c>
      <c r="F15" s="23">
        <v>13322170</v>
      </c>
      <c r="G15" s="15">
        <v>9359511</v>
      </c>
      <c r="H15" s="14">
        <v>2317.6</v>
      </c>
    </row>
    <row r="16" spans="1:8" x14ac:dyDescent="0.3">
      <c r="A16">
        <v>2020</v>
      </c>
      <c r="B16" s="11">
        <v>35125000</v>
      </c>
      <c r="C16" s="11">
        <v>55919418</v>
      </c>
      <c r="D16">
        <f t="shared" si="0"/>
        <v>1.5920119003558719</v>
      </c>
      <c r="E16" s="25">
        <v>2207388</v>
      </c>
      <c r="F16" s="23">
        <v>13455277</v>
      </c>
      <c r="G16" s="15">
        <v>9433654</v>
      </c>
      <c r="H16" s="14">
        <v>2346.8000000000002</v>
      </c>
    </row>
    <row r="17" spans="1:8" x14ac:dyDescent="0.3">
      <c r="A17">
        <v>2021</v>
      </c>
      <c r="B17" s="11">
        <v>35307000</v>
      </c>
      <c r="C17" s="11">
        <v>51170291</v>
      </c>
      <c r="D17">
        <f t="shared" si="0"/>
        <v>1.4492959186563572</v>
      </c>
      <c r="E17" s="25">
        <v>2273677</v>
      </c>
      <c r="F17" s="23">
        <v>13304238</v>
      </c>
      <c r="G17" s="15">
        <v>9559772</v>
      </c>
      <c r="H17" s="14">
        <v>2275.5</v>
      </c>
    </row>
    <row r="18" spans="1:8" x14ac:dyDescent="0.3">
      <c r="A18">
        <v>2022</v>
      </c>
      <c r="B18" s="11">
        <v>35489000</v>
      </c>
      <c r="C18" s="11">
        <v>57274734</v>
      </c>
      <c r="D18">
        <f t="shared" si="0"/>
        <v>1.6138728620135816</v>
      </c>
      <c r="E18" s="25">
        <v>2357161</v>
      </c>
      <c r="F18" s="23">
        <v>13715263</v>
      </c>
      <c r="G18" s="15">
        <v>9681660</v>
      </c>
      <c r="H18" s="14">
        <v>2595</v>
      </c>
    </row>
    <row r="19" spans="1:8" x14ac:dyDescent="0.3">
      <c r="A19">
        <v>2023</v>
      </c>
      <c r="B19" s="11">
        <v>35633000</v>
      </c>
      <c r="C19" s="11">
        <v>57610077.200000003</v>
      </c>
      <c r="D19">
        <f t="shared" si="0"/>
        <v>1.6167619117110545</v>
      </c>
      <c r="E19" s="25">
        <v>2354343</v>
      </c>
      <c r="F19" s="26">
        <v>13751578.6666667</v>
      </c>
      <c r="G19" s="15">
        <v>9790969</v>
      </c>
      <c r="H19" s="14">
        <v>2423.1</v>
      </c>
    </row>
    <row r="20" spans="1:8" x14ac:dyDescent="0.3">
      <c r="A20">
        <v>2024</v>
      </c>
      <c r="B20" s="11">
        <v>35776000</v>
      </c>
      <c r="C20" s="11">
        <v>58835032.399999999</v>
      </c>
      <c r="D20">
        <f t="shared" si="0"/>
        <v>1.6445391435599284</v>
      </c>
      <c r="E20" s="25">
        <v>2243944</v>
      </c>
      <c r="F20" s="26">
        <v>13881571.6666667</v>
      </c>
      <c r="G20" s="15">
        <v>9901512</v>
      </c>
      <c r="H20" s="14">
        <v>2691.1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6"/>
  <sheetViews>
    <sheetView workbookViewId="0">
      <selection activeCell="B27" sqref="B27"/>
    </sheetView>
  </sheetViews>
  <sheetFormatPr defaultColWidth="14.44140625" defaultRowHeight="15" customHeight="1" x14ac:dyDescent="0.3"/>
  <cols>
    <col min="1" max="1" width="8.6640625" customWidth="1"/>
    <col min="2" max="2" width="11.109375" customWidth="1"/>
    <col min="3" max="23" width="8.6640625" customWidth="1"/>
  </cols>
  <sheetData>
    <row r="1" spans="1:2" ht="14.25" customHeight="1" x14ac:dyDescent="0.3">
      <c r="A1" s="4" t="s">
        <v>37</v>
      </c>
      <c r="B1" s="6" t="s">
        <v>38</v>
      </c>
    </row>
    <row r="2" spans="1:2" ht="14.25" customHeight="1" x14ac:dyDescent="0.3">
      <c r="A2" s="4">
        <f>commons!A2</f>
        <v>2006</v>
      </c>
      <c r="B2" s="23">
        <v>57940000</v>
      </c>
    </row>
    <row r="3" spans="1:2" ht="14.25" customHeight="1" x14ac:dyDescent="0.3">
      <c r="A3" s="4">
        <f>commons!A3</f>
        <v>2007</v>
      </c>
      <c r="B3" s="23">
        <v>72160000</v>
      </c>
    </row>
    <row r="4" spans="1:2" ht="14.25" customHeight="1" x14ac:dyDescent="0.3">
      <c r="A4" s="4">
        <f>commons!A4</f>
        <v>2008</v>
      </c>
      <c r="B4" s="23">
        <v>109260000</v>
      </c>
    </row>
    <row r="5" spans="1:2" ht="14.25" customHeight="1" x14ac:dyDescent="0.3">
      <c r="A5" s="4">
        <f>commons!A5</f>
        <v>2009</v>
      </c>
      <c r="B5" s="23">
        <v>142070000</v>
      </c>
    </row>
    <row r="6" spans="1:2" ht="14.25" customHeight="1" x14ac:dyDescent="0.3">
      <c r="A6" s="4">
        <f>commons!A6</f>
        <v>2010</v>
      </c>
      <c r="B6" s="23">
        <v>165000000</v>
      </c>
    </row>
    <row r="7" spans="1:2" ht="14.25" customHeight="1" x14ac:dyDescent="0.3">
      <c r="A7" s="4">
        <f>commons!A7</f>
        <v>2011</v>
      </c>
      <c r="B7" s="23">
        <v>156390000</v>
      </c>
    </row>
    <row r="8" spans="1:2" ht="14.25" customHeight="1" x14ac:dyDescent="0.3">
      <c r="A8" s="4">
        <f>commons!A8</f>
        <v>2012</v>
      </c>
      <c r="B8" s="23">
        <v>154490000</v>
      </c>
    </row>
    <row r="9" spans="1:2" ht="14.25" customHeight="1" x14ac:dyDescent="0.3">
      <c r="A9" s="4">
        <f>commons!A9</f>
        <v>2013</v>
      </c>
      <c r="B9" s="23">
        <v>173670000</v>
      </c>
    </row>
    <row r="10" spans="1:2" ht="14.25" customHeight="1" x14ac:dyDescent="0.3">
      <c r="A10" s="4">
        <f>commons!A10</f>
        <v>2014</v>
      </c>
      <c r="B10" s="23">
        <v>200690000</v>
      </c>
    </row>
    <row r="11" spans="1:2" ht="14.25" customHeight="1" x14ac:dyDescent="0.3">
      <c r="A11" s="4">
        <f>commons!A11</f>
        <v>2015</v>
      </c>
      <c r="B11" s="23">
        <v>205310000</v>
      </c>
    </row>
    <row r="12" spans="1:2" ht="14.25" customHeight="1" x14ac:dyDescent="0.3">
      <c r="A12" s="4">
        <f>commons!A12</f>
        <v>2016</v>
      </c>
      <c r="B12" s="23">
        <v>212830000</v>
      </c>
    </row>
    <row r="13" spans="1:2" ht="14.25" customHeight="1" x14ac:dyDescent="0.3">
      <c r="A13" s="4">
        <f>commons!A13</f>
        <v>2017</v>
      </c>
      <c r="B13" s="23">
        <v>229580000</v>
      </c>
    </row>
    <row r="14" spans="1:2" ht="14.25" customHeight="1" x14ac:dyDescent="0.3">
      <c r="A14" s="4">
        <f>commons!A14</f>
        <v>2018</v>
      </c>
      <c r="B14" s="23">
        <v>265800000</v>
      </c>
    </row>
    <row r="15" spans="1:2" ht="14.25" customHeight="1" x14ac:dyDescent="0.3">
      <c r="A15" s="4">
        <f>commons!A15</f>
        <v>2019</v>
      </c>
      <c r="B15" s="23">
        <v>303130000</v>
      </c>
    </row>
    <row r="16" spans="1:2" ht="14.25" customHeight="1" x14ac:dyDescent="0.3">
      <c r="A16" s="4">
        <f>commons!A16</f>
        <v>2020</v>
      </c>
      <c r="B16" s="23">
        <v>305210000</v>
      </c>
    </row>
    <row r="17" spans="1:2" ht="14.25" customHeight="1" x14ac:dyDescent="0.3">
      <c r="A17" s="4">
        <f>commons!A17</f>
        <v>2021</v>
      </c>
      <c r="B17" s="23">
        <v>150940000</v>
      </c>
    </row>
    <row r="18" spans="1:2" ht="14.25" customHeight="1" x14ac:dyDescent="0.3">
      <c r="A18" s="4">
        <f>commons!A18</f>
        <v>2022</v>
      </c>
      <c r="B18" s="23">
        <v>329660000</v>
      </c>
    </row>
    <row r="19" spans="1:2" ht="14.25" customHeight="1" x14ac:dyDescent="0.3">
      <c r="A19" s="4">
        <f>commons!A19</f>
        <v>2023</v>
      </c>
      <c r="B19" s="23">
        <v>402330000</v>
      </c>
    </row>
    <row r="20" spans="1:2" ht="14.25" customHeight="1" x14ac:dyDescent="0.3">
      <c r="A20" s="4">
        <f>commons!A20</f>
        <v>2024</v>
      </c>
      <c r="B20" s="23">
        <v>435270000</v>
      </c>
    </row>
    <row r="21" spans="1:2" ht="14.25" customHeight="1" x14ac:dyDescent="0.3">
      <c r="A21" s="4">
        <f>commons!A21</f>
        <v>2025</v>
      </c>
      <c r="B21">
        <v>477258078.80000001</v>
      </c>
    </row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1"/>
  <sheetViews>
    <sheetView workbookViewId="0">
      <selection activeCell="B23" sqref="B23"/>
    </sheetView>
  </sheetViews>
  <sheetFormatPr defaultColWidth="14.44140625" defaultRowHeight="15" customHeight="1" x14ac:dyDescent="0.3"/>
  <cols>
    <col min="1" max="1" width="8.6640625" customWidth="1"/>
  </cols>
  <sheetData>
    <row r="1" spans="1:2" ht="14.4" x14ac:dyDescent="0.3">
      <c r="A1" s="3" t="s">
        <v>37</v>
      </c>
      <c r="B1" s="6" t="s">
        <v>38</v>
      </c>
    </row>
    <row r="2" spans="1:2" ht="14.4" x14ac:dyDescent="0.3">
      <c r="A2" s="3">
        <f>commons!A2</f>
        <v>2006</v>
      </c>
      <c r="B2" s="25">
        <v>189570000</v>
      </c>
    </row>
    <row r="3" spans="1:2" ht="14.4" x14ac:dyDescent="0.3">
      <c r="A3" s="3">
        <f>commons!A3</f>
        <v>2007</v>
      </c>
      <c r="B3" s="25">
        <v>220240000</v>
      </c>
    </row>
    <row r="4" spans="1:2" ht="14.4" x14ac:dyDescent="0.3">
      <c r="A4" s="3">
        <f>commons!A4</f>
        <v>2008</v>
      </c>
      <c r="B4" s="25">
        <v>230550000</v>
      </c>
    </row>
    <row r="5" spans="1:2" ht="14.4" x14ac:dyDescent="0.3">
      <c r="A5" s="3">
        <f>commons!A5</f>
        <v>2009</v>
      </c>
      <c r="B5" s="25">
        <v>225220000</v>
      </c>
    </row>
    <row r="6" spans="1:2" ht="14.4" x14ac:dyDescent="0.3">
      <c r="A6" s="3">
        <f>commons!A6</f>
        <v>2010</v>
      </c>
      <c r="B6" s="25">
        <v>257000000</v>
      </c>
    </row>
    <row r="7" spans="1:2" ht="14.4" x14ac:dyDescent="0.3">
      <c r="A7" s="3">
        <f>commons!A7</f>
        <v>2011</v>
      </c>
      <c r="B7" s="25">
        <v>231560000</v>
      </c>
    </row>
    <row r="8" spans="1:2" ht="14.4" x14ac:dyDescent="0.3">
      <c r="A8" s="3">
        <f>commons!A8</f>
        <v>2012</v>
      </c>
      <c r="B8" s="25">
        <v>286180000</v>
      </c>
    </row>
    <row r="9" spans="1:2" ht="14.4" x14ac:dyDescent="0.3">
      <c r="A9" s="3">
        <f>commons!A9</f>
        <v>2013</v>
      </c>
      <c r="B9" s="25">
        <v>306080000</v>
      </c>
    </row>
    <row r="10" spans="1:2" ht="14.4" x14ac:dyDescent="0.3">
      <c r="A10" s="3">
        <f>commons!A10</f>
        <v>2014</v>
      </c>
      <c r="B10" s="25">
        <v>310250000</v>
      </c>
    </row>
    <row r="11" spans="1:2" ht="14.4" x14ac:dyDescent="0.3">
      <c r="A11" s="3">
        <f>commons!A11</f>
        <v>2015</v>
      </c>
      <c r="B11" s="25">
        <v>298280000</v>
      </c>
    </row>
    <row r="12" spans="1:2" ht="14.4" x14ac:dyDescent="0.3">
      <c r="A12" s="3">
        <f>commons!A12</f>
        <v>2016</v>
      </c>
      <c r="B12" s="25">
        <v>279480000</v>
      </c>
    </row>
    <row r="13" spans="1:2" ht="14.4" x14ac:dyDescent="0.3">
      <c r="A13" s="3">
        <f>commons!A13</f>
        <v>2017</v>
      </c>
      <c r="B13" s="25">
        <v>321980000</v>
      </c>
    </row>
    <row r="14" spans="1:2" ht="14.4" x14ac:dyDescent="0.3">
      <c r="A14" s="3">
        <f>commons!A14</f>
        <v>2018</v>
      </c>
      <c r="B14" s="25">
        <v>346078479.46676892</v>
      </c>
    </row>
    <row r="15" spans="1:2" ht="14.4" x14ac:dyDescent="0.3">
      <c r="A15" s="3">
        <f>commons!A15</f>
        <v>2019</v>
      </c>
      <c r="B15" s="25">
        <v>337698838.84013265</v>
      </c>
    </row>
    <row r="16" spans="1:2" ht="14.4" x14ac:dyDescent="0.3">
      <c r="A16" s="3">
        <f>commons!A16</f>
        <v>2020</v>
      </c>
      <c r="B16" s="25">
        <v>348541920.03057289</v>
      </c>
    </row>
    <row r="17" spans="1:2" ht="14.4" x14ac:dyDescent="0.3">
      <c r="A17" s="3">
        <f>commons!A17</f>
        <v>2021</v>
      </c>
      <c r="B17" s="25">
        <v>403534686.15826905</v>
      </c>
    </row>
    <row r="18" spans="1:2" ht="14.4" x14ac:dyDescent="0.3">
      <c r="A18" s="3">
        <f>commons!A18</f>
        <v>2022</v>
      </c>
      <c r="B18" s="25">
        <v>374827779.07973582</v>
      </c>
    </row>
    <row r="19" spans="1:2" ht="14.4" x14ac:dyDescent="0.3">
      <c r="A19" s="3">
        <f>commons!A19</f>
        <v>2023</v>
      </c>
      <c r="B19" s="25">
        <v>384034340.28392708</v>
      </c>
    </row>
    <row r="20" spans="1:2" ht="14.4" x14ac:dyDescent="0.3">
      <c r="A20" s="3">
        <f>commons!A20</f>
        <v>2024</v>
      </c>
      <c r="B20" s="25">
        <v>453766700.23962677</v>
      </c>
    </row>
    <row r="21" spans="1:2" ht="15" customHeight="1" x14ac:dyDescent="0.3">
      <c r="A21" s="3">
        <f>commons!A21</f>
        <v>2025</v>
      </c>
      <c r="B21">
        <v>430244072.37646914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6162-D754-4BF7-9972-BE0B79360BDD}">
  <dimension ref="A1:B21"/>
  <sheetViews>
    <sheetView topLeftCell="C1" workbookViewId="0">
      <selection activeCell="K16" sqref="K16"/>
    </sheetView>
  </sheetViews>
  <sheetFormatPr defaultRowHeight="14.4" x14ac:dyDescent="0.3"/>
  <cols>
    <col min="2" max="2" width="9.6640625" bestFit="1" customWidth="1"/>
  </cols>
  <sheetData>
    <row r="1" spans="1:2" x14ac:dyDescent="0.3">
      <c r="A1" s="3" t="s">
        <v>37</v>
      </c>
      <c r="B1" s="6" t="s">
        <v>38</v>
      </c>
    </row>
    <row r="2" spans="1:2" x14ac:dyDescent="0.3">
      <c r="A2">
        <v>2018</v>
      </c>
      <c r="B2">
        <v>-57319308.000000015</v>
      </c>
    </row>
    <row r="3" spans="1:2" x14ac:dyDescent="0.3">
      <c r="A3">
        <f>A2+1</f>
        <v>2019</v>
      </c>
      <c r="B3">
        <v>-57468228</v>
      </c>
    </row>
    <row r="4" spans="1:2" x14ac:dyDescent="0.3">
      <c r="A4">
        <f t="shared" ref="A4:A21" si="0">A3+1</f>
        <v>2020</v>
      </c>
      <c r="B4">
        <v>-62888915.999999993</v>
      </c>
    </row>
    <row r="5" spans="1:2" x14ac:dyDescent="0.3">
      <c r="A5">
        <f t="shared" si="0"/>
        <v>2021</v>
      </c>
      <c r="B5">
        <v>-159344400.00000003</v>
      </c>
    </row>
    <row r="6" spans="1:2" x14ac:dyDescent="0.3">
      <c r="A6">
        <f t="shared" si="0"/>
        <v>2022</v>
      </c>
      <c r="B6">
        <v>-410383286.28359997</v>
      </c>
    </row>
    <row r="7" spans="1:2" x14ac:dyDescent="0.3">
      <c r="A7">
        <f t="shared" si="0"/>
        <v>2023</v>
      </c>
      <c r="B7">
        <v>-764788028.55719995</v>
      </c>
    </row>
    <row r="8" spans="1:2" x14ac:dyDescent="0.3">
      <c r="A8">
        <f t="shared" si="0"/>
        <v>2024</v>
      </c>
      <c r="B8">
        <v>-1159434540.8244002</v>
      </c>
    </row>
    <row r="9" spans="1:2" x14ac:dyDescent="0.3">
      <c r="A9">
        <f t="shared" si="0"/>
        <v>2025</v>
      </c>
      <c r="B9">
        <v>-1829574540.8244002</v>
      </c>
    </row>
    <row r="10" spans="1:2" x14ac:dyDescent="0.3">
      <c r="A10">
        <f t="shared" si="0"/>
        <v>2026</v>
      </c>
      <c r="B10">
        <v>-2499714540.8243995</v>
      </c>
    </row>
    <row r="11" spans="1:2" x14ac:dyDescent="0.3">
      <c r="A11">
        <f t="shared" si="0"/>
        <v>2027</v>
      </c>
      <c r="B11">
        <v>-3169854540.8243999</v>
      </c>
    </row>
    <row r="12" spans="1:2" x14ac:dyDescent="0.3">
      <c r="A12">
        <f t="shared" si="0"/>
        <v>2028</v>
      </c>
      <c r="B12">
        <v>-3839994540.8244004</v>
      </c>
    </row>
    <row r="13" spans="1:2" x14ac:dyDescent="0.3">
      <c r="A13">
        <f>A12+1</f>
        <v>2029</v>
      </c>
      <c r="B13">
        <v>-4510134540.8244009</v>
      </c>
    </row>
    <row r="14" spans="1:2" x14ac:dyDescent="0.3">
      <c r="A14">
        <f t="shared" si="0"/>
        <v>2030</v>
      </c>
      <c r="B14">
        <v>-5180274540.8243999</v>
      </c>
    </row>
    <row r="15" spans="1:2" x14ac:dyDescent="0.3">
      <c r="A15">
        <f t="shared" si="0"/>
        <v>2031</v>
      </c>
      <c r="B15">
        <v>-5552574540.8243999</v>
      </c>
    </row>
    <row r="16" spans="1:2" x14ac:dyDescent="0.3">
      <c r="A16">
        <f t="shared" si="0"/>
        <v>2032</v>
      </c>
      <c r="B16">
        <v>-5924874540.8243999</v>
      </c>
    </row>
    <row r="17" spans="1:2" x14ac:dyDescent="0.3">
      <c r="A17">
        <f t="shared" si="0"/>
        <v>2033</v>
      </c>
      <c r="B17">
        <v>-6297174540.8244019</v>
      </c>
    </row>
    <row r="18" spans="1:2" x14ac:dyDescent="0.3">
      <c r="A18">
        <f t="shared" si="0"/>
        <v>2034</v>
      </c>
      <c r="B18">
        <v>-6669474540.8244019</v>
      </c>
    </row>
    <row r="19" spans="1:2" x14ac:dyDescent="0.3">
      <c r="A19">
        <f t="shared" si="0"/>
        <v>2035</v>
      </c>
      <c r="B19">
        <v>-7041774540.8244009</v>
      </c>
    </row>
    <row r="20" spans="1:2" x14ac:dyDescent="0.3">
      <c r="A20">
        <f t="shared" si="0"/>
        <v>2036</v>
      </c>
      <c r="B20">
        <v>-7414074540.8244009</v>
      </c>
    </row>
    <row r="21" spans="1:2" x14ac:dyDescent="0.3">
      <c r="A21">
        <f t="shared" si="0"/>
        <v>2037</v>
      </c>
      <c r="B21">
        <v>-7786374540.8244009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9E1E-C82A-485D-BCBF-6E4B019578CF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87194959.5</v>
      </c>
    </row>
    <row r="3" spans="1:2" x14ac:dyDescent="0.3">
      <c r="A3">
        <f>A2+1</f>
        <v>2025</v>
      </c>
      <c r="B3">
        <v>174870446.5602273</v>
      </c>
    </row>
    <row r="4" spans="1:2" x14ac:dyDescent="0.3">
      <c r="A4">
        <f t="shared" ref="A4:A15" si="0">A3+1</f>
        <v>2026</v>
      </c>
      <c r="B4">
        <v>293585985.27477276</v>
      </c>
    </row>
    <row r="5" spans="1:2" x14ac:dyDescent="0.3">
      <c r="A5">
        <f t="shared" si="0"/>
        <v>2027</v>
      </c>
      <c r="B5">
        <v>443341575.64363647</v>
      </c>
    </row>
    <row r="6" spans="1:2" x14ac:dyDescent="0.3">
      <c r="A6">
        <f t="shared" si="0"/>
        <v>2028</v>
      </c>
      <c r="B6">
        <v>624137217.66681838</v>
      </c>
    </row>
    <row r="7" spans="1:2" x14ac:dyDescent="0.3">
      <c r="A7">
        <f t="shared" si="0"/>
        <v>2029</v>
      </c>
      <c r="B7">
        <v>835972911.34431839</v>
      </c>
    </row>
    <row r="8" spans="1:2" x14ac:dyDescent="0.3">
      <c r="A8">
        <f t="shared" si="0"/>
        <v>2030</v>
      </c>
      <c r="B8">
        <v>1078848656.6761367</v>
      </c>
    </row>
    <row r="9" spans="1:2" x14ac:dyDescent="0.3">
      <c r="A9">
        <f t="shared" si="0"/>
        <v>2031</v>
      </c>
      <c r="B9">
        <v>1361223442.1654224</v>
      </c>
    </row>
    <row r="10" spans="1:2" x14ac:dyDescent="0.3">
      <c r="A10">
        <f t="shared" si="0"/>
        <v>2032</v>
      </c>
      <c r="B10">
        <v>1683097267.8121755</v>
      </c>
    </row>
    <row r="11" spans="1:2" x14ac:dyDescent="0.3">
      <c r="A11">
        <f t="shared" si="0"/>
        <v>2033</v>
      </c>
      <c r="B11">
        <v>2044470133.616396</v>
      </c>
    </row>
    <row r="12" spans="1:2" x14ac:dyDescent="0.3">
      <c r="A12">
        <f t="shared" si="0"/>
        <v>2034</v>
      </c>
      <c r="B12">
        <v>2445342039.5780845</v>
      </c>
    </row>
    <row r="13" spans="1:2" x14ac:dyDescent="0.3">
      <c r="A13">
        <f>A12+1</f>
        <v>2035</v>
      </c>
      <c r="B13">
        <v>2885712985.6972404</v>
      </c>
    </row>
    <row r="14" spans="1:2" x14ac:dyDescent="0.3">
      <c r="A14">
        <f t="shared" si="0"/>
        <v>2036</v>
      </c>
      <c r="B14">
        <v>3365582971.9738636</v>
      </c>
    </row>
    <row r="15" spans="1:2" x14ac:dyDescent="0.3">
      <c r="A15">
        <f t="shared" si="0"/>
        <v>2037</v>
      </c>
      <c r="B15">
        <v>3884951998.4079542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C57C-4AD5-4EC9-95B1-E08FA554DA8A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0</v>
      </c>
    </row>
    <row r="3" spans="1:2" x14ac:dyDescent="0.3">
      <c r="A3">
        <f>A2+1</f>
        <v>2025</v>
      </c>
      <c r="B3">
        <v>0</v>
      </c>
    </row>
    <row r="4" spans="1:2" x14ac:dyDescent="0.3">
      <c r="A4">
        <f t="shared" ref="A4:A15" si="0">A3+1</f>
        <v>2026</v>
      </c>
      <c r="B4">
        <v>0</v>
      </c>
    </row>
    <row r="5" spans="1:2" x14ac:dyDescent="0.3">
      <c r="A5">
        <f t="shared" si="0"/>
        <v>2027</v>
      </c>
      <c r="B5">
        <v>0</v>
      </c>
    </row>
    <row r="6" spans="1:2" x14ac:dyDescent="0.3">
      <c r="A6">
        <f t="shared" si="0"/>
        <v>2028</v>
      </c>
      <c r="B6">
        <v>0</v>
      </c>
    </row>
    <row r="7" spans="1:2" x14ac:dyDescent="0.3">
      <c r="A7">
        <f t="shared" si="0"/>
        <v>2029</v>
      </c>
      <c r="B7">
        <v>0</v>
      </c>
    </row>
    <row r="8" spans="1:2" x14ac:dyDescent="0.3">
      <c r="A8">
        <f t="shared" si="0"/>
        <v>2030</v>
      </c>
      <c r="B8">
        <v>0</v>
      </c>
    </row>
    <row r="9" spans="1:2" x14ac:dyDescent="0.3">
      <c r="A9">
        <f t="shared" si="0"/>
        <v>2031</v>
      </c>
      <c r="B9">
        <v>25940733.853654083</v>
      </c>
    </row>
    <row r="10" spans="1:2" x14ac:dyDescent="0.3">
      <c r="A10">
        <f t="shared" si="0"/>
        <v>2032</v>
      </c>
      <c r="B10">
        <v>32425917.317067608</v>
      </c>
    </row>
    <row r="11" spans="1:2" x14ac:dyDescent="0.3">
      <c r="A11">
        <f t="shared" si="0"/>
        <v>2033</v>
      </c>
      <c r="B11">
        <v>40532396.646334507</v>
      </c>
    </row>
    <row r="12" spans="1:2" x14ac:dyDescent="0.3">
      <c r="A12">
        <f t="shared" si="0"/>
        <v>2034</v>
      </c>
      <c r="B12">
        <v>50665495.807918124</v>
      </c>
    </row>
    <row r="13" spans="1:2" x14ac:dyDescent="0.3">
      <c r="A13">
        <f>A12+1</f>
        <v>2035</v>
      </c>
      <c r="B13">
        <v>63331869.759897657</v>
      </c>
    </row>
    <row r="14" spans="1:2" x14ac:dyDescent="0.3">
      <c r="A14">
        <f t="shared" si="0"/>
        <v>2036</v>
      </c>
      <c r="B14">
        <v>79164837.199872062</v>
      </c>
    </row>
    <row r="15" spans="1:2" x14ac:dyDescent="0.3">
      <c r="A15">
        <f t="shared" si="0"/>
        <v>2037</v>
      </c>
      <c r="B15">
        <v>98956046.499840081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Road transport</vt:lpstr>
      <vt:lpstr>commons</vt:lpstr>
      <vt:lpstr>Economic_Indicators</vt:lpstr>
      <vt:lpstr>railway_traction</vt:lpstr>
      <vt:lpstr>Agriculture</vt:lpstr>
      <vt:lpstr>solar_rooftop</vt:lpstr>
      <vt:lpstr>ev_transport</vt:lpstr>
      <vt:lpstr>green_hydrogen</vt:lpstr>
      <vt:lpstr>others</vt:lpstr>
      <vt:lpstr>licencees</vt:lpstr>
      <vt:lpstr>public_lighting</vt:lpstr>
      <vt:lpstr>ht_eht</vt:lpstr>
      <vt:lpstr>industrial_lt</vt:lpstr>
      <vt:lpstr>Commercial_lt</vt:lpstr>
      <vt:lpstr>units</vt:lpstr>
      <vt:lpstr>Domestic_lt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kumar</cp:lastModifiedBy>
  <dcterms:modified xsi:type="dcterms:W3CDTF">2025-06-02T10:53:36Z</dcterms:modified>
</cp:coreProperties>
</file>