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OneDrive\Desktop\INSAID\01 Machine Learning\3. ML Advanced\Module 2_ Recommender System\"/>
    </mc:Choice>
  </mc:AlternateContent>
  <xr:revisionPtr revIDLastSave="8874" documentId="114_{AB012347-D2F6-47BE-AC56-EAFC77B6E8F9}" xr6:coauthVersionLast="45" xr6:coauthVersionMax="45" xr10:uidLastSave="{94E06D7D-BF7A-4BFD-A995-66C560FAEAD7}"/>
  <bookViews>
    <workbookView xWindow="-120" yWindow="-120" windowWidth="29040" windowHeight="15840" activeTab="1" xr2:uid="{D17CC994-83D6-4C0B-8651-DB00617B2DB5}"/>
  </bookViews>
  <sheets>
    <sheet name="content based approach" sheetId="3" r:id="rId1"/>
    <sheet name="user-user CF" sheetId="2" r:id="rId2"/>
    <sheet name="item-item CF" sheetId="1" r:id="rId3"/>
    <sheet name="Matrix Factorization" sheetId="4" r:id="rId4"/>
    <sheet name="Singular Value Decomposition" sheetId="6" r:id="rId5"/>
    <sheet name="Sheet5" sheetId="5" r:id="rId6"/>
  </sheets>
  <definedNames>
    <definedName name="solver_adj" localSheetId="3" hidden="1">'Matrix Factorization'!$C$17:$D$21,'Matrix Factorization'!$I$12:$R$13</definedName>
    <definedName name="solver_adj" localSheetId="5" hidden="1">Sheet5!$C$17:$D$21,Sheet5!$H$10:$Q$11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'Matrix Factorization'!$I$17:$R$21</definedName>
    <definedName name="solver_lhs1" localSheetId="5" hidden="1">Sheet5!$H$17:$Q$21</definedName>
    <definedName name="solver_lhs2" localSheetId="3" hidden="1">'Matrix Factorization'!$I$17:$R$21</definedName>
    <definedName name="solver_lhs2" localSheetId="5" hidden="1">Sheet5!$H$17:$Q$21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2</definedName>
    <definedName name="solver_num" localSheetId="5" hidden="1">2</definedName>
    <definedName name="solver_nwt" localSheetId="3" hidden="1">1</definedName>
    <definedName name="solver_nwt" localSheetId="5" hidden="1">1</definedName>
    <definedName name="solver_opt" localSheetId="3" hidden="1">'Matrix Factorization'!$S$40</definedName>
    <definedName name="solver_opt" localSheetId="5" hidden="1">Sheet5!$R$37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1</definedName>
    <definedName name="solver_rel1" localSheetId="5" hidden="1">1</definedName>
    <definedName name="solver_rel2" localSheetId="3" hidden="1">3</definedName>
    <definedName name="solver_rel2" localSheetId="5" hidden="1">3</definedName>
    <definedName name="solver_rhs1" localSheetId="3" hidden="1">5</definedName>
    <definedName name="solver_rhs1" localSheetId="5" hidden="1">5</definedName>
    <definedName name="solver_rhs2" localSheetId="3" hidden="1">0</definedName>
    <definedName name="solver_rhs2" localSheetId="5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2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" l="1"/>
  <c r="K19" i="2" s="1"/>
  <c r="D24" i="2"/>
  <c r="C19" i="2"/>
  <c r="I4" i="2"/>
  <c r="I5" i="2"/>
  <c r="I6" i="2"/>
  <c r="I7" i="2"/>
  <c r="I8" i="2"/>
  <c r="I9" i="2"/>
  <c r="I10" i="2"/>
  <c r="I11" i="2"/>
  <c r="I12" i="2"/>
  <c r="I13" i="2"/>
  <c r="I14" i="2"/>
  <c r="K4" i="2"/>
  <c r="K3" i="2"/>
  <c r="K5" i="2"/>
  <c r="K6" i="2"/>
  <c r="K7" i="2"/>
  <c r="K8" i="2"/>
  <c r="K9" i="2"/>
  <c r="K10" i="2"/>
  <c r="K11" i="2"/>
  <c r="K12" i="2"/>
  <c r="K13" i="2"/>
  <c r="K14" i="2"/>
  <c r="W4" i="3"/>
  <c r="J18" i="3"/>
  <c r="I18" i="3"/>
  <c r="I15" i="3"/>
  <c r="W10" i="3"/>
  <c r="J15" i="3" l="1"/>
  <c r="I35" i="4" l="1"/>
  <c r="G12" i="1"/>
  <c r="I3" i="2"/>
  <c r="J16" i="3"/>
  <c r="I16" i="3"/>
  <c r="W11" i="3"/>
  <c r="P39" i="4" l="1"/>
  <c r="J38" i="4"/>
  <c r="N36" i="4"/>
  <c r="I38" i="4"/>
  <c r="P38" i="4"/>
  <c r="L38" i="4"/>
  <c r="N37" i="4"/>
  <c r="P36" i="4"/>
  <c r="R35" i="4"/>
  <c r="J35" i="4"/>
  <c r="R38" i="4"/>
  <c r="L37" i="4"/>
  <c r="P35" i="4"/>
  <c r="O39" i="4"/>
  <c r="Q38" i="4"/>
  <c r="K37" i="4"/>
  <c r="M36" i="4"/>
  <c r="O35" i="4"/>
  <c r="N39" i="4"/>
  <c r="R37" i="4"/>
  <c r="J37" i="4"/>
  <c r="L36" i="4"/>
  <c r="N35" i="4"/>
  <c r="M39" i="4"/>
  <c r="O38" i="4"/>
  <c r="Q37" i="4"/>
  <c r="I37" i="4"/>
  <c r="K36" i="4"/>
  <c r="M35" i="4"/>
  <c r="L39" i="4"/>
  <c r="N38" i="4"/>
  <c r="P37" i="4"/>
  <c r="R36" i="4"/>
  <c r="J36" i="4"/>
  <c r="L35" i="4"/>
  <c r="K39" i="4"/>
  <c r="M38" i="4"/>
  <c r="O37" i="4"/>
  <c r="Q36" i="4"/>
  <c r="I36" i="4"/>
  <c r="K35" i="4"/>
  <c r="R39" i="4"/>
  <c r="J39" i="4"/>
  <c r="Q39" i="4"/>
  <c r="I39" i="4"/>
  <c r="K38" i="4"/>
  <c r="M37" i="4"/>
  <c r="O36" i="4"/>
  <c r="Q35" i="4"/>
  <c r="H17" i="5" a="1"/>
  <c r="H17" i="5" s="1"/>
  <c r="H33" i="5" s="1"/>
  <c r="C20" i="2"/>
  <c r="D20" i="2"/>
  <c r="E20" i="2"/>
  <c r="G20" i="2"/>
  <c r="H20" i="2"/>
  <c r="E21" i="2"/>
  <c r="C22" i="2"/>
  <c r="F22" i="2"/>
  <c r="H22" i="2"/>
  <c r="C23" i="2"/>
  <c r="D23" i="2"/>
  <c r="E24" i="2"/>
  <c r="F24" i="2"/>
  <c r="H24" i="2"/>
  <c r="C25" i="2"/>
  <c r="F25" i="2"/>
  <c r="G25" i="2"/>
  <c r="H25" i="2"/>
  <c r="C26" i="2"/>
  <c r="D26" i="2"/>
  <c r="E26" i="2"/>
  <c r="G26" i="2"/>
  <c r="D27" i="2"/>
  <c r="F27" i="2"/>
  <c r="G27" i="2"/>
  <c r="H27" i="2"/>
  <c r="C28" i="2"/>
  <c r="F28" i="2"/>
  <c r="G28" i="2"/>
  <c r="H28" i="2"/>
  <c r="C30" i="2"/>
  <c r="E30" i="2"/>
  <c r="F30" i="2"/>
  <c r="H30" i="2"/>
  <c r="E19" i="2"/>
  <c r="F19" i="2"/>
  <c r="G19" i="2"/>
  <c r="H19" i="2"/>
  <c r="F20" i="2"/>
  <c r="C21" i="2"/>
  <c r="D22" i="2"/>
  <c r="E23" i="2"/>
  <c r="G24" i="2"/>
  <c r="D25" i="2"/>
  <c r="F26" i="2"/>
  <c r="E27" i="2"/>
  <c r="E28" i="2"/>
  <c r="C29" i="2"/>
  <c r="D30" i="2"/>
  <c r="J3" i="2"/>
  <c r="C13" i="1"/>
  <c r="D13" i="1"/>
  <c r="G13" i="1"/>
  <c r="H13" i="1"/>
  <c r="J13" i="1"/>
  <c r="K13" i="1"/>
  <c r="E14" i="1"/>
  <c r="H14" i="1"/>
  <c r="J14" i="1"/>
  <c r="N14" i="1"/>
  <c r="C15" i="1"/>
  <c r="F15" i="1"/>
  <c r="H15" i="1"/>
  <c r="I15" i="1"/>
  <c r="K15" i="1"/>
  <c r="L15" i="1"/>
  <c r="N15" i="1"/>
  <c r="C16" i="1"/>
  <c r="D16" i="1"/>
  <c r="I16" i="1"/>
  <c r="J16" i="1"/>
  <c r="K16" i="1"/>
  <c r="L16" i="1"/>
  <c r="D17" i="1"/>
  <c r="F17" i="1"/>
  <c r="H17" i="1"/>
  <c r="I17" i="1"/>
  <c r="K17" i="1"/>
  <c r="L17" i="1"/>
  <c r="N17" i="1"/>
  <c r="D12" i="1"/>
  <c r="F12" i="1"/>
  <c r="I12" i="1"/>
  <c r="J12" i="1"/>
  <c r="L12" i="1"/>
  <c r="N12" i="1"/>
  <c r="Q3" i="1"/>
  <c r="P3" i="1"/>
  <c r="F13" i="1"/>
  <c r="K14" i="1"/>
  <c r="J15" i="1"/>
  <c r="M16" i="1"/>
  <c r="J17" i="1"/>
  <c r="O3" i="1"/>
  <c r="K12" i="1" s="1"/>
  <c r="I26" i="2" l="1"/>
  <c r="J21" i="2"/>
  <c r="K20" i="2"/>
  <c r="I20" i="2"/>
  <c r="J20" i="2"/>
  <c r="J30" i="2"/>
  <c r="I30" i="2"/>
  <c r="K30" i="2"/>
  <c r="K25" i="2"/>
  <c r="H21" i="2"/>
  <c r="H29" i="2"/>
  <c r="C27" i="2"/>
  <c r="G21" i="2"/>
  <c r="C12" i="1"/>
  <c r="G29" i="2"/>
  <c r="D28" i="2"/>
  <c r="I28" i="2" s="1"/>
  <c r="H26" i="2"/>
  <c r="J26" i="2" s="1"/>
  <c r="F21" i="2"/>
  <c r="F29" i="2"/>
  <c r="E25" i="2"/>
  <c r="I25" i="2" s="1"/>
  <c r="C24" i="2"/>
  <c r="G22" i="2"/>
  <c r="G30" i="2"/>
  <c r="E29" i="2"/>
  <c r="H23" i="2"/>
  <c r="D21" i="2"/>
  <c r="I21" i="2" s="1"/>
  <c r="D29" i="2"/>
  <c r="K29" i="2" s="1"/>
  <c r="G23" i="2"/>
  <c r="E22" i="2"/>
  <c r="I22" i="2" s="1"/>
  <c r="F23" i="2"/>
  <c r="I23" i="2" s="1"/>
  <c r="S40" i="4"/>
  <c r="M19" i="5"/>
  <c r="M35" i="5" s="1"/>
  <c r="Q17" i="5"/>
  <c r="Q33" i="5" s="1"/>
  <c r="O21" i="5"/>
  <c r="O37" i="5" s="1"/>
  <c r="Q20" i="5"/>
  <c r="Q36" i="5" s="1"/>
  <c r="I20" i="5"/>
  <c r="I36" i="5" s="1"/>
  <c r="K19" i="5"/>
  <c r="K35" i="5" s="1"/>
  <c r="M18" i="5"/>
  <c r="M34" i="5" s="1"/>
  <c r="O17" i="5"/>
  <c r="O33" i="5" s="1"/>
  <c r="N21" i="5"/>
  <c r="N37" i="5" s="1"/>
  <c r="P20" i="5"/>
  <c r="P36" i="5" s="1"/>
  <c r="H20" i="5"/>
  <c r="H36" i="5" s="1"/>
  <c r="J19" i="5"/>
  <c r="J35" i="5" s="1"/>
  <c r="L18" i="5"/>
  <c r="L34" i="5" s="1"/>
  <c r="N17" i="5"/>
  <c r="N33" i="5" s="1"/>
  <c r="L21" i="5"/>
  <c r="L37" i="5" s="1"/>
  <c r="N20" i="5"/>
  <c r="N36" i="5" s="1"/>
  <c r="P19" i="5"/>
  <c r="P35" i="5" s="1"/>
  <c r="H19" i="5"/>
  <c r="H35" i="5" s="1"/>
  <c r="J18" i="5"/>
  <c r="J34" i="5" s="1"/>
  <c r="L17" i="5"/>
  <c r="L33" i="5" s="1"/>
  <c r="Q21" i="5"/>
  <c r="Q37" i="5" s="1"/>
  <c r="M21" i="5"/>
  <c r="M37" i="5" s="1"/>
  <c r="K18" i="5"/>
  <c r="K34" i="5" s="1"/>
  <c r="K21" i="5"/>
  <c r="K37" i="5" s="1"/>
  <c r="M20" i="5"/>
  <c r="M36" i="5" s="1"/>
  <c r="O19" i="5"/>
  <c r="O35" i="5" s="1"/>
  <c r="Q18" i="5"/>
  <c r="Q34" i="5" s="1"/>
  <c r="I18" i="5"/>
  <c r="I34" i="5" s="1"/>
  <c r="K17" i="5"/>
  <c r="K33" i="5" s="1"/>
  <c r="I21" i="5"/>
  <c r="I37" i="5" s="1"/>
  <c r="O20" i="5"/>
  <c r="O36" i="5" s="1"/>
  <c r="Q19" i="5"/>
  <c r="Q35" i="5" s="1"/>
  <c r="I19" i="5"/>
  <c r="I35" i="5" s="1"/>
  <c r="M17" i="5"/>
  <c r="M33" i="5" s="1"/>
  <c r="J21" i="5"/>
  <c r="J37" i="5" s="1"/>
  <c r="L20" i="5"/>
  <c r="L36" i="5" s="1"/>
  <c r="N19" i="5"/>
  <c r="N35" i="5" s="1"/>
  <c r="P18" i="5"/>
  <c r="P34" i="5" s="1"/>
  <c r="H18" i="5"/>
  <c r="H34" i="5" s="1"/>
  <c r="J17" i="5"/>
  <c r="J33" i="5" s="1"/>
  <c r="K20" i="5"/>
  <c r="K36" i="5" s="1"/>
  <c r="O18" i="5"/>
  <c r="O34" i="5" s="1"/>
  <c r="I17" i="5"/>
  <c r="I33" i="5" s="1"/>
  <c r="P21" i="5"/>
  <c r="P37" i="5" s="1"/>
  <c r="H21" i="5"/>
  <c r="H37" i="5" s="1"/>
  <c r="J20" i="5"/>
  <c r="J36" i="5" s="1"/>
  <c r="L19" i="5"/>
  <c r="L35" i="5" s="1"/>
  <c r="N18" i="5"/>
  <c r="N34" i="5" s="1"/>
  <c r="P17" i="5"/>
  <c r="P33" i="5" s="1"/>
  <c r="G15" i="1"/>
  <c r="G17" i="1"/>
  <c r="D15" i="1"/>
  <c r="C14" i="1"/>
  <c r="M17" i="1"/>
  <c r="E17" i="1"/>
  <c r="M15" i="1"/>
  <c r="E15" i="1"/>
  <c r="I14" i="1"/>
  <c r="M13" i="1"/>
  <c r="E13" i="1"/>
  <c r="L13" i="1"/>
  <c r="H12" i="1"/>
  <c r="C17" i="1"/>
  <c r="G16" i="1"/>
  <c r="G14" i="1"/>
  <c r="N16" i="1"/>
  <c r="F16" i="1"/>
  <c r="F14" i="1"/>
  <c r="E16" i="1"/>
  <c r="I13" i="1"/>
  <c r="H16" i="1"/>
  <c r="M14" i="1"/>
  <c r="M12" i="1"/>
  <c r="E12" i="1"/>
  <c r="L14" i="1"/>
  <c r="D14" i="1"/>
  <c r="N13" i="1"/>
  <c r="K23" i="2" l="1"/>
  <c r="I24" i="2"/>
  <c r="J24" i="2"/>
  <c r="K24" i="2"/>
  <c r="J25" i="2"/>
  <c r="K21" i="2"/>
  <c r="J23" i="2"/>
  <c r="K26" i="2"/>
  <c r="I27" i="2"/>
  <c r="J27" i="2"/>
  <c r="K27" i="2"/>
  <c r="J29" i="2"/>
  <c r="K22" i="2"/>
  <c r="K28" i="2"/>
  <c r="J22" i="2"/>
  <c r="I29" i="2"/>
  <c r="J28" i="2"/>
  <c r="R37" i="5"/>
  <c r="J19" i="2" l="1"/>
  <c r="I19" i="2"/>
  <c r="G19" i="1" l="1"/>
</calcChain>
</file>

<file path=xl/sharedStrings.xml><?xml version="1.0" encoding="utf-8"?>
<sst xmlns="http://schemas.openxmlformats.org/spreadsheetml/2006/main" count="277" uniqueCount="37">
  <si>
    <t>avg</t>
  </si>
  <si>
    <t>count</t>
  </si>
  <si>
    <t>sim</t>
  </si>
  <si>
    <t>movies</t>
  </si>
  <si>
    <t>users</t>
  </si>
  <si>
    <t>The Dictator</t>
  </si>
  <si>
    <t>Terminator</t>
  </si>
  <si>
    <t>Commando</t>
  </si>
  <si>
    <t>True Lies</t>
  </si>
  <si>
    <t>Andaz Apna Apna</t>
  </si>
  <si>
    <t>Golmal</t>
  </si>
  <si>
    <t>Deadpool</t>
  </si>
  <si>
    <t>Ant Man</t>
  </si>
  <si>
    <t>MIB</t>
  </si>
  <si>
    <t>Kingsmen</t>
  </si>
  <si>
    <t>Comedy</t>
  </si>
  <si>
    <t>Action</t>
  </si>
  <si>
    <t>Features</t>
  </si>
  <si>
    <t>Movies</t>
  </si>
  <si>
    <t>Users</t>
  </si>
  <si>
    <t>Deepesh</t>
  </si>
  <si>
    <t>Adi</t>
  </si>
  <si>
    <t>Shiva</t>
  </si>
  <si>
    <t>Mozzy</t>
  </si>
  <si>
    <t>Vishal</t>
  </si>
  <si>
    <t>Predicted</t>
  </si>
  <si>
    <t>Actual</t>
  </si>
  <si>
    <t>Error</t>
  </si>
  <si>
    <t>RMSE</t>
  </si>
  <si>
    <t>Original</t>
  </si>
  <si>
    <t>Normalised</t>
  </si>
  <si>
    <t>F1</t>
  </si>
  <si>
    <t>F2</t>
  </si>
  <si>
    <t>(sum+average)/32</t>
  </si>
  <si>
    <t>deepesh</t>
  </si>
  <si>
    <t>sim(1,n)</t>
  </si>
  <si>
    <t>&lt;- this -1.3 represents that in all likelihood, user 1 will rate the movie 2 belore his average, hoe much below = 1.3 below the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</si>
</sst>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0" xfId="0" applyBorder="1"/>
    <xf numFmtId="0" fontId="0" fillId="3" borderId="11" xfId="0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482-9D97-438D-92F0-B4399AF5F871}">
  <sheetPr>
    <tabColor rgb="FF00B050"/>
  </sheetPr>
  <dimension ref="B1:W18"/>
  <sheetViews>
    <sheetView zoomScale="115" zoomScaleNormal="115" workbookViewId="0">
      <selection activeCell="M20" sqref="M20"/>
    </sheetView>
  </sheetViews>
  <sheetFormatPr defaultRowHeight="15" x14ac:dyDescent="0.25"/>
  <cols>
    <col min="1" max="1" width="4.5703125" customWidth="1"/>
    <col min="3" max="3" width="17.140625" customWidth="1"/>
    <col min="6" max="6" width="5" customWidth="1"/>
    <col min="8" max="8" width="19.42578125" customWidth="1"/>
    <col min="11" max="11" width="3.140625" customWidth="1"/>
    <col min="13" max="22" width="10.28515625" customWidth="1"/>
  </cols>
  <sheetData>
    <row r="1" spans="2:23" ht="15.75" thickBot="1" x14ac:dyDescent="0.3"/>
    <row r="2" spans="2:23" x14ac:dyDescent="0.25">
      <c r="B2" s="30"/>
      <c r="C2" s="30"/>
      <c r="D2" s="43" t="s">
        <v>17</v>
      </c>
      <c r="E2" s="43"/>
      <c r="G2" s="33" t="s">
        <v>30</v>
      </c>
      <c r="H2" s="34" t="s">
        <v>19</v>
      </c>
      <c r="I2" s="35" t="s">
        <v>20</v>
      </c>
      <c r="J2" s="36" t="s">
        <v>21</v>
      </c>
      <c r="L2" s="12" t="s">
        <v>30</v>
      </c>
      <c r="M2" s="44" t="s">
        <v>18</v>
      </c>
      <c r="N2" s="44"/>
      <c r="O2" s="44"/>
      <c r="P2" s="44"/>
      <c r="Q2" s="44"/>
      <c r="R2" s="44"/>
      <c r="S2" s="44"/>
      <c r="T2" s="44"/>
      <c r="U2" s="44"/>
      <c r="V2" s="45"/>
    </row>
    <row r="3" spans="2:23" s="8" customFormat="1" ht="25.5" x14ac:dyDescent="0.25">
      <c r="B3" s="31"/>
      <c r="C3" s="31"/>
      <c r="D3" s="31" t="s">
        <v>15</v>
      </c>
      <c r="E3" s="31" t="s">
        <v>16</v>
      </c>
      <c r="G3" s="41" t="s">
        <v>18</v>
      </c>
      <c r="H3" s="31" t="s">
        <v>5</v>
      </c>
      <c r="I3" s="30">
        <v>-0.20000000000000018</v>
      </c>
      <c r="J3" s="37">
        <v>-0.29999999999999982</v>
      </c>
      <c r="L3" s="17" t="s">
        <v>19</v>
      </c>
      <c r="M3" s="28" t="s">
        <v>5</v>
      </c>
      <c r="N3" s="28" t="s">
        <v>6</v>
      </c>
      <c r="O3" s="28" t="s">
        <v>7</v>
      </c>
      <c r="P3" s="28" t="s">
        <v>8</v>
      </c>
      <c r="Q3" s="28" t="s">
        <v>9</v>
      </c>
      <c r="R3" s="28" t="s">
        <v>10</v>
      </c>
      <c r="S3" s="28" t="s">
        <v>11</v>
      </c>
      <c r="T3" s="28" t="s">
        <v>12</v>
      </c>
      <c r="U3" s="28" t="s">
        <v>13</v>
      </c>
      <c r="V3" s="29" t="s">
        <v>14</v>
      </c>
    </row>
    <row r="4" spans="2:23" x14ac:dyDescent="0.25">
      <c r="B4" s="43" t="s">
        <v>18</v>
      </c>
      <c r="C4" s="32" t="s">
        <v>5</v>
      </c>
      <c r="D4" s="30">
        <v>0.7</v>
      </c>
      <c r="E4" s="30">
        <v>0.3</v>
      </c>
      <c r="G4" s="41"/>
      <c r="H4" s="31" t="s">
        <v>6</v>
      </c>
      <c r="I4" s="30">
        <v>-1.2000000000000002</v>
      </c>
      <c r="J4" s="37">
        <v>0.70000000000000018</v>
      </c>
      <c r="L4" s="18" t="s">
        <v>20</v>
      </c>
      <c r="M4" s="13">
        <v>-0.20000000000000018</v>
      </c>
      <c r="N4" s="13">
        <v>-1.2000000000000002</v>
      </c>
      <c r="O4" s="13">
        <v>-1.2000000000000002</v>
      </c>
      <c r="P4" s="13">
        <v>-0.20000000000000018</v>
      </c>
      <c r="Q4" s="13">
        <v>1.7999999999999998</v>
      </c>
      <c r="R4" s="13">
        <v>1.7999999999999998</v>
      </c>
      <c r="S4" s="13">
        <v>0.79999999999999982</v>
      </c>
      <c r="T4" s="13">
        <v>1.7999999999999998</v>
      </c>
      <c r="U4" s="13">
        <v>-1.2000000000000002</v>
      </c>
      <c r="V4" s="14">
        <v>-2.2000000000000002</v>
      </c>
      <c r="W4">
        <f>SUM(M4:V4)</f>
        <v>0</v>
      </c>
    </row>
    <row r="5" spans="2:23" ht="15.75" thickBot="1" x14ac:dyDescent="0.3">
      <c r="B5" s="43"/>
      <c r="C5" s="32" t="s">
        <v>6</v>
      </c>
      <c r="D5" s="30">
        <v>0.05</v>
      </c>
      <c r="E5" s="30">
        <v>0.95</v>
      </c>
      <c r="G5" s="41"/>
      <c r="H5" s="31" t="s">
        <v>7</v>
      </c>
      <c r="I5" s="30">
        <v>-1.2000000000000002</v>
      </c>
      <c r="J5" s="37">
        <v>0.70000000000000018</v>
      </c>
      <c r="L5" s="19" t="s">
        <v>21</v>
      </c>
      <c r="M5" s="15">
        <v>-0.29999999999999982</v>
      </c>
      <c r="N5" s="15">
        <v>0.70000000000000018</v>
      </c>
      <c r="O5" s="15">
        <v>0.70000000000000018</v>
      </c>
      <c r="P5" s="15">
        <v>1.7000000000000002</v>
      </c>
      <c r="Q5" s="15">
        <v>-1.2999999999999998</v>
      </c>
      <c r="R5" s="15">
        <v>-0.29999999999999982</v>
      </c>
      <c r="S5" s="15">
        <v>-0.29999999999999982</v>
      </c>
      <c r="T5" s="15">
        <v>-0.29999999999999982</v>
      </c>
      <c r="U5" s="15">
        <v>0.70000000000000018</v>
      </c>
      <c r="V5" s="16">
        <v>-1.2999999999999998</v>
      </c>
    </row>
    <row r="6" spans="2:23" x14ac:dyDescent="0.25">
      <c r="B6" s="43"/>
      <c r="C6" s="32" t="s">
        <v>7</v>
      </c>
      <c r="D6" s="30">
        <v>0.1</v>
      </c>
      <c r="E6" s="30">
        <v>0.9</v>
      </c>
      <c r="G6" s="41"/>
      <c r="H6" s="31" t="s">
        <v>8</v>
      </c>
      <c r="I6" s="30">
        <v>-0.20000000000000018</v>
      </c>
      <c r="J6" s="37">
        <v>1.7000000000000002</v>
      </c>
    </row>
    <row r="7" spans="2:23" ht="15.75" thickBot="1" x14ac:dyDescent="0.3">
      <c r="B7" s="43"/>
      <c r="C7" s="32" t="s">
        <v>8</v>
      </c>
      <c r="D7" s="30">
        <v>0.15</v>
      </c>
      <c r="E7" s="30">
        <v>0.85</v>
      </c>
      <c r="G7" s="41"/>
      <c r="H7" s="31" t="s">
        <v>9</v>
      </c>
      <c r="I7" s="30">
        <v>1.7999999999999998</v>
      </c>
      <c r="J7" s="37">
        <v>-1.2999999999999998</v>
      </c>
    </row>
    <row r="8" spans="2:23" x14ac:dyDescent="0.25">
      <c r="B8" s="43"/>
      <c r="C8" s="32" t="s">
        <v>9</v>
      </c>
      <c r="D8" s="30">
        <v>0.8</v>
      </c>
      <c r="E8" s="30">
        <v>0.2</v>
      </c>
      <c r="G8" s="41"/>
      <c r="H8" s="31" t="s">
        <v>10</v>
      </c>
      <c r="I8" s="30">
        <v>1.7999999999999998</v>
      </c>
      <c r="J8" s="37">
        <v>-0.29999999999999982</v>
      </c>
      <c r="L8" s="12" t="s">
        <v>29</v>
      </c>
      <c r="M8" s="44" t="s">
        <v>18</v>
      </c>
      <c r="N8" s="44"/>
      <c r="O8" s="44"/>
      <c r="P8" s="44"/>
      <c r="Q8" s="44"/>
      <c r="R8" s="44"/>
      <c r="S8" s="44"/>
      <c r="T8" s="44"/>
      <c r="U8" s="44"/>
      <c r="V8" s="45"/>
    </row>
    <row r="9" spans="2:23" ht="25.5" x14ac:dyDescent="0.25">
      <c r="B9" s="43"/>
      <c r="C9" s="32" t="s">
        <v>10</v>
      </c>
      <c r="D9" s="30">
        <v>0.85</v>
      </c>
      <c r="E9" s="30">
        <v>0.15</v>
      </c>
      <c r="G9" s="41"/>
      <c r="H9" s="31" t="s">
        <v>11</v>
      </c>
      <c r="I9" s="30">
        <v>0.79999999999999982</v>
      </c>
      <c r="J9" s="37">
        <v>-0.29999999999999982</v>
      </c>
      <c r="L9" s="17" t="s">
        <v>19</v>
      </c>
      <c r="M9" s="28" t="s">
        <v>5</v>
      </c>
      <c r="N9" s="28" t="s">
        <v>6</v>
      </c>
      <c r="O9" s="28" t="s">
        <v>7</v>
      </c>
      <c r="P9" s="28" t="s">
        <v>8</v>
      </c>
      <c r="Q9" s="28" t="s">
        <v>9</v>
      </c>
      <c r="R9" s="28" t="s">
        <v>10</v>
      </c>
      <c r="S9" s="28" t="s">
        <v>11</v>
      </c>
      <c r="T9" s="28" t="s">
        <v>12</v>
      </c>
      <c r="U9" s="28" t="s">
        <v>13</v>
      </c>
      <c r="V9" s="29" t="s">
        <v>14</v>
      </c>
    </row>
    <row r="10" spans="2:23" x14ac:dyDescent="0.25">
      <c r="B10" s="43"/>
      <c r="C10" s="32" t="s">
        <v>11</v>
      </c>
      <c r="D10" s="30">
        <v>0.45</v>
      </c>
      <c r="E10" s="30">
        <v>0.55000000000000004</v>
      </c>
      <c r="G10" s="41"/>
      <c r="H10" s="31" t="s">
        <v>12</v>
      </c>
      <c r="I10" s="30">
        <v>1.7999999999999998</v>
      </c>
      <c r="J10" s="37">
        <v>-0.29999999999999982</v>
      </c>
      <c r="L10" s="18" t="s">
        <v>20</v>
      </c>
      <c r="M10" s="13">
        <v>3</v>
      </c>
      <c r="N10" s="13">
        <v>2</v>
      </c>
      <c r="O10" s="13">
        <v>2</v>
      </c>
      <c r="P10" s="13">
        <v>3</v>
      </c>
      <c r="Q10" s="13">
        <v>5</v>
      </c>
      <c r="R10" s="13">
        <v>5</v>
      </c>
      <c r="S10" s="13">
        <v>4</v>
      </c>
      <c r="T10" s="13">
        <v>5</v>
      </c>
      <c r="U10" s="13">
        <v>2</v>
      </c>
      <c r="V10" s="14">
        <v>1</v>
      </c>
      <c r="W10">
        <f>AVERAGE(M10:V10)</f>
        <v>3.2</v>
      </c>
    </row>
    <row r="11" spans="2:23" ht="15.75" thickBot="1" x14ac:dyDescent="0.3">
      <c r="B11" s="43"/>
      <c r="C11" s="32" t="s">
        <v>12</v>
      </c>
      <c r="D11" s="30">
        <v>0.3</v>
      </c>
      <c r="E11" s="30">
        <v>0.7</v>
      </c>
      <c r="G11" s="41"/>
      <c r="H11" s="31" t="s">
        <v>13</v>
      </c>
      <c r="I11" s="30">
        <v>-1.2000000000000002</v>
      </c>
      <c r="J11" s="37">
        <v>0.70000000000000018</v>
      </c>
      <c r="L11" s="19" t="s">
        <v>21</v>
      </c>
      <c r="M11" s="15">
        <v>3</v>
      </c>
      <c r="N11" s="15">
        <v>4</v>
      </c>
      <c r="O11" s="15">
        <v>4</v>
      </c>
      <c r="P11" s="15">
        <v>5</v>
      </c>
      <c r="Q11" s="15">
        <v>2</v>
      </c>
      <c r="R11" s="15">
        <v>3</v>
      </c>
      <c r="S11" s="15">
        <v>3</v>
      </c>
      <c r="T11" s="15">
        <v>3</v>
      </c>
      <c r="U11" s="15">
        <v>4</v>
      </c>
      <c r="V11" s="16">
        <v>2</v>
      </c>
      <c r="W11">
        <f>AVERAGE(M11:V11)</f>
        <v>3.3</v>
      </c>
    </row>
    <row r="12" spans="2:23" ht="15.75" thickBot="1" x14ac:dyDescent="0.3">
      <c r="B12" s="43"/>
      <c r="C12" s="32" t="s">
        <v>13</v>
      </c>
      <c r="D12" s="30">
        <v>0.25</v>
      </c>
      <c r="E12" s="30">
        <v>0.75</v>
      </c>
      <c r="G12" s="42"/>
      <c r="H12" s="38" t="s">
        <v>14</v>
      </c>
      <c r="I12" s="39">
        <v>-2.2000000000000002</v>
      </c>
      <c r="J12" s="40">
        <v>-1.2999999999999998</v>
      </c>
    </row>
    <row r="13" spans="2:23" ht="15.75" thickBot="1" x14ac:dyDescent="0.3">
      <c r="B13" s="43"/>
      <c r="C13" s="32" t="s">
        <v>14</v>
      </c>
      <c r="D13" s="30">
        <v>0.3</v>
      </c>
      <c r="E13" s="30">
        <v>0.7</v>
      </c>
      <c r="G13" s="13"/>
      <c r="H13" s="13"/>
      <c r="I13" s="13"/>
      <c r="J13" s="13"/>
    </row>
    <row r="14" spans="2:23" x14ac:dyDescent="0.25">
      <c r="H14" s="12"/>
      <c r="I14" s="20" t="s">
        <v>15</v>
      </c>
      <c r="J14" s="21" t="s">
        <v>16</v>
      </c>
    </row>
    <row r="15" spans="2:23" x14ac:dyDescent="0.25">
      <c r="H15" s="22" t="s">
        <v>20</v>
      </c>
      <c r="I15" s="13">
        <f>SUMPRODUCT(D4:D13,I3:I12)</f>
        <v>2.5599999999999996</v>
      </c>
      <c r="J15" s="14">
        <f>SUMPRODUCT(E4:E13,I3:I12)</f>
        <v>-2.5600000000000005</v>
      </c>
      <c r="L15" t="s">
        <v>33</v>
      </c>
    </row>
    <row r="16" spans="2:23" ht="15.75" thickBot="1" x14ac:dyDescent="0.3">
      <c r="H16" s="23" t="s">
        <v>21</v>
      </c>
      <c r="I16" s="15">
        <f>SUMPRODUCT(J3:J12,D4:D13)</f>
        <v>-1.5849999999999993</v>
      </c>
      <c r="J16" s="16">
        <f>SUMPRODUCT(J3:J12,E4:E13)</f>
        <v>1.5850000000000013</v>
      </c>
    </row>
    <row r="18" spans="8:10" x14ac:dyDescent="0.25">
      <c r="H18" t="s">
        <v>34</v>
      </c>
      <c r="I18">
        <f>(I15+3.2)/32</f>
        <v>0.18</v>
      </c>
      <c r="J18">
        <f>(J15+3.2)/32</f>
        <v>1.999999999999999E-2</v>
      </c>
    </row>
  </sheetData>
  <mergeCells count="5">
    <mergeCell ref="G3:G12"/>
    <mergeCell ref="D2:E2"/>
    <mergeCell ref="B4:B13"/>
    <mergeCell ref="M2:V2"/>
    <mergeCell ref="M8:V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4DFF-9870-4C0B-9DF4-95706BD0E41D}">
  <sheetPr>
    <tabColor rgb="FFFFFF00"/>
  </sheetPr>
  <dimension ref="A1:L30"/>
  <sheetViews>
    <sheetView tabSelected="1" topLeftCell="A8" workbookViewId="0">
      <selection activeCell="D19" sqref="D19"/>
    </sheetView>
  </sheetViews>
  <sheetFormatPr defaultRowHeight="15" x14ac:dyDescent="0.25"/>
  <cols>
    <col min="11" max="11" width="13.42578125" customWidth="1"/>
  </cols>
  <sheetData>
    <row r="1" spans="1:11" ht="23.25" x14ac:dyDescent="0.35">
      <c r="B1" s="2"/>
      <c r="C1" s="46" t="s">
        <v>3</v>
      </c>
      <c r="D1" s="46"/>
      <c r="E1" s="46"/>
      <c r="F1" s="46"/>
      <c r="G1" s="46"/>
      <c r="H1" s="46"/>
    </row>
    <row r="2" spans="1:11" ht="23.25" x14ac:dyDescent="0.35">
      <c r="A2" s="3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2" t="s">
        <v>0</v>
      </c>
      <c r="J2" s="2" t="s">
        <v>1</v>
      </c>
      <c r="K2" s="2" t="s">
        <v>2</v>
      </c>
    </row>
    <row r="3" spans="1:11" ht="23.25" x14ac:dyDescent="0.35">
      <c r="A3" s="46" t="s">
        <v>4</v>
      </c>
      <c r="B3" s="2">
        <v>1</v>
      </c>
      <c r="C3" s="4">
        <v>1</v>
      </c>
      <c r="D3" s="4"/>
      <c r="E3" s="4">
        <v>2</v>
      </c>
      <c r="F3" s="4"/>
      <c r="G3" s="4"/>
      <c r="H3" s="4">
        <v>1</v>
      </c>
      <c r="I3">
        <f>AVERAGE(C3:H3)</f>
        <v>1.3333333333333333</v>
      </c>
      <c r="J3">
        <f>COUNT(C3:H3)</f>
        <v>3</v>
      </c>
      <c r="K3">
        <f>SUMPRODUCT(C3:H3,$C$3:$H$3)/((SQRT(SUMSQ(C3:H3)))*SQRT(SUMSQ($C$3:$H$3)))</f>
        <v>1.0000000000000002</v>
      </c>
    </row>
    <row r="4" spans="1:11" ht="23.25" x14ac:dyDescent="0.35">
      <c r="A4" s="46"/>
      <c r="B4" s="2">
        <v>2</v>
      </c>
      <c r="C4" s="4"/>
      <c r="D4" s="4"/>
      <c r="E4" s="4">
        <v>4</v>
      </c>
      <c r="F4" s="4">
        <v>2</v>
      </c>
      <c r="G4" s="4"/>
      <c r="H4" s="4"/>
      <c r="I4">
        <f t="shared" ref="I4:I14" si="0">AVERAGE(C4:H4)</f>
        <v>3</v>
      </c>
      <c r="K4">
        <f>SUMPRODUCT(C4:H4,$C$3:$H$3)/((SQRT(SUMSQ(C4:H4)))*SQRT(SUMSQ($C$3:$H$3)))</f>
        <v>0.73029674334022143</v>
      </c>
    </row>
    <row r="5" spans="1:11" ht="23.25" x14ac:dyDescent="0.35">
      <c r="A5" s="46"/>
      <c r="B5" s="2">
        <v>3</v>
      </c>
      <c r="C5" s="4">
        <v>3</v>
      </c>
      <c r="D5" s="4">
        <v>5</v>
      </c>
      <c r="E5" s="4"/>
      <c r="F5" s="4">
        <v>4</v>
      </c>
      <c r="G5" s="4">
        <v>4</v>
      </c>
      <c r="H5" s="4">
        <v>3</v>
      </c>
      <c r="I5">
        <f t="shared" si="0"/>
        <v>3.8</v>
      </c>
      <c r="K5">
        <f t="shared" ref="K4:K14" si="1">SUMPRODUCT(C5:H5,$C$3:$H$3)/((SQRT(SUMSQ(C5:H5)))*SQRT(SUMSQ($C$3:$H$3)))</f>
        <v>0.28284271247461901</v>
      </c>
    </row>
    <row r="6" spans="1:11" ht="23.25" x14ac:dyDescent="0.35">
      <c r="A6" s="46"/>
      <c r="B6" s="2">
        <v>4</v>
      </c>
      <c r="C6" s="4"/>
      <c r="D6" s="4">
        <v>4</v>
      </c>
      <c r="E6" s="4">
        <v>1</v>
      </c>
      <c r="F6" s="4"/>
      <c r="G6" s="4">
        <v>3</v>
      </c>
      <c r="H6" s="4"/>
      <c r="I6">
        <f t="shared" si="0"/>
        <v>2.6666666666666665</v>
      </c>
      <c r="K6">
        <f t="shared" si="1"/>
        <v>0.16012815380508716</v>
      </c>
    </row>
    <row r="7" spans="1:11" ht="23.25" x14ac:dyDescent="0.35">
      <c r="A7" s="46"/>
      <c r="B7" s="2">
        <v>5</v>
      </c>
      <c r="C7" s="4"/>
      <c r="D7" s="4"/>
      <c r="E7" s="4">
        <v>2</v>
      </c>
      <c r="F7" s="4">
        <v>5</v>
      </c>
      <c r="G7" s="4">
        <v>4</v>
      </c>
      <c r="H7" s="4">
        <v>3</v>
      </c>
      <c r="I7">
        <f t="shared" si="0"/>
        <v>3.5</v>
      </c>
      <c r="K7">
        <f t="shared" si="1"/>
        <v>0.3888888888888889</v>
      </c>
    </row>
    <row r="8" spans="1:11" ht="23.25" x14ac:dyDescent="0.35">
      <c r="A8" s="46"/>
      <c r="B8" s="2">
        <v>6</v>
      </c>
      <c r="C8" s="4">
        <v>5</v>
      </c>
      <c r="D8" s="4"/>
      <c r="E8" s="4"/>
      <c r="F8" s="4"/>
      <c r="G8" s="4">
        <v>2</v>
      </c>
      <c r="H8" s="4"/>
      <c r="I8">
        <f t="shared" si="0"/>
        <v>3.5</v>
      </c>
      <c r="K8">
        <f t="shared" si="1"/>
        <v>0.37904902178945177</v>
      </c>
    </row>
    <row r="9" spans="1:11" ht="23.25" x14ac:dyDescent="0.35">
      <c r="A9" s="46"/>
      <c r="B9" s="2">
        <v>7</v>
      </c>
      <c r="C9" s="4"/>
      <c r="D9" s="4">
        <v>4</v>
      </c>
      <c r="E9" s="4">
        <v>3</v>
      </c>
      <c r="F9" s="4"/>
      <c r="G9" s="4"/>
      <c r="H9" s="4"/>
      <c r="I9">
        <f t="shared" si="0"/>
        <v>3.5</v>
      </c>
      <c r="K9">
        <f t="shared" si="1"/>
        <v>0.48989794855663565</v>
      </c>
    </row>
    <row r="10" spans="1:11" ht="23.25" x14ac:dyDescent="0.35">
      <c r="A10" s="46"/>
      <c r="B10" s="2">
        <v>8</v>
      </c>
      <c r="C10" s="4"/>
      <c r="D10" s="4"/>
      <c r="E10" s="4"/>
      <c r="F10" s="4">
        <v>4</v>
      </c>
      <c r="G10" s="4"/>
      <c r="H10" s="4">
        <v>2</v>
      </c>
      <c r="I10">
        <f t="shared" si="0"/>
        <v>3</v>
      </c>
      <c r="K10">
        <f t="shared" si="1"/>
        <v>0.18257418583505536</v>
      </c>
    </row>
    <row r="11" spans="1:11" ht="23.25" x14ac:dyDescent="0.35">
      <c r="A11" s="46"/>
      <c r="B11" s="2">
        <v>9</v>
      </c>
      <c r="C11" s="4">
        <v>5</v>
      </c>
      <c r="D11" s="4"/>
      <c r="E11" s="4">
        <v>4</v>
      </c>
      <c r="F11" s="4"/>
      <c r="G11" s="4"/>
      <c r="H11" s="4"/>
      <c r="I11">
        <f t="shared" si="0"/>
        <v>4.5</v>
      </c>
      <c r="K11">
        <f t="shared" si="1"/>
        <v>0.82884972698233983</v>
      </c>
    </row>
    <row r="12" spans="1:11" ht="23.25" x14ac:dyDescent="0.35">
      <c r="A12" s="46"/>
      <c r="B12" s="2">
        <v>10</v>
      </c>
      <c r="C12" s="4"/>
      <c r="D12" s="4">
        <v>2</v>
      </c>
      <c r="E12" s="4">
        <v>3</v>
      </c>
      <c r="F12" s="4"/>
      <c r="G12" s="4"/>
      <c r="H12" s="4"/>
      <c r="I12">
        <f t="shared" si="0"/>
        <v>2.5</v>
      </c>
      <c r="K12">
        <f t="shared" si="1"/>
        <v>0.67936622048675754</v>
      </c>
    </row>
    <row r="13" spans="1:11" ht="23.25" x14ac:dyDescent="0.35">
      <c r="A13" s="46"/>
      <c r="B13" s="2">
        <v>11</v>
      </c>
      <c r="C13" s="4">
        <v>4</v>
      </c>
      <c r="D13" s="4">
        <v>1</v>
      </c>
      <c r="E13" s="4">
        <v>5</v>
      </c>
      <c r="F13" s="4">
        <v>2</v>
      </c>
      <c r="G13" s="4">
        <v>2</v>
      </c>
      <c r="H13" s="4">
        <v>4</v>
      </c>
      <c r="I13">
        <f t="shared" si="0"/>
        <v>3</v>
      </c>
      <c r="K13">
        <f t="shared" si="1"/>
        <v>0.90453403373329089</v>
      </c>
    </row>
    <row r="14" spans="1:11" ht="23.25" x14ac:dyDescent="0.35">
      <c r="A14" s="46"/>
      <c r="B14" s="2">
        <v>12</v>
      </c>
      <c r="C14" s="4"/>
      <c r="D14" s="4">
        <v>3</v>
      </c>
      <c r="E14" s="4"/>
      <c r="F14" s="4"/>
      <c r="G14" s="4">
        <v>5</v>
      </c>
      <c r="H14" s="4"/>
      <c r="I14">
        <f t="shared" si="0"/>
        <v>4</v>
      </c>
      <c r="K14">
        <f t="shared" si="1"/>
        <v>0</v>
      </c>
    </row>
    <row r="17" spans="1:12" ht="23.25" x14ac:dyDescent="0.35">
      <c r="B17" s="2"/>
      <c r="C17" s="46" t="s">
        <v>3</v>
      </c>
      <c r="D17" s="46"/>
      <c r="E17" s="46"/>
      <c r="F17" s="46"/>
      <c r="G17" s="46"/>
      <c r="H17" s="46"/>
    </row>
    <row r="18" spans="1:12" ht="23.25" x14ac:dyDescent="0.35">
      <c r="A18" s="3"/>
      <c r="B18" s="1"/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2" t="s">
        <v>0</v>
      </c>
      <c r="J18" s="2" t="s">
        <v>1</v>
      </c>
      <c r="K18" s="2" t="s">
        <v>35</v>
      </c>
      <c r="L18" s="2"/>
    </row>
    <row r="19" spans="1:12" ht="23.25" x14ac:dyDescent="0.35">
      <c r="A19" s="46" t="s">
        <v>4</v>
      </c>
      <c r="B19" s="2">
        <v>1</v>
      </c>
      <c r="C19" s="4">
        <f>IF(C3&lt;&gt;"",C3-$I3, " ")</f>
        <v>-0.33333333333333326</v>
      </c>
      <c r="D19" s="24">
        <f>SUMPRODUCT(D28:D29,K28:K29)/SUM(K28:K29)</f>
        <v>-1.3257653858252327</v>
      </c>
      <c r="E19" s="4">
        <f t="shared" ref="E19:H19" si="2">IF(E3&lt;&gt;"",E3-$I3, " ")</f>
        <v>0.66666666666666674</v>
      </c>
      <c r="F19" s="4" t="str">
        <f t="shared" si="2"/>
        <v xml:space="preserve"> </v>
      </c>
      <c r="G19" s="4" t="str">
        <f t="shared" si="2"/>
        <v xml:space="preserve"> </v>
      </c>
      <c r="H19" s="4">
        <f t="shared" si="2"/>
        <v>-0.33333333333333326</v>
      </c>
      <c r="I19">
        <f>AVERAGE(C19:H19)</f>
        <v>-0.33144134645630813</v>
      </c>
      <c r="J19">
        <f>COUNT(C19:H19)</f>
        <v>4</v>
      </c>
      <c r="K19">
        <f>SUMPRODUCT(C19:H19,$C$19:$H$19)/((SQRT(SUMSQ(C19:H19)))*SQRT(SUMSQ($C$19:$H$19)))</f>
        <v>1</v>
      </c>
      <c r="L19" t="s">
        <v>36</v>
      </c>
    </row>
    <row r="20" spans="1:12" ht="23.25" x14ac:dyDescent="0.35">
      <c r="A20" s="46"/>
      <c r="B20" s="2">
        <v>2</v>
      </c>
      <c r="C20" s="6" t="str">
        <f t="shared" ref="C20:H20" si="3">IF(C4&lt;&gt;"",C4-$I4, " ")</f>
        <v xml:space="preserve"> </v>
      </c>
      <c r="D20" s="6" t="str">
        <f t="shared" si="3"/>
        <v xml:space="preserve"> </v>
      </c>
      <c r="E20" s="6">
        <f t="shared" si="3"/>
        <v>1</v>
      </c>
      <c r="F20" s="6">
        <f t="shared" si="3"/>
        <v>-1</v>
      </c>
      <c r="G20" s="6" t="str">
        <f t="shared" si="3"/>
        <v xml:space="preserve"> </v>
      </c>
      <c r="H20" s="6" t="str">
        <f t="shared" si="3"/>
        <v xml:space="preserve"> </v>
      </c>
      <c r="I20" s="7">
        <f t="shared" ref="I20:I30" si="4">AVERAGE(C20:H20)</f>
        <v>0</v>
      </c>
      <c r="J20" s="7">
        <f t="shared" ref="J20:J30" si="5">COUNT(C20:H20)</f>
        <v>2</v>
      </c>
      <c r="K20" s="7">
        <f t="shared" ref="K20:K30" si="6">SUMPRODUCT(C20:H20,$C$3:$H$3)/((SQRT(SUMSQ(C20:H20)))*SQRT(SUMSQ($C$3:$H$3)))</f>
        <v>0.57735026918962584</v>
      </c>
    </row>
    <row r="21" spans="1:12" ht="23.25" x14ac:dyDescent="0.35">
      <c r="A21" s="46"/>
      <c r="B21" s="2">
        <v>3</v>
      </c>
      <c r="C21" s="4">
        <f t="shared" ref="C21:H21" si="7">IF(C5&lt;&gt;"",C5-$I5, " ")</f>
        <v>-0.79999999999999982</v>
      </c>
      <c r="D21" s="4">
        <f t="shared" si="7"/>
        <v>1.2000000000000002</v>
      </c>
      <c r="E21" s="4" t="str">
        <f t="shared" si="7"/>
        <v xml:space="preserve"> </v>
      </c>
      <c r="F21" s="4">
        <f t="shared" si="7"/>
        <v>0.20000000000000018</v>
      </c>
      <c r="G21" s="4">
        <f t="shared" si="7"/>
        <v>0.20000000000000018</v>
      </c>
      <c r="H21" s="4">
        <f t="shared" si="7"/>
        <v>-0.79999999999999982</v>
      </c>
      <c r="I21">
        <f t="shared" si="4"/>
        <v>1.7763568394002506E-16</v>
      </c>
      <c r="J21">
        <f t="shared" si="5"/>
        <v>5</v>
      </c>
      <c r="K21">
        <f t="shared" si="6"/>
        <v>-0.39036002917941326</v>
      </c>
    </row>
    <row r="22" spans="1:12" ht="23.25" x14ac:dyDescent="0.35">
      <c r="A22" s="46"/>
      <c r="B22" s="2">
        <v>4</v>
      </c>
      <c r="C22" s="4" t="str">
        <f t="shared" ref="C22:H22" si="8">IF(C6&lt;&gt;"",C6-$I6, " ")</f>
        <v xml:space="preserve"> </v>
      </c>
      <c r="D22" s="4">
        <f t="shared" si="8"/>
        <v>1.3333333333333335</v>
      </c>
      <c r="E22" s="4">
        <f t="shared" si="8"/>
        <v>-1.6666666666666665</v>
      </c>
      <c r="F22" s="4" t="str">
        <f t="shared" si="8"/>
        <v xml:space="preserve"> </v>
      </c>
      <c r="G22" s="4">
        <f t="shared" si="8"/>
        <v>0.33333333333333348</v>
      </c>
      <c r="H22" s="4" t="str">
        <f t="shared" si="8"/>
        <v xml:space="preserve"> </v>
      </c>
      <c r="I22">
        <f t="shared" si="4"/>
        <v>1.4802973661668753E-16</v>
      </c>
      <c r="J22">
        <f t="shared" si="5"/>
        <v>3</v>
      </c>
      <c r="K22">
        <f t="shared" si="6"/>
        <v>-0.62994078834871192</v>
      </c>
    </row>
    <row r="23" spans="1:12" ht="23.25" x14ac:dyDescent="0.35">
      <c r="A23" s="46"/>
      <c r="B23" s="2">
        <v>5</v>
      </c>
      <c r="C23" s="4" t="str">
        <f t="shared" ref="C23:H23" si="9">IF(C7&lt;&gt;"",C7-$I7, " ")</f>
        <v xml:space="preserve"> </v>
      </c>
      <c r="D23" s="4" t="str">
        <f t="shared" si="9"/>
        <v xml:space="preserve"> </v>
      </c>
      <c r="E23" s="4">
        <f t="shared" si="9"/>
        <v>-1.5</v>
      </c>
      <c r="F23" s="4">
        <f t="shared" si="9"/>
        <v>1.5</v>
      </c>
      <c r="G23" s="4">
        <f t="shared" si="9"/>
        <v>0.5</v>
      </c>
      <c r="H23" s="4">
        <f t="shared" si="9"/>
        <v>-0.5</v>
      </c>
      <c r="I23">
        <f t="shared" si="4"/>
        <v>0</v>
      </c>
      <c r="J23">
        <f t="shared" si="5"/>
        <v>4</v>
      </c>
      <c r="K23">
        <f t="shared" si="6"/>
        <v>-0.63900965042269375</v>
      </c>
    </row>
    <row r="24" spans="1:12" ht="23.25" x14ac:dyDescent="0.35">
      <c r="A24" s="46"/>
      <c r="B24" s="2">
        <v>6</v>
      </c>
      <c r="C24" s="4">
        <f t="shared" ref="C24:H24" si="10">IF(C8&lt;&gt;"",C8-$I8, " ")</f>
        <v>1.5</v>
      </c>
      <c r="D24" s="4" t="str">
        <f>IF(D8&lt;&gt;"",D8-$I8, " ")</f>
        <v xml:space="preserve"> </v>
      </c>
      <c r="E24" s="4" t="str">
        <f t="shared" si="10"/>
        <v xml:space="preserve"> </v>
      </c>
      <c r="F24" s="4" t="str">
        <f t="shared" si="10"/>
        <v xml:space="preserve"> </v>
      </c>
      <c r="G24" s="4">
        <f t="shared" si="10"/>
        <v>-1.5</v>
      </c>
      <c r="H24" s="4" t="str">
        <f t="shared" si="10"/>
        <v xml:space="preserve"> </v>
      </c>
      <c r="I24">
        <f t="shared" si="4"/>
        <v>0</v>
      </c>
      <c r="J24">
        <f t="shared" si="5"/>
        <v>2</v>
      </c>
      <c r="K24">
        <f t="shared" si="6"/>
        <v>0.28867513459481292</v>
      </c>
    </row>
    <row r="25" spans="1:12" ht="23.25" x14ac:dyDescent="0.35">
      <c r="A25" s="46"/>
      <c r="B25" s="2">
        <v>7</v>
      </c>
      <c r="C25" s="4" t="str">
        <f t="shared" ref="C25:H25" si="11">IF(C9&lt;&gt;"",C9-$I9, " ")</f>
        <v xml:space="preserve"> </v>
      </c>
      <c r="D25" s="4">
        <f t="shared" si="11"/>
        <v>0.5</v>
      </c>
      <c r="E25" s="4">
        <f t="shared" si="11"/>
        <v>-0.5</v>
      </c>
      <c r="F25" s="4" t="str">
        <f t="shared" si="11"/>
        <v xml:space="preserve"> </v>
      </c>
      <c r="G25" s="4" t="str">
        <f t="shared" si="11"/>
        <v xml:space="preserve"> </v>
      </c>
      <c r="H25" s="4" t="str">
        <f t="shared" si="11"/>
        <v xml:space="preserve"> </v>
      </c>
      <c r="I25">
        <f t="shared" si="4"/>
        <v>0</v>
      </c>
      <c r="J25">
        <f t="shared" si="5"/>
        <v>2</v>
      </c>
      <c r="K25">
        <f t="shared" si="6"/>
        <v>-0.57735026918962584</v>
      </c>
    </row>
    <row r="26" spans="1:12" ht="23.25" x14ac:dyDescent="0.35">
      <c r="A26" s="46"/>
      <c r="B26" s="2">
        <v>8</v>
      </c>
      <c r="C26" s="4" t="str">
        <f t="shared" ref="C26:H26" si="12">IF(C10&lt;&gt;"",C10-$I10, " ")</f>
        <v xml:space="preserve"> </v>
      </c>
      <c r="D26" s="4" t="str">
        <f t="shared" si="12"/>
        <v xml:space="preserve"> </v>
      </c>
      <c r="E26" s="4" t="str">
        <f t="shared" si="12"/>
        <v xml:space="preserve"> </v>
      </c>
      <c r="F26" s="4">
        <f t="shared" si="12"/>
        <v>1</v>
      </c>
      <c r="G26" s="4" t="str">
        <f t="shared" si="12"/>
        <v xml:space="preserve"> </v>
      </c>
      <c r="H26" s="4">
        <f t="shared" si="12"/>
        <v>-1</v>
      </c>
      <c r="I26">
        <f t="shared" si="4"/>
        <v>0</v>
      </c>
      <c r="J26">
        <f t="shared" si="5"/>
        <v>2</v>
      </c>
      <c r="K26">
        <f t="shared" si="6"/>
        <v>-0.28867513459481292</v>
      </c>
    </row>
    <row r="27" spans="1:12" ht="23.25" x14ac:dyDescent="0.35">
      <c r="A27" s="46"/>
      <c r="B27" s="2">
        <v>9</v>
      </c>
      <c r="C27" s="4">
        <f t="shared" ref="C27:H27" si="13">IF(C11&lt;&gt;"",C11-$I11, " ")</f>
        <v>0.5</v>
      </c>
      <c r="D27" s="4" t="str">
        <f t="shared" si="13"/>
        <v xml:space="preserve"> </v>
      </c>
      <c r="E27" s="4">
        <f t="shared" si="13"/>
        <v>-0.5</v>
      </c>
      <c r="F27" s="4" t="str">
        <f t="shared" si="13"/>
        <v xml:space="preserve"> </v>
      </c>
      <c r="G27" s="4" t="str">
        <f t="shared" si="13"/>
        <v xml:space="preserve"> </v>
      </c>
      <c r="H27" s="4" t="str">
        <f t="shared" si="13"/>
        <v xml:space="preserve"> </v>
      </c>
      <c r="I27">
        <f t="shared" si="4"/>
        <v>0</v>
      </c>
      <c r="J27">
        <f t="shared" si="5"/>
        <v>2</v>
      </c>
      <c r="K27">
        <f t="shared" si="6"/>
        <v>-0.28867513459481292</v>
      </c>
    </row>
    <row r="28" spans="1:12" ht="23.25" x14ac:dyDescent="0.35">
      <c r="A28" s="46"/>
      <c r="B28" s="2">
        <v>10</v>
      </c>
      <c r="C28" s="6" t="str">
        <f t="shared" ref="C28:H28" si="14">IF(C12&lt;&gt;"",C12-$I12, " ")</f>
        <v xml:space="preserve"> </v>
      </c>
      <c r="D28" s="6">
        <f t="shared" si="14"/>
        <v>-0.5</v>
      </c>
      <c r="E28" s="6">
        <f t="shared" si="14"/>
        <v>0.5</v>
      </c>
      <c r="F28" s="6" t="str">
        <f t="shared" si="14"/>
        <v xml:space="preserve"> </v>
      </c>
      <c r="G28" s="6" t="str">
        <f t="shared" si="14"/>
        <v xml:space="preserve"> </v>
      </c>
      <c r="H28" s="6" t="str">
        <f t="shared" si="14"/>
        <v xml:space="preserve"> </v>
      </c>
      <c r="I28" s="7">
        <f t="shared" si="4"/>
        <v>0</v>
      </c>
      <c r="J28" s="7">
        <f t="shared" si="5"/>
        <v>2</v>
      </c>
      <c r="K28" s="7">
        <f t="shared" si="6"/>
        <v>0.57735026918962584</v>
      </c>
    </row>
    <row r="29" spans="1:12" ht="23.25" x14ac:dyDescent="0.35">
      <c r="A29" s="46"/>
      <c r="B29" s="2">
        <v>11</v>
      </c>
      <c r="C29" s="6">
        <f t="shared" ref="C29:H29" si="15">IF(C13&lt;&gt;"",C13-$I13, " ")</f>
        <v>1</v>
      </c>
      <c r="D29" s="6">
        <f t="shared" si="15"/>
        <v>-2</v>
      </c>
      <c r="E29" s="6">
        <f t="shared" si="15"/>
        <v>2</v>
      </c>
      <c r="F29" s="6">
        <f t="shared" si="15"/>
        <v>-1</v>
      </c>
      <c r="G29" s="6">
        <f t="shared" si="15"/>
        <v>-1</v>
      </c>
      <c r="H29" s="6">
        <f t="shared" si="15"/>
        <v>1</v>
      </c>
      <c r="I29" s="7">
        <f t="shared" si="4"/>
        <v>0</v>
      </c>
      <c r="J29" s="7">
        <f t="shared" si="5"/>
        <v>6</v>
      </c>
      <c r="K29" s="7">
        <f t="shared" si="6"/>
        <v>0.70710678118654757</v>
      </c>
    </row>
    <row r="30" spans="1:12" ht="23.25" x14ac:dyDescent="0.35">
      <c r="A30" s="46"/>
      <c r="B30" s="2">
        <v>12</v>
      </c>
      <c r="C30" s="4" t="str">
        <f t="shared" ref="C30:H30" si="16">IF(C14&lt;&gt;"",C14-$I14, " ")</f>
        <v xml:space="preserve"> </v>
      </c>
      <c r="D30" s="4">
        <f t="shared" si="16"/>
        <v>-1</v>
      </c>
      <c r="E30" s="4" t="str">
        <f t="shared" si="16"/>
        <v xml:space="preserve"> </v>
      </c>
      <c r="F30" s="4" t="str">
        <f t="shared" si="16"/>
        <v xml:space="preserve"> </v>
      </c>
      <c r="G30" s="4">
        <f t="shared" si="16"/>
        <v>1</v>
      </c>
      <c r="H30" s="4" t="str">
        <f t="shared" si="16"/>
        <v xml:space="preserve"> </v>
      </c>
      <c r="I30">
        <f t="shared" si="4"/>
        <v>0</v>
      </c>
      <c r="J30">
        <f t="shared" si="5"/>
        <v>2</v>
      </c>
      <c r="K30">
        <f t="shared" si="6"/>
        <v>0</v>
      </c>
    </row>
  </sheetData>
  <mergeCells count="4">
    <mergeCell ref="C1:H1"/>
    <mergeCell ref="A3:A14"/>
    <mergeCell ref="C17:H17"/>
    <mergeCell ref="A1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FD86-17B8-4D4C-8017-B896D56AE5DD}">
  <sheetPr>
    <tabColor rgb="FFFFFF00"/>
  </sheetPr>
  <dimension ref="A1:Q19"/>
  <sheetViews>
    <sheetView zoomScale="115" zoomScaleNormal="115" workbookViewId="0">
      <selection activeCell="Q3" sqref="Q3"/>
    </sheetView>
  </sheetViews>
  <sheetFormatPr defaultRowHeight="18.75" x14ac:dyDescent="0.3"/>
  <cols>
    <col min="2" max="2" width="6" style="3" customWidth="1"/>
    <col min="3" max="14" width="5.140625" customWidth="1"/>
  </cols>
  <sheetData>
    <row r="1" spans="1:17" x14ac:dyDescent="0.3">
      <c r="C1" s="47" t="s">
        <v>4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7" s="2" customFormat="1" ht="23.25" x14ac:dyDescent="0.3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 t="s">
        <v>0</v>
      </c>
      <c r="P2" s="2" t="s">
        <v>1</v>
      </c>
      <c r="Q2" s="2" t="s">
        <v>2</v>
      </c>
    </row>
    <row r="3" spans="1:17" x14ac:dyDescent="0.3">
      <c r="A3" s="46" t="s">
        <v>3</v>
      </c>
      <c r="B3" s="3">
        <v>1</v>
      </c>
      <c r="C3" s="4">
        <v>1</v>
      </c>
      <c r="D3" s="4"/>
      <c r="E3" s="4">
        <v>3</v>
      </c>
      <c r="F3" s="4"/>
      <c r="G3" s="4"/>
      <c r="H3" s="4">
        <v>5</v>
      </c>
      <c r="I3" s="4"/>
      <c r="J3" s="4"/>
      <c r="K3" s="4">
        <v>5</v>
      </c>
      <c r="L3" s="4"/>
      <c r="M3" s="4">
        <v>4</v>
      </c>
      <c r="N3" s="4"/>
      <c r="O3">
        <f>AVERAGE(C3:N3)</f>
        <v>3.6</v>
      </c>
      <c r="P3">
        <f>COUNT(C3:N3)</f>
        <v>5</v>
      </c>
      <c r="Q3">
        <f>SUMPRODUCT(C3:N3,$C$3:$N$3)/((SQRT(SUMSQ(C3:N3)))*SQRT(SUMSQ($C$3:$N$3)))</f>
        <v>0.99999999999999978</v>
      </c>
    </row>
    <row r="4" spans="1:17" x14ac:dyDescent="0.3">
      <c r="A4" s="46"/>
      <c r="B4" s="3">
        <v>2</v>
      </c>
      <c r="C4" s="4"/>
      <c r="D4" s="4"/>
      <c r="E4" s="4">
        <v>5</v>
      </c>
      <c r="F4" s="4">
        <v>4</v>
      </c>
      <c r="G4" s="4"/>
      <c r="H4" s="4"/>
      <c r="I4" s="4">
        <v>4</v>
      </c>
      <c r="J4" s="4"/>
      <c r="K4" s="4"/>
      <c r="L4" s="4">
        <v>2</v>
      </c>
      <c r="M4" s="4">
        <v>1</v>
      </c>
      <c r="N4" s="4">
        <v>3</v>
      </c>
    </row>
    <row r="5" spans="1:17" x14ac:dyDescent="0.3">
      <c r="A5" s="46"/>
      <c r="B5" s="3">
        <v>3</v>
      </c>
      <c r="C5" s="4">
        <v>2</v>
      </c>
      <c r="D5" s="4">
        <v>4</v>
      </c>
      <c r="E5" s="4"/>
      <c r="F5" s="4">
        <v>1</v>
      </c>
      <c r="G5" s="4">
        <v>2</v>
      </c>
      <c r="H5" s="4"/>
      <c r="I5" s="4">
        <v>3</v>
      </c>
      <c r="J5" s="4"/>
      <c r="K5" s="4">
        <v>4</v>
      </c>
      <c r="L5" s="4">
        <v>3</v>
      </c>
      <c r="M5" s="4">
        <v>5</v>
      </c>
      <c r="N5" s="4"/>
    </row>
    <row r="6" spans="1:17" x14ac:dyDescent="0.3">
      <c r="A6" s="46"/>
      <c r="B6" s="3">
        <v>4</v>
      </c>
      <c r="C6" s="4"/>
      <c r="D6" s="4">
        <v>2</v>
      </c>
      <c r="E6" s="4">
        <v>4</v>
      </c>
      <c r="F6" s="4"/>
      <c r="G6" s="4">
        <v>5</v>
      </c>
      <c r="H6" s="4"/>
      <c r="I6" s="4"/>
      <c r="J6" s="4">
        <v>4</v>
      </c>
      <c r="K6" s="4"/>
      <c r="L6" s="4"/>
      <c r="M6" s="4">
        <v>2</v>
      </c>
      <c r="N6" s="4"/>
    </row>
    <row r="7" spans="1:17" x14ac:dyDescent="0.3">
      <c r="A7" s="46"/>
      <c r="B7" s="3">
        <v>5</v>
      </c>
      <c r="C7" s="4"/>
      <c r="D7" s="4"/>
      <c r="E7" s="4">
        <v>4</v>
      </c>
      <c r="F7" s="4">
        <v>3</v>
      </c>
      <c r="G7" s="4">
        <v>4</v>
      </c>
      <c r="H7" s="4">
        <v>2</v>
      </c>
      <c r="I7" s="4"/>
      <c r="J7" s="4"/>
      <c r="K7" s="4"/>
      <c r="L7" s="4"/>
      <c r="M7" s="4">
        <v>2</v>
      </c>
      <c r="N7" s="4">
        <v>5</v>
      </c>
    </row>
    <row r="8" spans="1:17" x14ac:dyDescent="0.3">
      <c r="A8" s="46"/>
      <c r="B8" s="3">
        <v>6</v>
      </c>
      <c r="C8" s="4">
        <v>1</v>
      </c>
      <c r="D8" s="4"/>
      <c r="E8" s="4">
        <v>3</v>
      </c>
      <c r="F8" s="4"/>
      <c r="G8" s="4">
        <v>3</v>
      </c>
      <c r="H8" s="4"/>
      <c r="I8" s="4"/>
      <c r="J8" s="4">
        <v>2</v>
      </c>
      <c r="K8" s="4"/>
      <c r="L8" s="4"/>
      <c r="M8" s="4">
        <v>4</v>
      </c>
      <c r="N8" s="4"/>
    </row>
    <row r="10" spans="1:17" x14ac:dyDescent="0.3">
      <c r="C10" s="47" t="s">
        <v>4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7" ht="23.25" x14ac:dyDescent="0.35">
      <c r="B11" s="1"/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 t="s">
        <v>0</v>
      </c>
      <c r="P11" s="2" t="s">
        <v>1</v>
      </c>
      <c r="Q11" s="2" t="s">
        <v>2</v>
      </c>
    </row>
    <row r="12" spans="1:17" x14ac:dyDescent="0.3">
      <c r="A12" s="46" t="s">
        <v>3</v>
      </c>
      <c r="B12" s="3">
        <v>1</v>
      </c>
      <c r="C12" s="4">
        <f t="shared" ref="C12:N12" si="0">IF(C3 &lt;&gt; "", C3-$O3, " ")</f>
        <v>-2.6</v>
      </c>
      <c r="D12" s="4" t="str">
        <f t="shared" si="0"/>
        <v xml:space="preserve"> </v>
      </c>
      <c r="E12" s="4">
        <f t="shared" si="0"/>
        <v>-0.60000000000000009</v>
      </c>
      <c r="F12" s="4" t="str">
        <f t="shared" si="0"/>
        <v xml:space="preserve"> </v>
      </c>
      <c r="G12" s="4" t="str">
        <f t="shared" si="0"/>
        <v xml:space="preserve"> </v>
      </c>
      <c r="H12" s="4">
        <f t="shared" si="0"/>
        <v>1.4</v>
      </c>
      <c r="I12" s="4" t="str">
        <f t="shared" si="0"/>
        <v xml:space="preserve"> </v>
      </c>
      <c r="J12" s="4" t="str">
        <f t="shared" si="0"/>
        <v xml:space="preserve"> </v>
      </c>
      <c r="K12" s="4">
        <f t="shared" si="0"/>
        <v>1.4</v>
      </c>
      <c r="L12" s="4" t="str">
        <f t="shared" si="0"/>
        <v xml:space="preserve"> </v>
      </c>
      <c r="M12" s="4">
        <f t="shared" si="0"/>
        <v>0.39999999999999991</v>
      </c>
      <c r="N12" s="4" t="str">
        <f t="shared" si="0"/>
        <v xml:space="preserve"> </v>
      </c>
    </row>
    <row r="13" spans="1:17" x14ac:dyDescent="0.3">
      <c r="A13" s="46"/>
      <c r="B13" s="3">
        <v>2</v>
      </c>
      <c r="C13" s="4" t="str">
        <f t="shared" ref="C13:N13" si="1">IF(C4 &lt;&gt; "", C4-$O4, " ")</f>
        <v xml:space="preserve"> </v>
      </c>
      <c r="D13" s="4" t="str">
        <f t="shared" si="1"/>
        <v xml:space="preserve"> </v>
      </c>
      <c r="E13" s="4">
        <f t="shared" si="1"/>
        <v>5</v>
      </c>
      <c r="F13" s="4">
        <f t="shared" si="1"/>
        <v>4</v>
      </c>
      <c r="G13" s="4" t="str">
        <f t="shared" si="1"/>
        <v xml:space="preserve"> </v>
      </c>
      <c r="H13" s="4" t="str">
        <f t="shared" si="1"/>
        <v xml:space="preserve"> </v>
      </c>
      <c r="I13" s="4">
        <f t="shared" si="1"/>
        <v>4</v>
      </c>
      <c r="J13" s="4" t="str">
        <f t="shared" si="1"/>
        <v xml:space="preserve"> </v>
      </c>
      <c r="K13" s="4" t="str">
        <f t="shared" si="1"/>
        <v xml:space="preserve"> </v>
      </c>
      <c r="L13" s="4">
        <f t="shared" si="1"/>
        <v>2</v>
      </c>
      <c r="M13" s="4">
        <f t="shared" si="1"/>
        <v>1</v>
      </c>
      <c r="N13" s="4">
        <f t="shared" si="1"/>
        <v>3</v>
      </c>
    </row>
    <row r="14" spans="1:17" x14ac:dyDescent="0.3">
      <c r="A14" s="46"/>
      <c r="B14" s="25">
        <v>3</v>
      </c>
      <c r="C14" s="26">
        <f t="shared" ref="C14:N14" si="2">IF(C5 &lt;&gt; "", C5-$O5, " ")</f>
        <v>2</v>
      </c>
      <c r="D14" s="26">
        <f t="shared" si="2"/>
        <v>4</v>
      </c>
      <c r="E14" s="26" t="str">
        <f t="shared" si="2"/>
        <v xml:space="preserve"> </v>
      </c>
      <c r="F14" s="26">
        <f t="shared" si="2"/>
        <v>1</v>
      </c>
      <c r="G14" s="26">
        <f t="shared" si="2"/>
        <v>2</v>
      </c>
      <c r="H14" s="26" t="str">
        <f t="shared" si="2"/>
        <v xml:space="preserve"> </v>
      </c>
      <c r="I14" s="26">
        <f t="shared" si="2"/>
        <v>3</v>
      </c>
      <c r="J14" s="26" t="str">
        <f t="shared" si="2"/>
        <v xml:space="preserve"> </v>
      </c>
      <c r="K14" s="26">
        <f t="shared" si="2"/>
        <v>4</v>
      </c>
      <c r="L14" s="26">
        <f t="shared" si="2"/>
        <v>3</v>
      </c>
      <c r="M14" s="26">
        <f t="shared" si="2"/>
        <v>5</v>
      </c>
      <c r="N14" s="26" t="str">
        <f t="shared" si="2"/>
        <v xml:space="preserve"> </v>
      </c>
      <c r="O14" s="27"/>
      <c r="P14" s="27"/>
      <c r="Q14" s="27"/>
    </row>
    <row r="15" spans="1:17" x14ac:dyDescent="0.3">
      <c r="A15" s="46"/>
      <c r="B15" s="3">
        <v>4</v>
      </c>
      <c r="C15" s="4" t="str">
        <f t="shared" ref="C15:N15" si="3">IF(C6 &lt;&gt; "", C6-$O6, " ")</f>
        <v xml:space="preserve"> </v>
      </c>
      <c r="D15" s="4">
        <f t="shared" si="3"/>
        <v>2</v>
      </c>
      <c r="E15" s="4">
        <f t="shared" si="3"/>
        <v>4</v>
      </c>
      <c r="F15" s="4" t="str">
        <f t="shared" si="3"/>
        <v xml:space="preserve"> </v>
      </c>
      <c r="G15" s="4">
        <f t="shared" si="3"/>
        <v>5</v>
      </c>
      <c r="H15" s="4" t="str">
        <f t="shared" si="3"/>
        <v xml:space="preserve"> </v>
      </c>
      <c r="I15" s="4" t="str">
        <f t="shared" si="3"/>
        <v xml:space="preserve"> </v>
      </c>
      <c r="J15" s="4">
        <f t="shared" si="3"/>
        <v>4</v>
      </c>
      <c r="K15" s="4" t="str">
        <f t="shared" si="3"/>
        <v xml:space="preserve"> </v>
      </c>
      <c r="L15" s="4" t="str">
        <f t="shared" si="3"/>
        <v xml:space="preserve"> </v>
      </c>
      <c r="M15" s="4">
        <f t="shared" si="3"/>
        <v>2</v>
      </c>
      <c r="N15" s="4" t="str">
        <f t="shared" si="3"/>
        <v xml:space="preserve"> </v>
      </c>
    </row>
    <row r="16" spans="1:17" x14ac:dyDescent="0.3">
      <c r="A16" s="46"/>
      <c r="B16" s="3">
        <v>5</v>
      </c>
      <c r="C16" s="4" t="str">
        <f t="shared" ref="C16:N16" si="4">IF(C7 &lt;&gt; "", C7-$O7, " ")</f>
        <v xml:space="preserve"> </v>
      </c>
      <c r="D16" s="4" t="str">
        <f t="shared" si="4"/>
        <v xml:space="preserve"> </v>
      </c>
      <c r="E16" s="4">
        <f t="shared" si="4"/>
        <v>4</v>
      </c>
      <c r="F16" s="4">
        <f t="shared" si="4"/>
        <v>3</v>
      </c>
      <c r="G16" s="4">
        <f t="shared" si="4"/>
        <v>4</v>
      </c>
      <c r="H16" s="4">
        <f t="shared" si="4"/>
        <v>2</v>
      </c>
      <c r="I16" s="4" t="str">
        <f t="shared" si="4"/>
        <v xml:space="preserve"> </v>
      </c>
      <c r="J16" s="4" t="str">
        <f t="shared" si="4"/>
        <v xml:space="preserve"> </v>
      </c>
      <c r="K16" s="4" t="str">
        <f t="shared" si="4"/>
        <v xml:space="preserve"> </v>
      </c>
      <c r="L16" s="4" t="str">
        <f t="shared" si="4"/>
        <v xml:space="preserve"> </v>
      </c>
      <c r="M16" s="4">
        <f t="shared" si="4"/>
        <v>2</v>
      </c>
      <c r="N16" s="4">
        <f t="shared" si="4"/>
        <v>5</v>
      </c>
    </row>
    <row r="17" spans="1:17" x14ac:dyDescent="0.3">
      <c r="A17" s="46"/>
      <c r="B17" s="25">
        <v>6</v>
      </c>
      <c r="C17" s="26">
        <f t="shared" ref="C17:N17" si="5">IF(C8 &lt;&gt; "", C8-$O8, " ")</f>
        <v>1</v>
      </c>
      <c r="D17" s="26" t="str">
        <f t="shared" si="5"/>
        <v xml:space="preserve"> </v>
      </c>
      <c r="E17" s="26">
        <f t="shared" si="5"/>
        <v>3</v>
      </c>
      <c r="F17" s="26" t="str">
        <f t="shared" si="5"/>
        <v xml:space="preserve"> </v>
      </c>
      <c r="G17" s="26">
        <f t="shared" si="5"/>
        <v>3</v>
      </c>
      <c r="H17" s="26" t="str">
        <f t="shared" si="5"/>
        <v xml:space="preserve"> </v>
      </c>
      <c r="I17" s="26" t="str">
        <f t="shared" si="5"/>
        <v xml:space="preserve"> </v>
      </c>
      <c r="J17" s="26">
        <f t="shared" si="5"/>
        <v>2</v>
      </c>
      <c r="K17" s="26" t="str">
        <f t="shared" si="5"/>
        <v xml:space="preserve"> </v>
      </c>
      <c r="L17" s="26" t="str">
        <f t="shared" si="5"/>
        <v xml:space="preserve"> </v>
      </c>
      <c r="M17" s="26">
        <f t="shared" si="5"/>
        <v>4</v>
      </c>
      <c r="N17" s="26" t="str">
        <f t="shared" si="5"/>
        <v xml:space="preserve"> </v>
      </c>
      <c r="O17" s="27"/>
      <c r="P17" s="27"/>
      <c r="Q17" s="27"/>
    </row>
    <row r="19" spans="1:17" x14ac:dyDescent="0.3">
      <c r="G19" t="e">
        <f>(G14*Q14+G17*Q17)/(Q14+Q17)</f>
        <v>#DIV/0!</v>
      </c>
    </row>
  </sheetData>
  <mergeCells count="4">
    <mergeCell ref="A3:A8"/>
    <mergeCell ref="C1:N1"/>
    <mergeCell ref="A12:A17"/>
    <mergeCell ref="C10:N1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0773-9E70-4F09-89EA-5AEFF9950B22}">
  <sheetPr>
    <tabColor rgb="FF00B0F0"/>
  </sheetPr>
  <dimension ref="A1:S41"/>
  <sheetViews>
    <sheetView workbookViewId="0">
      <selection activeCell="J28" sqref="J28"/>
    </sheetView>
  </sheetViews>
  <sheetFormatPr defaultRowHeight="15" x14ac:dyDescent="0.25"/>
  <cols>
    <col min="2" max="2" width="15.140625" bestFit="1" customWidth="1"/>
  </cols>
  <sheetData>
    <row r="1" spans="1:18" x14ac:dyDescent="0.25">
      <c r="C1" s="46" t="s">
        <v>17</v>
      </c>
      <c r="D1" s="46"/>
    </row>
    <row r="2" spans="1:18" x14ac:dyDescent="0.25">
      <c r="A2" s="8"/>
      <c r="B2" s="8"/>
      <c r="C2" s="8" t="s">
        <v>15</v>
      </c>
      <c r="D2" s="8" t="s">
        <v>16</v>
      </c>
    </row>
    <row r="3" spans="1:18" x14ac:dyDescent="0.25">
      <c r="A3" s="46" t="s">
        <v>18</v>
      </c>
      <c r="B3" t="s">
        <v>5</v>
      </c>
      <c r="C3">
        <v>0.9</v>
      </c>
      <c r="D3">
        <v>0.1</v>
      </c>
    </row>
    <row r="4" spans="1:18" x14ac:dyDescent="0.25">
      <c r="A4" s="46"/>
      <c r="B4" t="s">
        <v>6</v>
      </c>
      <c r="C4">
        <v>0.05</v>
      </c>
      <c r="D4">
        <v>0.95</v>
      </c>
    </row>
    <row r="5" spans="1:18" x14ac:dyDescent="0.25">
      <c r="A5" s="46"/>
      <c r="B5" t="s">
        <v>7</v>
      </c>
      <c r="C5">
        <v>0.1</v>
      </c>
      <c r="D5">
        <v>0.9</v>
      </c>
    </row>
    <row r="6" spans="1:18" x14ac:dyDescent="0.25">
      <c r="A6" s="46"/>
      <c r="B6" t="s">
        <v>8</v>
      </c>
      <c r="C6">
        <v>0.15</v>
      </c>
      <c r="D6">
        <v>0.85</v>
      </c>
    </row>
    <row r="7" spans="1:18" x14ac:dyDescent="0.25">
      <c r="A7" s="46"/>
      <c r="B7" t="s">
        <v>9</v>
      </c>
      <c r="C7">
        <v>0.8</v>
      </c>
      <c r="D7">
        <v>0.2</v>
      </c>
    </row>
    <row r="8" spans="1:18" x14ac:dyDescent="0.25">
      <c r="A8" s="46"/>
      <c r="B8" t="s">
        <v>10</v>
      </c>
      <c r="C8">
        <v>0.85</v>
      </c>
      <c r="D8">
        <v>0.15</v>
      </c>
    </row>
    <row r="9" spans="1:18" x14ac:dyDescent="0.25">
      <c r="A9" s="46"/>
      <c r="B9" t="s">
        <v>11</v>
      </c>
      <c r="C9">
        <v>0.45</v>
      </c>
      <c r="D9">
        <v>0.55000000000000004</v>
      </c>
    </row>
    <row r="10" spans="1:18" x14ac:dyDescent="0.25">
      <c r="A10" s="46"/>
      <c r="B10" t="s">
        <v>12</v>
      </c>
      <c r="C10">
        <v>0.3</v>
      </c>
      <c r="D10">
        <v>0.7</v>
      </c>
      <c r="H10" s="8"/>
      <c r="I10" s="11" t="s">
        <v>18</v>
      </c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46"/>
      <c r="B11" t="s">
        <v>13</v>
      </c>
      <c r="C11">
        <v>0.25</v>
      </c>
      <c r="D11">
        <v>0.75</v>
      </c>
      <c r="H11" s="8"/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</row>
    <row r="12" spans="1:18" x14ac:dyDescent="0.25">
      <c r="A12" s="46"/>
      <c r="B12" t="s">
        <v>14</v>
      </c>
      <c r="C12">
        <v>0.3</v>
      </c>
      <c r="D12">
        <v>0.7</v>
      </c>
      <c r="G12" s="11" t="s">
        <v>17</v>
      </c>
      <c r="H12" s="8" t="s">
        <v>31</v>
      </c>
    </row>
    <row r="13" spans="1:18" x14ac:dyDescent="0.25">
      <c r="G13" s="11"/>
      <c r="H13" s="8" t="s">
        <v>32</v>
      </c>
    </row>
    <row r="15" spans="1:18" x14ac:dyDescent="0.25">
      <c r="C15" s="46" t="s">
        <v>17</v>
      </c>
      <c r="D15" s="46"/>
      <c r="G15" t="s">
        <v>25</v>
      </c>
      <c r="I15" s="11" t="s">
        <v>18</v>
      </c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25">
      <c r="A16" s="8"/>
      <c r="B16" s="8"/>
      <c r="C16" s="8" t="s">
        <v>31</v>
      </c>
      <c r="D16" s="8" t="s">
        <v>32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</row>
    <row r="17" spans="1:18" x14ac:dyDescent="0.25">
      <c r="A17" s="46" t="s">
        <v>19</v>
      </c>
      <c r="B17" t="s">
        <v>20</v>
      </c>
      <c r="G17" s="11" t="s">
        <v>19</v>
      </c>
      <c r="H17" t="s">
        <v>20</v>
      </c>
    </row>
    <row r="18" spans="1:18" x14ac:dyDescent="0.25">
      <c r="A18" s="46"/>
      <c r="B18" t="s">
        <v>24</v>
      </c>
      <c r="G18" s="11"/>
      <c r="H18" t="s">
        <v>24</v>
      </c>
    </row>
    <row r="19" spans="1:18" x14ac:dyDescent="0.25">
      <c r="A19" s="46"/>
      <c r="B19" t="s">
        <v>22</v>
      </c>
      <c r="G19" s="11"/>
      <c r="H19" t="s">
        <v>22</v>
      </c>
    </row>
    <row r="20" spans="1:18" x14ac:dyDescent="0.25">
      <c r="A20" s="46"/>
      <c r="B20" t="s">
        <v>21</v>
      </c>
      <c r="G20" s="11"/>
      <c r="H20" t="s">
        <v>21</v>
      </c>
    </row>
    <row r="21" spans="1:18" x14ac:dyDescent="0.25">
      <c r="A21" s="46"/>
      <c r="B21" t="s">
        <v>23</v>
      </c>
      <c r="G21" s="11"/>
      <c r="H21" t="s">
        <v>23</v>
      </c>
    </row>
    <row r="24" spans="1:18" x14ac:dyDescent="0.25">
      <c r="G24" t="s">
        <v>26</v>
      </c>
      <c r="I24" s="11" t="s">
        <v>18</v>
      </c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</row>
    <row r="26" spans="1:18" x14ac:dyDescent="0.25">
      <c r="G26" s="11" t="s">
        <v>19</v>
      </c>
      <c r="H26" t="s">
        <v>20</v>
      </c>
      <c r="I26">
        <v>3</v>
      </c>
      <c r="J26">
        <v>2</v>
      </c>
      <c r="K26">
        <v>2</v>
      </c>
      <c r="L26">
        <v>3</v>
      </c>
      <c r="M26">
        <v>5</v>
      </c>
      <c r="N26">
        <v>5</v>
      </c>
      <c r="O26">
        <v>4</v>
      </c>
      <c r="P26">
        <v>5</v>
      </c>
      <c r="Q26">
        <v>2</v>
      </c>
      <c r="R26">
        <v>1</v>
      </c>
    </row>
    <row r="27" spans="1:18" x14ac:dyDescent="0.25">
      <c r="G27" s="11"/>
      <c r="H27" t="s">
        <v>24</v>
      </c>
      <c r="I27">
        <v>3</v>
      </c>
      <c r="J27">
        <v>4</v>
      </c>
      <c r="K27">
        <v>4</v>
      </c>
      <c r="L27">
        <v>5</v>
      </c>
      <c r="M27">
        <v>2</v>
      </c>
      <c r="N27">
        <v>3</v>
      </c>
      <c r="O27">
        <v>3</v>
      </c>
      <c r="P27">
        <v>3</v>
      </c>
      <c r="Q27">
        <v>4</v>
      </c>
      <c r="R27">
        <v>2</v>
      </c>
    </row>
    <row r="28" spans="1:18" x14ac:dyDescent="0.25">
      <c r="G28" s="11"/>
      <c r="H28" t="s">
        <v>22</v>
      </c>
      <c r="I28">
        <v>3</v>
      </c>
      <c r="J28">
        <v>3</v>
      </c>
      <c r="K28">
        <v>3</v>
      </c>
      <c r="L28">
        <v>5</v>
      </c>
      <c r="M28">
        <v>2</v>
      </c>
      <c r="N28">
        <v>3</v>
      </c>
      <c r="O28">
        <v>2</v>
      </c>
      <c r="P28">
        <v>3</v>
      </c>
      <c r="Q28">
        <v>5</v>
      </c>
      <c r="R28">
        <v>5</v>
      </c>
    </row>
    <row r="29" spans="1:18" x14ac:dyDescent="0.25">
      <c r="G29" s="11"/>
      <c r="H29" t="s">
        <v>21</v>
      </c>
      <c r="I29">
        <v>5</v>
      </c>
      <c r="J29">
        <v>3</v>
      </c>
      <c r="K29">
        <v>3</v>
      </c>
      <c r="L29">
        <v>4</v>
      </c>
      <c r="M29">
        <v>3</v>
      </c>
      <c r="N29">
        <v>4</v>
      </c>
      <c r="O29">
        <v>3</v>
      </c>
      <c r="P29">
        <v>2</v>
      </c>
      <c r="Q29">
        <v>2</v>
      </c>
      <c r="R29">
        <v>4</v>
      </c>
    </row>
    <row r="30" spans="1:18" x14ac:dyDescent="0.25">
      <c r="G30" s="11"/>
      <c r="H30" t="s">
        <v>23</v>
      </c>
      <c r="I30">
        <v>4</v>
      </c>
      <c r="J30">
        <v>2</v>
      </c>
      <c r="K30">
        <v>2</v>
      </c>
      <c r="L30">
        <v>3</v>
      </c>
      <c r="M30">
        <v>5</v>
      </c>
      <c r="N30">
        <v>4</v>
      </c>
      <c r="O30">
        <v>5</v>
      </c>
      <c r="P30">
        <v>4</v>
      </c>
      <c r="Q30">
        <v>1</v>
      </c>
      <c r="R30">
        <v>2</v>
      </c>
    </row>
    <row r="33" spans="7:19" x14ac:dyDescent="0.25">
      <c r="G33" t="s">
        <v>27</v>
      </c>
      <c r="I33" s="11" t="s">
        <v>18</v>
      </c>
      <c r="J33" s="11"/>
      <c r="K33" s="11"/>
      <c r="L33" s="11"/>
      <c r="M33" s="11"/>
      <c r="N33" s="11"/>
      <c r="O33" s="11"/>
      <c r="P33" s="11"/>
      <c r="Q33" s="11"/>
      <c r="R33" s="11"/>
    </row>
    <row r="34" spans="7:19" x14ac:dyDescent="0.25"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</row>
    <row r="35" spans="7:19" x14ac:dyDescent="0.25">
      <c r="G35" s="11" t="s">
        <v>19</v>
      </c>
      <c r="H35" t="s">
        <v>20</v>
      </c>
      <c r="I35">
        <f>ABS(I26-I17)</f>
        <v>3</v>
      </c>
      <c r="J35">
        <f t="shared" ref="J35:R35" si="0">ABS(J26-J17)</f>
        <v>2</v>
      </c>
      <c r="K35">
        <f t="shared" si="0"/>
        <v>2</v>
      </c>
      <c r="L35">
        <f t="shared" si="0"/>
        <v>3</v>
      </c>
      <c r="M35">
        <f t="shared" si="0"/>
        <v>5</v>
      </c>
      <c r="N35">
        <f t="shared" si="0"/>
        <v>5</v>
      </c>
      <c r="O35">
        <f t="shared" si="0"/>
        <v>4</v>
      </c>
      <c r="P35">
        <f t="shared" si="0"/>
        <v>5</v>
      </c>
      <c r="Q35">
        <f t="shared" si="0"/>
        <v>2</v>
      </c>
      <c r="R35">
        <f t="shared" si="0"/>
        <v>1</v>
      </c>
    </row>
    <row r="36" spans="7:19" x14ac:dyDescent="0.25">
      <c r="G36" s="11"/>
      <c r="H36" t="s">
        <v>24</v>
      </c>
      <c r="I36">
        <f t="shared" ref="I36:R36" si="1">ABS(I27-I18)</f>
        <v>3</v>
      </c>
      <c r="J36">
        <f t="shared" si="1"/>
        <v>4</v>
      </c>
      <c r="K36">
        <f t="shared" si="1"/>
        <v>4</v>
      </c>
      <c r="L36">
        <f t="shared" si="1"/>
        <v>5</v>
      </c>
      <c r="M36">
        <f t="shared" si="1"/>
        <v>2</v>
      </c>
      <c r="N36">
        <f t="shared" si="1"/>
        <v>3</v>
      </c>
      <c r="O36">
        <f t="shared" si="1"/>
        <v>3</v>
      </c>
      <c r="P36">
        <f t="shared" si="1"/>
        <v>3</v>
      </c>
      <c r="Q36">
        <f t="shared" si="1"/>
        <v>4</v>
      </c>
      <c r="R36">
        <f t="shared" si="1"/>
        <v>2</v>
      </c>
    </row>
    <row r="37" spans="7:19" x14ac:dyDescent="0.25">
      <c r="G37" s="11"/>
      <c r="H37" t="s">
        <v>22</v>
      </c>
      <c r="I37">
        <f t="shared" ref="I37:R37" si="2">ABS(I28-I19)</f>
        <v>3</v>
      </c>
      <c r="J37">
        <f t="shared" si="2"/>
        <v>3</v>
      </c>
      <c r="K37">
        <f t="shared" si="2"/>
        <v>3</v>
      </c>
      <c r="L37">
        <f t="shared" si="2"/>
        <v>5</v>
      </c>
      <c r="M37">
        <f t="shared" si="2"/>
        <v>2</v>
      </c>
      <c r="N37">
        <f t="shared" si="2"/>
        <v>3</v>
      </c>
      <c r="O37">
        <f t="shared" si="2"/>
        <v>2</v>
      </c>
      <c r="P37">
        <f t="shared" si="2"/>
        <v>3</v>
      </c>
      <c r="Q37">
        <f t="shared" si="2"/>
        <v>5</v>
      </c>
      <c r="R37">
        <f t="shared" si="2"/>
        <v>5</v>
      </c>
    </row>
    <row r="38" spans="7:19" x14ac:dyDescent="0.25">
      <c r="G38" s="11"/>
      <c r="H38" t="s">
        <v>21</v>
      </c>
      <c r="I38">
        <f t="shared" ref="I38:R39" si="3">ABS(I29-I20)</f>
        <v>5</v>
      </c>
      <c r="J38">
        <f t="shared" si="3"/>
        <v>3</v>
      </c>
      <c r="K38">
        <f t="shared" si="3"/>
        <v>3</v>
      </c>
      <c r="L38">
        <f t="shared" si="3"/>
        <v>4</v>
      </c>
      <c r="M38">
        <f t="shared" si="3"/>
        <v>3</v>
      </c>
      <c r="N38">
        <f t="shared" si="3"/>
        <v>4</v>
      </c>
      <c r="O38">
        <f t="shared" si="3"/>
        <v>3</v>
      </c>
      <c r="P38">
        <f t="shared" si="3"/>
        <v>2</v>
      </c>
      <c r="Q38">
        <f t="shared" si="3"/>
        <v>2</v>
      </c>
      <c r="R38">
        <f t="shared" si="3"/>
        <v>4</v>
      </c>
    </row>
    <row r="39" spans="7:19" x14ac:dyDescent="0.25">
      <c r="G39" s="11"/>
      <c r="H39" t="s">
        <v>23</v>
      </c>
      <c r="I39">
        <f t="shared" si="3"/>
        <v>4</v>
      </c>
      <c r="J39">
        <f t="shared" si="3"/>
        <v>2</v>
      </c>
      <c r="K39">
        <f t="shared" si="3"/>
        <v>2</v>
      </c>
      <c r="L39">
        <f t="shared" si="3"/>
        <v>3</v>
      </c>
      <c r="M39">
        <f t="shared" si="3"/>
        <v>5</v>
      </c>
      <c r="N39">
        <f t="shared" si="3"/>
        <v>4</v>
      </c>
      <c r="O39">
        <f t="shared" si="3"/>
        <v>5</v>
      </c>
      <c r="P39">
        <f t="shared" si="3"/>
        <v>4</v>
      </c>
      <c r="Q39">
        <f t="shared" si="3"/>
        <v>1</v>
      </c>
      <c r="R39">
        <f t="shared" si="3"/>
        <v>2</v>
      </c>
      <c r="S39" s="9" t="s">
        <v>28</v>
      </c>
    </row>
    <row r="40" spans="7:19" x14ac:dyDescent="0.25">
      <c r="S40" s="9">
        <f>SQRT(SUMSQ(I35:R39)/50)</f>
        <v>3.4756294393965534</v>
      </c>
    </row>
    <row r="41" spans="7:19" x14ac:dyDescent="0.25">
      <c r="S41" s="9"/>
    </row>
  </sheetData>
  <mergeCells count="4">
    <mergeCell ref="C1:D1"/>
    <mergeCell ref="A3:A12"/>
    <mergeCell ref="C15:D15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149-2E25-41E5-8C51-0838BD83A7E0}">
  <sheetPr>
    <tabColor theme="5" tint="0.59999389629810485"/>
  </sheetPr>
  <dimension ref="A2:G13"/>
  <sheetViews>
    <sheetView workbookViewId="0">
      <selection activeCell="C19" sqref="C19"/>
    </sheetView>
  </sheetViews>
  <sheetFormatPr defaultRowHeight="15" x14ac:dyDescent="0.25"/>
  <cols>
    <col min="3" max="7" width="13" customWidth="1"/>
  </cols>
  <sheetData>
    <row r="2" spans="1:7" x14ac:dyDescent="0.25">
      <c r="C2" s="46" t="s">
        <v>18</v>
      </c>
      <c r="D2" s="46"/>
      <c r="E2" s="46"/>
      <c r="F2" s="46"/>
      <c r="G2" s="46"/>
    </row>
    <row r="3" spans="1:7" x14ac:dyDescent="0.25">
      <c r="C3" s="5" t="s">
        <v>6</v>
      </c>
      <c r="D3" s="5" t="s">
        <v>7</v>
      </c>
      <c r="E3" s="5" t="s">
        <v>8</v>
      </c>
      <c r="F3" s="5" t="s">
        <v>11</v>
      </c>
      <c r="G3" s="5" t="s">
        <v>12</v>
      </c>
    </row>
    <row r="4" spans="1:7" x14ac:dyDescent="0.25">
      <c r="A4" s="46" t="s">
        <v>19</v>
      </c>
      <c r="B4">
        <v>1</v>
      </c>
      <c r="C4" s="10">
        <v>1</v>
      </c>
      <c r="D4" s="10">
        <v>1</v>
      </c>
      <c r="E4" s="10">
        <v>1</v>
      </c>
      <c r="F4" s="10">
        <v>0</v>
      </c>
      <c r="G4" s="10">
        <v>0</v>
      </c>
    </row>
    <row r="5" spans="1:7" x14ac:dyDescent="0.25">
      <c r="A5" s="46"/>
      <c r="B5">
        <v>2</v>
      </c>
      <c r="C5" s="10">
        <v>4</v>
      </c>
      <c r="D5" s="10">
        <v>3</v>
      </c>
      <c r="E5" s="10">
        <v>4</v>
      </c>
      <c r="F5" s="10">
        <v>0</v>
      </c>
      <c r="G5" s="10">
        <v>0</v>
      </c>
    </row>
    <row r="6" spans="1:7" x14ac:dyDescent="0.25">
      <c r="A6" s="46"/>
      <c r="B6">
        <v>3</v>
      </c>
      <c r="C6" s="10">
        <v>5</v>
      </c>
      <c r="D6" s="10">
        <v>4</v>
      </c>
      <c r="E6" s="10">
        <v>4</v>
      </c>
      <c r="F6" s="10">
        <v>0</v>
      </c>
      <c r="G6" s="10">
        <v>1</v>
      </c>
    </row>
    <row r="7" spans="1:7" x14ac:dyDescent="0.25">
      <c r="A7" s="46"/>
      <c r="B7">
        <v>4</v>
      </c>
      <c r="C7" s="10">
        <v>4</v>
      </c>
      <c r="D7" s="10">
        <v>3</v>
      </c>
      <c r="E7" s="10">
        <v>4</v>
      </c>
      <c r="F7" s="10">
        <v>2</v>
      </c>
      <c r="G7" s="10">
        <v>2</v>
      </c>
    </row>
    <row r="8" spans="1:7" x14ac:dyDescent="0.25">
      <c r="A8" s="46"/>
      <c r="B8">
        <v>5</v>
      </c>
      <c r="C8" s="10">
        <v>3</v>
      </c>
      <c r="D8" s="10">
        <v>2</v>
      </c>
      <c r="E8" s="10">
        <v>3</v>
      </c>
      <c r="F8" s="10">
        <v>3</v>
      </c>
      <c r="G8" s="10">
        <v>2</v>
      </c>
    </row>
    <row r="9" spans="1:7" x14ac:dyDescent="0.25">
      <c r="A9" s="46"/>
      <c r="B9">
        <v>6</v>
      </c>
      <c r="C9" s="10">
        <v>4</v>
      </c>
      <c r="D9" s="10">
        <v>3</v>
      </c>
      <c r="E9" s="10">
        <v>2</v>
      </c>
      <c r="F9" s="10">
        <v>3</v>
      </c>
      <c r="G9" s="10">
        <v>3</v>
      </c>
    </row>
    <row r="10" spans="1:7" x14ac:dyDescent="0.25">
      <c r="A10" s="46"/>
      <c r="B10">
        <v>7</v>
      </c>
      <c r="C10" s="10">
        <v>0</v>
      </c>
      <c r="D10" s="10">
        <v>0</v>
      </c>
      <c r="E10" s="10">
        <v>0</v>
      </c>
      <c r="F10" s="10">
        <v>5</v>
      </c>
      <c r="G10" s="10">
        <v>4</v>
      </c>
    </row>
    <row r="11" spans="1:7" x14ac:dyDescent="0.25">
      <c r="A11" s="46"/>
      <c r="B11">
        <v>8</v>
      </c>
      <c r="C11" s="10">
        <v>1</v>
      </c>
      <c r="D11" s="10">
        <v>0</v>
      </c>
      <c r="E11" s="10">
        <v>1</v>
      </c>
      <c r="F11" s="10">
        <v>5</v>
      </c>
      <c r="G11" s="10">
        <v>4</v>
      </c>
    </row>
    <row r="12" spans="1:7" x14ac:dyDescent="0.25">
      <c r="A12" s="46"/>
      <c r="B12">
        <v>9</v>
      </c>
      <c r="C12" s="10">
        <v>1</v>
      </c>
      <c r="D12" s="10">
        <v>1</v>
      </c>
      <c r="E12" s="10">
        <v>0</v>
      </c>
      <c r="F12" s="10">
        <v>4</v>
      </c>
      <c r="G12" s="10">
        <v>3</v>
      </c>
    </row>
    <row r="13" spans="1:7" x14ac:dyDescent="0.25">
      <c r="A13" s="46"/>
      <c r="B13">
        <v>10</v>
      </c>
      <c r="C13" s="10">
        <v>0</v>
      </c>
      <c r="D13" s="10">
        <v>1</v>
      </c>
      <c r="E13" s="10">
        <v>0</v>
      </c>
      <c r="F13" s="10">
        <v>3</v>
      </c>
      <c r="G13" s="10">
        <v>3</v>
      </c>
    </row>
  </sheetData>
  <mergeCells count="2">
    <mergeCell ref="C2:G2"/>
    <mergeCell ref="A4:A13"/>
  </mergeCells>
  <conditionalFormatting sqref="C4:G13">
    <cfRule type="colorScale" priority="1">
      <colorScale>
        <cfvo type="num" val="0"/>
        <cfvo type="num" val="5"/>
        <color theme="0"/>
        <color rgb="FF92D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9ED6-62E2-45C1-A51D-F6105A80CF7A}">
  <dimension ref="A1:R37"/>
  <sheetViews>
    <sheetView workbookViewId="0">
      <selection activeCell="L39" sqref="L39"/>
    </sheetView>
  </sheetViews>
  <sheetFormatPr defaultRowHeight="15" x14ac:dyDescent="0.25"/>
  <sheetData>
    <row r="1" spans="1:17" x14ac:dyDescent="0.25">
      <c r="C1" s="46" t="s">
        <v>17</v>
      </c>
      <c r="D1" s="46"/>
    </row>
    <row r="2" spans="1:17" x14ac:dyDescent="0.25">
      <c r="A2" s="8"/>
      <c r="B2" s="8"/>
      <c r="C2" s="8" t="s">
        <v>15</v>
      </c>
      <c r="D2" s="8" t="s">
        <v>16</v>
      </c>
    </row>
    <row r="3" spans="1:17" x14ac:dyDescent="0.25">
      <c r="A3" s="46" t="s">
        <v>18</v>
      </c>
      <c r="B3" t="s">
        <v>5</v>
      </c>
      <c r="C3">
        <v>0.9</v>
      </c>
      <c r="D3">
        <v>0.1</v>
      </c>
    </row>
    <row r="4" spans="1:17" x14ac:dyDescent="0.25">
      <c r="A4" s="46"/>
      <c r="B4" t="s">
        <v>6</v>
      </c>
      <c r="C4">
        <v>0.05</v>
      </c>
      <c r="D4">
        <v>0.95</v>
      </c>
    </row>
    <row r="5" spans="1:17" x14ac:dyDescent="0.25">
      <c r="A5" s="46"/>
      <c r="B5" t="s">
        <v>7</v>
      </c>
      <c r="C5">
        <v>0.1</v>
      </c>
      <c r="D5">
        <v>0.9</v>
      </c>
    </row>
    <row r="6" spans="1:17" x14ac:dyDescent="0.25">
      <c r="A6" s="46"/>
      <c r="B6" t="s">
        <v>8</v>
      </c>
      <c r="C6">
        <v>0.15</v>
      </c>
      <c r="D6">
        <v>0.85</v>
      </c>
    </row>
    <row r="7" spans="1:17" x14ac:dyDescent="0.25">
      <c r="A7" s="46"/>
      <c r="B7" t="s">
        <v>9</v>
      </c>
      <c r="C7">
        <v>0.8</v>
      </c>
      <c r="D7">
        <v>0.2</v>
      </c>
    </row>
    <row r="8" spans="1:17" x14ac:dyDescent="0.25">
      <c r="A8" s="46"/>
      <c r="B8" t="s">
        <v>10</v>
      </c>
      <c r="C8">
        <v>0.85</v>
      </c>
      <c r="D8">
        <v>0.15</v>
      </c>
      <c r="G8" s="8"/>
      <c r="H8" s="46" t="s">
        <v>18</v>
      </c>
      <c r="I8" s="46"/>
      <c r="J8" s="46"/>
      <c r="K8" s="46"/>
      <c r="L8" s="46"/>
      <c r="M8" s="46"/>
      <c r="N8" s="46"/>
      <c r="O8" s="46"/>
      <c r="P8" s="46"/>
      <c r="Q8" s="46"/>
    </row>
    <row r="9" spans="1:17" x14ac:dyDescent="0.25">
      <c r="A9" s="46"/>
      <c r="B9" t="s">
        <v>11</v>
      </c>
      <c r="C9">
        <v>0.45</v>
      </c>
      <c r="D9">
        <v>0.55000000000000004</v>
      </c>
      <c r="G9" s="8"/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</row>
    <row r="10" spans="1:17" x14ac:dyDescent="0.25">
      <c r="A10" s="46"/>
      <c r="B10" t="s">
        <v>12</v>
      </c>
      <c r="C10">
        <v>0.3</v>
      </c>
      <c r="D10">
        <v>0.7</v>
      </c>
      <c r="F10" s="46" t="s">
        <v>17</v>
      </c>
      <c r="G10" s="8" t="s">
        <v>15</v>
      </c>
      <c r="H10">
        <v>0.42790441765204112</v>
      </c>
      <c r="I10">
        <v>0.16267483560783516</v>
      </c>
      <c r="J10">
        <v>0.16160189923043389</v>
      </c>
      <c r="K10">
        <v>0.24483740888631608</v>
      </c>
      <c r="L10">
        <v>0.70162605392947242</v>
      </c>
      <c r="M10">
        <v>0.57272458951846972</v>
      </c>
      <c r="N10">
        <v>0.60266741275701219</v>
      </c>
      <c r="O10">
        <v>0.55548611271246084</v>
      </c>
      <c r="P10">
        <v>6.1706251017538632E-5</v>
      </c>
      <c r="Q10">
        <v>4.7588740344096069E-2</v>
      </c>
    </row>
    <row r="11" spans="1:17" x14ac:dyDescent="0.25">
      <c r="A11" s="46"/>
      <c r="B11" t="s">
        <v>13</v>
      </c>
      <c r="C11">
        <v>0.25</v>
      </c>
      <c r="D11">
        <v>0.75</v>
      </c>
      <c r="F11" s="46"/>
      <c r="G11" s="8" t="s">
        <v>16</v>
      </c>
      <c r="H11">
        <v>0.39326683345304242</v>
      </c>
      <c r="I11">
        <v>0.50560073521855009</v>
      </c>
      <c r="J11">
        <v>0.50649922708836259</v>
      </c>
      <c r="K11">
        <v>0.6963882434512888</v>
      </c>
      <c r="L11">
        <v>2.5798015562196571E-2</v>
      </c>
      <c r="M11">
        <v>0.27268553427737879</v>
      </c>
      <c r="N11">
        <v>0.13740330023103056</v>
      </c>
      <c r="O11">
        <v>0.19296320279405646</v>
      </c>
      <c r="P11">
        <v>0.69694879290712941</v>
      </c>
      <c r="Q11">
        <v>0.64339522526776149</v>
      </c>
    </row>
    <row r="12" spans="1:17" x14ac:dyDescent="0.25">
      <c r="A12" s="46"/>
      <c r="B12" t="s">
        <v>14</v>
      </c>
      <c r="C12">
        <v>0.3</v>
      </c>
      <c r="D12">
        <v>0.7</v>
      </c>
    </row>
    <row r="15" spans="1:17" x14ac:dyDescent="0.25">
      <c r="C15" s="46" t="s">
        <v>17</v>
      </c>
      <c r="D15" s="46"/>
      <c r="F15" t="s">
        <v>25</v>
      </c>
      <c r="H15" s="46" t="s">
        <v>18</v>
      </c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25">
      <c r="A16" s="8"/>
      <c r="B16" s="8"/>
      <c r="C16" s="8" t="s">
        <v>15</v>
      </c>
      <c r="D16" s="8" t="s">
        <v>16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</row>
    <row r="17" spans="1:17" x14ac:dyDescent="0.25">
      <c r="A17" s="46" t="s">
        <v>19</v>
      </c>
      <c r="B17" t="s">
        <v>20</v>
      </c>
      <c r="C17">
        <v>7.0589932830272906</v>
      </c>
      <c r="D17">
        <v>1.8305791897585595</v>
      </c>
      <c r="F17" s="46" t="s">
        <v>19</v>
      </c>
      <c r="G17" t="s">
        <v>20</v>
      </c>
      <c r="H17" s="7">
        <f t="array" ref="H17:Q21">MMULT(C17:D21,H10:Q11)</f>
        <v>3.7404804913248473</v>
      </c>
      <c r="I17" s="7">
        <v>2.0738627560909828</v>
      </c>
      <c r="J17" s="7">
        <v>2.0679336659288374</v>
      </c>
      <c r="K17" s="7">
        <v>3.0030994512167579</v>
      </c>
      <c r="L17" s="7">
        <v>4.9999989123103132</v>
      </c>
      <c r="M17" s="7">
        <v>4.5420314948318037</v>
      </c>
      <c r="N17" s="7">
        <v>4.505752840558257</v>
      </c>
      <c r="O17" s="7">
        <v>4.2744071618761623</v>
      </c>
      <c r="P17" s="7">
        <v>1.2762555406345926</v>
      </c>
      <c r="Q17" s="7">
        <v>1.5137145086018886</v>
      </c>
    </row>
    <row r="18" spans="1:17" x14ac:dyDescent="0.25">
      <c r="A18" s="46"/>
      <c r="B18" t="s">
        <v>24</v>
      </c>
      <c r="C18">
        <v>3.1465112660186767</v>
      </c>
      <c r="D18">
        <v>5.4163736754027108</v>
      </c>
      <c r="F18" s="46"/>
      <c r="G18" t="s">
        <v>24</v>
      </c>
      <c r="H18" s="7">
        <v>3.4764861950453501</v>
      </c>
      <c r="I18" s="7">
        <v>3.2503807154398001</v>
      </c>
      <c r="J18" s="7">
        <v>3.2518712767518019</v>
      </c>
      <c r="K18" s="7">
        <v>4.5422826150931099</v>
      </c>
      <c r="L18" s="7">
        <v>2.3474059755900236</v>
      </c>
      <c r="M18" s="7">
        <v>3.2790511227689052</v>
      </c>
      <c r="N18" s="7">
        <v>2.640527422187076</v>
      </c>
      <c r="O18" s="7">
        <v>2.7930041237018006</v>
      </c>
      <c r="P18" s="7">
        <v>3.7751292544198818</v>
      </c>
      <c r="Q18" s="7">
        <v>3.6346074686484364</v>
      </c>
    </row>
    <row r="19" spans="1:17" x14ac:dyDescent="0.25">
      <c r="A19" s="46"/>
      <c r="B19" t="s">
        <v>22</v>
      </c>
      <c r="C19">
        <v>2.1770433955344974</v>
      </c>
      <c r="D19">
        <v>6.4144924367137239</v>
      </c>
      <c r="F19" s="46"/>
      <c r="G19" t="s">
        <v>22</v>
      </c>
      <c r="H19" s="7">
        <v>3.4541736151643079</v>
      </c>
      <c r="I19" s="7">
        <v>3.5973222685359856</v>
      </c>
      <c r="J19" s="7">
        <v>3.6007498087850962</v>
      </c>
      <c r="K19" s="7">
        <v>4.9999987846303808</v>
      </c>
      <c r="L19" s="7">
        <v>1.6929515425480219</v>
      </c>
      <c r="M19" s="7">
        <v>2.9959855822948778</v>
      </c>
      <c r="N19" s="7">
        <v>2.1934055407579671</v>
      </c>
      <c r="O19" s="7">
        <v>2.4470783778783263</v>
      </c>
      <c r="P19" s="7">
        <v>4.4707070980657821</v>
      </c>
      <c r="Q19" s="7">
        <v>4.2306565591656993</v>
      </c>
    </row>
    <row r="20" spans="1:17" x14ac:dyDescent="0.25">
      <c r="A20" s="46"/>
      <c r="B20" t="s">
        <v>21</v>
      </c>
      <c r="C20">
        <v>4.1879724989254443</v>
      </c>
      <c r="D20">
        <v>4.5632302941359049</v>
      </c>
      <c r="F20" s="46"/>
      <c r="G20" t="s">
        <v>21</v>
      </c>
      <c r="H20" s="7">
        <v>3.5866190613872782</v>
      </c>
      <c r="I20" s="7">
        <v>2.9884503294795053</v>
      </c>
      <c r="J20" s="7">
        <v>2.9880569267572152</v>
      </c>
      <c r="K20" s="7">
        <v>4.2031522641210666</v>
      </c>
      <c r="L20" s="7">
        <v>3.056112904528216</v>
      </c>
      <c r="M20" s="7">
        <v>3.6428817211488846</v>
      </c>
      <c r="N20" s="7">
        <v>3.1509574527534063</v>
      </c>
      <c r="O20" s="7">
        <v>3.2068960962181143</v>
      </c>
      <c r="P20" s="7">
        <v>3.1805962693375376</v>
      </c>
      <c r="Q20" s="7">
        <v>3.1352609188638221</v>
      </c>
    </row>
    <row r="21" spans="1:17" x14ac:dyDescent="0.25">
      <c r="A21" s="46"/>
      <c r="B21" t="s">
        <v>23</v>
      </c>
      <c r="C21">
        <v>7.0587404129093745</v>
      </c>
      <c r="D21">
        <v>1.8374578980242611</v>
      </c>
      <c r="F21" s="46"/>
      <c r="G21" t="s">
        <v>23</v>
      </c>
      <c r="H21" s="7">
        <v>3.7430774549021986</v>
      </c>
      <c r="I21" s="7">
        <v>2.0772995004426131</v>
      </c>
      <c r="J21" s="7">
        <v>2.0713768620574675</v>
      </c>
      <c r="K21" s="7">
        <v>3.0078277907186686</v>
      </c>
      <c r="L21" s="7">
        <v>4.9999989490702106</v>
      </c>
      <c r="M21" s="7">
        <v>4.5437623941358902</v>
      </c>
      <c r="N21" s="7">
        <v>4.5065456011955627</v>
      </c>
      <c r="O21" s="7">
        <v>4.2755940336153753</v>
      </c>
      <c r="P21" s="7">
        <v>1.2810496324534666</v>
      </c>
      <c r="Q21" s="7">
        <v>1.5181282028856686</v>
      </c>
    </row>
    <row r="23" spans="1:17" x14ac:dyDescent="0.25">
      <c r="F23" t="s">
        <v>26</v>
      </c>
      <c r="H23" s="46" t="s">
        <v>18</v>
      </c>
      <c r="I23" s="46"/>
      <c r="J23" s="46"/>
      <c r="K23" s="46"/>
      <c r="L23" s="46"/>
      <c r="M23" s="46"/>
      <c r="N23" s="46"/>
      <c r="O23" s="46"/>
      <c r="P23" s="46"/>
      <c r="Q23" s="46"/>
    </row>
    <row r="24" spans="1:17" x14ac:dyDescent="0.25"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</row>
    <row r="25" spans="1:17" x14ac:dyDescent="0.25">
      <c r="F25" s="46" t="s">
        <v>19</v>
      </c>
      <c r="G25" t="s">
        <v>20</v>
      </c>
      <c r="H25">
        <v>3</v>
      </c>
      <c r="I25">
        <v>2</v>
      </c>
      <c r="J25">
        <v>2</v>
      </c>
      <c r="K25">
        <v>3</v>
      </c>
      <c r="L25">
        <v>5</v>
      </c>
      <c r="M25">
        <v>5</v>
      </c>
      <c r="N25">
        <v>4</v>
      </c>
      <c r="O25">
        <v>5</v>
      </c>
      <c r="P25">
        <v>2</v>
      </c>
      <c r="Q25">
        <v>1</v>
      </c>
    </row>
    <row r="26" spans="1:17" x14ac:dyDescent="0.25">
      <c r="F26" s="46"/>
      <c r="G26" t="s">
        <v>24</v>
      </c>
      <c r="H26">
        <v>3</v>
      </c>
      <c r="I26">
        <v>4</v>
      </c>
      <c r="J26">
        <v>4</v>
      </c>
      <c r="K26">
        <v>5</v>
      </c>
      <c r="L26">
        <v>2</v>
      </c>
      <c r="M26">
        <v>3</v>
      </c>
      <c r="N26">
        <v>3</v>
      </c>
      <c r="O26">
        <v>3</v>
      </c>
      <c r="P26">
        <v>4</v>
      </c>
      <c r="Q26">
        <v>2</v>
      </c>
    </row>
    <row r="27" spans="1:17" x14ac:dyDescent="0.25">
      <c r="F27" s="46"/>
      <c r="G27" t="s">
        <v>22</v>
      </c>
      <c r="H27">
        <v>3</v>
      </c>
      <c r="I27">
        <v>3</v>
      </c>
      <c r="J27">
        <v>3</v>
      </c>
      <c r="K27">
        <v>5</v>
      </c>
      <c r="L27">
        <v>2</v>
      </c>
      <c r="M27">
        <v>3</v>
      </c>
      <c r="N27">
        <v>2</v>
      </c>
      <c r="O27">
        <v>3</v>
      </c>
      <c r="P27">
        <v>5</v>
      </c>
      <c r="Q27">
        <v>5</v>
      </c>
    </row>
    <row r="28" spans="1:17" x14ac:dyDescent="0.25">
      <c r="F28" s="46"/>
      <c r="G28" t="s">
        <v>21</v>
      </c>
      <c r="H28">
        <v>5</v>
      </c>
      <c r="I28">
        <v>3</v>
      </c>
      <c r="J28">
        <v>3</v>
      </c>
      <c r="K28">
        <v>4</v>
      </c>
      <c r="L28">
        <v>3</v>
      </c>
      <c r="M28">
        <v>4</v>
      </c>
      <c r="N28">
        <v>3</v>
      </c>
      <c r="O28">
        <v>2</v>
      </c>
      <c r="P28">
        <v>2</v>
      </c>
      <c r="Q28">
        <v>4</v>
      </c>
    </row>
    <row r="29" spans="1:17" x14ac:dyDescent="0.25">
      <c r="F29" s="46"/>
      <c r="G29" t="s">
        <v>23</v>
      </c>
      <c r="H29">
        <v>4</v>
      </c>
      <c r="I29">
        <v>2</v>
      </c>
      <c r="J29">
        <v>2</v>
      </c>
      <c r="K29">
        <v>3</v>
      </c>
      <c r="L29">
        <v>5</v>
      </c>
      <c r="M29">
        <v>4</v>
      </c>
      <c r="N29">
        <v>5</v>
      </c>
      <c r="O29">
        <v>4</v>
      </c>
      <c r="P29">
        <v>1</v>
      </c>
      <c r="Q29">
        <v>2</v>
      </c>
    </row>
    <row r="31" spans="1:17" x14ac:dyDescent="0.25">
      <c r="F31" t="s">
        <v>27</v>
      </c>
      <c r="H31" s="46" t="s">
        <v>18</v>
      </c>
      <c r="I31" s="46"/>
      <c r="J31" s="46"/>
      <c r="K31" s="46"/>
      <c r="L31" s="46"/>
      <c r="M31" s="46"/>
      <c r="N31" s="46"/>
      <c r="O31" s="46"/>
      <c r="P31" s="46"/>
      <c r="Q31" s="46"/>
    </row>
    <row r="32" spans="1:17" x14ac:dyDescent="0.25"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</row>
    <row r="33" spans="6:18" x14ac:dyDescent="0.25">
      <c r="F33" s="46" t="s">
        <v>19</v>
      </c>
      <c r="G33" t="s">
        <v>20</v>
      </c>
      <c r="H33">
        <f>H25-H17</f>
        <v>-0.74048049132484728</v>
      </c>
      <c r="I33">
        <f t="shared" ref="I33:Q33" si="0">I25-I17</f>
        <v>-7.3862756090982806E-2</v>
      </c>
      <c r="J33">
        <f t="shared" si="0"/>
        <v>-6.7933665928837428E-2</v>
      </c>
      <c r="K33">
        <f t="shared" si="0"/>
        <v>-3.0994512167579202E-3</v>
      </c>
      <c r="L33">
        <f t="shared" si="0"/>
        <v>1.0876896867628716E-6</v>
      </c>
      <c r="M33">
        <f t="shared" si="0"/>
        <v>0.45796850516819632</v>
      </c>
      <c r="N33">
        <f t="shared" si="0"/>
        <v>-0.50575284055825698</v>
      </c>
      <c r="O33">
        <f t="shared" si="0"/>
        <v>0.72559283812383768</v>
      </c>
      <c r="P33">
        <f t="shared" si="0"/>
        <v>0.72374445936540743</v>
      </c>
      <c r="Q33">
        <f t="shared" si="0"/>
        <v>-0.51371450860188861</v>
      </c>
    </row>
    <row r="34" spans="6:18" x14ac:dyDescent="0.25">
      <c r="F34" s="46"/>
      <c r="G34" t="s">
        <v>24</v>
      </c>
      <c r="H34">
        <f t="shared" ref="H34:Q34" si="1">H26-H18</f>
        <v>-0.47648619504535006</v>
      </c>
      <c r="I34">
        <f t="shared" si="1"/>
        <v>0.74961928456019988</v>
      </c>
      <c r="J34">
        <f t="shared" si="1"/>
        <v>0.74812872324819812</v>
      </c>
      <c r="K34">
        <f t="shared" si="1"/>
        <v>0.45771738490689007</v>
      </c>
      <c r="L34">
        <f t="shared" si="1"/>
        <v>-0.34740597559002362</v>
      </c>
      <c r="M34">
        <f t="shared" si="1"/>
        <v>-0.2790511227689052</v>
      </c>
      <c r="N34">
        <f t="shared" si="1"/>
        <v>0.35947257781292397</v>
      </c>
      <c r="O34">
        <f t="shared" si="1"/>
        <v>0.20699587629819938</v>
      </c>
      <c r="P34">
        <f t="shared" si="1"/>
        <v>0.22487074558011821</v>
      </c>
      <c r="Q34">
        <f t="shared" si="1"/>
        <v>-1.6346074686484364</v>
      </c>
    </row>
    <row r="35" spans="6:18" x14ac:dyDescent="0.25">
      <c r="F35" s="46"/>
      <c r="G35" t="s">
        <v>22</v>
      </c>
      <c r="H35">
        <f t="shared" ref="H35:Q35" si="2">H27-H19</f>
        <v>-0.45417361516430788</v>
      </c>
      <c r="I35">
        <f t="shared" si="2"/>
        <v>-0.59732226853598558</v>
      </c>
      <c r="J35">
        <f t="shared" si="2"/>
        <v>-0.60074980878509621</v>
      </c>
      <c r="K35">
        <f t="shared" si="2"/>
        <v>1.2153696191674612E-6</v>
      </c>
      <c r="L35">
        <f t="shared" si="2"/>
        <v>0.30704845745197806</v>
      </c>
      <c r="M35">
        <f t="shared" si="2"/>
        <v>4.0144177051222307E-3</v>
      </c>
      <c r="N35">
        <f t="shared" si="2"/>
        <v>-0.19340554075796712</v>
      </c>
      <c r="O35">
        <f t="shared" si="2"/>
        <v>0.55292162212167373</v>
      </c>
      <c r="P35">
        <f t="shared" si="2"/>
        <v>0.52929290193421785</v>
      </c>
      <c r="Q35">
        <f t="shared" si="2"/>
        <v>0.76934344083430073</v>
      </c>
    </row>
    <row r="36" spans="6:18" x14ac:dyDescent="0.25">
      <c r="F36" s="46"/>
      <c r="G36" t="s">
        <v>21</v>
      </c>
      <c r="H36">
        <f t="shared" ref="H36:Q36" si="3">H28-H20</f>
        <v>1.4133809386127218</v>
      </c>
      <c r="I36">
        <f t="shared" si="3"/>
        <v>1.1549670520494715E-2</v>
      </c>
      <c r="J36">
        <f t="shared" si="3"/>
        <v>1.1943073242784763E-2</v>
      </c>
      <c r="K36">
        <f t="shared" si="3"/>
        <v>-0.20315226412106657</v>
      </c>
      <c r="L36">
        <f t="shared" si="3"/>
        <v>-5.6112904528216045E-2</v>
      </c>
      <c r="M36">
        <f t="shared" si="3"/>
        <v>0.35711827885111536</v>
      </c>
      <c r="N36">
        <f t="shared" si="3"/>
        <v>-0.15095745275340633</v>
      </c>
      <c r="O36">
        <f t="shared" si="3"/>
        <v>-1.2068960962181143</v>
      </c>
      <c r="P36">
        <f t="shared" si="3"/>
        <v>-1.1805962693375376</v>
      </c>
      <c r="Q36">
        <f t="shared" si="3"/>
        <v>0.86473908113617792</v>
      </c>
      <c r="R36" s="9" t="s">
        <v>28</v>
      </c>
    </row>
    <row r="37" spans="6:18" x14ac:dyDescent="0.25">
      <c r="F37" s="46"/>
      <c r="G37" t="s">
        <v>23</v>
      </c>
      <c r="H37">
        <f t="shared" ref="H37:Q37" si="4">H29-H21</f>
        <v>0.25692254509780144</v>
      </c>
      <c r="I37">
        <f t="shared" si="4"/>
        <v>-7.7299500442613134E-2</v>
      </c>
      <c r="J37">
        <f t="shared" si="4"/>
        <v>-7.1376862057467516E-2</v>
      </c>
      <c r="K37">
        <f t="shared" si="4"/>
        <v>-7.8277907186685702E-3</v>
      </c>
      <c r="L37">
        <f t="shared" si="4"/>
        <v>1.0509297894145675E-6</v>
      </c>
      <c r="M37">
        <f t="shared" si="4"/>
        <v>-0.54376239413589023</v>
      </c>
      <c r="N37">
        <f t="shared" si="4"/>
        <v>0.49345439880443731</v>
      </c>
      <c r="O37">
        <f t="shared" si="4"/>
        <v>-0.27559403361537527</v>
      </c>
      <c r="P37">
        <f t="shared" si="4"/>
        <v>-0.28104963245346659</v>
      </c>
      <c r="Q37">
        <f t="shared" si="4"/>
        <v>0.48187179711433137</v>
      </c>
      <c r="R37" s="9">
        <f>SQRT(SUMSQ(H33:Q37)/50)</f>
        <v>0.56598838967235532</v>
      </c>
    </row>
  </sheetData>
  <mergeCells count="12">
    <mergeCell ref="A3:A12"/>
    <mergeCell ref="C15:D15"/>
    <mergeCell ref="A17:A21"/>
    <mergeCell ref="H8:Q8"/>
    <mergeCell ref="F10:F11"/>
    <mergeCell ref="H15:Q15"/>
    <mergeCell ref="F17:F21"/>
    <mergeCell ref="F25:F29"/>
    <mergeCell ref="H23:Q23"/>
    <mergeCell ref="H31:Q31"/>
    <mergeCell ref="F33:F37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 based approach</vt:lpstr>
      <vt:lpstr>user-user CF</vt:lpstr>
      <vt:lpstr>item-item CF</vt:lpstr>
      <vt:lpstr>Matrix Factorization</vt:lpstr>
      <vt:lpstr>Singular Value Decomposition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Deepesh Wadhwani</cp:lastModifiedBy>
  <dcterms:created xsi:type="dcterms:W3CDTF">2019-11-09T13:56:26Z</dcterms:created>
  <dcterms:modified xsi:type="dcterms:W3CDTF">2020-02-16T04:28:25Z</dcterms:modified>
</cp:coreProperties>
</file>