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git\Engineering-111\"/>
    </mc:Choice>
  </mc:AlternateContent>
  <bookViews>
    <workbookView xWindow="0" yWindow="0" windowWidth="23040" windowHeight="8640" activeTab="4"/>
  </bookViews>
  <sheets>
    <sheet name="Vikas, Elad, Jacob, Ben" sheetId="1" r:id="rId1"/>
    <sheet name="Activity 1" sheetId="2" r:id="rId2"/>
    <sheet name="Activity 2" sheetId="3" r:id="rId3"/>
    <sheet name="Activity 3" sheetId="4" r:id="rId4"/>
    <sheet name="Activity 4" sheetId="5" r:id="rId5"/>
  </sheets>
  <definedNames>
    <definedName name="metals" localSheetId="4">'Activity 4'!$A$2:$C$101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F3" i="5"/>
  <c r="F2" i="5"/>
  <c r="G2" i="5"/>
  <c r="I2" i="5"/>
  <c r="D16" i="4"/>
  <c r="E7" i="4"/>
  <c r="E8" i="4"/>
  <c r="E11" i="4"/>
  <c r="E15" i="4"/>
  <c r="E6" i="4"/>
  <c r="C7" i="4"/>
  <c r="C8" i="4"/>
  <c r="C9" i="4"/>
  <c r="E9" i="4" s="1"/>
  <c r="C10" i="4"/>
  <c r="E10" i="4" s="1"/>
  <c r="C11" i="4"/>
  <c r="C12" i="4"/>
  <c r="E12" i="4" s="1"/>
  <c r="C13" i="4"/>
  <c r="E13" i="4" s="1"/>
  <c r="C14" i="4"/>
  <c r="E14" i="4" s="1"/>
  <c r="C15" i="4"/>
  <c r="C6" i="4"/>
  <c r="D8" i="4"/>
  <c r="D9" i="4"/>
  <c r="D10" i="4"/>
  <c r="D11" i="4"/>
  <c r="D12" i="4"/>
  <c r="D13" i="4"/>
  <c r="D14" i="4"/>
  <c r="D15" i="4"/>
  <c r="D6" i="4"/>
  <c r="D7" i="4"/>
  <c r="B9" i="3"/>
  <c r="E7" i="3"/>
  <c r="E6" i="3"/>
  <c r="E5" i="3"/>
  <c r="E4" i="3"/>
  <c r="E3" i="3"/>
  <c r="E2" i="3"/>
  <c r="D5" i="2"/>
  <c r="E5" i="2"/>
  <c r="G5" i="2" s="1"/>
  <c r="D6" i="2"/>
  <c r="E6" i="2"/>
  <c r="G6" i="2"/>
  <c r="D7" i="2"/>
  <c r="E7" i="2"/>
  <c r="G7" i="2"/>
  <c r="D8" i="2"/>
  <c r="G8" i="2" s="1"/>
  <c r="E8" i="2"/>
  <c r="D9" i="2"/>
  <c r="E9" i="2"/>
  <c r="G9" i="2" s="1"/>
  <c r="D10" i="2"/>
  <c r="E10" i="2"/>
  <c r="G10" i="2"/>
  <c r="H3" i="5" l="1"/>
  <c r="H2" i="5"/>
  <c r="C16" i="4"/>
  <c r="E16" i="4"/>
</calcChain>
</file>

<file path=xl/connections.xml><?xml version="1.0" encoding="utf-8"?>
<connections xmlns="http://schemas.openxmlformats.org/spreadsheetml/2006/main">
  <connection id="1" name="metals" type="6" refreshedVersion="6" background="1" saveData="1">
    <textPr codePage="1257" sourceFile="C:\code\git\Engineering-111\metals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<sst xmlns="http://schemas.openxmlformats.org/spreadsheetml/2006/main" count="250" uniqueCount="44">
  <si>
    <t>Average Speed</t>
  </si>
  <si>
    <t>Clock Time (hr)</t>
  </si>
  <si>
    <t>Odometer Reading (mi)</t>
  </si>
  <si>
    <t>Time Interval</t>
  </si>
  <si>
    <t>Distance</t>
  </si>
  <si>
    <t>Average Speed (MPH)</t>
  </si>
  <si>
    <t>n/a</t>
  </si>
  <si>
    <t>Gas-sparge System</t>
  </si>
  <si>
    <t>P0 (W)</t>
  </si>
  <si>
    <t>d (m)</t>
  </si>
  <si>
    <t>DT (m)</t>
  </si>
  <si>
    <t>N (1/s)</t>
  </si>
  <si>
    <t>v (m^2/s)</t>
  </si>
  <si>
    <t>g (m^2/s)</t>
  </si>
  <si>
    <t>Q (m^3/s)</t>
  </si>
  <si>
    <t>Computed PG (W)</t>
  </si>
  <si>
    <t>(d/DT)^4.38</t>
  </si>
  <si>
    <t>(Nd^2/v)^.115</t>
  </si>
  <si>
    <t>(dN^2/g)^1.96(d/DT)</t>
  </si>
  <si>
    <t>(Q/Nd^3)</t>
  </si>
  <si>
    <t>RHS</t>
  </si>
  <si>
    <t>Quality Control</t>
  </si>
  <si>
    <t>pmin</t>
  </si>
  <si>
    <t>P</t>
  </si>
  <si>
    <t>Q</t>
  </si>
  <si>
    <t>Two tests</t>
  </si>
  <si>
    <t>Q test</t>
  </si>
  <si>
    <t>P test</t>
  </si>
  <si>
    <t>Percentage Passing</t>
  </si>
  <si>
    <t>qmax</t>
  </si>
  <si>
    <t>Beta</t>
  </si>
  <si>
    <t>Steel</t>
  </si>
  <si>
    <t>Alpha</t>
  </si>
  <si>
    <t>Nickel</t>
  </si>
  <si>
    <t>Brass</t>
  </si>
  <si>
    <t>Brand</t>
  </si>
  <si>
    <t>Type</t>
  </si>
  <si>
    <t>Hours</t>
  </si>
  <si>
    <t>Item count</t>
  </si>
  <si>
    <t>Total hours</t>
  </si>
  <si>
    <t>Average hours using G/F</t>
  </si>
  <si>
    <t>Average hours using AVERAGEIF</t>
  </si>
  <si>
    <t>Count by two criteria</t>
  </si>
  <si>
    <t>Sum (Total Hours) By two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</si>
</sst>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1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wrapText="1"/>
    </xf>
    <xf numFmtId="11" fontId="0" fillId="0" borderId="3" xfId="0" applyNumberFormat="1" applyBorder="1"/>
    <xf numFmtId="168" fontId="0" fillId="0" borderId="1" xfId="0" applyNumberFormat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metal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0" sqref="H10"/>
    </sheetView>
  </sheetViews>
  <sheetFormatPr defaultRowHeight="15" x14ac:dyDescent="0.25"/>
  <cols>
    <col min="1" max="16384" width="9" style="1"/>
  </cols>
  <sheetData>
    <row r="1" spans="1:7" ht="30" x14ac:dyDescent="0.25">
      <c r="A1" s="7" t="s">
        <v>0</v>
      </c>
      <c r="B1" s="7"/>
      <c r="C1" s="7"/>
      <c r="D1" s="7"/>
      <c r="E1" s="7"/>
      <c r="F1" s="7"/>
      <c r="G1" s="7"/>
    </row>
    <row r="2" spans="1:7" x14ac:dyDescent="0.25">
      <c r="A2" s="7"/>
      <c r="B2" s="7"/>
      <c r="C2" s="7"/>
      <c r="D2" s="7"/>
      <c r="E2" s="7"/>
      <c r="F2" s="7"/>
      <c r="G2" s="7"/>
    </row>
    <row r="3" spans="1:7" ht="45" x14ac:dyDescent="0.25">
      <c r="A3" s="6" t="s">
        <v>1</v>
      </c>
      <c r="B3" s="6" t="s">
        <v>2</v>
      </c>
      <c r="C3" s="7"/>
      <c r="D3" s="6" t="s">
        <v>3</v>
      </c>
      <c r="E3" s="6" t="s">
        <v>4</v>
      </c>
      <c r="F3" s="7"/>
      <c r="G3" s="6" t="s">
        <v>5</v>
      </c>
    </row>
    <row r="4" spans="1:7" x14ac:dyDescent="0.25">
      <c r="A4" s="8">
        <v>0</v>
      </c>
      <c r="B4" s="9">
        <v>100</v>
      </c>
      <c r="C4" s="7"/>
      <c r="D4" s="6" t="s">
        <v>6</v>
      </c>
      <c r="E4" s="6" t="s">
        <v>6</v>
      </c>
      <c r="F4" s="7"/>
      <c r="G4" s="6"/>
    </row>
    <row r="5" spans="1:7" x14ac:dyDescent="0.25">
      <c r="A5" s="8">
        <v>4.1666666666666664E-2</v>
      </c>
      <c r="B5" s="9">
        <v>158.69999999999999</v>
      </c>
      <c r="C5" s="7"/>
      <c r="D5" s="10">
        <f>(A5-A4)*24</f>
        <v>1</v>
      </c>
      <c r="E5" s="9">
        <f>B5-B4</f>
        <v>58.699999999999989</v>
      </c>
      <c r="F5" s="7"/>
      <c r="G5" s="9">
        <f>E5/D5</f>
        <v>58.699999999999989</v>
      </c>
    </row>
    <row r="6" spans="1:7" x14ac:dyDescent="0.25">
      <c r="A6" s="8">
        <v>8.637731481481481E-2</v>
      </c>
      <c r="B6" s="9">
        <v>218.4</v>
      </c>
      <c r="C6" s="7"/>
      <c r="D6" s="10">
        <f>(A6-A5)*24</f>
        <v>1.0730555555555554</v>
      </c>
      <c r="E6" s="9">
        <f>B6-B5</f>
        <v>59.700000000000017</v>
      </c>
      <c r="F6" s="7"/>
      <c r="G6" s="9">
        <f>E6/D6</f>
        <v>55.635516438001574</v>
      </c>
    </row>
    <row r="7" spans="1:7" x14ac:dyDescent="0.25">
      <c r="A7" s="8">
        <v>0.1225</v>
      </c>
      <c r="B7" s="9">
        <v>267.5</v>
      </c>
      <c r="C7" s="7"/>
      <c r="D7" s="10">
        <f>(A7-A6)*24</f>
        <v>0.86694444444444452</v>
      </c>
      <c r="E7" s="9">
        <f>B7-B6</f>
        <v>49.099999999999994</v>
      </c>
      <c r="F7" s="7"/>
      <c r="G7" s="9">
        <f>E7/D7</f>
        <v>56.635693687920529</v>
      </c>
    </row>
    <row r="8" spans="1:7" x14ac:dyDescent="0.25">
      <c r="A8" s="8">
        <v>0.1565162037037037</v>
      </c>
      <c r="B8" s="9">
        <v>315.8</v>
      </c>
      <c r="C8" s="7"/>
      <c r="D8" s="10">
        <f>(A8-A7)*24</f>
        <v>0.81638888888888883</v>
      </c>
      <c r="E8" s="9">
        <f>B8-B7</f>
        <v>48.300000000000011</v>
      </c>
      <c r="F8" s="7"/>
      <c r="G8" s="9">
        <f>E8/D8</f>
        <v>59.162980605648201</v>
      </c>
    </row>
    <row r="9" spans="1:7" x14ac:dyDescent="0.25">
      <c r="A9" s="8">
        <v>0.17500000000000002</v>
      </c>
      <c r="B9" s="9">
        <v>340.3</v>
      </c>
      <c r="C9" s="7"/>
      <c r="D9" s="10">
        <f>(A9-A8)*24</f>
        <v>0.44361111111111162</v>
      </c>
      <c r="E9" s="9">
        <f>B9-B8</f>
        <v>24.5</v>
      </c>
      <c r="F9" s="7"/>
      <c r="G9" s="9">
        <f>E9/D9</f>
        <v>55.228553537883471</v>
      </c>
    </row>
    <row r="10" spans="1:7" x14ac:dyDescent="0.25">
      <c r="A10" s="8">
        <v>0.23197916666666665</v>
      </c>
      <c r="B10" s="9">
        <v>422.4</v>
      </c>
      <c r="C10" s="7"/>
      <c r="D10" s="10">
        <f>(A10-A9)*24</f>
        <v>1.3674999999999993</v>
      </c>
      <c r="E10" s="9">
        <f>B10-B9</f>
        <v>82.099999999999966</v>
      </c>
      <c r="F10" s="7"/>
      <c r="G10" s="9">
        <f>E10/D10</f>
        <v>60.036563071297998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9" sqref="B9"/>
    </sheetView>
  </sheetViews>
  <sheetFormatPr defaultRowHeight="15" x14ac:dyDescent="0.25"/>
  <cols>
    <col min="1" max="1" width="15.25" bestFit="1" customWidth="1"/>
    <col min="2" max="2" width="11.375" bestFit="1" customWidth="1"/>
    <col min="4" max="4" width="17.5" bestFit="1" customWidth="1"/>
  </cols>
  <sheetData>
    <row r="1" spans="1:5" x14ac:dyDescent="0.25">
      <c r="A1" t="s">
        <v>7</v>
      </c>
    </row>
    <row r="2" spans="1:5" x14ac:dyDescent="0.25">
      <c r="A2" s="11" t="s">
        <v>8</v>
      </c>
      <c r="B2" s="11">
        <v>794</v>
      </c>
      <c r="D2" s="5" t="s">
        <v>16</v>
      </c>
      <c r="E2" s="5">
        <f>POWER(B3/B4,4.38)</f>
        <v>4.7681388639437957E-3</v>
      </c>
    </row>
    <row r="3" spans="1:5" x14ac:dyDescent="0.25">
      <c r="A3" s="12" t="s">
        <v>9</v>
      </c>
      <c r="B3" s="12">
        <v>0.36</v>
      </c>
      <c r="D3" s="5" t="s">
        <v>17</v>
      </c>
      <c r="E3" s="5">
        <f>POWER(B5*POWER(B3,2)/B6,0.115)</f>
        <v>4.4159569509076819</v>
      </c>
    </row>
    <row r="4" spans="1:5" x14ac:dyDescent="0.25">
      <c r="A4" s="12" t="s">
        <v>10</v>
      </c>
      <c r="B4" s="12">
        <v>1.22</v>
      </c>
      <c r="D4" s="5" t="s">
        <v>18</v>
      </c>
      <c r="E4" s="5">
        <f>POWER(B3*POWER(B5,2)/B7,1.96*(B3/B4))</f>
        <v>0.48649424872900338</v>
      </c>
    </row>
    <row r="5" spans="1:5" x14ac:dyDescent="0.25">
      <c r="A5" s="12" t="s">
        <v>11</v>
      </c>
      <c r="B5" s="12">
        <v>2.8</v>
      </c>
      <c r="D5" s="5" t="s">
        <v>19</v>
      </c>
      <c r="E5" s="5">
        <f>B8/(B5*POWER(B3,3))</f>
        <v>3.1844013325494809E-2</v>
      </c>
    </row>
    <row r="6" spans="1:5" x14ac:dyDescent="0.25">
      <c r="A6" s="12" t="s">
        <v>12</v>
      </c>
      <c r="B6" s="14">
        <v>8.9299999999999996E-7</v>
      </c>
      <c r="D6" s="5" t="s">
        <v>20</v>
      </c>
      <c r="E6" s="5">
        <f>-192*E2*E3*E4*E5</f>
        <v>-6.2629718855902031E-2</v>
      </c>
    </row>
    <row r="7" spans="1:5" x14ac:dyDescent="0.25">
      <c r="A7" s="12" t="s">
        <v>13</v>
      </c>
      <c r="B7" s="12">
        <v>9.81</v>
      </c>
      <c r="D7" s="5" t="s">
        <v>15</v>
      </c>
      <c r="E7" s="5">
        <f>POWER(10,E6)*B2</f>
        <v>687.37033232933754</v>
      </c>
    </row>
    <row r="8" spans="1:5" x14ac:dyDescent="0.25">
      <c r="A8" s="12" t="s">
        <v>14</v>
      </c>
      <c r="B8" s="12">
        <v>4.1599999999999996E-3</v>
      </c>
    </row>
    <row r="9" spans="1:5" x14ac:dyDescent="0.25">
      <c r="A9" s="13" t="s">
        <v>15</v>
      </c>
      <c r="B9" s="13">
        <f>POWER(10,( -192*(POWER(B3/B4,4.38))*(POWER(B5*POWER(B3,2)/B6,0.115))*(POWER(B3*POWER(B5,2)/B7,1.96*(B3/B4)))*(B8/(B5*POWER(B3,3))) ))*B2</f>
        <v>687.37033232933754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6" sqref="C16"/>
    </sheetView>
  </sheetViews>
  <sheetFormatPr defaultRowHeight="15" x14ac:dyDescent="0.25"/>
  <sheetData>
    <row r="1" spans="1:5" x14ac:dyDescent="0.25">
      <c r="A1" t="s">
        <v>21</v>
      </c>
    </row>
    <row r="2" spans="1:5" x14ac:dyDescent="0.25">
      <c r="C2" s="2" t="s">
        <v>22</v>
      </c>
      <c r="D2" s="2">
        <v>1.53</v>
      </c>
    </row>
    <row r="3" spans="1:5" x14ac:dyDescent="0.25">
      <c r="C3" s="2" t="s">
        <v>29</v>
      </c>
      <c r="D3" s="2">
        <v>0.5</v>
      </c>
    </row>
    <row r="5" spans="1:5" x14ac:dyDescent="0.25">
      <c r="A5" s="2" t="s">
        <v>23</v>
      </c>
      <c r="B5" s="2" t="s">
        <v>24</v>
      </c>
      <c r="C5" s="2" t="s">
        <v>27</v>
      </c>
      <c r="D5" s="2" t="s">
        <v>26</v>
      </c>
      <c r="E5" s="2" t="s">
        <v>25</v>
      </c>
    </row>
    <row r="6" spans="1:5" x14ac:dyDescent="0.25">
      <c r="A6" s="2">
        <v>1.7</v>
      </c>
      <c r="B6" s="2">
        <v>0.65</v>
      </c>
      <c r="C6" s="2">
        <f>IF(A6&gt;=$D$2,1,0)</f>
        <v>1</v>
      </c>
      <c r="D6" s="2">
        <f>IF(B6&lt;=$D$3,1,0)</f>
        <v>0</v>
      </c>
      <c r="E6" s="2">
        <f>IF(AND(C6,D6),1,0)</f>
        <v>0</v>
      </c>
    </row>
    <row r="7" spans="1:5" x14ac:dyDescent="0.25">
      <c r="A7" s="2">
        <v>1.36</v>
      </c>
      <c r="B7" s="2">
        <v>0.5</v>
      </c>
      <c r="C7" s="2">
        <f t="shared" ref="C7:C15" si="0">IF(A7&gt;=$D$2,1,0)</f>
        <v>0</v>
      </c>
      <c r="D7" s="2">
        <f>IF(B7&lt;=$D$3,1,0)</f>
        <v>1</v>
      </c>
      <c r="E7" s="2">
        <f t="shared" ref="E7:E15" si="1">IF(AND(C7,D7),1,0)</f>
        <v>0</v>
      </c>
    </row>
    <row r="8" spans="1:5" x14ac:dyDescent="0.25">
      <c r="A8" s="2">
        <v>1.44</v>
      </c>
      <c r="B8" s="2">
        <v>0.4</v>
      </c>
      <c r="C8" s="2">
        <f t="shared" si="0"/>
        <v>0</v>
      </c>
      <c r="D8" s="2">
        <f t="shared" ref="D8:D15" si="2">IF(B8&lt;=$D$3,1,0)</f>
        <v>1</v>
      </c>
      <c r="E8" s="2">
        <f t="shared" si="1"/>
        <v>0</v>
      </c>
    </row>
    <row r="9" spans="1:5" x14ac:dyDescent="0.25">
      <c r="A9" s="2">
        <v>1.57</v>
      </c>
      <c r="B9" s="2">
        <v>0.45</v>
      </c>
      <c r="C9" s="2">
        <f t="shared" si="0"/>
        <v>1</v>
      </c>
      <c r="D9" s="2">
        <f t="shared" si="2"/>
        <v>1</v>
      </c>
      <c r="E9" s="2">
        <f t="shared" si="1"/>
        <v>1</v>
      </c>
    </row>
    <row r="10" spans="1:5" x14ac:dyDescent="0.25">
      <c r="A10" s="2">
        <v>1.9</v>
      </c>
      <c r="B10" s="2">
        <v>0.82</v>
      </c>
      <c r="C10" s="2">
        <f t="shared" si="0"/>
        <v>1</v>
      </c>
      <c r="D10" s="2">
        <f t="shared" si="2"/>
        <v>0</v>
      </c>
      <c r="E10" s="2">
        <f t="shared" si="1"/>
        <v>0</v>
      </c>
    </row>
    <row r="11" spans="1:5" x14ac:dyDescent="0.25">
      <c r="A11" s="2">
        <v>1.52</v>
      </c>
      <c r="B11" s="2">
        <v>0.32</v>
      </c>
      <c r="C11" s="2">
        <f t="shared" si="0"/>
        <v>0</v>
      </c>
      <c r="D11" s="2">
        <f t="shared" si="2"/>
        <v>1</v>
      </c>
      <c r="E11" s="2">
        <f t="shared" si="1"/>
        <v>0</v>
      </c>
    </row>
    <row r="12" spans="1:5" x14ac:dyDescent="0.25">
      <c r="A12" s="2">
        <v>1.23</v>
      </c>
      <c r="B12" s="2">
        <v>0.75</v>
      </c>
      <c r="C12" s="2">
        <f t="shared" si="0"/>
        <v>0</v>
      </c>
      <c r="D12" s="2">
        <f t="shared" si="2"/>
        <v>0</v>
      </c>
      <c r="E12" s="2">
        <f t="shared" si="1"/>
        <v>0</v>
      </c>
    </row>
    <row r="13" spans="1:5" x14ac:dyDescent="0.25">
      <c r="A13" s="2">
        <v>1.65</v>
      </c>
      <c r="B13" s="2">
        <v>0.5</v>
      </c>
      <c r="C13" s="2">
        <f t="shared" si="0"/>
        <v>1</v>
      </c>
      <c r="D13" s="2">
        <f t="shared" si="2"/>
        <v>1</v>
      </c>
      <c r="E13" s="2">
        <f t="shared" si="1"/>
        <v>1</v>
      </c>
    </row>
    <row r="14" spans="1:5" x14ac:dyDescent="0.25">
      <c r="A14" s="2">
        <v>1.29</v>
      </c>
      <c r="B14" s="2">
        <v>0.36</v>
      </c>
      <c r="C14" s="2">
        <f t="shared" si="0"/>
        <v>0</v>
      </c>
      <c r="D14" s="2">
        <f t="shared" si="2"/>
        <v>1</v>
      </c>
      <c r="E14" s="2">
        <f t="shared" si="1"/>
        <v>0</v>
      </c>
    </row>
    <row r="15" spans="1:5" x14ac:dyDescent="0.25">
      <c r="A15" s="2">
        <v>1.1499999999999999</v>
      </c>
      <c r="B15" s="2">
        <v>0.45</v>
      </c>
      <c r="C15" s="2">
        <f t="shared" si="0"/>
        <v>0</v>
      </c>
      <c r="D15" s="2">
        <f t="shared" si="2"/>
        <v>1</v>
      </c>
      <c r="E15" s="2">
        <f t="shared" si="1"/>
        <v>0</v>
      </c>
    </row>
    <row r="16" spans="1:5" ht="30" x14ac:dyDescent="0.25">
      <c r="B16" s="3" t="s">
        <v>28</v>
      </c>
      <c r="C16" s="15">
        <f>COUNTIF(C6:C15,1)/COUNT(C6:C15)</f>
        <v>0.4</v>
      </c>
      <c r="D16" s="15">
        <f>COUNTIF(D6:D15,1)/COUNT(D6:D15)</f>
        <v>0.7</v>
      </c>
      <c r="E16" s="15">
        <f>COUNTIF(E6:E15,1)/COUNT(E6:E15)</f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J8" sqref="J8"/>
    </sheetView>
  </sheetViews>
  <sheetFormatPr defaultRowHeight="15" x14ac:dyDescent="0.25"/>
  <cols>
    <col min="1" max="1" width="5.25" style="4" bestFit="1" customWidth="1"/>
    <col min="2" max="2" width="5.375" style="4" bestFit="1" customWidth="1"/>
    <col min="3" max="3" width="4.875" style="4" bestFit="1" customWidth="1"/>
    <col min="4" max="16384" width="9" style="4"/>
  </cols>
  <sheetData>
    <row r="1" spans="1:9" ht="75" x14ac:dyDescent="0.25">
      <c r="A1" s="4" t="s">
        <v>35</v>
      </c>
      <c r="B1" s="4" t="s">
        <v>36</v>
      </c>
      <c r="C1" s="4" t="s">
        <v>37</v>
      </c>
      <c r="F1" s="7" t="s">
        <v>38</v>
      </c>
      <c r="G1" s="7" t="s">
        <v>39</v>
      </c>
      <c r="H1" s="7" t="s">
        <v>40</v>
      </c>
      <c r="I1" s="7" t="s">
        <v>41</v>
      </c>
    </row>
    <row r="2" spans="1:9" x14ac:dyDescent="0.25">
      <c r="A2" s="4" t="s">
        <v>30</v>
      </c>
      <c r="B2" s="4" t="s">
        <v>31</v>
      </c>
      <c r="C2" s="4">
        <v>563</v>
      </c>
      <c r="E2" s="4" t="s">
        <v>32</v>
      </c>
      <c r="F2" s="4">
        <f>COUNTIF($A$2:$A$101,E2)</f>
        <v>47</v>
      </c>
      <c r="G2" s="4">
        <f xml:space="preserve"> SUMIF($A$2:$A$101,E2,$C$2:$C$101)</f>
        <v>28756</v>
      </c>
      <c r="H2" s="4">
        <f>G2/F2</f>
        <v>611.82978723404256</v>
      </c>
      <c r="I2">
        <f>AVERAGEIF($A$2:$A$101,E2,$C$2:$C$101)</f>
        <v>611.82978723404256</v>
      </c>
    </row>
    <row r="3" spans="1:9" x14ac:dyDescent="0.25">
      <c r="A3" s="4" t="s">
        <v>32</v>
      </c>
      <c r="B3" s="4" t="s">
        <v>33</v>
      </c>
      <c r="C3" s="4">
        <v>720</v>
      </c>
      <c r="E3" s="4" t="s">
        <v>30</v>
      </c>
      <c r="F3" s="4">
        <f>COUNTIF($A$3:$A$101,E3)</f>
        <v>52</v>
      </c>
      <c r="G3" s="4">
        <f>SUMIF(A3:A102,"Beta",C3:C102)</f>
        <v>34471</v>
      </c>
      <c r="H3" s="4">
        <f>G3/F3</f>
        <v>662.90384615384619</v>
      </c>
    </row>
    <row r="4" spans="1:9" x14ac:dyDescent="0.25">
      <c r="A4" s="4" t="s">
        <v>30</v>
      </c>
      <c r="B4" s="4" t="s">
        <v>33</v>
      </c>
      <c r="C4" s="4">
        <v>776</v>
      </c>
    </row>
    <row r="5" spans="1:9" x14ac:dyDescent="0.25">
      <c r="A5" s="4" t="s">
        <v>32</v>
      </c>
      <c r="B5" s="4" t="s">
        <v>33</v>
      </c>
      <c r="C5" s="4">
        <v>873</v>
      </c>
      <c r="F5" s="16" t="s">
        <v>42</v>
      </c>
    </row>
    <row r="6" spans="1:9" x14ac:dyDescent="0.25">
      <c r="A6" s="4" t="s">
        <v>32</v>
      </c>
      <c r="B6" s="4" t="s">
        <v>33</v>
      </c>
      <c r="C6" s="4">
        <v>1000</v>
      </c>
      <c r="F6" s="4" t="s">
        <v>34</v>
      </c>
      <c r="G6" s="4" t="s">
        <v>33</v>
      </c>
      <c r="H6" s="4" t="s">
        <v>31</v>
      </c>
    </row>
    <row r="7" spans="1:9" x14ac:dyDescent="0.25">
      <c r="A7" s="4" t="s">
        <v>30</v>
      </c>
      <c r="B7" s="4" t="s">
        <v>31</v>
      </c>
      <c r="C7" s="4">
        <v>490</v>
      </c>
      <c r="E7" s="4" t="s">
        <v>32</v>
      </c>
    </row>
    <row r="8" spans="1:9" x14ac:dyDescent="0.25">
      <c r="A8" s="4" t="s">
        <v>32</v>
      </c>
      <c r="B8" s="4" t="s">
        <v>34</v>
      </c>
      <c r="C8" s="4">
        <v>301</v>
      </c>
      <c r="E8" s="4" t="s">
        <v>30</v>
      </c>
    </row>
    <row r="9" spans="1:9" x14ac:dyDescent="0.25">
      <c r="A9" s="4" t="s">
        <v>32</v>
      </c>
      <c r="B9" s="4" t="s">
        <v>33</v>
      </c>
      <c r="C9" s="4">
        <v>709</v>
      </c>
    </row>
    <row r="10" spans="1:9" x14ac:dyDescent="0.25">
      <c r="A10" s="4" t="s">
        <v>32</v>
      </c>
      <c r="B10" s="4" t="s">
        <v>33</v>
      </c>
      <c r="C10" s="4">
        <v>758</v>
      </c>
      <c r="F10" s="16" t="s">
        <v>43</v>
      </c>
    </row>
    <row r="11" spans="1:9" x14ac:dyDescent="0.25">
      <c r="A11" s="4" t="s">
        <v>32</v>
      </c>
      <c r="B11" s="4" t="s">
        <v>34</v>
      </c>
      <c r="C11" s="4">
        <v>420</v>
      </c>
      <c r="E11" s="4" t="s">
        <v>32</v>
      </c>
    </row>
    <row r="12" spans="1:9" x14ac:dyDescent="0.25">
      <c r="A12" s="4" t="s">
        <v>30</v>
      </c>
      <c r="B12" s="4" t="s">
        <v>33</v>
      </c>
      <c r="C12" s="4">
        <v>555</v>
      </c>
      <c r="E12" s="4" t="s">
        <v>30</v>
      </c>
    </row>
    <row r="13" spans="1:9" x14ac:dyDescent="0.25">
      <c r="A13" s="4" t="s">
        <v>32</v>
      </c>
      <c r="B13" s="4" t="s">
        <v>31</v>
      </c>
      <c r="C13" s="4">
        <v>614</v>
      </c>
    </row>
    <row r="14" spans="1:9" x14ac:dyDescent="0.25">
      <c r="A14" s="4" t="s">
        <v>32</v>
      </c>
      <c r="B14" s="4" t="s">
        <v>31</v>
      </c>
      <c r="C14" s="4">
        <v>432</v>
      </c>
    </row>
    <row r="15" spans="1:9" x14ac:dyDescent="0.25">
      <c r="A15" s="4" t="s">
        <v>30</v>
      </c>
      <c r="B15" s="4" t="s">
        <v>34</v>
      </c>
      <c r="C15" s="4">
        <v>765</v>
      </c>
    </row>
    <row r="16" spans="1:9" x14ac:dyDescent="0.25">
      <c r="A16" s="4" t="s">
        <v>32</v>
      </c>
      <c r="B16" s="4" t="s">
        <v>31</v>
      </c>
      <c r="C16" s="4">
        <v>703</v>
      </c>
    </row>
    <row r="17" spans="1:3" x14ac:dyDescent="0.25">
      <c r="A17" s="4" t="s">
        <v>30</v>
      </c>
      <c r="B17" s="4" t="s">
        <v>34</v>
      </c>
      <c r="C17" s="4">
        <v>930</v>
      </c>
    </row>
    <row r="18" spans="1:3" x14ac:dyDescent="0.25">
      <c r="A18" s="4" t="s">
        <v>30</v>
      </c>
      <c r="B18" s="4" t="s">
        <v>31</v>
      </c>
      <c r="C18" s="4">
        <v>590</v>
      </c>
    </row>
    <row r="19" spans="1:3" x14ac:dyDescent="0.25">
      <c r="A19" s="4" t="s">
        <v>32</v>
      </c>
      <c r="B19" s="4" t="s">
        <v>31</v>
      </c>
      <c r="C19" s="4">
        <v>922</v>
      </c>
    </row>
    <row r="20" spans="1:3" x14ac:dyDescent="0.25">
      <c r="A20" s="4" t="s">
        <v>32</v>
      </c>
      <c r="B20" s="4" t="s">
        <v>31</v>
      </c>
      <c r="C20" s="4">
        <v>615</v>
      </c>
    </row>
    <row r="21" spans="1:3" x14ac:dyDescent="0.25">
      <c r="A21" s="4" t="s">
        <v>32</v>
      </c>
      <c r="B21" s="4" t="s">
        <v>31</v>
      </c>
      <c r="C21" s="4">
        <v>496</v>
      </c>
    </row>
    <row r="22" spans="1:3" x14ac:dyDescent="0.25">
      <c r="A22" s="4" t="s">
        <v>32</v>
      </c>
      <c r="B22" s="4" t="s">
        <v>33</v>
      </c>
      <c r="C22" s="4">
        <v>565</v>
      </c>
    </row>
    <row r="23" spans="1:3" x14ac:dyDescent="0.25">
      <c r="A23" s="4" t="s">
        <v>30</v>
      </c>
      <c r="B23" s="4" t="s">
        <v>31</v>
      </c>
      <c r="C23" s="4">
        <v>318</v>
      </c>
    </row>
    <row r="24" spans="1:3" x14ac:dyDescent="0.25">
      <c r="A24" s="4" t="s">
        <v>30</v>
      </c>
      <c r="B24" s="4" t="s">
        <v>31</v>
      </c>
      <c r="C24" s="4">
        <v>975</v>
      </c>
    </row>
    <row r="25" spans="1:3" x14ac:dyDescent="0.25">
      <c r="A25" s="4" t="s">
        <v>32</v>
      </c>
      <c r="B25" s="4" t="s">
        <v>34</v>
      </c>
      <c r="C25" s="4">
        <v>747</v>
      </c>
    </row>
    <row r="26" spans="1:3" x14ac:dyDescent="0.25">
      <c r="A26" s="4" t="s">
        <v>30</v>
      </c>
      <c r="B26" s="4" t="s">
        <v>31</v>
      </c>
      <c r="C26" s="4">
        <v>427</v>
      </c>
    </row>
    <row r="27" spans="1:3" x14ac:dyDescent="0.25">
      <c r="A27" s="4" t="s">
        <v>30</v>
      </c>
      <c r="B27" s="4" t="s">
        <v>34</v>
      </c>
      <c r="C27" s="4">
        <v>685</v>
      </c>
    </row>
    <row r="28" spans="1:3" x14ac:dyDescent="0.25">
      <c r="A28" s="4" t="s">
        <v>32</v>
      </c>
      <c r="B28" s="4" t="s">
        <v>33</v>
      </c>
      <c r="C28" s="4">
        <v>466</v>
      </c>
    </row>
    <row r="29" spans="1:3" x14ac:dyDescent="0.25">
      <c r="A29" s="4" t="s">
        <v>32</v>
      </c>
      <c r="B29" s="4" t="s">
        <v>31</v>
      </c>
      <c r="C29" s="4">
        <v>381</v>
      </c>
    </row>
    <row r="30" spans="1:3" x14ac:dyDescent="0.25">
      <c r="A30" s="4" t="s">
        <v>30</v>
      </c>
      <c r="B30" s="4" t="s">
        <v>31</v>
      </c>
      <c r="C30" s="4">
        <v>883</v>
      </c>
    </row>
    <row r="31" spans="1:3" x14ac:dyDescent="0.25">
      <c r="A31" s="4" t="s">
        <v>32</v>
      </c>
      <c r="B31" s="4" t="s">
        <v>34</v>
      </c>
      <c r="C31" s="4">
        <v>642</v>
      </c>
    </row>
    <row r="32" spans="1:3" x14ac:dyDescent="0.25">
      <c r="A32" s="4" t="s">
        <v>30</v>
      </c>
      <c r="B32" s="4" t="s">
        <v>33</v>
      </c>
      <c r="C32" s="4">
        <v>422</v>
      </c>
    </row>
    <row r="33" spans="1:3" x14ac:dyDescent="0.25">
      <c r="A33" s="4" t="s">
        <v>32</v>
      </c>
      <c r="B33" s="4" t="s">
        <v>33</v>
      </c>
      <c r="C33" s="4">
        <v>748</v>
      </c>
    </row>
    <row r="34" spans="1:3" x14ac:dyDescent="0.25">
      <c r="A34" s="4" t="s">
        <v>30</v>
      </c>
      <c r="B34" s="4" t="s">
        <v>31</v>
      </c>
      <c r="C34" s="4">
        <v>505</v>
      </c>
    </row>
    <row r="35" spans="1:3" x14ac:dyDescent="0.25">
      <c r="A35" s="4" t="s">
        <v>30</v>
      </c>
      <c r="B35" s="4" t="s">
        <v>34</v>
      </c>
      <c r="C35" s="4">
        <v>916</v>
      </c>
    </row>
    <row r="36" spans="1:3" x14ac:dyDescent="0.25">
      <c r="A36" s="4" t="s">
        <v>30</v>
      </c>
      <c r="B36" s="4" t="s">
        <v>31</v>
      </c>
      <c r="C36" s="4">
        <v>623</v>
      </c>
    </row>
    <row r="37" spans="1:3" x14ac:dyDescent="0.25">
      <c r="A37" s="4" t="s">
        <v>30</v>
      </c>
      <c r="B37" s="4" t="s">
        <v>33</v>
      </c>
      <c r="C37" s="4">
        <v>569</v>
      </c>
    </row>
    <row r="38" spans="1:3" x14ac:dyDescent="0.25">
      <c r="A38" s="4" t="s">
        <v>30</v>
      </c>
      <c r="B38" s="4" t="s">
        <v>33</v>
      </c>
      <c r="C38" s="4">
        <v>779</v>
      </c>
    </row>
    <row r="39" spans="1:3" x14ac:dyDescent="0.25">
      <c r="A39" s="4" t="s">
        <v>30</v>
      </c>
      <c r="B39" s="4" t="s">
        <v>34</v>
      </c>
      <c r="C39" s="4">
        <v>939</v>
      </c>
    </row>
    <row r="40" spans="1:3" x14ac:dyDescent="0.25">
      <c r="A40" s="4" t="s">
        <v>30</v>
      </c>
      <c r="B40" s="4" t="s">
        <v>31</v>
      </c>
      <c r="C40" s="4">
        <v>326</v>
      </c>
    </row>
    <row r="41" spans="1:3" x14ac:dyDescent="0.25">
      <c r="A41" s="4" t="s">
        <v>32</v>
      </c>
      <c r="B41" s="4" t="s">
        <v>33</v>
      </c>
      <c r="C41" s="4">
        <v>338</v>
      </c>
    </row>
    <row r="42" spans="1:3" x14ac:dyDescent="0.25">
      <c r="A42" s="4" t="s">
        <v>32</v>
      </c>
      <c r="B42" s="4" t="s">
        <v>33</v>
      </c>
      <c r="C42" s="4">
        <v>425</v>
      </c>
    </row>
    <row r="43" spans="1:3" x14ac:dyDescent="0.25">
      <c r="A43" s="4" t="s">
        <v>32</v>
      </c>
      <c r="B43" s="4" t="s">
        <v>31</v>
      </c>
      <c r="C43" s="4">
        <v>671</v>
      </c>
    </row>
    <row r="44" spans="1:3" x14ac:dyDescent="0.25">
      <c r="A44" s="4" t="s">
        <v>32</v>
      </c>
      <c r="B44" s="4" t="s">
        <v>33</v>
      </c>
      <c r="C44" s="4">
        <v>654</v>
      </c>
    </row>
    <row r="45" spans="1:3" x14ac:dyDescent="0.25">
      <c r="A45" s="4" t="s">
        <v>30</v>
      </c>
      <c r="B45" s="4" t="s">
        <v>34</v>
      </c>
      <c r="C45" s="4">
        <v>369</v>
      </c>
    </row>
    <row r="46" spans="1:3" x14ac:dyDescent="0.25">
      <c r="A46" s="4" t="s">
        <v>32</v>
      </c>
      <c r="B46" s="4" t="s">
        <v>33</v>
      </c>
      <c r="C46" s="4">
        <v>952</v>
      </c>
    </row>
    <row r="47" spans="1:3" x14ac:dyDescent="0.25">
      <c r="A47" s="4" t="s">
        <v>30</v>
      </c>
      <c r="B47" s="4" t="s">
        <v>33</v>
      </c>
      <c r="C47" s="4">
        <v>955</v>
      </c>
    </row>
    <row r="48" spans="1:3" x14ac:dyDescent="0.25">
      <c r="A48" s="4" t="s">
        <v>30</v>
      </c>
      <c r="B48" s="4" t="s">
        <v>31</v>
      </c>
      <c r="C48" s="4">
        <v>371</v>
      </c>
    </row>
    <row r="49" spans="1:3" x14ac:dyDescent="0.25">
      <c r="A49" s="4" t="s">
        <v>30</v>
      </c>
      <c r="B49" s="4" t="s">
        <v>31</v>
      </c>
      <c r="C49" s="4">
        <v>436</v>
      </c>
    </row>
    <row r="50" spans="1:3" x14ac:dyDescent="0.25">
      <c r="A50" s="4" t="s">
        <v>30</v>
      </c>
      <c r="B50" s="4" t="s">
        <v>31</v>
      </c>
      <c r="C50" s="4">
        <v>743</v>
      </c>
    </row>
    <row r="51" spans="1:3" x14ac:dyDescent="0.25">
      <c r="A51" s="4" t="s">
        <v>32</v>
      </c>
      <c r="B51" s="4" t="s">
        <v>31</v>
      </c>
      <c r="C51" s="4">
        <v>648</v>
      </c>
    </row>
    <row r="52" spans="1:3" x14ac:dyDescent="0.25">
      <c r="A52" s="4" t="s">
        <v>32</v>
      </c>
      <c r="B52" s="4" t="s">
        <v>33</v>
      </c>
      <c r="C52" s="4">
        <v>426</v>
      </c>
    </row>
    <row r="53" spans="1:3" x14ac:dyDescent="0.25">
      <c r="A53" s="4" t="s">
        <v>32</v>
      </c>
      <c r="B53" s="4" t="s">
        <v>33</v>
      </c>
      <c r="C53" s="4">
        <v>359</v>
      </c>
    </row>
    <row r="54" spans="1:3" x14ac:dyDescent="0.25">
      <c r="A54" s="4" t="s">
        <v>32</v>
      </c>
      <c r="B54" s="4" t="s">
        <v>34</v>
      </c>
      <c r="C54" s="4">
        <v>724</v>
      </c>
    </row>
    <row r="55" spans="1:3" x14ac:dyDescent="0.25">
      <c r="A55" s="4" t="s">
        <v>30</v>
      </c>
      <c r="B55" s="4" t="s">
        <v>34</v>
      </c>
      <c r="C55" s="4">
        <v>930</v>
      </c>
    </row>
    <row r="56" spans="1:3" x14ac:dyDescent="0.25">
      <c r="A56" s="4" t="s">
        <v>32</v>
      </c>
      <c r="B56" s="4" t="s">
        <v>34</v>
      </c>
      <c r="C56" s="4">
        <v>385</v>
      </c>
    </row>
    <row r="57" spans="1:3" x14ac:dyDescent="0.25">
      <c r="A57" s="4" t="s">
        <v>32</v>
      </c>
      <c r="B57" s="4" t="s">
        <v>31</v>
      </c>
      <c r="C57" s="4">
        <v>474</v>
      </c>
    </row>
    <row r="58" spans="1:3" x14ac:dyDescent="0.25">
      <c r="A58" s="4" t="s">
        <v>30</v>
      </c>
      <c r="B58" s="4" t="s">
        <v>31</v>
      </c>
      <c r="C58" s="4">
        <v>911</v>
      </c>
    </row>
    <row r="59" spans="1:3" x14ac:dyDescent="0.25">
      <c r="A59" s="4" t="s">
        <v>30</v>
      </c>
      <c r="B59" s="4" t="s">
        <v>34</v>
      </c>
      <c r="C59" s="4">
        <v>866</v>
      </c>
    </row>
    <row r="60" spans="1:3" x14ac:dyDescent="0.25">
      <c r="A60" s="4" t="s">
        <v>30</v>
      </c>
      <c r="B60" s="4" t="s">
        <v>31</v>
      </c>
      <c r="C60" s="4">
        <v>777</v>
      </c>
    </row>
    <row r="61" spans="1:3" x14ac:dyDescent="0.25">
      <c r="A61" s="4" t="s">
        <v>30</v>
      </c>
      <c r="B61" s="4" t="s">
        <v>33</v>
      </c>
      <c r="C61" s="4">
        <v>384</v>
      </c>
    </row>
    <row r="62" spans="1:3" x14ac:dyDescent="0.25">
      <c r="A62" s="4" t="s">
        <v>30</v>
      </c>
      <c r="B62" s="4" t="s">
        <v>34</v>
      </c>
      <c r="C62" s="4">
        <v>300</v>
      </c>
    </row>
    <row r="63" spans="1:3" x14ac:dyDescent="0.25">
      <c r="A63" s="4" t="s">
        <v>30</v>
      </c>
      <c r="B63" s="4" t="s">
        <v>31</v>
      </c>
      <c r="C63" s="4">
        <v>703</v>
      </c>
    </row>
    <row r="64" spans="1:3" x14ac:dyDescent="0.25">
      <c r="A64" s="4" t="s">
        <v>30</v>
      </c>
      <c r="B64" s="4" t="s">
        <v>33</v>
      </c>
      <c r="C64" s="4">
        <v>810</v>
      </c>
    </row>
    <row r="65" spans="1:3" x14ac:dyDescent="0.25">
      <c r="A65" s="4" t="s">
        <v>32</v>
      </c>
      <c r="B65" s="4" t="s">
        <v>34</v>
      </c>
      <c r="C65" s="4">
        <v>762</v>
      </c>
    </row>
    <row r="66" spans="1:3" x14ac:dyDescent="0.25">
      <c r="A66" s="4" t="s">
        <v>30</v>
      </c>
      <c r="B66" s="4" t="s">
        <v>33</v>
      </c>
      <c r="C66" s="4">
        <v>574</v>
      </c>
    </row>
    <row r="67" spans="1:3" x14ac:dyDescent="0.25">
      <c r="A67" s="4" t="s">
        <v>32</v>
      </c>
      <c r="B67" s="4" t="s">
        <v>33</v>
      </c>
      <c r="C67" s="4">
        <v>619</v>
      </c>
    </row>
    <row r="68" spans="1:3" x14ac:dyDescent="0.25">
      <c r="A68" s="4" t="s">
        <v>30</v>
      </c>
      <c r="B68" s="4" t="s">
        <v>31</v>
      </c>
      <c r="C68" s="4">
        <v>465</v>
      </c>
    </row>
    <row r="69" spans="1:3" x14ac:dyDescent="0.25">
      <c r="A69" s="4" t="s">
        <v>30</v>
      </c>
      <c r="B69" s="4" t="s">
        <v>31</v>
      </c>
      <c r="C69" s="4">
        <v>982</v>
      </c>
    </row>
    <row r="70" spans="1:3" x14ac:dyDescent="0.25">
      <c r="A70" s="4" t="s">
        <v>32</v>
      </c>
      <c r="B70" s="4" t="s">
        <v>33</v>
      </c>
      <c r="C70" s="4">
        <v>497</v>
      </c>
    </row>
    <row r="71" spans="1:3" x14ac:dyDescent="0.25">
      <c r="A71" s="4" t="s">
        <v>32</v>
      </c>
      <c r="B71" s="4" t="s">
        <v>31</v>
      </c>
      <c r="C71" s="4">
        <v>681</v>
      </c>
    </row>
    <row r="72" spans="1:3" x14ac:dyDescent="0.25">
      <c r="A72" s="4" t="s">
        <v>30</v>
      </c>
      <c r="B72" s="4" t="s">
        <v>31</v>
      </c>
      <c r="C72" s="4">
        <v>892</v>
      </c>
    </row>
    <row r="73" spans="1:3" x14ac:dyDescent="0.25">
      <c r="A73" s="4" t="s">
        <v>32</v>
      </c>
      <c r="B73" s="4" t="s">
        <v>34</v>
      </c>
      <c r="C73" s="4">
        <v>369</v>
      </c>
    </row>
    <row r="74" spans="1:3" x14ac:dyDescent="0.25">
      <c r="A74" s="4" t="s">
        <v>30</v>
      </c>
      <c r="B74" s="4" t="s">
        <v>34</v>
      </c>
      <c r="C74" s="4">
        <v>883</v>
      </c>
    </row>
    <row r="75" spans="1:3" x14ac:dyDescent="0.25">
      <c r="A75" s="4" t="s">
        <v>30</v>
      </c>
      <c r="B75" s="4" t="s">
        <v>34</v>
      </c>
      <c r="C75" s="4">
        <v>693</v>
      </c>
    </row>
    <row r="76" spans="1:3" x14ac:dyDescent="0.25">
      <c r="A76" s="4" t="s">
        <v>32</v>
      </c>
      <c r="B76" s="4" t="s">
        <v>34</v>
      </c>
      <c r="C76" s="4">
        <v>783</v>
      </c>
    </row>
    <row r="77" spans="1:3" x14ac:dyDescent="0.25">
      <c r="A77" s="4" t="s">
        <v>32</v>
      </c>
      <c r="B77" s="4" t="s">
        <v>34</v>
      </c>
      <c r="C77" s="4">
        <v>561</v>
      </c>
    </row>
    <row r="78" spans="1:3" x14ac:dyDescent="0.25">
      <c r="A78" s="4" t="s">
        <v>30</v>
      </c>
      <c r="B78" s="4" t="s">
        <v>34</v>
      </c>
      <c r="C78" s="4">
        <v>657</v>
      </c>
    </row>
    <row r="79" spans="1:3" x14ac:dyDescent="0.25">
      <c r="A79" s="4" t="s">
        <v>32</v>
      </c>
      <c r="B79" s="4" t="s">
        <v>33</v>
      </c>
      <c r="C79" s="4">
        <v>491</v>
      </c>
    </row>
    <row r="80" spans="1:3" x14ac:dyDescent="0.25">
      <c r="A80" s="4" t="s">
        <v>32</v>
      </c>
      <c r="B80" s="4" t="s">
        <v>34</v>
      </c>
      <c r="C80" s="4">
        <v>726</v>
      </c>
    </row>
    <row r="81" spans="1:3" x14ac:dyDescent="0.25">
      <c r="A81" s="4" t="s">
        <v>30</v>
      </c>
      <c r="B81" s="4" t="s">
        <v>33</v>
      </c>
      <c r="C81" s="4">
        <v>828</v>
      </c>
    </row>
    <row r="82" spans="1:3" x14ac:dyDescent="0.25">
      <c r="A82" s="4" t="s">
        <v>30</v>
      </c>
      <c r="B82" s="4" t="s">
        <v>31</v>
      </c>
      <c r="C82" s="4">
        <v>604</v>
      </c>
    </row>
    <row r="83" spans="1:3" x14ac:dyDescent="0.25">
      <c r="A83" s="4" t="s">
        <v>30</v>
      </c>
      <c r="B83" s="4" t="s">
        <v>34</v>
      </c>
      <c r="C83" s="4">
        <v>523</v>
      </c>
    </row>
    <row r="84" spans="1:3" x14ac:dyDescent="0.25">
      <c r="A84" s="4" t="s">
        <v>30</v>
      </c>
      <c r="B84" s="4" t="s">
        <v>31</v>
      </c>
      <c r="C84" s="4">
        <v>708</v>
      </c>
    </row>
    <row r="85" spans="1:3" x14ac:dyDescent="0.25">
      <c r="A85" s="4" t="s">
        <v>30</v>
      </c>
      <c r="B85" s="4" t="s">
        <v>31</v>
      </c>
      <c r="C85" s="4">
        <v>615</v>
      </c>
    </row>
    <row r="86" spans="1:3" x14ac:dyDescent="0.25">
      <c r="A86" s="4" t="s">
        <v>30</v>
      </c>
      <c r="B86" s="4" t="s">
        <v>33</v>
      </c>
      <c r="C86" s="4">
        <v>886</v>
      </c>
    </row>
    <row r="87" spans="1:3" x14ac:dyDescent="0.25">
      <c r="A87" s="4" t="s">
        <v>32</v>
      </c>
      <c r="B87" s="4" t="s">
        <v>31</v>
      </c>
      <c r="C87" s="4">
        <v>351</v>
      </c>
    </row>
    <row r="88" spans="1:3" x14ac:dyDescent="0.25">
      <c r="A88" s="4" t="s">
        <v>30</v>
      </c>
      <c r="B88" s="4" t="s">
        <v>33</v>
      </c>
      <c r="C88" s="4">
        <v>404</v>
      </c>
    </row>
    <row r="89" spans="1:3" x14ac:dyDescent="0.25">
      <c r="A89" s="4" t="s">
        <v>30</v>
      </c>
      <c r="B89" s="4" t="s">
        <v>34</v>
      </c>
      <c r="C89" s="4">
        <v>370</v>
      </c>
    </row>
    <row r="90" spans="1:3" x14ac:dyDescent="0.25">
      <c r="A90" s="4" t="s">
        <v>32</v>
      </c>
      <c r="B90" s="4" t="s">
        <v>34</v>
      </c>
      <c r="C90" s="4">
        <v>685</v>
      </c>
    </row>
    <row r="91" spans="1:3" x14ac:dyDescent="0.25">
      <c r="A91" s="4" t="s">
        <v>32</v>
      </c>
      <c r="B91" s="4" t="s">
        <v>31</v>
      </c>
      <c r="C91" s="4">
        <v>698</v>
      </c>
    </row>
    <row r="92" spans="1:3" x14ac:dyDescent="0.25">
      <c r="A92" s="4" t="s">
        <v>32</v>
      </c>
      <c r="B92" s="4" t="s">
        <v>33</v>
      </c>
      <c r="C92" s="4">
        <v>535</v>
      </c>
    </row>
    <row r="93" spans="1:3" x14ac:dyDescent="0.25">
      <c r="A93" s="4" t="s">
        <v>32</v>
      </c>
      <c r="B93" s="4" t="s">
        <v>31</v>
      </c>
      <c r="C93" s="4">
        <v>815</v>
      </c>
    </row>
    <row r="94" spans="1:3" x14ac:dyDescent="0.25">
      <c r="A94" s="4" t="s">
        <v>30</v>
      </c>
      <c r="B94" s="4" t="s">
        <v>31</v>
      </c>
      <c r="C94" s="4">
        <v>395</v>
      </c>
    </row>
    <row r="95" spans="1:3" x14ac:dyDescent="0.25">
      <c r="A95" s="4" t="s">
        <v>32</v>
      </c>
      <c r="B95" s="4" t="s">
        <v>31</v>
      </c>
      <c r="C95" s="4">
        <v>473</v>
      </c>
    </row>
    <row r="96" spans="1:3" x14ac:dyDescent="0.25">
      <c r="A96" s="4" t="s">
        <v>30</v>
      </c>
      <c r="B96" s="4" t="s">
        <v>34</v>
      </c>
      <c r="C96" s="4">
        <v>944</v>
      </c>
    </row>
    <row r="97" spans="1:3" x14ac:dyDescent="0.25">
      <c r="A97" s="4" t="s">
        <v>30</v>
      </c>
      <c r="B97" s="4" t="s">
        <v>34</v>
      </c>
      <c r="C97" s="4">
        <v>757</v>
      </c>
    </row>
    <row r="98" spans="1:3" x14ac:dyDescent="0.25">
      <c r="A98" s="4" t="s">
        <v>32</v>
      </c>
      <c r="B98" s="4" t="s">
        <v>34</v>
      </c>
      <c r="C98" s="4">
        <v>650</v>
      </c>
    </row>
    <row r="99" spans="1:3" x14ac:dyDescent="0.25">
      <c r="A99" s="4" t="s">
        <v>30</v>
      </c>
      <c r="B99" s="4" t="s">
        <v>31</v>
      </c>
      <c r="C99" s="4">
        <v>579</v>
      </c>
    </row>
    <row r="100" spans="1:3" x14ac:dyDescent="0.25">
      <c r="A100" s="4" t="s">
        <v>30</v>
      </c>
      <c r="B100" s="4" t="s">
        <v>34</v>
      </c>
      <c r="C100" s="4">
        <v>684</v>
      </c>
    </row>
    <row r="101" spans="1:3" x14ac:dyDescent="0.25">
      <c r="A101" s="4" t="s">
        <v>32</v>
      </c>
      <c r="B101" s="4" t="s">
        <v>31</v>
      </c>
      <c r="C101" s="4">
        <v>892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Vikas, Elad, Jacob, Ben</vt:lpstr>
      <vt:lpstr>Activity 1</vt:lpstr>
      <vt:lpstr>Activity 2</vt:lpstr>
      <vt:lpstr>Activity 3</vt:lpstr>
      <vt:lpstr>Activity 4</vt:lpstr>
      <vt:lpstr>'Activity 4'!metals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vcpotluri</dc:creator>
  <cp:lastModifiedBy>vcpotluri</cp:lastModifiedBy>
  <dcterms:created xsi:type="dcterms:W3CDTF">2016-10-05T17:30:10Z</dcterms:created>
  <dcterms:modified xsi:type="dcterms:W3CDTF">2016-10-05T19:49:50Z</dcterms:modified>
</cp:coreProperties>
</file>