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kas\2023\lucknow_metro\token_generator\"/>
    </mc:Choice>
  </mc:AlternateContent>
  <xr:revisionPtr revIDLastSave="0" documentId="13_ncr:1_{14168245-BE9C-40DE-BC98-36C48CE96FFC}" xr6:coauthVersionLast="47" xr6:coauthVersionMax="47" xr10:uidLastSave="{00000000-0000-0000-0000-000000000000}"/>
  <bookViews>
    <workbookView xWindow="-120" yWindow="-120" windowWidth="29040" windowHeight="15720" activeTab="1" xr2:uid="{57B2F3E2-F43A-4D0A-A37D-CD7960DD3D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S4" i="1" s="1"/>
  <c r="R5" i="1"/>
  <c r="R6" i="1"/>
  <c r="R7" i="1"/>
  <c r="R8" i="1"/>
  <c r="R9" i="1"/>
  <c r="S9" i="1" s="1"/>
  <c r="R10" i="1"/>
  <c r="S10" i="1" s="1"/>
  <c r="R11" i="1"/>
  <c r="R12" i="1"/>
  <c r="R13" i="1"/>
  <c r="R14" i="1"/>
  <c r="R15" i="1"/>
  <c r="R16" i="1"/>
  <c r="S16" i="1" s="1"/>
  <c r="R17" i="1"/>
  <c r="R18" i="1"/>
  <c r="R19" i="1"/>
  <c r="R20" i="1"/>
  <c r="R21" i="1"/>
  <c r="R22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S19" i="1" s="1"/>
  <c r="Q20" i="1"/>
  <c r="Q21" i="1"/>
  <c r="Q22" i="1"/>
  <c r="Q3" i="1"/>
  <c r="S5" i="1"/>
  <c r="S6" i="1"/>
  <c r="S7" i="1"/>
  <c r="S8" i="1"/>
  <c r="S17" i="1"/>
  <c r="S18" i="1"/>
  <c r="S20" i="1"/>
  <c r="S22" i="1"/>
  <c r="S2" i="1"/>
  <c r="S21" i="1"/>
  <c r="R2" i="1"/>
  <c r="P4" i="1"/>
  <c r="P5" i="1"/>
  <c r="P6" i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3" i="1"/>
  <c r="G3" i="1"/>
  <c r="H3" i="1"/>
  <c r="L4" i="1"/>
  <c r="L5" i="1"/>
  <c r="L6" i="1"/>
  <c r="L7" i="1"/>
  <c r="L8" i="1"/>
  <c r="L9" i="1"/>
  <c r="L11" i="1"/>
  <c r="L12" i="1"/>
  <c r="L13" i="1"/>
  <c r="L14" i="1"/>
  <c r="L15" i="1"/>
  <c r="L16" i="1"/>
  <c r="L17" i="1"/>
  <c r="L18" i="1"/>
  <c r="L19" i="1"/>
  <c r="L20" i="1"/>
  <c r="L21" i="1"/>
  <c r="L22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J4" i="1"/>
  <c r="J5" i="1"/>
  <c r="J6" i="1"/>
  <c r="J7" i="1"/>
  <c r="J8" i="1"/>
  <c r="J9" i="1"/>
  <c r="J10" i="1"/>
  <c r="L10" i="1" s="1"/>
  <c r="J11" i="1"/>
  <c r="J12" i="1"/>
  <c r="J13" i="1"/>
  <c r="J14" i="1"/>
  <c r="J15" i="1"/>
  <c r="J16" i="1"/>
  <c r="J17" i="1"/>
  <c r="J18" i="1"/>
  <c r="J19" i="1"/>
  <c r="J20" i="1"/>
  <c r="J21" i="1"/>
  <c r="J22" i="1"/>
  <c r="J3" i="1"/>
  <c r="G23" i="1"/>
  <c r="H2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S13" i="1" l="1"/>
  <c r="S15" i="1"/>
  <c r="S14" i="1"/>
  <c r="S12" i="1"/>
  <c r="S11" i="1"/>
  <c r="S3" i="1"/>
</calcChain>
</file>

<file path=xl/sharedStrings.xml><?xml version="1.0" encoding="utf-8"?>
<sst xmlns="http://schemas.openxmlformats.org/spreadsheetml/2006/main" count="127" uniqueCount="86">
  <si>
    <t>Station</t>
  </si>
  <si>
    <t>First Train</t>
  </si>
  <si>
    <t>Last Train</t>
  </si>
  <si>
    <t>Dist (km)</t>
  </si>
  <si>
    <t>Fare</t>
  </si>
  <si>
    <t>Time</t>
  </si>
  <si>
    <t> CCS Airport</t>
  </si>
  <si>
    <t> 06:00</t>
  </si>
  <si>
    <t> 22:00</t>
  </si>
  <si>
    <t> ₹ 10</t>
  </si>
  <si>
    <t> Amausi</t>
  </si>
  <si>
    <t> 22:02</t>
  </si>
  <si>
    <t> Transport Nagar</t>
  </si>
  <si>
    <t> 06:04</t>
  </si>
  <si>
    <t> 22:04</t>
  </si>
  <si>
    <t> ₹ 15</t>
  </si>
  <si>
    <t> Krishna Nagar</t>
  </si>
  <si>
    <t> 06:08</t>
  </si>
  <si>
    <t> 22:08</t>
  </si>
  <si>
    <t> ₹ 20</t>
  </si>
  <si>
    <t> Singar Nagar</t>
  </si>
  <si>
    <t> 06:10</t>
  </si>
  <si>
    <t> 22:10</t>
  </si>
  <si>
    <t> Alambagh</t>
  </si>
  <si>
    <t> 06:13</t>
  </si>
  <si>
    <t> 22:13</t>
  </si>
  <si>
    <t> Alambagh Bus Station</t>
  </si>
  <si>
    <t> 06:15</t>
  </si>
  <si>
    <t> 22:15</t>
  </si>
  <si>
    <t> Mawaiya</t>
  </si>
  <si>
    <t> 06:17</t>
  </si>
  <si>
    <t> 22:17</t>
  </si>
  <si>
    <t> ₹ 30</t>
  </si>
  <si>
    <t> Durgapuri</t>
  </si>
  <si>
    <t> 06:19</t>
  </si>
  <si>
    <t> 22:19</t>
  </si>
  <si>
    <t> Charbagh</t>
  </si>
  <si>
    <t> 06:21</t>
  </si>
  <si>
    <t> 22:21</t>
  </si>
  <si>
    <t> Husainganj</t>
  </si>
  <si>
    <t> 06:24</t>
  </si>
  <si>
    <t> 22:24</t>
  </si>
  <si>
    <t> ₹ 40</t>
  </si>
  <si>
    <t> Sachivalaya</t>
  </si>
  <si>
    <t> 06:27</t>
  </si>
  <si>
    <t> 22:27</t>
  </si>
  <si>
    <t> Hazratganj</t>
  </si>
  <si>
    <t> 06:30</t>
  </si>
  <si>
    <t> 22:30</t>
  </si>
  <si>
    <t> KD Singh Babu Stadium</t>
  </si>
  <si>
    <t> 06:32</t>
  </si>
  <si>
    <t> 22:32</t>
  </si>
  <si>
    <t> Lucknow University</t>
  </si>
  <si>
    <t> 06:34</t>
  </si>
  <si>
    <t> 22:34</t>
  </si>
  <si>
    <t> ₹ 50</t>
  </si>
  <si>
    <t> IT College</t>
  </si>
  <si>
    <t> 06:37</t>
  </si>
  <si>
    <t> 22:37</t>
  </si>
  <si>
    <t> Badshah Nagar</t>
  </si>
  <si>
    <t> 06:40</t>
  </si>
  <si>
    <t> 22:40</t>
  </si>
  <si>
    <t> Lekhraj Market</t>
  </si>
  <si>
    <t> 06:43</t>
  </si>
  <si>
    <t> 22:43</t>
  </si>
  <si>
    <t> Bhootnath Market</t>
  </si>
  <si>
    <t> 06:45</t>
  </si>
  <si>
    <t> 22:45</t>
  </si>
  <si>
    <t> ₹ 60</t>
  </si>
  <si>
    <t> Indira Nagar</t>
  </si>
  <si>
    <t> 06:48</t>
  </si>
  <si>
    <t> 22:48</t>
  </si>
  <si>
    <t> Munshi Pulia</t>
  </si>
  <si>
    <t>speed between station</t>
  </si>
  <si>
    <t>speed from first station</t>
  </si>
  <si>
    <t>Planned Speed</t>
  </si>
  <si>
    <t>Time (according to planced speed)</t>
  </si>
  <si>
    <t>Time difference (timetable)</t>
  </si>
  <si>
    <t>Extra Time</t>
  </si>
  <si>
    <t>Average</t>
  </si>
  <si>
    <t>Modified speed required</t>
  </si>
  <si>
    <t>First train in sec</t>
  </si>
  <si>
    <t>Entry Time</t>
  </si>
  <si>
    <t>halttime</t>
  </si>
  <si>
    <t>Exit Time</t>
  </si>
  <si>
    <t>Dist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</si>
</sst>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0" xfId="1"/>
    <xf numFmtId="20" fontId="0" fillId="0" borderId="0" xfId="0" applyNumberFormat="1"/>
    <xf numFmtId="0" fontId="2" fillId="0" borderId="0" xfId="0" applyFont="1" applyAlignment="1">
      <alignment horizontal="left" vertical="center" indent="1"/>
    </xf>
    <xf numFmtId="1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3D5E-DA1E-43EA-8A2B-91316F3BECA9}">
  <dimension ref="A1:S23"/>
  <sheetViews>
    <sheetView workbookViewId="0">
      <selection activeCell="D1" sqref="D1:D22"/>
    </sheetView>
  </sheetViews>
  <sheetFormatPr defaultRowHeight="15"/>
  <cols>
    <col min="16" max="16" width="1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6</v>
      </c>
      <c r="B2" s="4">
        <v>0.25</v>
      </c>
      <c r="C2" t="s">
        <v>8</v>
      </c>
      <c r="D2">
        <v>0</v>
      </c>
      <c r="E2" t="s">
        <v>9</v>
      </c>
      <c r="F2">
        <v>0</v>
      </c>
      <c r="M2" s="3">
        <v>0.5</v>
      </c>
      <c r="P2" s="5">
        <v>0</v>
      </c>
      <c r="Q2">
        <v>0</v>
      </c>
      <c r="R2">
        <f>Q2+25</f>
        <v>25</v>
      </c>
      <c r="S2">
        <f>R2+12</f>
        <v>37</v>
      </c>
    </row>
    <row r="3" spans="1:19">
      <c r="A3" t="s">
        <v>10</v>
      </c>
      <c r="B3" s="4">
        <v>0.25138888888888888</v>
      </c>
      <c r="C3" t="s">
        <v>11</v>
      </c>
      <c r="D3">
        <v>0.8</v>
      </c>
      <c r="E3" t="s">
        <v>9</v>
      </c>
      <c r="F3">
        <v>2</v>
      </c>
      <c r="G3">
        <f>(D3-D2)/(F3-F2)*60</f>
        <v>24</v>
      </c>
      <c r="H3" s="1">
        <f>(D3-$D$2)/F3*60</f>
        <v>24</v>
      </c>
      <c r="I3">
        <v>32</v>
      </c>
      <c r="J3" s="2">
        <f>((D3-D2)/I3)*60</f>
        <v>1.5</v>
      </c>
      <c r="K3">
        <f>F3-F2</f>
        <v>2</v>
      </c>
      <c r="L3" s="2">
        <f>K3-J3</f>
        <v>0.5</v>
      </c>
      <c r="N3" s="1">
        <f>IF(L3&lt;$M$2,(((D3-D2)/(J3+($M$2-ABS(L3)))*60)),((D3-D2)/J3)*60)</f>
        <v>32</v>
      </c>
      <c r="O3" s="2">
        <f>$M$2-ABS(L3)</f>
        <v>0</v>
      </c>
      <c r="P3">
        <f>(J3*60)+P2</f>
        <v>90</v>
      </c>
      <c r="Q3" s="6">
        <f>P3-10</f>
        <v>80</v>
      </c>
      <c r="R3">
        <f>P3+20</f>
        <v>110</v>
      </c>
      <c r="S3">
        <f t="shared" ref="S3:S22" si="0">R3+12</f>
        <v>122</v>
      </c>
    </row>
    <row r="4" spans="1:19">
      <c r="A4" t="s">
        <v>12</v>
      </c>
      <c r="B4" t="s">
        <v>13</v>
      </c>
      <c r="C4" t="s">
        <v>14</v>
      </c>
      <c r="D4">
        <v>1.6</v>
      </c>
      <c r="E4" t="s">
        <v>15</v>
      </c>
      <c r="F4">
        <v>4</v>
      </c>
      <c r="G4">
        <f t="shared" ref="G4:G22" si="1">(D4-D3)/(F4-F3)*60</f>
        <v>24</v>
      </c>
      <c r="H4" s="1">
        <f t="shared" ref="H4:H22" si="2">(D4-$D$2)/F4*60</f>
        <v>24</v>
      </c>
      <c r="I4">
        <v>32</v>
      </c>
      <c r="J4" s="2">
        <f t="shared" ref="J4:J22" si="3">((D4-D3)/I4)*60</f>
        <v>1.5</v>
      </c>
      <c r="K4">
        <f t="shared" ref="K4:K22" si="4">F4-F3</f>
        <v>2</v>
      </c>
      <c r="L4" s="2">
        <f t="shared" ref="L4:L22" si="5">K4-J4</f>
        <v>0.5</v>
      </c>
      <c r="N4" s="1">
        <f t="shared" ref="N4:N22" si="6">IF(L4&lt;$M$2,(((D4-D3)/(J4+($M$2-ABS(L4)))*60)),((D4-D3)/J4)*60)</f>
        <v>32</v>
      </c>
      <c r="O4" s="2">
        <f t="shared" ref="O4:O22" si="7">$M$2-ABS(L4)</f>
        <v>0</v>
      </c>
      <c r="P4">
        <f t="shared" ref="P4:P22" si="8">(J4*60)+P3</f>
        <v>180</v>
      </c>
      <c r="Q4" s="6">
        <f t="shared" ref="Q4:Q22" si="9">P4-10</f>
        <v>170</v>
      </c>
      <c r="R4">
        <f t="shared" ref="R4:R22" si="10">P4+20</f>
        <v>200</v>
      </c>
      <c r="S4">
        <f t="shared" si="0"/>
        <v>212</v>
      </c>
    </row>
    <row r="5" spans="1:19">
      <c r="A5" t="s">
        <v>16</v>
      </c>
      <c r="B5" t="s">
        <v>17</v>
      </c>
      <c r="C5" t="s">
        <v>18</v>
      </c>
      <c r="D5">
        <v>3.5</v>
      </c>
      <c r="E5" t="s">
        <v>19</v>
      </c>
      <c r="F5">
        <v>8</v>
      </c>
      <c r="G5">
        <f t="shared" si="1"/>
        <v>28.5</v>
      </c>
      <c r="H5" s="1">
        <f t="shared" si="2"/>
        <v>26.25</v>
      </c>
      <c r="I5">
        <v>32</v>
      </c>
      <c r="J5" s="2">
        <f t="shared" si="3"/>
        <v>3.5625</v>
      </c>
      <c r="K5">
        <f t="shared" si="4"/>
        <v>4</v>
      </c>
      <c r="L5" s="2">
        <f t="shared" si="5"/>
        <v>0.4375</v>
      </c>
      <c r="N5" s="1">
        <f t="shared" si="6"/>
        <v>31.448275862068961</v>
      </c>
      <c r="O5" s="2">
        <f t="shared" si="7"/>
        <v>6.25E-2</v>
      </c>
      <c r="P5">
        <f t="shared" si="8"/>
        <v>393.75</v>
      </c>
      <c r="Q5" s="6">
        <f t="shared" si="9"/>
        <v>383.75</v>
      </c>
      <c r="R5">
        <f t="shared" si="10"/>
        <v>413.75</v>
      </c>
      <c r="S5">
        <f t="shared" si="0"/>
        <v>425.75</v>
      </c>
    </row>
    <row r="6" spans="1:19">
      <c r="A6" t="s">
        <v>20</v>
      </c>
      <c r="B6" t="s">
        <v>21</v>
      </c>
      <c r="C6" t="s">
        <v>22</v>
      </c>
      <c r="D6">
        <v>4.5999999999999996</v>
      </c>
      <c r="E6" t="s">
        <v>19</v>
      </c>
      <c r="F6">
        <v>10</v>
      </c>
      <c r="G6">
        <f t="shared" si="1"/>
        <v>32.999999999999986</v>
      </c>
      <c r="H6" s="1">
        <f t="shared" si="2"/>
        <v>27.599999999999998</v>
      </c>
      <c r="I6">
        <v>32</v>
      </c>
      <c r="J6" s="2">
        <f t="shared" si="3"/>
        <v>2.0624999999999991</v>
      </c>
      <c r="K6">
        <f t="shared" si="4"/>
        <v>2</v>
      </c>
      <c r="L6" s="2">
        <f t="shared" si="5"/>
        <v>-6.2499999999999112E-2</v>
      </c>
      <c r="N6" s="1">
        <f t="shared" si="6"/>
        <v>26.399999999999991</v>
      </c>
      <c r="O6" s="2">
        <f t="shared" si="7"/>
        <v>0.43750000000000089</v>
      </c>
      <c r="P6">
        <f t="shared" si="8"/>
        <v>517.5</v>
      </c>
      <c r="Q6" s="6">
        <f t="shared" si="9"/>
        <v>507.5</v>
      </c>
      <c r="R6">
        <f t="shared" si="10"/>
        <v>537.5</v>
      </c>
      <c r="S6">
        <f t="shared" si="0"/>
        <v>549.5</v>
      </c>
    </row>
    <row r="7" spans="1:19">
      <c r="A7" t="s">
        <v>23</v>
      </c>
      <c r="B7" t="s">
        <v>24</v>
      </c>
      <c r="C7" t="s">
        <v>25</v>
      </c>
      <c r="D7">
        <v>5.9</v>
      </c>
      <c r="E7" t="s">
        <v>19</v>
      </c>
      <c r="F7">
        <v>13</v>
      </c>
      <c r="G7">
        <f t="shared" si="1"/>
        <v>26.000000000000014</v>
      </c>
      <c r="H7" s="1">
        <f t="shared" si="2"/>
        <v>27.230769230769234</v>
      </c>
      <c r="I7">
        <v>32</v>
      </c>
      <c r="J7" s="2">
        <f t="shared" si="3"/>
        <v>2.4375000000000013</v>
      </c>
      <c r="K7">
        <f t="shared" si="4"/>
        <v>3</v>
      </c>
      <c r="L7" s="2">
        <f t="shared" si="5"/>
        <v>0.56249999999999867</v>
      </c>
      <c r="N7" s="1">
        <f t="shared" si="6"/>
        <v>32</v>
      </c>
      <c r="O7" s="2">
        <f t="shared" si="7"/>
        <v>-6.2499999999998668E-2</v>
      </c>
      <c r="P7">
        <f t="shared" si="8"/>
        <v>663.75000000000011</v>
      </c>
      <c r="Q7" s="6">
        <f t="shared" si="9"/>
        <v>653.75000000000011</v>
      </c>
      <c r="R7">
        <f t="shared" si="10"/>
        <v>683.75000000000011</v>
      </c>
      <c r="S7">
        <f t="shared" si="0"/>
        <v>695.75000000000011</v>
      </c>
    </row>
    <row r="8" spans="1:19">
      <c r="A8" t="s">
        <v>26</v>
      </c>
      <c r="B8" t="s">
        <v>27</v>
      </c>
      <c r="C8" t="s">
        <v>28</v>
      </c>
      <c r="D8">
        <v>6.5</v>
      </c>
      <c r="E8" t="s">
        <v>19</v>
      </c>
      <c r="F8">
        <v>15</v>
      </c>
      <c r="G8">
        <f t="shared" si="1"/>
        <v>17.999999999999989</v>
      </c>
      <c r="H8" s="1">
        <f t="shared" si="2"/>
        <v>26</v>
      </c>
      <c r="I8">
        <v>32</v>
      </c>
      <c r="J8" s="2">
        <f t="shared" si="3"/>
        <v>1.1249999999999993</v>
      </c>
      <c r="K8">
        <f t="shared" si="4"/>
        <v>2</v>
      </c>
      <c r="L8" s="2">
        <f t="shared" si="5"/>
        <v>0.87500000000000067</v>
      </c>
      <c r="N8" s="1">
        <f t="shared" si="6"/>
        <v>32</v>
      </c>
      <c r="O8" s="2">
        <f t="shared" si="7"/>
        <v>-0.37500000000000067</v>
      </c>
      <c r="P8">
        <f t="shared" si="8"/>
        <v>731.25000000000011</v>
      </c>
      <c r="Q8" s="6">
        <f t="shared" si="9"/>
        <v>721.25000000000011</v>
      </c>
      <c r="R8">
        <f t="shared" si="10"/>
        <v>751.25000000000011</v>
      </c>
      <c r="S8">
        <f t="shared" si="0"/>
        <v>763.25000000000011</v>
      </c>
    </row>
    <row r="9" spans="1:19">
      <c r="A9" t="s">
        <v>29</v>
      </c>
      <c r="B9" t="s">
        <v>30</v>
      </c>
      <c r="C9" t="s">
        <v>31</v>
      </c>
      <c r="D9">
        <v>7.2</v>
      </c>
      <c r="E9" t="s">
        <v>32</v>
      </c>
      <c r="F9">
        <v>17</v>
      </c>
      <c r="G9">
        <f t="shared" si="1"/>
        <v>21.000000000000007</v>
      </c>
      <c r="H9" s="1">
        <f t="shared" si="2"/>
        <v>25.411764705882351</v>
      </c>
      <c r="I9">
        <v>32</v>
      </c>
      <c r="J9" s="2">
        <f t="shared" si="3"/>
        <v>1.3125000000000004</v>
      </c>
      <c r="K9">
        <f t="shared" si="4"/>
        <v>2</v>
      </c>
      <c r="L9" s="2">
        <f t="shared" si="5"/>
        <v>0.68749999999999956</v>
      </c>
      <c r="N9" s="1">
        <f t="shared" si="6"/>
        <v>32</v>
      </c>
      <c r="O9" s="2">
        <f t="shared" si="7"/>
        <v>-0.18749999999999956</v>
      </c>
      <c r="P9">
        <f t="shared" si="8"/>
        <v>810.00000000000011</v>
      </c>
      <c r="Q9" s="6">
        <f t="shared" si="9"/>
        <v>800.00000000000011</v>
      </c>
      <c r="R9">
        <f t="shared" si="10"/>
        <v>830.00000000000011</v>
      </c>
      <c r="S9">
        <f t="shared" si="0"/>
        <v>842.00000000000011</v>
      </c>
    </row>
    <row r="10" spans="1:19">
      <c r="A10" t="s">
        <v>33</v>
      </c>
      <c r="B10" t="s">
        <v>34</v>
      </c>
      <c r="C10" t="s">
        <v>35</v>
      </c>
      <c r="D10">
        <v>8.4</v>
      </c>
      <c r="E10" t="s">
        <v>32</v>
      </c>
      <c r="F10">
        <v>19</v>
      </c>
      <c r="G10">
        <f t="shared" si="1"/>
        <v>36.000000000000007</v>
      </c>
      <c r="H10" s="1">
        <f t="shared" si="2"/>
        <v>26.526315789473685</v>
      </c>
      <c r="I10">
        <v>32</v>
      </c>
      <c r="J10" s="2">
        <f t="shared" si="3"/>
        <v>2.2500000000000004</v>
      </c>
      <c r="K10">
        <f t="shared" si="4"/>
        <v>2</v>
      </c>
      <c r="L10" s="2">
        <f t="shared" si="5"/>
        <v>-0.25000000000000044</v>
      </c>
      <c r="N10" s="1">
        <f t="shared" si="6"/>
        <v>28.800000000000004</v>
      </c>
      <c r="O10" s="2">
        <f t="shared" si="7"/>
        <v>0.24999999999999956</v>
      </c>
      <c r="P10">
        <f t="shared" si="8"/>
        <v>945.00000000000011</v>
      </c>
      <c r="Q10" s="6">
        <f t="shared" si="9"/>
        <v>935.00000000000011</v>
      </c>
      <c r="R10">
        <f t="shared" si="10"/>
        <v>965.00000000000011</v>
      </c>
      <c r="S10">
        <f t="shared" si="0"/>
        <v>977.00000000000011</v>
      </c>
    </row>
    <row r="11" spans="1:19">
      <c r="A11" t="s">
        <v>36</v>
      </c>
      <c r="B11" t="s">
        <v>37</v>
      </c>
      <c r="C11" t="s">
        <v>38</v>
      </c>
      <c r="D11">
        <v>9.1999999999999993</v>
      </c>
      <c r="E11" t="s">
        <v>32</v>
      </c>
      <c r="F11">
        <v>21</v>
      </c>
      <c r="G11">
        <f t="shared" si="1"/>
        <v>23.999999999999968</v>
      </c>
      <c r="H11" s="1">
        <f t="shared" si="2"/>
        <v>26.285714285714281</v>
      </c>
      <c r="I11">
        <v>32</v>
      </c>
      <c r="J11" s="2">
        <f t="shared" si="3"/>
        <v>1.499999999999998</v>
      </c>
      <c r="K11">
        <f t="shared" si="4"/>
        <v>2</v>
      </c>
      <c r="L11" s="2">
        <f t="shared" si="5"/>
        <v>0.500000000000002</v>
      </c>
      <c r="N11" s="1">
        <f t="shared" si="6"/>
        <v>32</v>
      </c>
      <c r="O11" s="2">
        <f t="shared" si="7"/>
        <v>-1.9984014443252818E-15</v>
      </c>
      <c r="P11">
        <f t="shared" si="8"/>
        <v>1035</v>
      </c>
      <c r="Q11" s="6">
        <f t="shared" si="9"/>
        <v>1025</v>
      </c>
      <c r="R11">
        <f t="shared" si="10"/>
        <v>1055</v>
      </c>
      <c r="S11">
        <f t="shared" si="0"/>
        <v>1067</v>
      </c>
    </row>
    <row r="12" spans="1:19">
      <c r="A12" t="s">
        <v>39</v>
      </c>
      <c r="B12" t="s">
        <v>40</v>
      </c>
      <c r="C12" t="s">
        <v>41</v>
      </c>
      <c r="D12">
        <v>10.9</v>
      </c>
      <c r="E12" t="s">
        <v>42</v>
      </c>
      <c r="F12">
        <v>24</v>
      </c>
      <c r="G12">
        <f t="shared" si="1"/>
        <v>34.000000000000021</v>
      </c>
      <c r="H12" s="1">
        <f t="shared" si="2"/>
        <v>27.25</v>
      </c>
      <c r="I12">
        <v>32</v>
      </c>
      <c r="J12" s="2">
        <f t="shared" si="3"/>
        <v>3.1875000000000018</v>
      </c>
      <c r="K12">
        <f t="shared" si="4"/>
        <v>3</v>
      </c>
      <c r="L12" s="2">
        <f t="shared" si="5"/>
        <v>-0.18750000000000178</v>
      </c>
      <c r="N12" s="1">
        <f t="shared" si="6"/>
        <v>29.142857142857164</v>
      </c>
      <c r="O12" s="2">
        <f t="shared" si="7"/>
        <v>0.31249999999999822</v>
      </c>
      <c r="P12">
        <f t="shared" si="8"/>
        <v>1226.25</v>
      </c>
      <c r="Q12" s="6">
        <f t="shared" si="9"/>
        <v>1216.25</v>
      </c>
      <c r="R12">
        <f t="shared" si="10"/>
        <v>1246.25</v>
      </c>
      <c r="S12">
        <f t="shared" si="0"/>
        <v>1258.25</v>
      </c>
    </row>
    <row r="13" spans="1:19">
      <c r="A13" t="s">
        <v>43</v>
      </c>
      <c r="B13" t="s">
        <v>44</v>
      </c>
      <c r="C13" t="s">
        <v>45</v>
      </c>
      <c r="D13">
        <v>11.7</v>
      </c>
      <c r="E13" t="s">
        <v>42</v>
      </c>
      <c r="F13">
        <v>27</v>
      </c>
      <c r="G13">
        <f t="shared" si="1"/>
        <v>15.99999999999998</v>
      </c>
      <c r="H13" s="1">
        <f t="shared" si="2"/>
        <v>25.999999999999996</v>
      </c>
      <c r="I13">
        <v>32</v>
      </c>
      <c r="J13" s="2">
        <f t="shared" si="3"/>
        <v>1.499999999999998</v>
      </c>
      <c r="K13">
        <f t="shared" si="4"/>
        <v>3</v>
      </c>
      <c r="L13" s="2">
        <f t="shared" si="5"/>
        <v>1.500000000000002</v>
      </c>
      <c r="N13" s="1">
        <f t="shared" si="6"/>
        <v>32</v>
      </c>
      <c r="O13" s="2">
        <f t="shared" si="7"/>
        <v>-1.000000000000002</v>
      </c>
      <c r="P13">
        <f t="shared" si="8"/>
        <v>1316.25</v>
      </c>
      <c r="Q13" s="6">
        <f t="shared" si="9"/>
        <v>1306.25</v>
      </c>
      <c r="R13">
        <f t="shared" si="10"/>
        <v>1336.25</v>
      </c>
      <c r="S13">
        <f t="shared" si="0"/>
        <v>1348.25</v>
      </c>
    </row>
    <row r="14" spans="1:19">
      <c r="A14" t="s">
        <v>46</v>
      </c>
      <c r="B14" t="s">
        <v>47</v>
      </c>
      <c r="C14" t="s">
        <v>48</v>
      </c>
      <c r="D14">
        <v>12.7</v>
      </c>
      <c r="E14" t="s">
        <v>42</v>
      </c>
      <c r="F14">
        <v>30</v>
      </c>
      <c r="G14">
        <f t="shared" si="1"/>
        <v>20</v>
      </c>
      <c r="H14" s="1">
        <f t="shared" si="2"/>
        <v>25.4</v>
      </c>
      <c r="I14">
        <v>32</v>
      </c>
      <c r="J14" s="2">
        <f t="shared" si="3"/>
        <v>1.875</v>
      </c>
      <c r="K14">
        <f t="shared" si="4"/>
        <v>3</v>
      </c>
      <c r="L14" s="2">
        <f t="shared" si="5"/>
        <v>1.125</v>
      </c>
      <c r="N14" s="1">
        <f t="shared" si="6"/>
        <v>32</v>
      </c>
      <c r="O14" s="2">
        <f t="shared" si="7"/>
        <v>-0.625</v>
      </c>
      <c r="P14">
        <f t="shared" si="8"/>
        <v>1428.75</v>
      </c>
      <c r="Q14" s="6">
        <f t="shared" si="9"/>
        <v>1418.75</v>
      </c>
      <c r="R14">
        <f t="shared" si="10"/>
        <v>1448.75</v>
      </c>
      <c r="S14">
        <f t="shared" si="0"/>
        <v>1460.75</v>
      </c>
    </row>
    <row r="15" spans="1:19">
      <c r="A15" t="s">
        <v>49</v>
      </c>
      <c r="B15" t="s">
        <v>50</v>
      </c>
      <c r="C15" t="s">
        <v>51</v>
      </c>
      <c r="D15">
        <v>13.3</v>
      </c>
      <c r="E15" t="s">
        <v>42</v>
      </c>
      <c r="F15">
        <v>32</v>
      </c>
      <c r="G15">
        <f t="shared" si="1"/>
        <v>18.000000000000043</v>
      </c>
      <c r="H15" s="1">
        <f t="shared" si="2"/>
        <v>24.9375</v>
      </c>
      <c r="I15">
        <v>32</v>
      </c>
      <c r="J15" s="2">
        <f t="shared" si="3"/>
        <v>1.1250000000000027</v>
      </c>
      <c r="K15">
        <f t="shared" si="4"/>
        <v>2</v>
      </c>
      <c r="L15" s="2">
        <f t="shared" si="5"/>
        <v>0.87499999999999734</v>
      </c>
      <c r="N15" s="1">
        <f t="shared" si="6"/>
        <v>32</v>
      </c>
      <c r="O15" s="2">
        <f t="shared" si="7"/>
        <v>-0.37499999999999734</v>
      </c>
      <c r="P15">
        <f t="shared" si="8"/>
        <v>1496.2500000000002</v>
      </c>
      <c r="Q15" s="6">
        <f t="shared" si="9"/>
        <v>1486.2500000000002</v>
      </c>
      <c r="R15">
        <f t="shared" si="10"/>
        <v>1516.2500000000002</v>
      </c>
      <c r="S15">
        <f t="shared" si="0"/>
        <v>1528.2500000000002</v>
      </c>
    </row>
    <row r="16" spans="1:19">
      <c r="A16" t="s">
        <v>52</v>
      </c>
      <c r="B16" t="s">
        <v>53</v>
      </c>
      <c r="C16" t="s">
        <v>54</v>
      </c>
      <c r="D16">
        <v>14.6</v>
      </c>
      <c r="E16" t="s">
        <v>55</v>
      </c>
      <c r="F16">
        <v>34</v>
      </c>
      <c r="G16">
        <f t="shared" si="1"/>
        <v>38.999999999999972</v>
      </c>
      <c r="H16" s="1">
        <f t="shared" si="2"/>
        <v>25.764705882352938</v>
      </c>
      <c r="I16">
        <v>32</v>
      </c>
      <c r="J16" s="2">
        <f t="shared" si="3"/>
        <v>2.4374999999999982</v>
      </c>
      <c r="K16">
        <f t="shared" si="4"/>
        <v>2</v>
      </c>
      <c r="L16" s="2">
        <f t="shared" si="5"/>
        <v>-0.43749999999999822</v>
      </c>
      <c r="N16" s="1">
        <f t="shared" si="6"/>
        <v>31.199999999999974</v>
      </c>
      <c r="O16" s="2">
        <f t="shared" si="7"/>
        <v>6.2500000000001776E-2</v>
      </c>
      <c r="P16">
        <f t="shared" si="8"/>
        <v>1642.5</v>
      </c>
      <c r="Q16" s="6">
        <f t="shared" si="9"/>
        <v>1632.5</v>
      </c>
      <c r="R16">
        <f t="shared" si="10"/>
        <v>1662.5</v>
      </c>
      <c r="S16">
        <f t="shared" si="0"/>
        <v>1674.5</v>
      </c>
    </row>
    <row r="17" spans="1:19">
      <c r="A17" t="s">
        <v>56</v>
      </c>
      <c r="B17" t="s">
        <v>57</v>
      </c>
      <c r="C17" t="s">
        <v>58</v>
      </c>
      <c r="D17">
        <v>15.6</v>
      </c>
      <c r="E17" t="s">
        <v>55</v>
      </c>
      <c r="F17">
        <v>37</v>
      </c>
      <c r="G17">
        <f t="shared" si="1"/>
        <v>20</v>
      </c>
      <c r="H17" s="1">
        <f t="shared" si="2"/>
        <v>25.297297297297295</v>
      </c>
      <c r="I17">
        <v>32</v>
      </c>
      <c r="J17" s="2">
        <f t="shared" si="3"/>
        <v>1.875</v>
      </c>
      <c r="K17">
        <f t="shared" si="4"/>
        <v>3</v>
      </c>
      <c r="L17" s="2">
        <f t="shared" si="5"/>
        <v>1.125</v>
      </c>
      <c r="N17" s="1">
        <f t="shared" si="6"/>
        <v>32</v>
      </c>
      <c r="O17" s="2">
        <f t="shared" si="7"/>
        <v>-0.625</v>
      </c>
      <c r="P17">
        <f t="shared" si="8"/>
        <v>1755</v>
      </c>
      <c r="Q17" s="6">
        <f t="shared" si="9"/>
        <v>1745</v>
      </c>
      <c r="R17">
        <f t="shared" si="10"/>
        <v>1775</v>
      </c>
      <c r="S17">
        <f t="shared" si="0"/>
        <v>1787</v>
      </c>
    </row>
    <row r="18" spans="1:19">
      <c r="A18" t="s">
        <v>59</v>
      </c>
      <c r="B18" t="s">
        <v>60</v>
      </c>
      <c r="C18" t="s">
        <v>61</v>
      </c>
      <c r="D18">
        <v>17.3</v>
      </c>
      <c r="E18" t="s">
        <v>55</v>
      </c>
      <c r="F18">
        <v>40</v>
      </c>
      <c r="G18">
        <f t="shared" si="1"/>
        <v>34.000000000000021</v>
      </c>
      <c r="H18" s="1">
        <f t="shared" si="2"/>
        <v>25.95</v>
      </c>
      <c r="I18">
        <v>32</v>
      </c>
      <c r="J18" s="2">
        <f t="shared" si="3"/>
        <v>3.1875000000000018</v>
      </c>
      <c r="K18">
        <f t="shared" si="4"/>
        <v>3</v>
      </c>
      <c r="L18" s="2">
        <f t="shared" si="5"/>
        <v>-0.18750000000000178</v>
      </c>
      <c r="N18" s="1">
        <f t="shared" si="6"/>
        <v>29.142857142857164</v>
      </c>
      <c r="O18" s="2">
        <f t="shared" si="7"/>
        <v>0.31249999999999822</v>
      </c>
      <c r="P18">
        <f t="shared" si="8"/>
        <v>1946.25</v>
      </c>
      <c r="Q18" s="6">
        <f t="shared" si="9"/>
        <v>1936.25</v>
      </c>
      <c r="R18">
        <f t="shared" si="10"/>
        <v>1966.25</v>
      </c>
      <c r="S18">
        <f t="shared" si="0"/>
        <v>1978.25</v>
      </c>
    </row>
    <row r="19" spans="1:19">
      <c r="A19" t="s">
        <v>62</v>
      </c>
      <c r="B19" t="s">
        <v>63</v>
      </c>
      <c r="C19" t="s">
        <v>64</v>
      </c>
      <c r="D19">
        <v>18.5</v>
      </c>
      <c r="E19" t="s">
        <v>55</v>
      </c>
      <c r="F19">
        <v>43</v>
      </c>
      <c r="G19">
        <f t="shared" si="1"/>
        <v>23.999999999999986</v>
      </c>
      <c r="H19" s="1">
        <f t="shared" si="2"/>
        <v>25.813953488372093</v>
      </c>
      <c r="I19">
        <v>32</v>
      </c>
      <c r="J19" s="2">
        <f t="shared" si="3"/>
        <v>2.2499999999999987</v>
      </c>
      <c r="K19">
        <f t="shared" si="4"/>
        <v>3</v>
      </c>
      <c r="L19" s="2">
        <f t="shared" si="5"/>
        <v>0.75000000000000133</v>
      </c>
      <c r="N19" s="1">
        <f t="shared" si="6"/>
        <v>32</v>
      </c>
      <c r="O19" s="2">
        <f t="shared" si="7"/>
        <v>-0.25000000000000133</v>
      </c>
      <c r="P19">
        <f t="shared" si="8"/>
        <v>2081.25</v>
      </c>
      <c r="Q19" s="6">
        <f t="shared" si="9"/>
        <v>2071.25</v>
      </c>
      <c r="R19">
        <f t="shared" si="10"/>
        <v>2101.25</v>
      </c>
      <c r="S19">
        <f t="shared" si="0"/>
        <v>2113.25</v>
      </c>
    </row>
    <row r="20" spans="1:19">
      <c r="A20" t="s">
        <v>65</v>
      </c>
      <c r="B20" t="s">
        <v>66</v>
      </c>
      <c r="C20" t="s">
        <v>67</v>
      </c>
      <c r="D20">
        <v>19.600000000000001</v>
      </c>
      <c r="E20" t="s">
        <v>68</v>
      </c>
      <c r="F20">
        <v>45</v>
      </c>
      <c r="G20">
        <f t="shared" si="1"/>
        <v>33.000000000000043</v>
      </c>
      <c r="H20" s="1">
        <f t="shared" si="2"/>
        <v>26.133333333333336</v>
      </c>
      <c r="I20">
        <v>32</v>
      </c>
      <c r="J20" s="2">
        <f t="shared" si="3"/>
        <v>2.0625000000000027</v>
      </c>
      <c r="K20">
        <f t="shared" si="4"/>
        <v>2</v>
      </c>
      <c r="L20" s="2">
        <f t="shared" si="5"/>
        <v>-6.2500000000002665E-2</v>
      </c>
      <c r="N20" s="1">
        <f t="shared" si="6"/>
        <v>26.400000000000034</v>
      </c>
      <c r="O20" s="2">
        <f t="shared" si="7"/>
        <v>0.43749999999999734</v>
      </c>
      <c r="P20">
        <f t="shared" si="8"/>
        <v>2205</v>
      </c>
      <c r="Q20" s="6">
        <f t="shared" si="9"/>
        <v>2195</v>
      </c>
      <c r="R20">
        <f t="shared" si="10"/>
        <v>2225</v>
      </c>
      <c r="S20">
        <f t="shared" si="0"/>
        <v>2237</v>
      </c>
    </row>
    <row r="21" spans="1:19">
      <c r="A21" t="s">
        <v>69</v>
      </c>
      <c r="B21" t="s">
        <v>70</v>
      </c>
      <c r="C21" t="s">
        <v>71</v>
      </c>
      <c r="D21">
        <v>20.9</v>
      </c>
      <c r="E21" t="s">
        <v>68</v>
      </c>
      <c r="F21">
        <v>48</v>
      </c>
      <c r="G21">
        <f t="shared" si="1"/>
        <v>25.999999999999943</v>
      </c>
      <c r="H21" s="1">
        <f t="shared" si="2"/>
        <v>26.124999999999996</v>
      </c>
      <c r="I21">
        <v>32</v>
      </c>
      <c r="J21" s="2">
        <f t="shared" si="3"/>
        <v>2.4374999999999947</v>
      </c>
      <c r="K21">
        <f t="shared" si="4"/>
        <v>3</v>
      </c>
      <c r="L21" s="2">
        <f t="shared" si="5"/>
        <v>0.56250000000000533</v>
      </c>
      <c r="N21" s="1">
        <f t="shared" si="6"/>
        <v>32</v>
      </c>
      <c r="O21" s="2">
        <f t="shared" si="7"/>
        <v>-6.2500000000005329E-2</v>
      </c>
      <c r="P21">
        <f t="shared" si="8"/>
        <v>2351.2499999999995</v>
      </c>
      <c r="Q21" s="6">
        <f t="shared" si="9"/>
        <v>2341.2499999999995</v>
      </c>
      <c r="R21">
        <f t="shared" si="10"/>
        <v>2371.2499999999995</v>
      </c>
      <c r="S21">
        <f t="shared" si="0"/>
        <v>2383.2499999999995</v>
      </c>
    </row>
    <row r="22" spans="1:19">
      <c r="A22" t="s">
        <v>72</v>
      </c>
      <c r="B22" t="s">
        <v>7</v>
      </c>
      <c r="C22" t="s">
        <v>8</v>
      </c>
      <c r="D22">
        <v>22.9</v>
      </c>
      <c r="E22" t="s">
        <v>68</v>
      </c>
      <c r="F22">
        <v>60</v>
      </c>
      <c r="G22">
        <f t="shared" si="1"/>
        <v>10</v>
      </c>
      <c r="H22" s="1">
        <f t="shared" si="2"/>
        <v>22.9</v>
      </c>
      <c r="I22">
        <v>32</v>
      </c>
      <c r="J22" s="2">
        <f t="shared" si="3"/>
        <v>3.75</v>
      </c>
      <c r="K22">
        <f t="shared" si="4"/>
        <v>12</v>
      </c>
      <c r="L22" s="2">
        <f t="shared" si="5"/>
        <v>8.25</v>
      </c>
      <c r="N22" s="1">
        <f t="shared" si="6"/>
        <v>32</v>
      </c>
      <c r="O22" s="2">
        <f t="shared" si="7"/>
        <v>-7.75</v>
      </c>
      <c r="P22">
        <f t="shared" si="8"/>
        <v>2576.2499999999995</v>
      </c>
      <c r="Q22" s="6">
        <f t="shared" si="9"/>
        <v>2566.2499999999995</v>
      </c>
      <c r="R22">
        <f t="shared" si="10"/>
        <v>2596.2499999999995</v>
      </c>
      <c r="S22">
        <f t="shared" si="0"/>
        <v>2608.2499999999995</v>
      </c>
    </row>
    <row r="23" spans="1:19">
      <c r="F23" t="s">
        <v>79</v>
      </c>
      <c r="G23" s="1">
        <f>AVERAGE(G3:G22)</f>
        <v>25.425000000000001</v>
      </c>
      <c r="H23" s="1">
        <f>AVERAGE(H3:H22)</f>
        <v>25.743817700659758</v>
      </c>
      <c r="I23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2ACC-2A2B-484A-9723-F4AED212557D}">
  <dimension ref="A1:F22"/>
  <sheetViews>
    <sheetView tabSelected="1" workbookViewId="0">
      <selection activeCell="A5" sqref="A5"/>
    </sheetView>
  </sheetViews>
  <sheetFormatPr defaultRowHeight="15"/>
  <cols>
    <col min="1" max="1" width="22.140625" bestFit="1" customWidth="1"/>
  </cols>
  <sheetData>
    <row r="1" spans="1:6">
      <c r="A1" t="s">
        <v>0</v>
      </c>
      <c r="B1" t="s">
        <v>85</v>
      </c>
      <c r="C1" t="s">
        <v>81</v>
      </c>
      <c r="D1" t="s">
        <v>82</v>
      </c>
      <c r="E1" t="s">
        <v>83</v>
      </c>
      <c r="F1" t="s">
        <v>84</v>
      </c>
    </row>
    <row r="2" spans="1:6">
      <c r="A2" t="s">
        <v>6</v>
      </c>
      <c r="B2">
        <v>0</v>
      </c>
      <c r="C2" s="6">
        <v>0</v>
      </c>
      <c r="D2" s="6">
        <v>0</v>
      </c>
      <c r="E2" s="6">
        <v>25</v>
      </c>
      <c r="F2" s="6">
        <v>37</v>
      </c>
    </row>
    <row r="3" spans="1:6">
      <c r="A3" t="s">
        <v>10</v>
      </c>
      <c r="B3">
        <v>800</v>
      </c>
      <c r="C3" s="6">
        <v>90</v>
      </c>
      <c r="D3" s="6">
        <v>80</v>
      </c>
      <c r="E3" s="6">
        <v>110</v>
      </c>
      <c r="F3" s="6">
        <v>122</v>
      </c>
    </row>
    <row r="4" spans="1:6">
      <c r="A4" t="s">
        <v>12</v>
      </c>
      <c r="B4">
        <v>1600</v>
      </c>
      <c r="C4" s="6">
        <v>180</v>
      </c>
      <c r="D4" s="6">
        <v>170</v>
      </c>
      <c r="E4" s="6">
        <v>200</v>
      </c>
      <c r="F4" s="6">
        <v>212</v>
      </c>
    </row>
    <row r="5" spans="1:6">
      <c r="A5" t="s">
        <v>16</v>
      </c>
      <c r="B5">
        <v>3500</v>
      </c>
      <c r="C5" s="6">
        <v>393.75</v>
      </c>
      <c r="D5" s="6">
        <v>383.75</v>
      </c>
      <c r="E5" s="6">
        <v>413.75</v>
      </c>
      <c r="F5" s="6">
        <v>425.75</v>
      </c>
    </row>
    <row r="6" spans="1:6">
      <c r="A6" t="s">
        <v>20</v>
      </c>
      <c r="B6">
        <v>4600</v>
      </c>
      <c r="C6" s="6">
        <v>517.5</v>
      </c>
      <c r="D6" s="6">
        <v>507.5</v>
      </c>
      <c r="E6" s="6">
        <v>537.5</v>
      </c>
      <c r="F6" s="6">
        <v>549.5</v>
      </c>
    </row>
    <row r="7" spans="1:6">
      <c r="A7" t="s">
        <v>23</v>
      </c>
      <c r="B7">
        <v>5900</v>
      </c>
      <c r="C7" s="6">
        <v>663.75000000000011</v>
      </c>
      <c r="D7" s="6">
        <v>653.75000000000011</v>
      </c>
      <c r="E7" s="6">
        <v>683.75000000000011</v>
      </c>
      <c r="F7" s="6">
        <v>695.75000000000011</v>
      </c>
    </row>
    <row r="8" spans="1:6">
      <c r="A8" t="s">
        <v>26</v>
      </c>
      <c r="B8">
        <v>6500</v>
      </c>
      <c r="C8" s="6">
        <v>731.25000000000011</v>
      </c>
      <c r="D8" s="6">
        <v>721.25000000000011</v>
      </c>
      <c r="E8" s="6">
        <v>751.25000000000011</v>
      </c>
      <c r="F8" s="6">
        <v>763.25000000000011</v>
      </c>
    </row>
    <row r="9" spans="1:6">
      <c r="A9" t="s">
        <v>29</v>
      </c>
      <c r="B9">
        <v>7200</v>
      </c>
      <c r="C9" s="6">
        <v>810.00000000000011</v>
      </c>
      <c r="D9" s="6">
        <v>800.00000000000011</v>
      </c>
      <c r="E9" s="6">
        <v>830.00000000000011</v>
      </c>
      <c r="F9" s="6">
        <v>842.00000000000011</v>
      </c>
    </row>
    <row r="10" spans="1:6">
      <c r="A10" t="s">
        <v>33</v>
      </c>
      <c r="B10">
        <v>8400</v>
      </c>
      <c r="C10" s="6">
        <v>945.00000000000011</v>
      </c>
      <c r="D10" s="6">
        <v>935.00000000000011</v>
      </c>
      <c r="E10" s="6">
        <v>965.00000000000011</v>
      </c>
      <c r="F10" s="6">
        <v>977.00000000000011</v>
      </c>
    </row>
    <row r="11" spans="1:6">
      <c r="A11" t="s">
        <v>36</v>
      </c>
      <c r="B11">
        <v>9200</v>
      </c>
      <c r="C11" s="6">
        <v>1035</v>
      </c>
      <c r="D11" s="6">
        <v>1025</v>
      </c>
      <c r="E11" s="6">
        <v>1055</v>
      </c>
      <c r="F11" s="6">
        <v>1067</v>
      </c>
    </row>
    <row r="12" spans="1:6">
      <c r="A12" t="s">
        <v>39</v>
      </c>
      <c r="B12">
        <v>10900</v>
      </c>
      <c r="C12" s="6">
        <v>1226.25</v>
      </c>
      <c r="D12" s="6">
        <v>1216.25</v>
      </c>
      <c r="E12" s="6">
        <v>1246.25</v>
      </c>
      <c r="F12" s="6">
        <v>1258.25</v>
      </c>
    </row>
    <row r="13" spans="1:6">
      <c r="A13" t="s">
        <v>43</v>
      </c>
      <c r="B13">
        <v>11700</v>
      </c>
      <c r="C13" s="6">
        <v>1316.25</v>
      </c>
      <c r="D13" s="6">
        <v>1306.25</v>
      </c>
      <c r="E13" s="6">
        <v>1336.25</v>
      </c>
      <c r="F13" s="6">
        <v>1348.25</v>
      </c>
    </row>
    <row r="14" spans="1:6">
      <c r="A14" t="s">
        <v>46</v>
      </c>
      <c r="B14">
        <v>12700</v>
      </c>
      <c r="C14" s="6">
        <v>1428.75</v>
      </c>
      <c r="D14" s="6">
        <v>1418.75</v>
      </c>
      <c r="E14" s="6">
        <v>1448.75</v>
      </c>
      <c r="F14" s="6">
        <v>1460.75</v>
      </c>
    </row>
    <row r="15" spans="1:6">
      <c r="A15" t="s">
        <v>49</v>
      </c>
      <c r="B15">
        <v>13300</v>
      </c>
      <c r="C15" s="6">
        <v>1496.2500000000002</v>
      </c>
      <c r="D15" s="6">
        <v>1486.2500000000002</v>
      </c>
      <c r="E15" s="6">
        <v>1516.2500000000002</v>
      </c>
      <c r="F15" s="6">
        <v>1528.2500000000002</v>
      </c>
    </row>
    <row r="16" spans="1:6">
      <c r="A16" t="s">
        <v>52</v>
      </c>
      <c r="B16">
        <v>14600</v>
      </c>
      <c r="C16" s="6">
        <v>1642.5</v>
      </c>
      <c r="D16" s="6">
        <v>1632.5</v>
      </c>
      <c r="E16" s="6">
        <v>1662.5</v>
      </c>
      <c r="F16" s="6">
        <v>1674.5</v>
      </c>
    </row>
    <row r="17" spans="1:6">
      <c r="A17" t="s">
        <v>56</v>
      </c>
      <c r="B17">
        <v>15600</v>
      </c>
      <c r="C17" s="6">
        <v>1755</v>
      </c>
      <c r="D17" s="6">
        <v>1745</v>
      </c>
      <c r="E17" s="6">
        <v>1775</v>
      </c>
      <c r="F17" s="6">
        <v>1787</v>
      </c>
    </row>
    <row r="18" spans="1:6">
      <c r="A18" t="s">
        <v>59</v>
      </c>
      <c r="B18">
        <v>17300</v>
      </c>
      <c r="C18" s="6">
        <v>1946.25</v>
      </c>
      <c r="D18" s="6">
        <v>1936.25</v>
      </c>
      <c r="E18" s="6">
        <v>1966.25</v>
      </c>
      <c r="F18" s="6">
        <v>1978.25</v>
      </c>
    </row>
    <row r="19" spans="1:6">
      <c r="A19" t="s">
        <v>62</v>
      </c>
      <c r="B19">
        <v>18500</v>
      </c>
      <c r="C19" s="6">
        <v>2081.25</v>
      </c>
      <c r="D19" s="6">
        <v>2071.25</v>
      </c>
      <c r="E19" s="6">
        <v>2101.25</v>
      </c>
      <c r="F19" s="6">
        <v>2113.25</v>
      </c>
    </row>
    <row r="20" spans="1:6">
      <c r="A20" t="s">
        <v>65</v>
      </c>
      <c r="B20">
        <v>19600</v>
      </c>
      <c r="C20" s="6">
        <v>2205</v>
      </c>
      <c r="D20" s="6">
        <v>2195</v>
      </c>
      <c r="E20" s="6">
        <v>2225</v>
      </c>
      <c r="F20" s="6">
        <v>2237</v>
      </c>
    </row>
    <row r="21" spans="1:6">
      <c r="A21" t="s">
        <v>69</v>
      </c>
      <c r="B21">
        <v>20900</v>
      </c>
      <c r="C21" s="6">
        <v>2351.2499999999995</v>
      </c>
      <c r="D21" s="6">
        <v>2341.2499999999995</v>
      </c>
      <c r="E21" s="6">
        <v>2371.2499999999995</v>
      </c>
      <c r="F21" s="6">
        <v>2383.2499999999995</v>
      </c>
    </row>
    <row r="22" spans="1:6">
      <c r="A22" t="s">
        <v>72</v>
      </c>
      <c r="B22">
        <v>22900</v>
      </c>
      <c r="C22" s="6">
        <v>2576.2499999999995</v>
      </c>
      <c r="D22" s="6">
        <v>2566.2499999999995</v>
      </c>
      <c r="E22" s="6">
        <v>2596.2499999999995</v>
      </c>
      <c r="F22" s="6">
        <v>2608.2499999999995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Patel</dc:creator>
  <cp:lastModifiedBy>Vikas Kumar Patel</cp:lastModifiedBy>
  <dcterms:created xsi:type="dcterms:W3CDTF">2023-10-16T18:26:53Z</dcterms:created>
  <dcterms:modified xsi:type="dcterms:W3CDTF">2023-11-20T15:10:25Z</dcterms:modified>
</cp:coreProperties>
</file>