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ai\Downloads\excel file\"/>
    </mc:Choice>
  </mc:AlternateContent>
  <xr:revisionPtr revIDLastSave="0" documentId="13_ncr:1_{95024CE1-7879-42C8-A642-3396445B3927}" xr6:coauthVersionLast="47" xr6:coauthVersionMax="47" xr10:uidLastSave="{00000000-0000-0000-0000-000000000000}"/>
  <bookViews>
    <workbookView xWindow="-108" yWindow="-108" windowWidth="23256" windowHeight="12456" activeTab="2" xr2:uid="{408BA6AB-5196-496B-9C80-B057CC378CDA}"/>
  </bookViews>
  <sheets>
    <sheet name="Data" sheetId="1" r:id="rId1"/>
    <sheet name="analytic" sheetId="3" r:id="rId2"/>
    <sheet name="Dashboard" sheetId="2" r:id="rId3"/>
  </sheets>
  <definedNames>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3" l="1"/>
  <c r="N19" i="3"/>
  <c r="N17" i="3"/>
  <c r="I20" i="3"/>
  <c r="I24" i="3"/>
  <c r="I19" i="3"/>
  <c r="I18" i="3"/>
  <c r="I17" i="3"/>
  <c r="I16" i="3"/>
  <c r="I23" i="3"/>
  <c r="C44" i="3"/>
  <c r="G19" i="3"/>
  <c r="F45" i="3"/>
  <c r="G17" i="3"/>
  <c r="F17" i="3"/>
  <c r="G16" i="3"/>
  <c r="F43" i="3"/>
  <c r="F19" i="3"/>
  <c r="F42" i="3"/>
  <c r="C16" i="3"/>
  <c r="S18" i="3"/>
  <c r="C45" i="3"/>
  <c r="S17" i="3"/>
  <c r="G18" i="3"/>
  <c r="S21" i="3"/>
  <c r="C43" i="3"/>
  <c r="F15" i="3"/>
  <c r="S20" i="3"/>
  <c r="F44" i="3"/>
  <c r="C42" i="3"/>
  <c r="G15" i="3"/>
  <c r="S19" i="3"/>
  <c r="C41" i="3"/>
  <c r="F16" i="3"/>
  <c r="C15" i="3"/>
  <c r="F41" i="3"/>
  <c r="F18" i="3"/>
  <c r="C14" i="3"/>
  <c r="O17" i="3" l="1"/>
  <c r="P17" i="3" s="1"/>
  <c r="N20" i="3"/>
  <c r="O19" i="3"/>
  <c r="P19" i="3" s="1"/>
  <c r="O18" i="3"/>
  <c r="P18" i="3" s="1"/>
  <c r="F46" i="3"/>
  <c r="I21" i="3"/>
  <c r="I25" i="3"/>
  <c r="J23" i="3"/>
  <c r="K23" i="3" s="1"/>
  <c r="C46" i="3"/>
  <c r="J24" i="3"/>
  <c r="K24" i="3" s="1"/>
  <c r="C17" i="3"/>
  <c r="G20" i="3"/>
  <c r="F20" i="3"/>
</calcChain>
</file>

<file path=xl/sharedStrings.xml><?xml version="1.0" encoding="utf-8"?>
<sst xmlns="http://schemas.openxmlformats.org/spreadsheetml/2006/main" count="874" uniqueCount="229">
  <si>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</si>
  <si>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</si>
  <si>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</si>
  <si>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</si>
  <si>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</si>
  <si>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</si>
  <si>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</si>
  <si>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</si>
  <si>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</si>
  <si>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</si>
  <si>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</si>
  <si>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</si>
  <si>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</si>
  <si>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</si>
  <si>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</si>
  <si>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</si>
  <si>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</si>
  <si>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</si>
  <si>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</si>
  <si>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</si>
  <si>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</si>
  <si>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</si>
  <si>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</si>
  <si>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</si>
  <si>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</si>
  <si>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</si>
  <si>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</si>
  <si>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</si>
  <si>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</si>
  <si>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</si>
  <si>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</si>
  <si>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</si>
  <si>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</si>
  <si>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</si>
  <si>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</si>
  <si>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</si>
  <si>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</si>
  <si>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</si>
  <si>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</si>
  <si>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</si>
  <si>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</si>
  <si>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</si>
  <si>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</si>
  <si>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</si>
  <si>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</si>
  <si>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</si>
  <si>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</si>
  <si>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</si>
  <si>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</si>
  <si>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</si>
  <si>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</si>
  <si>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</si>
  <si>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</si>
  <si>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</si>
  <si>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</si>
  <si>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</si>
  <si>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</si>
  <si>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</si>
  <si>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</si>
  <si>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</si>
  <si>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</si>
  <si>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</si>
  <si>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</si>
  <si>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</si>
  <si>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</si>
  <si>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</si>
  <si>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</si>
  <si>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</si>
  <si>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</si>
  <si>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</si>
  <si>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</si>
  <si>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</si>
  <si>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</si>
  <si>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</si>
  <si>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</si>
  <si>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</si>
  <si>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</si>
  <si>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</si>
  <si>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</si>
  <si>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</si>
  <si>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</si>
  <si>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</si>
  <si>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</si>
  <si>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</si>
  <si>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</si>
  <si>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</si>
  <si>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</si>
  <si>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</si>
  <si>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</si>
  <si>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</si>
  <si>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</si>
  <si>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</si>
  <si>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</si>
  <si>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</si>
  <si>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</si>
  <si>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</si>
  <si>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</si>
  <si>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</si>
  <si>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</si>
  <si>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</si>
  <si>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</si>
  <si>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</si>
  <si>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</si>
  <si>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</si>
  <si>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</si>
  <si>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</si>
  <si>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</si>
  <si>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</si>
  <si>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</si>
  <si>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</si>
  <si>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</si>
  <si>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</si>
  <si>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</si>
  <si>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</si>
  <si>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</si>
  <si>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</si>
  <si>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</si>
  <si>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</si>
  <si>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</si>
  <si>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</si>
  <si>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</si>
  <si>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</si>
  <si>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</si>
  <si>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</si>
  <si>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</si>
  <si>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</si>
  <si>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</si>
  <si>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</si>
  <si>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</si>
  <si>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</si>
  <si>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</si>
  <si>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</si>
  <si>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</si>
  <si>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</si>
  <si>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</si>
  <si>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</si>
  <si>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</si>
  <si>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</si>
  <si>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</si>
  <si>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</si>
  <si>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</si>
  <si>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</si>
  <si>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</si>
  <si>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</si>
  <si>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</si>
  <si>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</si>
  <si>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</si>
  <si>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</si>
  <si>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</si>
  <si>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</si>
  <si>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</si>
  <si>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</si>
  <si>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</si>
  <si>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</si>
  <si>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</si>
  <si>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</si>
  <si>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</si>
  <si>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</si>
  <si>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</si>
  <si>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</si>
  <si>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</si>
  <si>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</si>
  <si>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</si>
  <si>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</si>
  <si>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</si>
  <si>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</si>
  <si>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</si>
  <si>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</si>
  <si>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</si>
  <si>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</si>
  <si>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</si>
  <si>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</si>
  <si>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</si>
  <si>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</si>
  <si>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</si>
  <si>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</si>
  <si>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</si>
  <si>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</si>
  <si>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</si>
  <si>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</si>
  <si>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</si>
  <si>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</si>
  <si>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</si>
  <si>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</si>
  <si>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</si>
  <si>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</si>
  <si>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</si>
  <si>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</si>
  <si>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</si>
  <si>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</si>
  <si>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</si>
  <si>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</si>
  <si>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</si>
  <si>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</si>
  <si>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</si>
  <si>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</si>
  <si>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</si>
  <si>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</si>
  <si>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</si>
  <si>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</si>
  <si>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</si>
  <si>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</si>
  <si>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</si>
  <si>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</si>
  <si>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</si>
  <si>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</si>
  <si>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</si>
  <si>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</si>
  <si>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</si>
  <si>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</si>
  <si>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</si>
  <si>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</si>
  <si>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</si>
  <si>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</si>
  <si>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</si>
  <si>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</si>
  <si>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Count of Full Name</t>
  </si>
  <si>
    <t>Number of employee to employement status</t>
  </si>
  <si>
    <t>sum</t>
  </si>
  <si>
    <t>Sum of Salary</t>
  </si>
  <si>
    <t>Salary to department</t>
  </si>
  <si>
    <t>Total</t>
  </si>
  <si>
    <t>Column Labels</t>
  </si>
  <si>
    <t>Workplace</t>
  </si>
  <si>
    <t>Skill</t>
  </si>
  <si>
    <t>Sum of Leave Taken</t>
  </si>
  <si>
    <t>Regions</t>
  </si>
  <si>
    <t>total</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</si>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</sst>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65" formatCode="0.0"/>
  </numFmts>
  <fonts count="9">
    <font>
      <sz val="11"/>
      <color theme="1"/>
      <name val="Aptos Narrow"/>
      <family val="2"/>
      <scheme val="minor"/>
    </font>
    <font>
      <b/>
      <sz val="11"/>
      <color theme="0" tint="-4.9989318521683403E-2"/>
      <name val="Kulim Park"/>
    </font>
    <font>
      <sz val="11"/>
      <color theme="1"/>
      <name val="Kulim Park"/>
    </font>
    <font>
      <sz val="11"/>
      <color theme="0" tint="-4.9989318521683403E-2"/>
      <name val="Kulim Park"/>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1"/>
      <name val="Aptos Narrow"/>
      <scheme val="minor"/>
    </font>
    <font>
      <u/>
      <sz val="11"/>
      <color theme="10"/>
      <name val="Aptos Narrow"/>
      <family val="2"/>
      <scheme val="minor"/>
    </font>
  </fonts>
  <fills count="3">
    <fill>
      <patternFill patternType="none"/>
    </fill>
    <fill>
      <patternFill patternType="gray125"/>
    </fill>
    <fill>
      <patternFill patternType="solid">
        <fgColor rgb="FF282828"/>
        <bgColor indexed="64"/>
      </patternFill>
    </fill>
  </fills>
  <borders count="2">
    <border>
      <left/>
      <right/>
      <top/>
      <bottom/>
      <diagonal/>
    </border>
    <border>
      <left/>
      <right/>
      <top style="thin">
        <color theme="1" tint="0.499984740745262"/>
      </top>
      <bottom style="thin">
        <color theme="1" tint="0.499984740745262"/>
      </bottom>
      <diagonal/>
    </border>
  </borders>
  <cellStyleXfs count="4">
    <xf numFmtId="0" fontId="0" fillId="0" borderId="0"/>
    <xf numFmtId="43"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cellStyleXfs>
  <cellXfs count="19">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2" fillId="0" borderId="0" xfId="0" applyFont="1"/>
    <xf numFmtId="0" fontId="2" fillId="2" borderId="0" xfId="0" applyFont="1" applyFill="1"/>
    <xf numFmtId="0" fontId="0" fillId="0" borderId="0" xfId="0" pivotButton="1"/>
    <xf numFmtId="0" fontId="0" fillId="0" borderId="0" xfId="0" applyAlignment="1">
      <alignment horizontal="left"/>
    </xf>
    <xf numFmtId="0" fontId="5" fillId="0" borderId="0" xfId="0" applyFont="1"/>
    <xf numFmtId="164" fontId="0" fillId="0" borderId="0" xfId="0" applyNumberFormat="1"/>
    <xf numFmtId="164" fontId="0" fillId="0" borderId="0" xfId="1" applyNumberFormat="1" applyFont="1"/>
    <xf numFmtId="9" fontId="6" fillId="0" borderId="0" xfId="2" applyFont="1"/>
    <xf numFmtId="9" fontId="7" fillId="0" borderId="0" xfId="2" applyFont="1"/>
    <xf numFmtId="9" fontId="0" fillId="0" borderId="0" xfId="0" applyNumberFormat="1"/>
    <xf numFmtId="1" fontId="7" fillId="0" borderId="0" xfId="2" applyNumberFormat="1" applyFont="1"/>
    <xf numFmtId="165" fontId="0" fillId="0" borderId="0" xfId="0" applyNumberFormat="1"/>
    <xf numFmtId="165" fontId="6" fillId="0" borderId="0" xfId="0" applyNumberFormat="1" applyFont="1"/>
    <xf numFmtId="0" fontId="8" fillId="2" borderId="0" xfId="3" applyFill="1"/>
    <xf numFmtId="0" fontId="0" fillId="0" borderId="0" xfId="0" applyNumberFormat="1"/>
  </cellXfs>
  <cellStyles count="4">
    <cellStyle name="Comma" xfId="1" builtinId="3"/>
    <cellStyle name="Hyperlink" xfId="3" builtinId="8"/>
    <cellStyle name="Normal" xfId="0" builtinId="0"/>
    <cellStyle name="Percent" xfId="2" builtinId="5"/>
  </cellStyles>
  <dxfs count="118">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5" formatCode="0.0"/>
    </dxf>
    <dxf>
      <numFmt numFmtId="164" formatCode="_ * #,##0_ ;_ * \-#,##0_ ;_ * &quot;-&quot;??_ ;_ @_ "/>
    </dxf>
    <dxf>
      <numFmt numFmtId="164" formatCode="_ * #,##0_ ;_ * \-#,##0_ ;_ * &quot;-&quot;??_ ;_ @_ "/>
    </dxf>
    <dxf>
      <numFmt numFmtId="165" formatCode="0.0"/>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sz val="10"/>
        <color rgb="FFE5B244"/>
        <name val="Calibri"/>
        <family val="2"/>
        <scheme val="none"/>
      </font>
      <fill>
        <patternFill>
          <fgColor rgb="FFE5B244"/>
          <bgColor rgb="FF303030"/>
        </patternFill>
      </fill>
    </dxf>
  </dxfs>
  <tableStyles count="1" defaultTableStyle="TableStyleMedium2" defaultPivotStyle="PivotStyleLight16">
    <tableStyle name="Slicer Style 1" pivot="0" table="0" count="4" xr9:uid="{4D332E2F-233D-4047-944A-FD1A18DDE52C}">
      <tableStyleElement type="wholeTable" dxfId="117"/>
    </tableStyle>
  </tableStyles>
  <colors>
    <mruColors>
      <color rgb="FFE5B244"/>
      <color rgb="FF303030"/>
      <color rgb="FF282828"/>
      <color rgb="FF1F1F1F"/>
      <color rgb="FF948A54"/>
      <color rgb="FF77933C"/>
    </mruColors>
  </colors>
  <extLst>
    <ext xmlns:x14="http://schemas.microsoft.com/office/spreadsheetml/2009/9/main" uri="{46F421CA-312F-682f-3DD2-61675219B42D}">
      <x14:dxfs count="3">
        <dxf>
          <font>
            <u val="none"/>
            <sz val="11"/>
            <color theme="1" tint="0.24994659260841701"/>
            <name val="Calibri"/>
            <family val="2"/>
            <scheme val="none"/>
          </font>
          <fill>
            <patternFill>
              <fgColor rgb="FFE5B244"/>
              <bgColor rgb="FFE5B244"/>
            </patternFill>
          </fill>
        </dxf>
        <dxf>
          <font>
            <color rgb="FFE5B244"/>
            <name val="Calibri"/>
            <family val="2"/>
            <scheme val="none"/>
          </font>
          <fill>
            <patternFill>
              <fgColor auto="1"/>
              <bgColor rgb="FF282828"/>
            </patternFill>
          </fill>
        </dxf>
        <dxf>
          <font>
            <b val="0"/>
            <i val="0"/>
            <sz val="10"/>
            <color theme="1" tint="0.24994659260841701"/>
            <name val="Calibri"/>
            <family val="2"/>
            <scheme val="none"/>
          </font>
          <fill>
            <patternFill>
              <fgColor rgb="FFE5B244"/>
              <bgColor rgb="FFE5B24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28575">
              <a:solidFill>
                <a:srgbClr val="1F1F1F"/>
              </a:solidFill>
            </a:ln>
          </c:spPr>
          <c:dPt>
            <c:idx val="0"/>
            <c:bubble3D val="0"/>
            <c:spPr>
              <a:solidFill>
                <a:srgbClr val="E5B244"/>
              </a:solidFill>
              <a:ln w="28575">
                <a:solidFill>
                  <a:srgbClr val="1F1F1F"/>
                </a:solidFill>
              </a:ln>
              <a:effectLst/>
            </c:spPr>
            <c:extLst>
              <c:ext xmlns:c16="http://schemas.microsoft.com/office/drawing/2014/chart" uri="{C3380CC4-5D6E-409C-BE32-E72D297353CC}">
                <c16:uniqueId val="{00000001-0951-43DE-86BD-465616698D24}"/>
              </c:ext>
            </c:extLst>
          </c:dPt>
          <c:dPt>
            <c:idx val="1"/>
            <c:bubble3D val="0"/>
            <c:spPr>
              <a:solidFill>
                <a:schemeClr val="tx1">
                  <a:lumMod val="65000"/>
                  <a:lumOff val="35000"/>
                </a:schemeClr>
              </a:solidFill>
              <a:ln w="28575">
                <a:solidFill>
                  <a:srgbClr val="1F1F1F"/>
                </a:solidFill>
              </a:ln>
              <a:effectLst/>
            </c:spPr>
            <c:extLst>
              <c:ext xmlns:c16="http://schemas.microsoft.com/office/drawing/2014/chart" uri="{C3380CC4-5D6E-409C-BE32-E72D297353CC}">
                <c16:uniqueId val="{00000003-0951-43DE-86BD-465616698D24}"/>
              </c:ext>
            </c:extLst>
          </c:dPt>
          <c:dPt>
            <c:idx val="2"/>
            <c:bubble3D val="0"/>
            <c:spPr>
              <a:solidFill>
                <a:schemeClr val="bg1"/>
              </a:solidFill>
              <a:ln w="28575">
                <a:solidFill>
                  <a:srgbClr val="1F1F1F"/>
                </a:solidFill>
              </a:ln>
              <a:effectLst/>
            </c:spPr>
            <c:extLst>
              <c:ext xmlns:c16="http://schemas.microsoft.com/office/drawing/2014/chart" uri="{C3380CC4-5D6E-409C-BE32-E72D297353CC}">
                <c16:uniqueId val="{00000005-0951-43DE-86BD-465616698D24}"/>
              </c:ext>
            </c:extLst>
          </c:dPt>
          <c:cat>
            <c:strRef>
              <c:f>analytic!$B$14:$B$16</c:f>
              <c:strCache>
                <c:ptCount val="3"/>
                <c:pt idx="0">
                  <c:v>Contract</c:v>
                </c:pt>
                <c:pt idx="1">
                  <c:v>Full-Time</c:v>
                </c:pt>
                <c:pt idx="2">
                  <c:v>Part-Time</c:v>
                </c:pt>
              </c:strCache>
            </c:strRef>
          </c:cat>
          <c:val>
            <c:numRef>
              <c:f>analytic!$C$14:$C$16</c:f>
              <c:numCache>
                <c:formatCode>General</c:formatCode>
                <c:ptCount val="3"/>
                <c:pt idx="0">
                  <c:v>17</c:v>
                </c:pt>
                <c:pt idx="1">
                  <c:v>20</c:v>
                </c:pt>
                <c:pt idx="2">
                  <c:v>13</c:v>
                </c:pt>
              </c:numCache>
            </c:numRef>
          </c:val>
          <c:extLst>
            <c:ext xmlns:c16="http://schemas.microsoft.com/office/drawing/2014/chart" uri="{C3380CC4-5D6E-409C-BE32-E72D297353CC}">
              <c16:uniqueId val="{00000006-0951-43DE-86BD-465616698D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table.xlsx]analytic!Age Range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5B2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5B24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5B24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analytic!$I$7:$I$8</c:f>
              <c:strCache>
                <c:ptCount val="1"/>
                <c:pt idx="0">
                  <c:v>Female</c:v>
                </c:pt>
              </c:strCache>
            </c:strRef>
          </c:tx>
          <c:spPr>
            <a:solidFill>
              <a:srgbClr val="E5B2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5B24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analytic!$H$9:$H$14</c:f>
              <c:strCache>
                <c:ptCount val="5"/>
                <c:pt idx="0">
                  <c:v>18-25</c:v>
                </c:pt>
                <c:pt idx="1">
                  <c:v>26-35</c:v>
                </c:pt>
                <c:pt idx="2">
                  <c:v>36-45</c:v>
                </c:pt>
                <c:pt idx="3">
                  <c:v>46-55</c:v>
                </c:pt>
                <c:pt idx="4">
                  <c:v>56 &lt;</c:v>
                </c:pt>
              </c:strCache>
            </c:strRef>
          </c:cat>
          <c:val>
            <c:numRef>
              <c:f>analytic!$I$9:$I$14</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ABF8-479F-8EF4-AF1572E475BF}"/>
            </c:ext>
          </c:extLst>
        </c:ser>
        <c:ser>
          <c:idx val="1"/>
          <c:order val="1"/>
          <c:tx>
            <c:strRef>
              <c:f>analytic!$J$7:$J$8</c:f>
              <c:strCache>
                <c:ptCount val="1"/>
                <c:pt idx="0">
                  <c:v>Male</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5B24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analytic!$H$9:$H$14</c:f>
              <c:strCache>
                <c:ptCount val="5"/>
                <c:pt idx="0">
                  <c:v>18-25</c:v>
                </c:pt>
                <c:pt idx="1">
                  <c:v>26-35</c:v>
                </c:pt>
                <c:pt idx="2">
                  <c:v>36-45</c:v>
                </c:pt>
                <c:pt idx="3">
                  <c:v>46-55</c:v>
                </c:pt>
                <c:pt idx="4">
                  <c:v>56 &lt;</c:v>
                </c:pt>
              </c:strCache>
            </c:strRef>
          </c:cat>
          <c:val>
            <c:numRef>
              <c:f>analytic!$J$9:$J$14</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DEF6-4664-BDAE-D18F2C5CAD5A}"/>
            </c:ext>
          </c:extLst>
        </c:ser>
        <c:dLbls>
          <c:dLblPos val="outEnd"/>
          <c:showLegendKey val="0"/>
          <c:showVal val="1"/>
          <c:showCatName val="0"/>
          <c:showSerName val="0"/>
          <c:showPercent val="0"/>
          <c:showBubbleSize val="0"/>
        </c:dLbls>
        <c:gapWidth val="219"/>
        <c:overlap val="-27"/>
        <c:axId val="297984816"/>
        <c:axId val="297985648"/>
      </c:barChart>
      <c:catAx>
        <c:axId val="29798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7985648"/>
        <c:crosses val="autoZero"/>
        <c:auto val="1"/>
        <c:lblAlgn val="ctr"/>
        <c:lblOffset val="100"/>
        <c:noMultiLvlLbl val="0"/>
      </c:catAx>
      <c:valAx>
        <c:axId val="297985648"/>
        <c:scaling>
          <c:orientation val="minMax"/>
        </c:scaling>
        <c:delete val="0"/>
        <c:axPos val="l"/>
        <c:majorGridlines>
          <c:spPr>
            <a:ln w="9525" cap="rnd" cmpd="sng" algn="ctr">
              <a:solidFill>
                <a:srgbClr val="FFC000">
                  <a:alpha val="35000"/>
                </a:srgbClr>
              </a:solidFill>
              <a:prstDash val="lgDashDot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798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analytic!$O$17</c:f>
              <c:numCache>
                <c:formatCode>0%</c:formatCode>
                <c:ptCount val="1"/>
                <c:pt idx="0">
                  <c:v>0.46</c:v>
                </c:pt>
              </c:numCache>
            </c:numRef>
          </c:val>
          <c:extLst>
            <c:ext xmlns:c16="http://schemas.microsoft.com/office/drawing/2014/chart" uri="{C3380CC4-5D6E-409C-BE32-E72D297353CC}">
              <c16:uniqueId val="{00000000-953C-4D96-8F62-CE2AD0624F22}"/>
            </c:ext>
          </c:extLst>
        </c:ser>
        <c:ser>
          <c:idx val="1"/>
          <c:order val="1"/>
          <c:spPr>
            <a:solidFill>
              <a:schemeClr val="accent2"/>
            </a:solidFill>
            <a:ln>
              <a:noFill/>
            </a:ln>
            <a:effectLst/>
          </c:spPr>
          <c:invertIfNegative val="0"/>
          <c:val>
            <c:numRef>
              <c:f>analytic!$P$17</c:f>
              <c:numCache>
                <c:formatCode>0%</c:formatCode>
                <c:ptCount val="1"/>
                <c:pt idx="0">
                  <c:v>0.54</c:v>
                </c:pt>
              </c:numCache>
            </c:numRef>
          </c:val>
          <c:extLst>
            <c:ext xmlns:c16="http://schemas.microsoft.com/office/drawing/2014/chart" uri="{C3380CC4-5D6E-409C-BE32-E72D297353CC}">
              <c16:uniqueId val="{00000001-953C-4D96-8F62-CE2AD0624F22}"/>
            </c:ext>
          </c:extLst>
        </c:ser>
        <c:dLbls>
          <c:showLegendKey val="0"/>
          <c:showVal val="0"/>
          <c:showCatName val="0"/>
          <c:showSerName val="0"/>
          <c:showPercent val="0"/>
          <c:showBubbleSize val="0"/>
        </c:dLbls>
        <c:gapWidth val="150"/>
        <c:overlap val="100"/>
        <c:axId val="297992720"/>
        <c:axId val="297983568"/>
      </c:barChart>
      <c:catAx>
        <c:axId val="297992720"/>
        <c:scaling>
          <c:orientation val="minMax"/>
        </c:scaling>
        <c:delete val="1"/>
        <c:axPos val="l"/>
        <c:majorTickMark val="none"/>
        <c:minorTickMark val="none"/>
        <c:tickLblPos val="nextTo"/>
        <c:crossAx val="297983568"/>
        <c:crosses val="autoZero"/>
        <c:auto val="1"/>
        <c:lblAlgn val="ctr"/>
        <c:lblOffset val="100"/>
        <c:noMultiLvlLbl val="0"/>
      </c:catAx>
      <c:valAx>
        <c:axId val="297983568"/>
        <c:scaling>
          <c:orientation val="minMax"/>
        </c:scaling>
        <c:delete val="1"/>
        <c:axPos val="b"/>
        <c:numFmt formatCode="0%" sourceLinked="1"/>
        <c:majorTickMark val="none"/>
        <c:minorTickMark val="none"/>
        <c:tickLblPos val="nextTo"/>
        <c:crossAx val="29799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analytic!$O$18</c:f>
              <c:numCache>
                <c:formatCode>0%</c:formatCode>
                <c:ptCount val="1"/>
                <c:pt idx="0">
                  <c:v>0.16</c:v>
                </c:pt>
              </c:numCache>
            </c:numRef>
          </c:val>
          <c:extLst>
            <c:ext xmlns:c16="http://schemas.microsoft.com/office/drawing/2014/chart" uri="{C3380CC4-5D6E-409C-BE32-E72D297353CC}">
              <c16:uniqueId val="{00000000-EE84-40C2-8578-FDBA1FEBF759}"/>
            </c:ext>
          </c:extLst>
        </c:ser>
        <c:ser>
          <c:idx val="1"/>
          <c:order val="1"/>
          <c:spPr>
            <a:solidFill>
              <a:schemeClr val="accent2"/>
            </a:solidFill>
            <a:ln>
              <a:noFill/>
            </a:ln>
            <a:effectLst/>
          </c:spPr>
          <c:invertIfNegative val="0"/>
          <c:val>
            <c:numRef>
              <c:f>analytic!$P$18</c:f>
              <c:numCache>
                <c:formatCode>0%</c:formatCode>
                <c:ptCount val="1"/>
                <c:pt idx="0">
                  <c:v>0.84</c:v>
                </c:pt>
              </c:numCache>
            </c:numRef>
          </c:val>
          <c:extLst>
            <c:ext xmlns:c16="http://schemas.microsoft.com/office/drawing/2014/chart" uri="{C3380CC4-5D6E-409C-BE32-E72D297353CC}">
              <c16:uniqueId val="{00000001-EE84-40C2-8578-FDBA1FEBF759}"/>
            </c:ext>
          </c:extLst>
        </c:ser>
        <c:dLbls>
          <c:showLegendKey val="0"/>
          <c:showVal val="0"/>
          <c:showCatName val="0"/>
          <c:showSerName val="0"/>
          <c:showPercent val="0"/>
          <c:showBubbleSize val="0"/>
        </c:dLbls>
        <c:gapWidth val="150"/>
        <c:overlap val="100"/>
        <c:axId val="346606848"/>
        <c:axId val="346611840"/>
      </c:barChart>
      <c:catAx>
        <c:axId val="346606848"/>
        <c:scaling>
          <c:orientation val="minMax"/>
        </c:scaling>
        <c:delete val="1"/>
        <c:axPos val="l"/>
        <c:majorTickMark val="none"/>
        <c:minorTickMark val="none"/>
        <c:tickLblPos val="nextTo"/>
        <c:crossAx val="346611840"/>
        <c:crosses val="autoZero"/>
        <c:auto val="1"/>
        <c:lblAlgn val="ctr"/>
        <c:lblOffset val="100"/>
        <c:noMultiLvlLbl val="0"/>
      </c:catAx>
      <c:valAx>
        <c:axId val="346611840"/>
        <c:scaling>
          <c:orientation val="minMax"/>
        </c:scaling>
        <c:delete val="1"/>
        <c:axPos val="b"/>
        <c:numFmt formatCode="0%" sourceLinked="1"/>
        <c:majorTickMark val="none"/>
        <c:minorTickMark val="none"/>
        <c:tickLblPos val="nextTo"/>
        <c:crossAx val="34660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analytic!$O$19</c:f>
              <c:numCache>
                <c:formatCode>0%</c:formatCode>
                <c:ptCount val="1"/>
                <c:pt idx="0">
                  <c:v>0.38</c:v>
                </c:pt>
              </c:numCache>
            </c:numRef>
          </c:val>
          <c:extLst>
            <c:ext xmlns:c16="http://schemas.microsoft.com/office/drawing/2014/chart" uri="{C3380CC4-5D6E-409C-BE32-E72D297353CC}">
              <c16:uniqueId val="{00000000-0B2D-441F-B3E8-412E2C743B08}"/>
            </c:ext>
          </c:extLst>
        </c:ser>
        <c:ser>
          <c:idx val="1"/>
          <c:order val="1"/>
          <c:spPr>
            <a:solidFill>
              <a:schemeClr val="accent2"/>
            </a:solidFill>
            <a:ln>
              <a:noFill/>
            </a:ln>
            <a:effectLst/>
          </c:spPr>
          <c:invertIfNegative val="0"/>
          <c:val>
            <c:numRef>
              <c:f>analytic!$P$19</c:f>
              <c:numCache>
                <c:formatCode>0%</c:formatCode>
                <c:ptCount val="1"/>
                <c:pt idx="0">
                  <c:v>0.62</c:v>
                </c:pt>
              </c:numCache>
            </c:numRef>
          </c:val>
          <c:extLst>
            <c:ext xmlns:c16="http://schemas.microsoft.com/office/drawing/2014/chart" uri="{C3380CC4-5D6E-409C-BE32-E72D297353CC}">
              <c16:uniqueId val="{00000001-0B2D-441F-B3E8-412E2C743B08}"/>
            </c:ext>
          </c:extLst>
        </c:ser>
        <c:dLbls>
          <c:showLegendKey val="0"/>
          <c:showVal val="0"/>
          <c:showCatName val="0"/>
          <c:showSerName val="0"/>
          <c:showPercent val="0"/>
          <c:showBubbleSize val="0"/>
        </c:dLbls>
        <c:gapWidth val="150"/>
        <c:overlap val="100"/>
        <c:axId val="298002704"/>
        <c:axId val="297986480"/>
      </c:barChart>
      <c:catAx>
        <c:axId val="298002704"/>
        <c:scaling>
          <c:orientation val="minMax"/>
        </c:scaling>
        <c:delete val="1"/>
        <c:axPos val="l"/>
        <c:majorTickMark val="none"/>
        <c:minorTickMark val="none"/>
        <c:tickLblPos val="nextTo"/>
        <c:crossAx val="297986480"/>
        <c:crosses val="autoZero"/>
        <c:auto val="1"/>
        <c:lblAlgn val="ctr"/>
        <c:lblOffset val="100"/>
        <c:noMultiLvlLbl val="0"/>
      </c:catAx>
      <c:valAx>
        <c:axId val="297986480"/>
        <c:scaling>
          <c:orientation val="minMax"/>
        </c:scaling>
        <c:delete val="1"/>
        <c:axPos val="b"/>
        <c:numFmt formatCode="0%" sourceLinked="1"/>
        <c:majorTickMark val="none"/>
        <c:minorTickMark val="none"/>
        <c:tickLblPos val="nextTo"/>
        <c:crossAx val="29800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5B244"/>
              </a:solidFill>
              <a:ln w="19050">
                <a:noFill/>
              </a:ln>
              <a:effectLst/>
            </c:spPr>
            <c:extLst>
              <c:ext xmlns:c16="http://schemas.microsoft.com/office/drawing/2014/chart" uri="{C3380CC4-5D6E-409C-BE32-E72D297353CC}">
                <c16:uniqueId val="{00000001-3EA0-45B8-A096-40254EA5ECDA}"/>
              </c:ext>
            </c:extLst>
          </c:dPt>
          <c:dPt>
            <c:idx val="1"/>
            <c:bubble3D val="0"/>
            <c:spPr>
              <a:solidFill>
                <a:srgbClr val="1F1F1F"/>
              </a:solidFill>
              <a:ln w="19050">
                <a:noFill/>
              </a:ln>
              <a:effectLst/>
            </c:spPr>
            <c:extLst>
              <c:ext xmlns:c16="http://schemas.microsoft.com/office/drawing/2014/chart" uri="{C3380CC4-5D6E-409C-BE32-E72D297353CC}">
                <c16:uniqueId val="{00000003-3EA0-45B8-A096-40254EA5ECDA}"/>
              </c:ext>
            </c:extLst>
          </c:dPt>
          <c:val>
            <c:numRef>
              <c:f>analytic!$J$23:$K$23</c:f>
              <c:numCache>
                <c:formatCode>0%</c:formatCode>
                <c:ptCount val="2"/>
                <c:pt idx="0">
                  <c:v>0.52</c:v>
                </c:pt>
                <c:pt idx="1">
                  <c:v>0.48</c:v>
                </c:pt>
              </c:numCache>
            </c:numRef>
          </c:val>
          <c:extLst>
            <c:ext xmlns:c16="http://schemas.microsoft.com/office/drawing/2014/chart" uri="{C3380CC4-5D6E-409C-BE32-E72D297353CC}">
              <c16:uniqueId val="{00000004-3EA0-45B8-A096-40254EA5ECD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86721436144728"/>
          <c:y val="0.15504065239153259"/>
          <c:w val="0.6469787129172655"/>
          <c:h val="0.71575880394885694"/>
        </c:manualLayout>
      </c:layout>
      <c:doughnutChart>
        <c:varyColors val="1"/>
        <c:ser>
          <c:idx val="0"/>
          <c:order val="0"/>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67DF-4916-B942-836B9EA0C2F5}"/>
              </c:ext>
            </c:extLst>
          </c:dPt>
          <c:dPt>
            <c:idx val="1"/>
            <c:bubble3D val="0"/>
            <c:spPr>
              <a:solidFill>
                <a:srgbClr val="1F1F1F"/>
              </a:solidFill>
              <a:ln w="19050">
                <a:noFill/>
              </a:ln>
              <a:effectLst/>
            </c:spPr>
            <c:extLst>
              <c:ext xmlns:c16="http://schemas.microsoft.com/office/drawing/2014/chart" uri="{C3380CC4-5D6E-409C-BE32-E72D297353CC}">
                <c16:uniqueId val="{00000003-67DF-4916-B942-836B9EA0C2F5}"/>
              </c:ext>
            </c:extLst>
          </c:dPt>
          <c:val>
            <c:numRef>
              <c:f>analytic!$J$24:$K$24</c:f>
              <c:numCache>
                <c:formatCode>0%</c:formatCode>
                <c:ptCount val="2"/>
                <c:pt idx="0">
                  <c:v>0.48</c:v>
                </c:pt>
                <c:pt idx="1">
                  <c:v>0.52</c:v>
                </c:pt>
              </c:numCache>
            </c:numRef>
          </c:val>
          <c:extLst>
            <c:ext xmlns:c16="http://schemas.microsoft.com/office/drawing/2014/chart" uri="{C3380CC4-5D6E-409C-BE32-E72D297353CC}">
              <c16:uniqueId val="{00000004-67DF-4916-B942-836B9EA0C2F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analytic!$E$15</c:f>
              <c:strCache>
                <c:ptCount val="1"/>
                <c:pt idx="0">
                  <c:v>Analyst</c:v>
                </c:pt>
              </c:strCache>
            </c:strRef>
          </c:tx>
          <c:spPr>
            <a:solidFill>
              <a:srgbClr val="7793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analytic!$G$15</c:f>
              <c:numCache>
                <c:formatCode>_ * #,##0_ ;_ * \-#,##0_ ;_ * "-"??_ ;_ @_ </c:formatCode>
                <c:ptCount val="1"/>
                <c:pt idx="0">
                  <c:v>28</c:v>
                </c:pt>
              </c:numCache>
            </c:numRef>
          </c:val>
          <c:extLst>
            <c:ext xmlns:c16="http://schemas.microsoft.com/office/drawing/2014/chart" uri="{C3380CC4-5D6E-409C-BE32-E72D297353CC}">
              <c16:uniqueId val="{00000000-224F-47D3-9464-6D58B17B59E6}"/>
            </c:ext>
          </c:extLst>
        </c:ser>
        <c:ser>
          <c:idx val="1"/>
          <c:order val="1"/>
          <c:tx>
            <c:strRef>
              <c:f>analytic!$E$16</c:f>
              <c:strCache>
                <c:ptCount val="1"/>
                <c:pt idx="0">
                  <c:v>Designer</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analytic!$G$16</c:f>
              <c:numCache>
                <c:formatCode>_ * #,##0_ ;_ * \-#,##0_ ;_ * "-"??_ ;_ @_ </c:formatCode>
                <c:ptCount val="1"/>
                <c:pt idx="0">
                  <c:v>110</c:v>
                </c:pt>
              </c:numCache>
            </c:numRef>
          </c:val>
          <c:extLst>
            <c:ext xmlns:c16="http://schemas.microsoft.com/office/drawing/2014/chart" uri="{C3380CC4-5D6E-409C-BE32-E72D297353CC}">
              <c16:uniqueId val="{00000001-224F-47D3-9464-6D58B17B59E6}"/>
            </c:ext>
          </c:extLst>
        </c:ser>
        <c:ser>
          <c:idx val="2"/>
          <c:order val="2"/>
          <c:tx>
            <c:strRef>
              <c:f>analytic!$E$17</c:f>
              <c:strCache>
                <c:ptCount val="1"/>
                <c:pt idx="0">
                  <c:v>Developer</c:v>
                </c:pt>
              </c:strCache>
            </c:strRef>
          </c:tx>
          <c:spPr>
            <a:solidFill>
              <a:srgbClr val="948A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analytic!$G$17</c:f>
              <c:numCache>
                <c:formatCode>_ * #,##0_ ;_ * \-#,##0_ ;_ * "-"??_ ;_ @_ </c:formatCode>
                <c:ptCount val="1"/>
                <c:pt idx="0">
                  <c:v>104</c:v>
                </c:pt>
              </c:numCache>
            </c:numRef>
          </c:val>
          <c:extLst>
            <c:ext xmlns:c16="http://schemas.microsoft.com/office/drawing/2014/chart" uri="{C3380CC4-5D6E-409C-BE32-E72D297353CC}">
              <c16:uniqueId val="{00000002-224F-47D3-9464-6D58B17B59E6}"/>
            </c:ext>
          </c:extLst>
        </c:ser>
        <c:ser>
          <c:idx val="3"/>
          <c:order val="3"/>
          <c:tx>
            <c:strRef>
              <c:f>analytic!$E$18</c:f>
              <c:strCache>
                <c:ptCount val="1"/>
                <c:pt idx="0">
                  <c:v>HR Specialist</c:v>
                </c:pt>
              </c:strCache>
            </c:strRef>
          </c:tx>
          <c:spPr>
            <a:solidFill>
              <a:schemeClr val="bg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F89F-47F5-8B65-0868843E54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analytic!$G$18</c:f>
              <c:numCache>
                <c:formatCode>_ * #,##0_ ;_ * \-#,##0_ ;_ * "-"??_ ;_ @_ </c:formatCode>
                <c:ptCount val="1"/>
                <c:pt idx="0">
                  <c:v>123</c:v>
                </c:pt>
              </c:numCache>
            </c:numRef>
          </c:val>
          <c:extLst>
            <c:ext xmlns:c16="http://schemas.microsoft.com/office/drawing/2014/chart" uri="{C3380CC4-5D6E-409C-BE32-E72D297353CC}">
              <c16:uniqueId val="{00000003-224F-47D3-9464-6D58B17B59E6}"/>
            </c:ext>
          </c:extLst>
        </c:ser>
        <c:ser>
          <c:idx val="4"/>
          <c:order val="4"/>
          <c:tx>
            <c:strRef>
              <c:f>analytic!$E$19</c:f>
              <c:strCache>
                <c:ptCount val="1"/>
                <c:pt idx="0">
                  <c:v>Manager</c:v>
                </c:pt>
              </c:strCache>
            </c:strRef>
          </c:tx>
          <c:spPr>
            <a:solidFill>
              <a:srgbClr val="E5B2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analytic!$G$19</c:f>
              <c:numCache>
                <c:formatCode>_ * #,##0_ ;_ * \-#,##0_ ;_ * "-"??_ ;_ @_ </c:formatCode>
                <c:ptCount val="1"/>
                <c:pt idx="0">
                  <c:v>122</c:v>
                </c:pt>
              </c:numCache>
            </c:numRef>
          </c:val>
          <c:extLst>
            <c:ext xmlns:c16="http://schemas.microsoft.com/office/drawing/2014/chart" uri="{C3380CC4-5D6E-409C-BE32-E72D297353CC}">
              <c16:uniqueId val="{00000004-224F-47D3-9464-6D58B17B59E6}"/>
            </c:ext>
          </c:extLst>
        </c:ser>
        <c:dLbls>
          <c:dLblPos val="outEnd"/>
          <c:showLegendKey val="0"/>
          <c:showVal val="1"/>
          <c:showCatName val="0"/>
          <c:showSerName val="0"/>
          <c:showPercent val="0"/>
          <c:showBubbleSize val="0"/>
        </c:dLbls>
        <c:gapWidth val="219"/>
        <c:overlap val="-27"/>
        <c:axId val="869544255"/>
        <c:axId val="869535935"/>
      </c:barChart>
      <c:catAx>
        <c:axId val="869544255"/>
        <c:scaling>
          <c:orientation val="minMax"/>
        </c:scaling>
        <c:delete val="1"/>
        <c:axPos val="b"/>
        <c:numFmt formatCode="General" sourceLinked="1"/>
        <c:majorTickMark val="none"/>
        <c:minorTickMark val="none"/>
        <c:tickLblPos val="nextTo"/>
        <c:crossAx val="869535935"/>
        <c:crosses val="autoZero"/>
        <c:auto val="1"/>
        <c:lblAlgn val="ctr"/>
        <c:lblOffset val="100"/>
        <c:noMultiLvlLbl val="0"/>
      </c:catAx>
      <c:valAx>
        <c:axId val="869535935"/>
        <c:scaling>
          <c:orientation val="minMax"/>
        </c:scaling>
        <c:delete val="1"/>
        <c:axPos val="l"/>
        <c:majorGridlines>
          <c:spPr>
            <a:ln w="9525" cap="rnd" cmpd="thickThin" algn="ctr">
              <a:solidFill>
                <a:srgbClr val="E5B244">
                  <a:alpha val="50000"/>
                </a:srgbClr>
              </a:solidFill>
              <a:prstDash val="lgDashDotDot"/>
              <a:round/>
            </a:ln>
            <a:effectLst/>
          </c:spPr>
        </c:majorGridlines>
        <c:numFmt formatCode="_ * #,##0_ ;_ * \-#,##0_ ;_ * &quot;-&quot;??_ ;_ @_ " sourceLinked="1"/>
        <c:majorTickMark val="none"/>
        <c:minorTickMark val="none"/>
        <c:tickLblPos val="nextTo"/>
        <c:crossAx val="86954425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table.xlsx]analytic!region</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268445404756"/>
          <c:y val="1.1375657347286279E-2"/>
          <c:w val="0.76416572936709504"/>
          <c:h val="0.97724868530542741"/>
        </c:manualLayout>
      </c:layout>
      <c:barChart>
        <c:barDir val="bar"/>
        <c:grouping val="clustered"/>
        <c:varyColors val="0"/>
        <c:ser>
          <c:idx val="0"/>
          <c:order val="0"/>
          <c:tx>
            <c:strRef>
              <c:f>analytic!$C$33</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analytic!$B$34:$B$39</c:f>
              <c:strCache>
                <c:ptCount val="5"/>
                <c:pt idx="0">
                  <c:v>Central</c:v>
                </c:pt>
                <c:pt idx="1">
                  <c:v>East</c:v>
                </c:pt>
                <c:pt idx="2">
                  <c:v>North</c:v>
                </c:pt>
                <c:pt idx="3">
                  <c:v>South</c:v>
                </c:pt>
                <c:pt idx="4">
                  <c:v>West</c:v>
                </c:pt>
              </c:strCache>
            </c:strRef>
          </c:cat>
          <c:val>
            <c:numRef>
              <c:f>analytic!$C$34:$C$39</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9638-4754-AB59-113CDEE9FE4B}"/>
            </c:ext>
          </c:extLst>
        </c:ser>
        <c:dLbls>
          <c:showLegendKey val="0"/>
          <c:showVal val="0"/>
          <c:showCatName val="0"/>
          <c:showSerName val="0"/>
          <c:showPercent val="0"/>
          <c:showBubbleSize val="0"/>
        </c:dLbls>
        <c:gapWidth val="30"/>
        <c:axId val="334663071"/>
        <c:axId val="334669727"/>
      </c:barChart>
      <c:catAx>
        <c:axId val="3346630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bg1"/>
                </a:solidFill>
                <a:latin typeface="+mn-lt"/>
                <a:ea typeface="+mn-ea"/>
                <a:cs typeface="+mn-cs"/>
              </a:defRPr>
            </a:pPr>
            <a:endParaRPr lang="en-US"/>
          </a:p>
        </c:txPr>
        <c:crossAx val="334669727"/>
        <c:crosses val="autoZero"/>
        <c:auto val="1"/>
        <c:lblAlgn val="ctr"/>
        <c:lblOffset val="100"/>
        <c:noMultiLvlLbl val="0"/>
      </c:catAx>
      <c:valAx>
        <c:axId val="334669727"/>
        <c:scaling>
          <c:orientation val="minMax"/>
        </c:scaling>
        <c:delete val="1"/>
        <c:axPos val="b"/>
        <c:numFmt formatCode="General" sourceLinked="1"/>
        <c:majorTickMark val="out"/>
        <c:minorTickMark val="none"/>
        <c:tickLblPos val="nextTo"/>
        <c:crossAx val="33466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458873</xdr:colOff>
      <xdr:row>36</xdr:row>
      <xdr:rowOff>118141</xdr:rowOff>
    </xdr:to>
    <xdr:sp macro="" textlink="">
      <xdr:nvSpPr>
        <xdr:cNvPr id="2" name="Rectangle: Rounded Corners 1">
          <a:extLst>
            <a:ext uri="{FF2B5EF4-FFF2-40B4-BE49-F238E27FC236}">
              <a16:creationId xmlns:a16="http://schemas.microsoft.com/office/drawing/2014/main" id="{BF171629-5B06-4C12-A618-9ADD90CCFF67}"/>
            </a:ext>
          </a:extLst>
        </xdr:cNvPr>
        <xdr:cNvSpPr/>
      </xdr:nvSpPr>
      <xdr:spPr>
        <a:xfrm>
          <a:off x="0" y="0"/>
          <a:ext cx="10559803" cy="6497676"/>
        </a:xfrm>
        <a:prstGeom prst="roundRect">
          <a:avLst>
            <a:gd name="adj" fmla="val 483"/>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150253</xdr:colOff>
      <xdr:row>25</xdr:row>
      <xdr:rowOff>42930</xdr:rowOff>
    </xdr:from>
    <xdr:to>
      <xdr:col>3</xdr:col>
      <xdr:colOff>62028</xdr:colOff>
      <xdr:row>35</xdr:row>
      <xdr:rowOff>125747</xdr:rowOff>
    </xdr:to>
    <xdr:sp macro="" textlink="">
      <xdr:nvSpPr>
        <xdr:cNvPr id="3" name="Rectangle: Rounded Corners 2">
          <a:extLst>
            <a:ext uri="{FF2B5EF4-FFF2-40B4-BE49-F238E27FC236}">
              <a16:creationId xmlns:a16="http://schemas.microsoft.com/office/drawing/2014/main" id="{96B218CC-6E6E-4AE4-B7AE-4AC457C478DD}"/>
            </a:ext>
          </a:extLst>
        </xdr:cNvPr>
        <xdr:cNvSpPr/>
      </xdr:nvSpPr>
      <xdr:spPr>
        <a:xfrm>
          <a:off x="150253" y="4335888"/>
          <a:ext cx="1908000" cy="1800000"/>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184597</xdr:colOff>
      <xdr:row>7</xdr:row>
      <xdr:rowOff>2146</xdr:rowOff>
    </xdr:from>
    <xdr:to>
      <xdr:col>3</xdr:col>
      <xdr:colOff>96372</xdr:colOff>
      <xdr:row>24</xdr:row>
      <xdr:rowOff>70935</xdr:rowOff>
    </xdr:to>
    <xdr:sp macro="" textlink="">
      <xdr:nvSpPr>
        <xdr:cNvPr id="4" name="Rectangle: Rounded Corners 3">
          <a:extLst>
            <a:ext uri="{FF2B5EF4-FFF2-40B4-BE49-F238E27FC236}">
              <a16:creationId xmlns:a16="http://schemas.microsoft.com/office/drawing/2014/main" id="{3595BF71-C118-4AB3-8D46-F97D83BA2B32}"/>
            </a:ext>
          </a:extLst>
        </xdr:cNvPr>
        <xdr:cNvSpPr/>
      </xdr:nvSpPr>
      <xdr:spPr>
        <a:xfrm>
          <a:off x="184597" y="1242611"/>
          <a:ext cx="1931961" cy="3081347"/>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324118</xdr:colOff>
      <xdr:row>22</xdr:row>
      <xdr:rowOff>18085</xdr:rowOff>
    </xdr:from>
    <xdr:to>
      <xdr:col>7</xdr:col>
      <xdr:colOff>110484</xdr:colOff>
      <xdr:row>35</xdr:row>
      <xdr:rowOff>125747</xdr:rowOff>
    </xdr:to>
    <xdr:sp macro="" textlink="">
      <xdr:nvSpPr>
        <xdr:cNvPr id="5" name="Rectangle: Rounded Corners 4">
          <a:extLst>
            <a:ext uri="{FF2B5EF4-FFF2-40B4-BE49-F238E27FC236}">
              <a16:creationId xmlns:a16="http://schemas.microsoft.com/office/drawing/2014/main" id="{52479A10-A8A4-4BFE-846B-4A60FB2E4D2F}"/>
            </a:ext>
          </a:extLst>
        </xdr:cNvPr>
        <xdr:cNvSpPr/>
      </xdr:nvSpPr>
      <xdr:spPr>
        <a:xfrm>
          <a:off x="2320343" y="3795888"/>
          <a:ext cx="2448000" cy="2340000"/>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326264</xdr:colOff>
      <xdr:row>22</xdr:row>
      <xdr:rowOff>52428</xdr:rowOff>
    </xdr:from>
    <xdr:to>
      <xdr:col>11</xdr:col>
      <xdr:colOff>112630</xdr:colOff>
      <xdr:row>35</xdr:row>
      <xdr:rowOff>160090</xdr:rowOff>
    </xdr:to>
    <xdr:sp macro="" textlink="">
      <xdr:nvSpPr>
        <xdr:cNvPr id="6" name="Rectangle: Rounded Corners 5">
          <a:extLst>
            <a:ext uri="{FF2B5EF4-FFF2-40B4-BE49-F238E27FC236}">
              <a16:creationId xmlns:a16="http://schemas.microsoft.com/office/drawing/2014/main" id="{B446007F-8460-4092-95C1-301C3D157BA3}"/>
            </a:ext>
          </a:extLst>
        </xdr:cNvPr>
        <xdr:cNvSpPr/>
      </xdr:nvSpPr>
      <xdr:spPr>
        <a:xfrm>
          <a:off x="4984123" y="3830231"/>
          <a:ext cx="2448000" cy="2340000"/>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306946</xdr:colOff>
      <xdr:row>7</xdr:row>
      <xdr:rowOff>86771</xdr:rowOff>
    </xdr:from>
    <xdr:to>
      <xdr:col>11</xdr:col>
      <xdr:colOff>93312</xdr:colOff>
      <xdr:row>21</xdr:row>
      <xdr:rowOff>22714</xdr:rowOff>
    </xdr:to>
    <xdr:sp macro="" textlink="">
      <xdr:nvSpPr>
        <xdr:cNvPr id="7" name="Rectangle: Rounded Corners 6">
          <a:extLst>
            <a:ext uri="{FF2B5EF4-FFF2-40B4-BE49-F238E27FC236}">
              <a16:creationId xmlns:a16="http://schemas.microsoft.com/office/drawing/2014/main" id="{155B3F13-440B-4CB2-8863-C12C8D214A79}"/>
            </a:ext>
          </a:extLst>
        </xdr:cNvPr>
        <xdr:cNvSpPr/>
      </xdr:nvSpPr>
      <xdr:spPr>
        <a:xfrm>
          <a:off x="5020713" y="1327236"/>
          <a:ext cx="2479948" cy="2416873"/>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341290</xdr:colOff>
      <xdr:row>7</xdr:row>
      <xdr:rowOff>121115</xdr:rowOff>
    </xdr:from>
    <xdr:to>
      <xdr:col>7</xdr:col>
      <xdr:colOff>127656</xdr:colOff>
      <xdr:row>14</xdr:row>
      <xdr:rowOff>139521</xdr:rowOff>
    </xdr:to>
    <xdr:sp macro="" textlink="">
      <xdr:nvSpPr>
        <xdr:cNvPr id="8" name="Rectangle: Rounded Corners 7">
          <a:extLst>
            <a:ext uri="{FF2B5EF4-FFF2-40B4-BE49-F238E27FC236}">
              <a16:creationId xmlns:a16="http://schemas.microsoft.com/office/drawing/2014/main" id="{4BD4ACC2-D0B9-4681-AF74-138853026FFD}"/>
            </a:ext>
          </a:extLst>
        </xdr:cNvPr>
        <xdr:cNvSpPr/>
      </xdr:nvSpPr>
      <xdr:spPr>
        <a:xfrm>
          <a:off x="2337515" y="1323143"/>
          <a:ext cx="2448000" cy="1220434"/>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345308</xdr:colOff>
      <xdr:row>15</xdr:row>
      <xdr:rowOff>53251</xdr:rowOff>
    </xdr:from>
    <xdr:to>
      <xdr:col>5</xdr:col>
      <xdr:colOff>184491</xdr:colOff>
      <xdr:row>21</xdr:row>
      <xdr:rowOff>102941</xdr:rowOff>
    </xdr:to>
    <xdr:sp macro="" textlink="">
      <xdr:nvSpPr>
        <xdr:cNvPr id="9" name="Rectangle: Rounded Corners 8">
          <a:extLst>
            <a:ext uri="{FF2B5EF4-FFF2-40B4-BE49-F238E27FC236}">
              <a16:creationId xmlns:a16="http://schemas.microsoft.com/office/drawing/2014/main" id="{2E47ECAC-5B5E-4F50-A7D2-4650D0B8194C}"/>
            </a:ext>
          </a:extLst>
        </xdr:cNvPr>
        <xdr:cNvSpPr/>
      </xdr:nvSpPr>
      <xdr:spPr>
        <a:xfrm>
          <a:off x="2365494" y="2711391"/>
          <a:ext cx="1185974" cy="1112945"/>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302654</xdr:colOff>
      <xdr:row>15</xdr:row>
      <xdr:rowOff>28817</xdr:rowOff>
    </xdr:from>
    <xdr:to>
      <xdr:col>7</xdr:col>
      <xdr:colOff>141837</xdr:colOff>
      <xdr:row>21</xdr:row>
      <xdr:rowOff>78507</xdr:rowOff>
    </xdr:to>
    <xdr:sp macro="" textlink="">
      <xdr:nvSpPr>
        <xdr:cNvPr id="10" name="Rectangle: Rounded Corners 9">
          <a:extLst>
            <a:ext uri="{FF2B5EF4-FFF2-40B4-BE49-F238E27FC236}">
              <a16:creationId xmlns:a16="http://schemas.microsoft.com/office/drawing/2014/main" id="{A2B320C8-49BC-44A9-9A40-BBF31DB5D6A9}"/>
            </a:ext>
          </a:extLst>
        </xdr:cNvPr>
        <xdr:cNvSpPr/>
      </xdr:nvSpPr>
      <xdr:spPr>
        <a:xfrm>
          <a:off x="3629696" y="2604592"/>
          <a:ext cx="1170000" cy="1080000"/>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339142</xdr:colOff>
      <xdr:row>22</xdr:row>
      <xdr:rowOff>150254</xdr:rowOff>
    </xdr:from>
    <xdr:to>
      <xdr:col>15</xdr:col>
      <xdr:colOff>182450</xdr:colOff>
      <xdr:row>35</xdr:row>
      <xdr:rowOff>106412</xdr:rowOff>
    </xdr:to>
    <xdr:grpSp>
      <xdr:nvGrpSpPr>
        <xdr:cNvPr id="14" name="Group 13">
          <a:extLst>
            <a:ext uri="{FF2B5EF4-FFF2-40B4-BE49-F238E27FC236}">
              <a16:creationId xmlns:a16="http://schemas.microsoft.com/office/drawing/2014/main" id="{C385AEF3-1A73-46A6-BA77-8E2827110437}"/>
            </a:ext>
          </a:extLst>
        </xdr:cNvPr>
        <xdr:cNvGrpSpPr/>
      </xdr:nvGrpSpPr>
      <xdr:grpSpPr>
        <a:xfrm>
          <a:off x="7759273" y="3997729"/>
          <a:ext cx="2541538" cy="2229667"/>
          <a:chOff x="7733762" y="3868867"/>
          <a:chExt cx="2275589" cy="2269150"/>
        </a:xfrm>
      </xdr:grpSpPr>
      <xdr:sp macro="" textlink="">
        <xdr:nvSpPr>
          <xdr:cNvPr id="11" name="Rectangle: Rounded Corners 10">
            <a:extLst>
              <a:ext uri="{FF2B5EF4-FFF2-40B4-BE49-F238E27FC236}">
                <a16:creationId xmlns:a16="http://schemas.microsoft.com/office/drawing/2014/main" id="{22BDBB3E-306D-42CE-BF7C-88B42D21519B}"/>
              </a:ext>
            </a:extLst>
          </xdr:cNvPr>
          <xdr:cNvSpPr/>
        </xdr:nvSpPr>
        <xdr:spPr>
          <a:xfrm>
            <a:off x="7733762" y="5055870"/>
            <a:ext cx="1080000" cy="1080000"/>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5AB2FA40-CD06-4555-8F36-CE39C400CD67}"/>
              </a:ext>
            </a:extLst>
          </xdr:cNvPr>
          <xdr:cNvSpPr/>
        </xdr:nvSpPr>
        <xdr:spPr>
          <a:xfrm>
            <a:off x="8927207" y="5058017"/>
            <a:ext cx="1080000" cy="1080000"/>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E2F353D0-B360-4E95-94EA-B302FDDCA457}"/>
              </a:ext>
            </a:extLst>
          </xdr:cNvPr>
          <xdr:cNvSpPr/>
        </xdr:nvSpPr>
        <xdr:spPr>
          <a:xfrm>
            <a:off x="8929351" y="3868867"/>
            <a:ext cx="1080000" cy="1080000"/>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11</xdr:col>
      <xdr:colOff>223234</xdr:colOff>
      <xdr:row>11</xdr:row>
      <xdr:rowOff>142580</xdr:rowOff>
    </xdr:from>
    <xdr:to>
      <xdr:col>15</xdr:col>
      <xdr:colOff>297600</xdr:colOff>
      <xdr:row>21</xdr:row>
      <xdr:rowOff>81396</xdr:rowOff>
    </xdr:to>
    <xdr:sp macro="" textlink="">
      <xdr:nvSpPr>
        <xdr:cNvPr id="16" name="Rectangle: Rounded Corners 15">
          <a:extLst>
            <a:ext uri="{FF2B5EF4-FFF2-40B4-BE49-F238E27FC236}">
              <a16:creationId xmlns:a16="http://schemas.microsoft.com/office/drawing/2014/main" id="{32D0EFFA-CF25-4D98-BA7A-3168BA7F082D}"/>
            </a:ext>
          </a:extLst>
        </xdr:cNvPr>
        <xdr:cNvSpPr/>
      </xdr:nvSpPr>
      <xdr:spPr>
        <a:xfrm>
          <a:off x="7630583" y="2091882"/>
          <a:ext cx="2767947" cy="1710909"/>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203915</xdr:colOff>
      <xdr:row>0</xdr:row>
      <xdr:rowOff>141767</xdr:rowOff>
    </xdr:from>
    <xdr:to>
      <xdr:col>15</xdr:col>
      <xdr:colOff>278281</xdr:colOff>
      <xdr:row>10</xdr:row>
      <xdr:rowOff>75093</xdr:rowOff>
    </xdr:to>
    <xdr:sp macro="" textlink="">
      <xdr:nvSpPr>
        <xdr:cNvPr id="17" name="Rectangle: Rounded Corners 16">
          <a:extLst>
            <a:ext uri="{FF2B5EF4-FFF2-40B4-BE49-F238E27FC236}">
              <a16:creationId xmlns:a16="http://schemas.microsoft.com/office/drawing/2014/main" id="{B533C8C4-FD94-4013-9E39-3E184762F9CB}"/>
            </a:ext>
          </a:extLst>
        </xdr:cNvPr>
        <xdr:cNvSpPr/>
      </xdr:nvSpPr>
      <xdr:spPr>
        <a:xfrm>
          <a:off x="7611264" y="141767"/>
          <a:ext cx="2767947" cy="1705419"/>
        </a:xfrm>
        <a:prstGeom prst="roundRect">
          <a:avLst>
            <a:gd name="adj" fmla="val 4742"/>
          </a:avLst>
        </a:prstGeom>
        <a:solidFill>
          <a:srgbClr val="28282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407831</xdr:colOff>
      <xdr:row>23</xdr:row>
      <xdr:rowOff>53660</xdr:rowOff>
    </xdr:from>
    <xdr:to>
      <xdr:col>15</xdr:col>
      <xdr:colOff>150253</xdr:colOff>
      <xdr:row>27</xdr:row>
      <xdr:rowOff>75127</xdr:rowOff>
    </xdr:to>
    <xdr:sp macro="" textlink="">
      <xdr:nvSpPr>
        <xdr:cNvPr id="18" name="TextBox 17">
          <a:extLst>
            <a:ext uri="{FF2B5EF4-FFF2-40B4-BE49-F238E27FC236}">
              <a16:creationId xmlns:a16="http://schemas.microsoft.com/office/drawing/2014/main" id="{E2E01A45-8FFF-44CD-924C-6BA0BE5879AD}"/>
            </a:ext>
          </a:extLst>
        </xdr:cNvPr>
        <xdr:cNvSpPr txBox="1"/>
      </xdr:nvSpPr>
      <xdr:spPr>
        <a:xfrm>
          <a:off x="9058141" y="4003181"/>
          <a:ext cx="1073239" cy="708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part</a:t>
          </a:r>
        </a:p>
        <a:p>
          <a:r>
            <a:rPr lang="en-IN" sz="1100">
              <a:solidFill>
                <a:schemeClr val="bg1"/>
              </a:solidFill>
            </a:rPr>
            <a:t>time employees</a:t>
          </a:r>
        </a:p>
      </xdr:txBody>
    </xdr:sp>
    <xdr:clientData/>
  </xdr:twoCellAnchor>
  <xdr:twoCellAnchor>
    <xdr:from>
      <xdr:col>13</xdr:col>
      <xdr:colOff>279042</xdr:colOff>
      <xdr:row>26</xdr:row>
      <xdr:rowOff>23609</xdr:rowOff>
    </xdr:from>
    <xdr:to>
      <xdr:col>15</xdr:col>
      <xdr:colOff>163132</xdr:colOff>
      <xdr:row>29</xdr:row>
      <xdr:rowOff>109469</xdr:rowOff>
    </xdr:to>
    <xdr:sp macro="" textlink="analytic!C16">
      <xdr:nvSpPr>
        <xdr:cNvPr id="19" name="TextBox 18">
          <a:extLst>
            <a:ext uri="{FF2B5EF4-FFF2-40B4-BE49-F238E27FC236}">
              <a16:creationId xmlns:a16="http://schemas.microsoft.com/office/drawing/2014/main" id="{1008987C-6037-4B09-BB1F-2C0D9D36E7DD}"/>
            </a:ext>
          </a:extLst>
        </xdr:cNvPr>
        <xdr:cNvSpPr txBox="1"/>
      </xdr:nvSpPr>
      <xdr:spPr>
        <a:xfrm>
          <a:off x="8929352" y="4488285"/>
          <a:ext cx="1214907" cy="601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1E11D8CB-0F31-41D0-B430-11EE2903B418}" type="TxLink">
            <a:rPr lang="en-US" sz="2800" b="1" i="0" u="none" strike="noStrike">
              <a:solidFill>
                <a:schemeClr val="bg1"/>
              </a:solidFill>
              <a:latin typeface="Aptos Narrow"/>
            </a:rPr>
            <a:pPr algn="r"/>
            <a:t>13</a:t>
          </a:fld>
          <a:endParaRPr lang="en-IN" sz="2800" b="1">
            <a:solidFill>
              <a:schemeClr val="bg1"/>
            </a:solidFill>
          </a:endParaRPr>
        </a:p>
      </xdr:txBody>
    </xdr:sp>
    <xdr:clientData/>
  </xdr:twoCellAnchor>
  <xdr:twoCellAnchor>
    <xdr:from>
      <xdr:col>13</xdr:col>
      <xdr:colOff>367048</xdr:colOff>
      <xdr:row>29</xdr:row>
      <xdr:rowOff>141665</xdr:rowOff>
    </xdr:from>
    <xdr:to>
      <xdr:col>15</xdr:col>
      <xdr:colOff>109470</xdr:colOff>
      <xdr:row>33</xdr:row>
      <xdr:rowOff>163132</xdr:rowOff>
    </xdr:to>
    <xdr:sp macro="" textlink="">
      <xdr:nvSpPr>
        <xdr:cNvPr id="22" name="TextBox 21">
          <a:extLst>
            <a:ext uri="{FF2B5EF4-FFF2-40B4-BE49-F238E27FC236}">
              <a16:creationId xmlns:a16="http://schemas.microsoft.com/office/drawing/2014/main" id="{6AC26A1D-16F8-43BE-AFBB-A311F59BEDFA}"/>
            </a:ext>
          </a:extLst>
        </xdr:cNvPr>
        <xdr:cNvSpPr txBox="1"/>
      </xdr:nvSpPr>
      <xdr:spPr>
        <a:xfrm>
          <a:off x="9017358" y="5121496"/>
          <a:ext cx="1073239" cy="708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Full</a:t>
          </a:r>
        </a:p>
        <a:p>
          <a:r>
            <a:rPr lang="en-IN" sz="1100">
              <a:solidFill>
                <a:schemeClr val="bg1"/>
              </a:solidFill>
            </a:rPr>
            <a:t>time employees</a:t>
          </a:r>
        </a:p>
      </xdr:txBody>
    </xdr:sp>
    <xdr:clientData/>
  </xdr:twoCellAnchor>
  <xdr:twoCellAnchor>
    <xdr:from>
      <xdr:col>13</xdr:col>
      <xdr:colOff>238259</xdr:colOff>
      <xdr:row>32</xdr:row>
      <xdr:rowOff>111614</xdr:rowOff>
    </xdr:from>
    <xdr:to>
      <xdr:col>15</xdr:col>
      <xdr:colOff>122349</xdr:colOff>
      <xdr:row>36</xdr:row>
      <xdr:rowOff>25756</xdr:rowOff>
    </xdr:to>
    <xdr:sp macro="" textlink="analytic!C15">
      <xdr:nvSpPr>
        <xdr:cNvPr id="23" name="TextBox 22">
          <a:extLst>
            <a:ext uri="{FF2B5EF4-FFF2-40B4-BE49-F238E27FC236}">
              <a16:creationId xmlns:a16="http://schemas.microsoft.com/office/drawing/2014/main" id="{66441E02-AC04-4F61-A27C-F5EC9495E00C}"/>
            </a:ext>
          </a:extLst>
        </xdr:cNvPr>
        <xdr:cNvSpPr txBox="1"/>
      </xdr:nvSpPr>
      <xdr:spPr>
        <a:xfrm>
          <a:off x="8888569" y="5606600"/>
          <a:ext cx="1214907" cy="601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F3664A5-E6DD-4B06-8A0E-7F5BC46B750C}" type="TxLink">
            <a:rPr lang="en-US" sz="2800" b="0" i="0" u="none" strike="noStrike">
              <a:solidFill>
                <a:schemeClr val="bg1"/>
              </a:solidFill>
              <a:latin typeface="Aptos Narrow"/>
            </a:rPr>
            <a:pPr algn="r"/>
            <a:t>20</a:t>
          </a:fld>
          <a:endParaRPr lang="en-IN" sz="2800" b="1">
            <a:solidFill>
              <a:schemeClr val="bg1"/>
            </a:solidFill>
          </a:endParaRPr>
        </a:p>
      </xdr:txBody>
    </xdr:sp>
    <xdr:clientData/>
  </xdr:twoCellAnchor>
  <xdr:twoCellAnchor>
    <xdr:from>
      <xdr:col>11</xdr:col>
      <xdr:colOff>369194</xdr:colOff>
      <xdr:row>29</xdr:row>
      <xdr:rowOff>79418</xdr:rowOff>
    </xdr:from>
    <xdr:to>
      <xdr:col>13</xdr:col>
      <xdr:colOff>111616</xdr:colOff>
      <xdr:row>33</xdr:row>
      <xdr:rowOff>100885</xdr:rowOff>
    </xdr:to>
    <xdr:sp macro="" textlink="">
      <xdr:nvSpPr>
        <xdr:cNvPr id="24" name="TextBox 23">
          <a:extLst>
            <a:ext uri="{FF2B5EF4-FFF2-40B4-BE49-F238E27FC236}">
              <a16:creationId xmlns:a16="http://schemas.microsoft.com/office/drawing/2014/main" id="{5829DB25-E63A-4FE4-99ED-20476051D649}"/>
            </a:ext>
          </a:extLst>
        </xdr:cNvPr>
        <xdr:cNvSpPr txBox="1"/>
      </xdr:nvSpPr>
      <xdr:spPr>
        <a:xfrm>
          <a:off x="7688687" y="5059249"/>
          <a:ext cx="1073239" cy="708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Employee</a:t>
          </a:r>
        </a:p>
        <a:p>
          <a:r>
            <a:rPr lang="en-IN" sz="1100">
              <a:solidFill>
                <a:schemeClr val="bg1"/>
              </a:solidFill>
            </a:rPr>
            <a:t>With</a:t>
          </a:r>
        </a:p>
        <a:p>
          <a:r>
            <a:rPr lang="en-IN" sz="1100">
              <a:solidFill>
                <a:schemeClr val="bg1"/>
              </a:solidFill>
            </a:rPr>
            <a:t>Contract</a:t>
          </a:r>
        </a:p>
      </xdr:txBody>
    </xdr:sp>
    <xdr:clientData/>
  </xdr:twoCellAnchor>
  <xdr:twoCellAnchor>
    <xdr:from>
      <xdr:col>11</xdr:col>
      <xdr:colOff>240405</xdr:colOff>
      <xdr:row>32</xdr:row>
      <xdr:rowOff>49367</xdr:rowOff>
    </xdr:from>
    <xdr:to>
      <xdr:col>13</xdr:col>
      <xdr:colOff>124495</xdr:colOff>
      <xdr:row>35</xdr:row>
      <xdr:rowOff>135227</xdr:rowOff>
    </xdr:to>
    <xdr:sp macro="" textlink="analytic!C14">
      <xdr:nvSpPr>
        <xdr:cNvPr id="25" name="TextBox 24">
          <a:extLst>
            <a:ext uri="{FF2B5EF4-FFF2-40B4-BE49-F238E27FC236}">
              <a16:creationId xmlns:a16="http://schemas.microsoft.com/office/drawing/2014/main" id="{B7FD415C-DF83-4848-9FF2-57BFA2FA46AC}"/>
            </a:ext>
          </a:extLst>
        </xdr:cNvPr>
        <xdr:cNvSpPr txBox="1"/>
      </xdr:nvSpPr>
      <xdr:spPr>
        <a:xfrm>
          <a:off x="7559898" y="5544353"/>
          <a:ext cx="1214907" cy="601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0B0C35C-97D3-472E-9504-579CDD6982C4}" type="TxLink">
            <a:rPr lang="en-US" sz="2800" b="1" i="0" u="none" strike="noStrike">
              <a:solidFill>
                <a:schemeClr val="bg1"/>
              </a:solidFill>
              <a:latin typeface="Aptos Narrow"/>
            </a:rPr>
            <a:pPr algn="r"/>
            <a:t>17</a:t>
          </a:fld>
          <a:endParaRPr lang="en-IN" sz="2800" b="1">
            <a:solidFill>
              <a:schemeClr val="bg1"/>
            </a:solidFill>
          </a:endParaRPr>
        </a:p>
      </xdr:txBody>
    </xdr:sp>
    <xdr:clientData/>
  </xdr:twoCellAnchor>
  <xdr:twoCellAnchor>
    <xdr:from>
      <xdr:col>7</xdr:col>
      <xdr:colOff>399246</xdr:colOff>
      <xdr:row>25</xdr:row>
      <xdr:rowOff>55807</xdr:rowOff>
    </xdr:from>
    <xdr:to>
      <xdr:col>9</xdr:col>
      <xdr:colOff>141668</xdr:colOff>
      <xdr:row>27</xdr:row>
      <xdr:rowOff>64395</xdr:rowOff>
    </xdr:to>
    <xdr:sp macro="" textlink="">
      <xdr:nvSpPr>
        <xdr:cNvPr id="26" name="TextBox 25">
          <a:extLst>
            <a:ext uri="{FF2B5EF4-FFF2-40B4-BE49-F238E27FC236}">
              <a16:creationId xmlns:a16="http://schemas.microsoft.com/office/drawing/2014/main" id="{E38FAABE-5899-44B4-AEE1-21A9BBB04EF8}"/>
            </a:ext>
          </a:extLst>
        </xdr:cNvPr>
        <xdr:cNvSpPr txBox="1"/>
      </xdr:nvSpPr>
      <xdr:spPr>
        <a:xfrm>
          <a:off x="5057105" y="4348765"/>
          <a:ext cx="1073239" cy="35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Toatl</a:t>
          </a:r>
          <a:r>
            <a:rPr lang="en-IN" sz="1100" b="1" baseline="0">
              <a:solidFill>
                <a:schemeClr val="bg1"/>
              </a:solidFill>
            </a:rPr>
            <a:t> salaries</a:t>
          </a:r>
          <a:endParaRPr lang="en-IN" sz="1100" b="1">
            <a:solidFill>
              <a:schemeClr val="bg1"/>
            </a:solidFill>
          </a:endParaRPr>
        </a:p>
      </xdr:txBody>
    </xdr:sp>
    <xdr:clientData/>
  </xdr:twoCellAnchor>
  <xdr:twoCellAnchor>
    <xdr:from>
      <xdr:col>7</xdr:col>
      <xdr:colOff>444322</xdr:colOff>
      <xdr:row>26</xdr:row>
      <xdr:rowOff>171717</xdr:rowOff>
    </xdr:from>
    <xdr:to>
      <xdr:col>9</xdr:col>
      <xdr:colOff>186744</xdr:colOff>
      <xdr:row>29</xdr:row>
      <xdr:rowOff>8586</xdr:rowOff>
    </xdr:to>
    <xdr:sp macro="" textlink="">
      <xdr:nvSpPr>
        <xdr:cNvPr id="27" name="TextBox 26">
          <a:extLst>
            <a:ext uri="{FF2B5EF4-FFF2-40B4-BE49-F238E27FC236}">
              <a16:creationId xmlns:a16="http://schemas.microsoft.com/office/drawing/2014/main" id="{D3DA577D-83CD-4A74-8F54-ABB94C7AEBED}"/>
            </a:ext>
          </a:extLst>
        </xdr:cNvPr>
        <xdr:cNvSpPr txBox="1"/>
      </xdr:nvSpPr>
      <xdr:spPr>
        <a:xfrm>
          <a:off x="5102181" y="4636393"/>
          <a:ext cx="1073239" cy="35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Manager</a:t>
          </a:r>
        </a:p>
      </xdr:txBody>
    </xdr:sp>
    <xdr:clientData/>
  </xdr:twoCellAnchor>
  <xdr:twoCellAnchor>
    <xdr:from>
      <xdr:col>7</xdr:col>
      <xdr:colOff>414273</xdr:colOff>
      <xdr:row>28</xdr:row>
      <xdr:rowOff>115908</xdr:rowOff>
    </xdr:from>
    <xdr:to>
      <xdr:col>9</xdr:col>
      <xdr:colOff>156695</xdr:colOff>
      <xdr:row>30</xdr:row>
      <xdr:rowOff>124496</xdr:rowOff>
    </xdr:to>
    <xdr:sp macro="" textlink="">
      <xdr:nvSpPr>
        <xdr:cNvPr id="28" name="TextBox 27">
          <a:extLst>
            <a:ext uri="{FF2B5EF4-FFF2-40B4-BE49-F238E27FC236}">
              <a16:creationId xmlns:a16="http://schemas.microsoft.com/office/drawing/2014/main" id="{4A634DB9-D308-4041-8E1F-92B2C5B01046}"/>
            </a:ext>
          </a:extLst>
        </xdr:cNvPr>
        <xdr:cNvSpPr txBox="1"/>
      </xdr:nvSpPr>
      <xdr:spPr>
        <a:xfrm>
          <a:off x="5072132" y="4924021"/>
          <a:ext cx="1073239" cy="35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HR</a:t>
          </a:r>
          <a:r>
            <a:rPr lang="en-IN" sz="1100" baseline="0">
              <a:solidFill>
                <a:schemeClr val="bg1"/>
              </a:solidFill>
            </a:rPr>
            <a:t> Speciality</a:t>
          </a:r>
        </a:p>
      </xdr:txBody>
    </xdr:sp>
    <xdr:clientData/>
  </xdr:twoCellAnchor>
  <xdr:twoCellAnchor>
    <xdr:from>
      <xdr:col>7</xdr:col>
      <xdr:colOff>405687</xdr:colOff>
      <xdr:row>30</xdr:row>
      <xdr:rowOff>60100</xdr:rowOff>
    </xdr:from>
    <xdr:to>
      <xdr:col>9</xdr:col>
      <xdr:colOff>148109</xdr:colOff>
      <xdr:row>32</xdr:row>
      <xdr:rowOff>68687</xdr:rowOff>
    </xdr:to>
    <xdr:sp macro="" textlink="">
      <xdr:nvSpPr>
        <xdr:cNvPr id="29" name="TextBox 28">
          <a:extLst>
            <a:ext uri="{FF2B5EF4-FFF2-40B4-BE49-F238E27FC236}">
              <a16:creationId xmlns:a16="http://schemas.microsoft.com/office/drawing/2014/main" id="{B96D4331-A1EC-457B-8FFA-C9704671E952}"/>
            </a:ext>
          </a:extLst>
        </xdr:cNvPr>
        <xdr:cNvSpPr txBox="1"/>
      </xdr:nvSpPr>
      <xdr:spPr>
        <a:xfrm>
          <a:off x="5063546" y="5211649"/>
          <a:ext cx="1073239" cy="35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Developers</a:t>
          </a:r>
        </a:p>
      </xdr:txBody>
    </xdr:sp>
    <xdr:clientData/>
  </xdr:twoCellAnchor>
  <xdr:twoCellAnchor>
    <xdr:from>
      <xdr:col>7</xdr:col>
      <xdr:colOff>418564</xdr:colOff>
      <xdr:row>32</xdr:row>
      <xdr:rowOff>4291</xdr:rowOff>
    </xdr:from>
    <xdr:to>
      <xdr:col>9</xdr:col>
      <xdr:colOff>160986</xdr:colOff>
      <xdr:row>34</xdr:row>
      <xdr:rowOff>12878</xdr:rowOff>
    </xdr:to>
    <xdr:sp macro="" textlink="">
      <xdr:nvSpPr>
        <xdr:cNvPr id="30" name="TextBox 29">
          <a:extLst>
            <a:ext uri="{FF2B5EF4-FFF2-40B4-BE49-F238E27FC236}">
              <a16:creationId xmlns:a16="http://schemas.microsoft.com/office/drawing/2014/main" id="{98ACAF70-689D-4959-BB3E-5AE2254D825A}"/>
            </a:ext>
          </a:extLst>
        </xdr:cNvPr>
        <xdr:cNvSpPr txBox="1"/>
      </xdr:nvSpPr>
      <xdr:spPr>
        <a:xfrm>
          <a:off x="5076423" y="5499277"/>
          <a:ext cx="1073239" cy="35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Designers</a:t>
          </a:r>
        </a:p>
      </xdr:txBody>
    </xdr:sp>
    <xdr:clientData/>
  </xdr:twoCellAnchor>
  <xdr:twoCellAnchor>
    <xdr:from>
      <xdr:col>7</xdr:col>
      <xdr:colOff>409979</xdr:colOff>
      <xdr:row>33</xdr:row>
      <xdr:rowOff>120200</xdr:rowOff>
    </xdr:from>
    <xdr:to>
      <xdr:col>9</xdr:col>
      <xdr:colOff>152401</xdr:colOff>
      <xdr:row>35</xdr:row>
      <xdr:rowOff>128787</xdr:rowOff>
    </xdr:to>
    <xdr:sp macro="" textlink="">
      <xdr:nvSpPr>
        <xdr:cNvPr id="31" name="TextBox 30">
          <a:extLst>
            <a:ext uri="{FF2B5EF4-FFF2-40B4-BE49-F238E27FC236}">
              <a16:creationId xmlns:a16="http://schemas.microsoft.com/office/drawing/2014/main" id="{65E15107-BD56-424E-BE90-8CD73D500976}"/>
            </a:ext>
          </a:extLst>
        </xdr:cNvPr>
        <xdr:cNvSpPr txBox="1"/>
      </xdr:nvSpPr>
      <xdr:spPr>
        <a:xfrm>
          <a:off x="5067838" y="5786904"/>
          <a:ext cx="1073239" cy="35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Analysts</a:t>
          </a:r>
        </a:p>
      </xdr:txBody>
    </xdr:sp>
    <xdr:clientData/>
  </xdr:twoCellAnchor>
  <xdr:twoCellAnchor>
    <xdr:from>
      <xdr:col>9</xdr:col>
      <xdr:colOff>407834</xdr:colOff>
      <xdr:row>25</xdr:row>
      <xdr:rowOff>10734</xdr:rowOff>
    </xdr:from>
    <xdr:to>
      <xdr:col>11</xdr:col>
      <xdr:colOff>157017</xdr:colOff>
      <xdr:row>26</xdr:row>
      <xdr:rowOff>91016</xdr:rowOff>
    </xdr:to>
    <xdr:sp macro="" textlink="">
      <xdr:nvSpPr>
        <xdr:cNvPr id="44" name="Rectangle: Rounded Corners 43">
          <a:extLst>
            <a:ext uri="{FF2B5EF4-FFF2-40B4-BE49-F238E27FC236}">
              <a16:creationId xmlns:a16="http://schemas.microsoft.com/office/drawing/2014/main" id="{BB3666A2-6188-4FB9-ADAA-D515ACEA6218}"/>
            </a:ext>
          </a:extLst>
        </xdr:cNvPr>
        <xdr:cNvSpPr/>
      </xdr:nvSpPr>
      <xdr:spPr>
        <a:xfrm>
          <a:off x="6396510" y="4303692"/>
          <a:ext cx="1080000" cy="252000"/>
        </a:xfrm>
        <a:prstGeom prst="roundRect">
          <a:avLst/>
        </a:prstGeom>
        <a:solidFill>
          <a:srgbClr val="E5B2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42929</xdr:colOff>
      <xdr:row>24</xdr:row>
      <xdr:rowOff>156695</xdr:rowOff>
    </xdr:from>
    <xdr:to>
      <xdr:col>11</xdr:col>
      <xdr:colOff>60101</xdr:colOff>
      <xdr:row>27</xdr:row>
      <xdr:rowOff>12880</xdr:rowOff>
    </xdr:to>
    <xdr:sp macro="" textlink="analytic!F20">
      <xdr:nvSpPr>
        <xdr:cNvPr id="32" name="TextBox 31">
          <a:extLst>
            <a:ext uri="{FF2B5EF4-FFF2-40B4-BE49-F238E27FC236}">
              <a16:creationId xmlns:a16="http://schemas.microsoft.com/office/drawing/2014/main" id="{4C6802D7-7ADC-451E-92E1-84B228B8FE8C}"/>
            </a:ext>
          </a:extLst>
        </xdr:cNvPr>
        <xdr:cNvSpPr txBox="1"/>
      </xdr:nvSpPr>
      <xdr:spPr>
        <a:xfrm>
          <a:off x="6031605" y="4277934"/>
          <a:ext cx="1347989" cy="37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2CB4A854-5601-462B-8EDB-1AB2AA7B27A9}" type="TxLink">
            <a:rPr lang="en-US" sz="1400" b="1">
              <a:solidFill>
                <a:schemeClr val="tx1"/>
              </a:solidFill>
              <a:latin typeface="+mn-lt"/>
              <a:ea typeface="+mn-ea"/>
              <a:cs typeface="+mn-cs"/>
            </a:rPr>
            <a:pPr marL="0" indent="0" algn="r"/>
            <a:t> 31,04,913 </a:t>
          </a:fld>
          <a:endParaRPr lang="en-IN" sz="1400" b="1">
            <a:solidFill>
              <a:schemeClr val="tx1"/>
            </a:solidFill>
            <a:latin typeface="+mn-lt"/>
            <a:ea typeface="+mn-ea"/>
            <a:cs typeface="+mn-cs"/>
          </a:endParaRPr>
        </a:p>
      </xdr:txBody>
    </xdr:sp>
    <xdr:clientData/>
  </xdr:twoCellAnchor>
  <xdr:twoCellAnchor>
    <xdr:from>
      <xdr:col>9</xdr:col>
      <xdr:colOff>384223</xdr:colOff>
      <xdr:row>26</xdr:row>
      <xdr:rowOff>115912</xdr:rowOff>
    </xdr:from>
    <xdr:to>
      <xdr:col>11</xdr:col>
      <xdr:colOff>133406</xdr:colOff>
      <xdr:row>28</xdr:row>
      <xdr:rowOff>24475</xdr:rowOff>
    </xdr:to>
    <xdr:sp macro="" textlink="">
      <xdr:nvSpPr>
        <xdr:cNvPr id="43" name="Rectangle: Rounded Corners 42">
          <a:extLst>
            <a:ext uri="{FF2B5EF4-FFF2-40B4-BE49-F238E27FC236}">
              <a16:creationId xmlns:a16="http://schemas.microsoft.com/office/drawing/2014/main" id="{71D7733F-02B9-4CCF-BF03-79AF674460E4}"/>
            </a:ext>
          </a:extLst>
        </xdr:cNvPr>
        <xdr:cNvSpPr/>
      </xdr:nvSpPr>
      <xdr:spPr>
        <a:xfrm>
          <a:off x="6372899" y="4580588"/>
          <a:ext cx="1080000" cy="252000"/>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42929</xdr:colOff>
      <xdr:row>26</xdr:row>
      <xdr:rowOff>122350</xdr:rowOff>
    </xdr:from>
    <xdr:to>
      <xdr:col>11</xdr:col>
      <xdr:colOff>60101</xdr:colOff>
      <xdr:row>28</xdr:row>
      <xdr:rowOff>150253</xdr:rowOff>
    </xdr:to>
    <xdr:sp macro="" textlink="analytic!F19">
      <xdr:nvSpPr>
        <xdr:cNvPr id="33" name="TextBox 32">
          <a:extLst>
            <a:ext uri="{FF2B5EF4-FFF2-40B4-BE49-F238E27FC236}">
              <a16:creationId xmlns:a16="http://schemas.microsoft.com/office/drawing/2014/main" id="{AA9D1943-0601-4A9B-90AB-CB76C09D455A}"/>
            </a:ext>
          </a:extLst>
        </xdr:cNvPr>
        <xdr:cNvSpPr txBox="1"/>
      </xdr:nvSpPr>
      <xdr:spPr>
        <a:xfrm>
          <a:off x="6031605" y="4587026"/>
          <a:ext cx="1347989" cy="37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97D94E8D-0AB5-4067-A718-EEA435BB5EB0}" type="TxLink">
            <a:rPr lang="en-US" sz="1400">
              <a:solidFill>
                <a:schemeClr val="bg1"/>
              </a:solidFill>
              <a:latin typeface="+mn-lt"/>
              <a:ea typeface="+mn-ea"/>
              <a:cs typeface="+mn-cs"/>
            </a:rPr>
            <a:pPr marL="0" indent="0" algn="r"/>
            <a:t> 7,31,170 </a:t>
          </a:fld>
          <a:endParaRPr lang="en-IN" sz="1400">
            <a:solidFill>
              <a:schemeClr val="bg1"/>
            </a:solidFill>
            <a:latin typeface="+mn-lt"/>
            <a:ea typeface="+mn-ea"/>
            <a:cs typeface="+mn-cs"/>
          </a:endParaRPr>
        </a:p>
      </xdr:txBody>
    </xdr:sp>
    <xdr:clientData/>
  </xdr:twoCellAnchor>
  <xdr:twoCellAnchor>
    <xdr:from>
      <xdr:col>9</xdr:col>
      <xdr:colOff>360610</xdr:colOff>
      <xdr:row>28</xdr:row>
      <xdr:rowOff>60103</xdr:rowOff>
    </xdr:from>
    <xdr:to>
      <xdr:col>11</xdr:col>
      <xdr:colOff>109793</xdr:colOff>
      <xdr:row>29</xdr:row>
      <xdr:rowOff>140385</xdr:rowOff>
    </xdr:to>
    <xdr:sp macro="" textlink="">
      <xdr:nvSpPr>
        <xdr:cNvPr id="42" name="Rectangle: Rounded Corners 41">
          <a:extLst>
            <a:ext uri="{FF2B5EF4-FFF2-40B4-BE49-F238E27FC236}">
              <a16:creationId xmlns:a16="http://schemas.microsoft.com/office/drawing/2014/main" id="{D179FC21-942C-4124-B4BE-7008BAC9039B}"/>
            </a:ext>
          </a:extLst>
        </xdr:cNvPr>
        <xdr:cNvSpPr/>
      </xdr:nvSpPr>
      <xdr:spPr>
        <a:xfrm>
          <a:off x="6349286" y="4868216"/>
          <a:ext cx="1080000" cy="252000"/>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42929</xdr:colOff>
      <xdr:row>28</xdr:row>
      <xdr:rowOff>66541</xdr:rowOff>
    </xdr:from>
    <xdr:to>
      <xdr:col>11</xdr:col>
      <xdr:colOff>60101</xdr:colOff>
      <xdr:row>30</xdr:row>
      <xdr:rowOff>94445</xdr:rowOff>
    </xdr:to>
    <xdr:sp macro="" textlink="analytic!F18">
      <xdr:nvSpPr>
        <xdr:cNvPr id="34" name="TextBox 33">
          <a:extLst>
            <a:ext uri="{FF2B5EF4-FFF2-40B4-BE49-F238E27FC236}">
              <a16:creationId xmlns:a16="http://schemas.microsoft.com/office/drawing/2014/main" id="{0A85EE2C-A0BF-4C09-B831-2DA32EAA132B}"/>
            </a:ext>
          </a:extLst>
        </xdr:cNvPr>
        <xdr:cNvSpPr txBox="1"/>
      </xdr:nvSpPr>
      <xdr:spPr>
        <a:xfrm>
          <a:off x="6031605" y="4874654"/>
          <a:ext cx="1347989" cy="37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D730B554-9263-426C-A6A1-1AA831071369}" type="TxLink">
            <a:rPr lang="en-US" sz="1400">
              <a:solidFill>
                <a:schemeClr val="bg1"/>
              </a:solidFill>
              <a:latin typeface="+mn-lt"/>
              <a:ea typeface="+mn-ea"/>
              <a:cs typeface="+mn-cs"/>
            </a:rPr>
            <a:pPr marL="0" indent="0" algn="r"/>
            <a:t> 9,59,266 </a:t>
          </a:fld>
          <a:endParaRPr lang="en-IN" sz="1400">
            <a:solidFill>
              <a:schemeClr val="bg1"/>
            </a:solidFill>
            <a:latin typeface="+mn-lt"/>
            <a:ea typeface="+mn-ea"/>
            <a:cs typeface="+mn-cs"/>
          </a:endParaRPr>
        </a:p>
      </xdr:txBody>
    </xdr:sp>
    <xdr:clientData/>
  </xdr:twoCellAnchor>
  <xdr:twoCellAnchor>
    <xdr:from>
      <xdr:col>9</xdr:col>
      <xdr:colOff>358463</xdr:colOff>
      <xdr:row>30</xdr:row>
      <xdr:rowOff>15027</xdr:rowOff>
    </xdr:from>
    <xdr:to>
      <xdr:col>11</xdr:col>
      <xdr:colOff>107646</xdr:colOff>
      <xdr:row>31</xdr:row>
      <xdr:rowOff>95308</xdr:rowOff>
    </xdr:to>
    <xdr:sp macro="" textlink="">
      <xdr:nvSpPr>
        <xdr:cNvPr id="41" name="Rectangle: Rounded Corners 40">
          <a:extLst>
            <a:ext uri="{FF2B5EF4-FFF2-40B4-BE49-F238E27FC236}">
              <a16:creationId xmlns:a16="http://schemas.microsoft.com/office/drawing/2014/main" id="{B2E366A7-BCC7-4F7F-9FA2-BAA73CECD56B}"/>
            </a:ext>
          </a:extLst>
        </xdr:cNvPr>
        <xdr:cNvSpPr/>
      </xdr:nvSpPr>
      <xdr:spPr>
        <a:xfrm>
          <a:off x="6347139" y="5166576"/>
          <a:ext cx="1080000" cy="252000"/>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42929</xdr:colOff>
      <xdr:row>30</xdr:row>
      <xdr:rowOff>10733</xdr:rowOff>
    </xdr:from>
    <xdr:to>
      <xdr:col>11</xdr:col>
      <xdr:colOff>60101</xdr:colOff>
      <xdr:row>32</xdr:row>
      <xdr:rowOff>38636</xdr:rowOff>
    </xdr:to>
    <xdr:sp macro="" textlink="analytic!F17">
      <xdr:nvSpPr>
        <xdr:cNvPr id="35" name="TextBox 34">
          <a:extLst>
            <a:ext uri="{FF2B5EF4-FFF2-40B4-BE49-F238E27FC236}">
              <a16:creationId xmlns:a16="http://schemas.microsoft.com/office/drawing/2014/main" id="{90F510E1-7490-448D-9B5B-B8DD6CFCFE83}"/>
            </a:ext>
          </a:extLst>
        </xdr:cNvPr>
        <xdr:cNvSpPr txBox="1"/>
      </xdr:nvSpPr>
      <xdr:spPr>
        <a:xfrm>
          <a:off x="6031605" y="5162282"/>
          <a:ext cx="1347989" cy="37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AE919178-742A-4154-9400-BDBA6CF5DCCA}" type="TxLink">
            <a:rPr lang="en-US" sz="1400">
              <a:solidFill>
                <a:schemeClr val="bg1"/>
              </a:solidFill>
              <a:latin typeface="+mn-lt"/>
              <a:ea typeface="+mn-ea"/>
              <a:cs typeface="+mn-cs"/>
            </a:rPr>
            <a:pPr marL="0" indent="0" algn="r"/>
            <a:t> 6,33,594 </a:t>
          </a:fld>
          <a:endParaRPr lang="en-IN" sz="1400">
            <a:solidFill>
              <a:schemeClr val="bg1"/>
            </a:solidFill>
            <a:latin typeface="+mn-lt"/>
            <a:ea typeface="+mn-ea"/>
            <a:cs typeface="+mn-cs"/>
          </a:endParaRPr>
        </a:p>
      </xdr:txBody>
    </xdr:sp>
    <xdr:clientData/>
  </xdr:twoCellAnchor>
  <xdr:twoCellAnchor>
    <xdr:from>
      <xdr:col>9</xdr:col>
      <xdr:colOff>334851</xdr:colOff>
      <xdr:row>32</xdr:row>
      <xdr:rowOff>2147</xdr:rowOff>
    </xdr:from>
    <xdr:to>
      <xdr:col>11</xdr:col>
      <xdr:colOff>84034</xdr:colOff>
      <xdr:row>33</xdr:row>
      <xdr:rowOff>82429</xdr:rowOff>
    </xdr:to>
    <xdr:sp macro="" textlink="">
      <xdr:nvSpPr>
        <xdr:cNvPr id="40" name="Rectangle: Rounded Corners 39">
          <a:extLst>
            <a:ext uri="{FF2B5EF4-FFF2-40B4-BE49-F238E27FC236}">
              <a16:creationId xmlns:a16="http://schemas.microsoft.com/office/drawing/2014/main" id="{9E6896E1-1AE8-4B1D-9814-9DC922E16A26}"/>
            </a:ext>
          </a:extLst>
        </xdr:cNvPr>
        <xdr:cNvSpPr/>
      </xdr:nvSpPr>
      <xdr:spPr>
        <a:xfrm>
          <a:off x="6323527" y="5497133"/>
          <a:ext cx="1080000" cy="252000"/>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42929</xdr:colOff>
      <xdr:row>31</xdr:row>
      <xdr:rowOff>126642</xdr:rowOff>
    </xdr:from>
    <xdr:to>
      <xdr:col>11</xdr:col>
      <xdr:colOff>60101</xdr:colOff>
      <xdr:row>33</xdr:row>
      <xdr:rowOff>154546</xdr:rowOff>
    </xdr:to>
    <xdr:sp macro="" textlink="analytic!F16">
      <xdr:nvSpPr>
        <xdr:cNvPr id="36" name="TextBox 35">
          <a:extLst>
            <a:ext uri="{FF2B5EF4-FFF2-40B4-BE49-F238E27FC236}">
              <a16:creationId xmlns:a16="http://schemas.microsoft.com/office/drawing/2014/main" id="{2E68DA23-0C7A-44A8-8B60-8C428F214BA9}"/>
            </a:ext>
          </a:extLst>
        </xdr:cNvPr>
        <xdr:cNvSpPr txBox="1"/>
      </xdr:nvSpPr>
      <xdr:spPr>
        <a:xfrm>
          <a:off x="6031605" y="5449910"/>
          <a:ext cx="1347989" cy="37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348E70B7-5023-459B-A580-7DAEAD0E4627}" type="TxLink">
            <a:rPr lang="en-US" sz="1400" baseline="0">
              <a:solidFill>
                <a:schemeClr val="bg1"/>
              </a:solidFill>
              <a:latin typeface="+mn-lt"/>
              <a:ea typeface="+mn-ea"/>
              <a:cs typeface="+mn-cs"/>
            </a:rPr>
            <a:pPr marL="0" indent="0" algn="r"/>
            <a:t> 6,13,842 </a:t>
          </a:fld>
          <a:endParaRPr lang="en-IN" sz="1400" baseline="0">
            <a:solidFill>
              <a:schemeClr val="bg1"/>
            </a:solidFill>
            <a:latin typeface="+mn-lt"/>
            <a:ea typeface="+mn-ea"/>
            <a:cs typeface="+mn-cs"/>
          </a:endParaRPr>
        </a:p>
      </xdr:txBody>
    </xdr:sp>
    <xdr:clientData/>
  </xdr:twoCellAnchor>
  <xdr:twoCellAnchor>
    <xdr:from>
      <xdr:col>9</xdr:col>
      <xdr:colOff>311239</xdr:colOff>
      <xdr:row>33</xdr:row>
      <xdr:rowOff>139522</xdr:rowOff>
    </xdr:from>
    <xdr:to>
      <xdr:col>11</xdr:col>
      <xdr:colOff>60422</xdr:colOff>
      <xdr:row>35</xdr:row>
      <xdr:rowOff>48085</xdr:rowOff>
    </xdr:to>
    <xdr:sp macro="" textlink="">
      <xdr:nvSpPr>
        <xdr:cNvPr id="38" name="Rectangle: Rounded Corners 37">
          <a:extLst>
            <a:ext uri="{FF2B5EF4-FFF2-40B4-BE49-F238E27FC236}">
              <a16:creationId xmlns:a16="http://schemas.microsoft.com/office/drawing/2014/main" id="{A4A8DE2C-A087-4441-8E08-4456CC7D1F70}"/>
            </a:ext>
          </a:extLst>
        </xdr:cNvPr>
        <xdr:cNvSpPr/>
      </xdr:nvSpPr>
      <xdr:spPr>
        <a:xfrm>
          <a:off x="6299915" y="5806226"/>
          <a:ext cx="1080000" cy="252000"/>
        </a:xfrm>
        <a:prstGeom prst="roundRect">
          <a:avLst/>
        </a:prstGeom>
        <a:solidFill>
          <a:srgbClr val="1F1F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42929</xdr:colOff>
      <xdr:row>33</xdr:row>
      <xdr:rowOff>70833</xdr:rowOff>
    </xdr:from>
    <xdr:to>
      <xdr:col>11</xdr:col>
      <xdr:colOff>60101</xdr:colOff>
      <xdr:row>35</xdr:row>
      <xdr:rowOff>98736</xdr:rowOff>
    </xdr:to>
    <xdr:sp macro="" textlink="analytic!F15">
      <xdr:nvSpPr>
        <xdr:cNvPr id="37" name="TextBox 36">
          <a:extLst>
            <a:ext uri="{FF2B5EF4-FFF2-40B4-BE49-F238E27FC236}">
              <a16:creationId xmlns:a16="http://schemas.microsoft.com/office/drawing/2014/main" id="{779D8490-FEB3-4B8E-A55D-B72FA1324C32}"/>
            </a:ext>
          </a:extLst>
        </xdr:cNvPr>
        <xdr:cNvSpPr txBox="1"/>
      </xdr:nvSpPr>
      <xdr:spPr>
        <a:xfrm>
          <a:off x="6031605" y="5737537"/>
          <a:ext cx="1347989" cy="37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F087FAC7-C03C-450B-96C5-E72E75A88E8F}" type="TxLink">
            <a:rPr lang="en-US" sz="1400" baseline="0">
              <a:solidFill>
                <a:schemeClr val="bg1"/>
              </a:solidFill>
              <a:latin typeface="+mn-lt"/>
              <a:ea typeface="+mn-ea"/>
              <a:cs typeface="+mn-cs"/>
            </a:rPr>
            <a:pPr marL="0" indent="0" algn="r"/>
            <a:t> 1,67,041 </a:t>
          </a:fld>
          <a:endParaRPr lang="en-IN" sz="1400" baseline="0">
            <a:solidFill>
              <a:schemeClr val="bg1"/>
            </a:solidFill>
            <a:latin typeface="+mn-lt"/>
            <a:ea typeface="+mn-ea"/>
            <a:cs typeface="+mn-cs"/>
          </a:endParaRPr>
        </a:p>
      </xdr:txBody>
    </xdr:sp>
    <xdr:clientData/>
  </xdr:twoCellAnchor>
  <xdr:twoCellAnchor>
    <xdr:from>
      <xdr:col>7</xdr:col>
      <xdr:colOff>407882</xdr:colOff>
      <xdr:row>22</xdr:row>
      <xdr:rowOff>2919</xdr:rowOff>
    </xdr:from>
    <xdr:to>
      <xdr:col>9</xdr:col>
      <xdr:colOff>150304</xdr:colOff>
      <xdr:row>24</xdr:row>
      <xdr:rowOff>11507</xdr:rowOff>
    </xdr:to>
    <xdr:sp macro="" textlink="">
      <xdr:nvSpPr>
        <xdr:cNvPr id="45" name="TextBox 44">
          <a:extLst>
            <a:ext uri="{FF2B5EF4-FFF2-40B4-BE49-F238E27FC236}">
              <a16:creationId xmlns:a16="http://schemas.microsoft.com/office/drawing/2014/main" id="{B1A35DCF-2247-43B4-88EF-0C3344D7DB61}"/>
            </a:ext>
          </a:extLst>
        </xdr:cNvPr>
        <xdr:cNvSpPr txBox="1"/>
      </xdr:nvSpPr>
      <xdr:spPr>
        <a:xfrm>
          <a:off x="5121649" y="3901524"/>
          <a:ext cx="1089213"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 Salaries</a:t>
          </a:r>
          <a:endParaRPr lang="en-IN" sz="1600" b="1">
            <a:solidFill>
              <a:srgbClr val="E5B244"/>
            </a:solidFill>
          </a:endParaRPr>
        </a:p>
      </xdr:txBody>
    </xdr:sp>
    <xdr:clientData/>
  </xdr:twoCellAnchor>
  <xdr:twoCellAnchor>
    <xdr:from>
      <xdr:col>7</xdr:col>
      <xdr:colOff>349877</xdr:colOff>
      <xdr:row>23</xdr:row>
      <xdr:rowOff>145959</xdr:rowOff>
    </xdr:from>
    <xdr:to>
      <xdr:col>10</xdr:col>
      <xdr:colOff>118056</xdr:colOff>
      <xdr:row>25</xdr:row>
      <xdr:rowOff>154546</xdr:rowOff>
    </xdr:to>
    <xdr:sp macro="" textlink="">
      <xdr:nvSpPr>
        <xdr:cNvPr id="46" name="TextBox 45">
          <a:extLst>
            <a:ext uri="{FF2B5EF4-FFF2-40B4-BE49-F238E27FC236}">
              <a16:creationId xmlns:a16="http://schemas.microsoft.com/office/drawing/2014/main" id="{7C0E515F-2D9A-4B38-ACC1-285F1AD0A6A3}"/>
            </a:ext>
          </a:extLst>
        </xdr:cNvPr>
        <xdr:cNvSpPr txBox="1"/>
      </xdr:nvSpPr>
      <xdr:spPr>
        <a:xfrm>
          <a:off x="5007736" y="4095480"/>
          <a:ext cx="1764405" cy="35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50000"/>
                  <a:lumOff val="50000"/>
                </a:schemeClr>
              </a:solidFill>
            </a:rPr>
            <a:t>Salary</a:t>
          </a:r>
          <a:r>
            <a:rPr lang="en-IN" sz="900" b="1" baseline="0">
              <a:solidFill>
                <a:schemeClr val="tx1">
                  <a:lumMod val="50000"/>
                  <a:lumOff val="50000"/>
                </a:schemeClr>
              </a:solidFill>
            </a:rPr>
            <a:t> amount by job title</a:t>
          </a:r>
          <a:endParaRPr lang="en-IN" sz="900" b="1">
            <a:solidFill>
              <a:schemeClr val="tx1">
                <a:lumMod val="50000"/>
                <a:lumOff val="50000"/>
              </a:schemeClr>
            </a:solidFill>
          </a:endParaRPr>
        </a:p>
      </xdr:txBody>
    </xdr:sp>
    <xdr:clientData/>
  </xdr:twoCellAnchor>
  <xdr:twoCellAnchor>
    <xdr:from>
      <xdr:col>11</xdr:col>
      <xdr:colOff>113764</xdr:colOff>
      <xdr:row>21</xdr:row>
      <xdr:rowOff>38636</xdr:rowOff>
    </xdr:from>
    <xdr:to>
      <xdr:col>16</xdr:col>
      <xdr:colOff>568818</xdr:colOff>
      <xdr:row>23</xdr:row>
      <xdr:rowOff>47224</xdr:rowOff>
    </xdr:to>
    <xdr:sp macro="" textlink="">
      <xdr:nvSpPr>
        <xdr:cNvPr id="47" name="TextBox 46">
          <a:extLst>
            <a:ext uri="{FF2B5EF4-FFF2-40B4-BE49-F238E27FC236}">
              <a16:creationId xmlns:a16="http://schemas.microsoft.com/office/drawing/2014/main" id="{DEA9326C-2224-406C-9CBF-830075A83810}"/>
            </a:ext>
          </a:extLst>
        </xdr:cNvPr>
        <xdr:cNvSpPr txBox="1"/>
      </xdr:nvSpPr>
      <xdr:spPr>
        <a:xfrm>
          <a:off x="7433257" y="3644721"/>
          <a:ext cx="3782096" cy="35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baseline="0">
              <a:solidFill>
                <a:srgbClr val="E5B244"/>
              </a:solidFill>
            </a:rPr>
            <a:t> Employment Status Breackdown</a:t>
          </a:r>
        </a:p>
        <a:p>
          <a:endParaRPr lang="en-IN" sz="1300" b="1">
            <a:solidFill>
              <a:srgbClr val="E5B244"/>
            </a:solidFill>
          </a:endParaRPr>
        </a:p>
      </xdr:txBody>
    </xdr:sp>
    <xdr:clientData/>
  </xdr:twoCellAnchor>
  <xdr:twoCellAnchor>
    <xdr:from>
      <xdr:col>11</xdr:col>
      <xdr:colOff>182449</xdr:colOff>
      <xdr:row>22</xdr:row>
      <xdr:rowOff>32198</xdr:rowOff>
    </xdr:from>
    <xdr:to>
      <xdr:col>13</xdr:col>
      <xdr:colOff>343436</xdr:colOff>
      <xdr:row>30</xdr:row>
      <xdr:rowOff>21466</xdr:rowOff>
    </xdr:to>
    <xdr:graphicFrame macro="">
      <xdr:nvGraphicFramePr>
        <xdr:cNvPr id="48" name="Chart 47">
          <a:extLst>
            <a:ext uri="{FF2B5EF4-FFF2-40B4-BE49-F238E27FC236}">
              <a16:creationId xmlns:a16="http://schemas.microsoft.com/office/drawing/2014/main" id="{F3BACA8E-E59C-4A1E-A159-E982A6914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536620</xdr:colOff>
      <xdr:row>23</xdr:row>
      <xdr:rowOff>75128</xdr:rowOff>
    </xdr:from>
    <xdr:to>
      <xdr:col>15</xdr:col>
      <xdr:colOff>75126</xdr:colOff>
      <xdr:row>24</xdr:row>
      <xdr:rowOff>118058</xdr:rowOff>
    </xdr:to>
    <xdr:sp macro="" textlink="">
      <xdr:nvSpPr>
        <xdr:cNvPr id="49" name="Oval 48">
          <a:extLst>
            <a:ext uri="{FF2B5EF4-FFF2-40B4-BE49-F238E27FC236}">
              <a16:creationId xmlns:a16="http://schemas.microsoft.com/office/drawing/2014/main" id="{BE50F96A-38BD-4806-A19B-956B7B14408E}"/>
            </a:ext>
          </a:extLst>
        </xdr:cNvPr>
        <xdr:cNvSpPr/>
      </xdr:nvSpPr>
      <xdr:spPr>
        <a:xfrm>
          <a:off x="9852338" y="4024649"/>
          <a:ext cx="203915" cy="214648"/>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560232</xdr:colOff>
      <xdr:row>30</xdr:row>
      <xdr:rowOff>23613</xdr:rowOff>
    </xdr:from>
    <xdr:to>
      <xdr:col>15</xdr:col>
      <xdr:colOff>98738</xdr:colOff>
      <xdr:row>31</xdr:row>
      <xdr:rowOff>66542</xdr:rowOff>
    </xdr:to>
    <xdr:sp macro="" textlink="">
      <xdr:nvSpPr>
        <xdr:cNvPr id="50" name="Oval 49">
          <a:extLst>
            <a:ext uri="{FF2B5EF4-FFF2-40B4-BE49-F238E27FC236}">
              <a16:creationId xmlns:a16="http://schemas.microsoft.com/office/drawing/2014/main" id="{D41B4A58-C58E-4CFA-84ED-07931B51408A}"/>
            </a:ext>
          </a:extLst>
        </xdr:cNvPr>
        <xdr:cNvSpPr/>
      </xdr:nvSpPr>
      <xdr:spPr>
        <a:xfrm>
          <a:off x="9875950" y="5175162"/>
          <a:ext cx="203915" cy="214648"/>
        </a:xfrm>
        <a:prstGeom prst="ellipse">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626774</xdr:colOff>
      <xdr:row>30</xdr:row>
      <xdr:rowOff>25760</xdr:rowOff>
    </xdr:from>
    <xdr:to>
      <xdr:col>13</xdr:col>
      <xdr:colOff>165280</xdr:colOff>
      <xdr:row>31</xdr:row>
      <xdr:rowOff>68689</xdr:rowOff>
    </xdr:to>
    <xdr:sp macro="" textlink="">
      <xdr:nvSpPr>
        <xdr:cNvPr id="51" name="Oval 50">
          <a:extLst>
            <a:ext uri="{FF2B5EF4-FFF2-40B4-BE49-F238E27FC236}">
              <a16:creationId xmlns:a16="http://schemas.microsoft.com/office/drawing/2014/main" id="{983AA7A7-8E8D-4202-BA84-00700B735F5C}"/>
            </a:ext>
          </a:extLst>
        </xdr:cNvPr>
        <xdr:cNvSpPr/>
      </xdr:nvSpPr>
      <xdr:spPr>
        <a:xfrm>
          <a:off x="8611675" y="5177309"/>
          <a:ext cx="203915" cy="214648"/>
        </a:xfrm>
        <a:prstGeom prst="ellipse">
          <a:avLst/>
        </a:prstGeom>
        <a:solidFill>
          <a:srgbClr val="E5B2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397098</xdr:colOff>
      <xdr:row>25</xdr:row>
      <xdr:rowOff>171717</xdr:rowOff>
    </xdr:from>
    <xdr:to>
      <xdr:col>6</xdr:col>
      <xdr:colOff>643943</xdr:colOff>
      <xdr:row>35</xdr:row>
      <xdr:rowOff>10731</xdr:rowOff>
    </xdr:to>
    <xdr:graphicFrame macro="">
      <xdr:nvGraphicFramePr>
        <xdr:cNvPr id="52" name="Chart 51">
          <a:extLst>
            <a:ext uri="{FF2B5EF4-FFF2-40B4-BE49-F238E27FC236}">
              <a16:creationId xmlns:a16="http://schemas.microsoft.com/office/drawing/2014/main" id="{2BDA37AB-9ABF-44D3-BC08-506334627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447343</xdr:colOff>
      <xdr:row>22</xdr:row>
      <xdr:rowOff>67588</xdr:rowOff>
    </xdr:from>
    <xdr:to>
      <xdr:col>5</xdr:col>
      <xdr:colOff>376509</xdr:colOff>
      <xdr:row>24</xdr:row>
      <xdr:rowOff>76176</xdr:rowOff>
    </xdr:to>
    <xdr:sp macro="" textlink="">
      <xdr:nvSpPr>
        <xdr:cNvPr id="53" name="TextBox 52">
          <a:extLst>
            <a:ext uri="{FF2B5EF4-FFF2-40B4-BE49-F238E27FC236}">
              <a16:creationId xmlns:a16="http://schemas.microsoft.com/office/drawing/2014/main" id="{F8BFE2C3-E7EA-4098-9903-4F5474258253}"/>
            </a:ext>
          </a:extLst>
        </xdr:cNvPr>
        <xdr:cNvSpPr txBox="1"/>
      </xdr:nvSpPr>
      <xdr:spPr>
        <a:xfrm>
          <a:off x="2467529" y="3966193"/>
          <a:ext cx="1275957"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 Age Range</a:t>
          </a:r>
          <a:endParaRPr lang="en-IN" sz="1600" b="1">
            <a:solidFill>
              <a:srgbClr val="E5B244"/>
            </a:solidFill>
          </a:endParaRPr>
        </a:p>
      </xdr:txBody>
    </xdr:sp>
    <xdr:clientData/>
  </xdr:twoCellAnchor>
  <xdr:twoCellAnchor>
    <xdr:from>
      <xdr:col>3</xdr:col>
      <xdr:colOff>362756</xdr:colOff>
      <xdr:row>24</xdr:row>
      <xdr:rowOff>30050</xdr:rowOff>
    </xdr:from>
    <xdr:to>
      <xdr:col>6</xdr:col>
      <xdr:colOff>130935</xdr:colOff>
      <xdr:row>26</xdr:row>
      <xdr:rowOff>38637</xdr:rowOff>
    </xdr:to>
    <xdr:sp macro="" textlink="">
      <xdr:nvSpPr>
        <xdr:cNvPr id="54" name="TextBox 53">
          <a:extLst>
            <a:ext uri="{FF2B5EF4-FFF2-40B4-BE49-F238E27FC236}">
              <a16:creationId xmlns:a16="http://schemas.microsoft.com/office/drawing/2014/main" id="{1CDC13A6-780C-44C9-BDFF-C21E5326935D}"/>
            </a:ext>
          </a:extLst>
        </xdr:cNvPr>
        <xdr:cNvSpPr txBox="1"/>
      </xdr:nvSpPr>
      <xdr:spPr>
        <a:xfrm>
          <a:off x="2358981" y="4151289"/>
          <a:ext cx="1764405" cy="35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solidFill>
                <a:schemeClr val="tx1">
                  <a:lumMod val="50000"/>
                  <a:lumOff val="50000"/>
                </a:schemeClr>
              </a:solidFill>
            </a:rPr>
            <a:t>NO</a:t>
          </a:r>
          <a:r>
            <a:rPr lang="en-IN" sz="800" b="1" baseline="0">
              <a:solidFill>
                <a:schemeClr val="tx1">
                  <a:lumMod val="50000"/>
                  <a:lumOff val="50000"/>
                </a:schemeClr>
              </a:solidFill>
            </a:rPr>
            <a:t> of employee according to age group and gender</a:t>
          </a:r>
          <a:endParaRPr lang="en-IN" sz="800" b="1">
            <a:solidFill>
              <a:schemeClr val="tx1">
                <a:lumMod val="50000"/>
                <a:lumOff val="50000"/>
              </a:schemeClr>
            </a:solidFill>
          </a:endParaRPr>
        </a:p>
      </xdr:txBody>
    </xdr:sp>
    <xdr:clientData/>
  </xdr:twoCellAnchor>
  <xdr:twoCellAnchor>
    <xdr:from>
      <xdr:col>6</xdr:col>
      <xdr:colOff>380617</xdr:colOff>
      <xdr:row>25</xdr:row>
      <xdr:rowOff>6948</xdr:rowOff>
    </xdr:from>
    <xdr:to>
      <xdr:col>7</xdr:col>
      <xdr:colOff>195742</xdr:colOff>
      <xdr:row>27</xdr:row>
      <xdr:rowOff>15535</xdr:rowOff>
    </xdr:to>
    <xdr:sp macro="" textlink="">
      <xdr:nvSpPr>
        <xdr:cNvPr id="55" name="TextBox 54">
          <a:extLst>
            <a:ext uri="{FF2B5EF4-FFF2-40B4-BE49-F238E27FC236}">
              <a16:creationId xmlns:a16="http://schemas.microsoft.com/office/drawing/2014/main" id="{3AF66D18-6F10-49AA-8C67-A22F0ABCC98E}"/>
            </a:ext>
          </a:extLst>
        </xdr:cNvPr>
        <xdr:cNvSpPr txBox="1"/>
      </xdr:nvSpPr>
      <xdr:spPr>
        <a:xfrm>
          <a:off x="4407333" y="4376214"/>
          <a:ext cx="486244" cy="358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Male</a:t>
          </a:r>
        </a:p>
      </xdr:txBody>
    </xdr:sp>
    <xdr:clientData/>
  </xdr:twoCellAnchor>
  <xdr:twoCellAnchor>
    <xdr:from>
      <xdr:col>6</xdr:col>
      <xdr:colOff>318506</xdr:colOff>
      <xdr:row>25</xdr:row>
      <xdr:rowOff>80721</xdr:rowOff>
    </xdr:from>
    <xdr:to>
      <xdr:col>6</xdr:col>
      <xdr:colOff>433431</xdr:colOff>
      <xdr:row>26</xdr:row>
      <xdr:rowOff>34954</xdr:rowOff>
    </xdr:to>
    <xdr:sp macro="" textlink="">
      <xdr:nvSpPr>
        <xdr:cNvPr id="56" name="Oval 55">
          <a:extLst>
            <a:ext uri="{FF2B5EF4-FFF2-40B4-BE49-F238E27FC236}">
              <a16:creationId xmlns:a16="http://schemas.microsoft.com/office/drawing/2014/main" id="{EF2AD8C7-D5C0-4430-869F-10E27043E32C}"/>
            </a:ext>
          </a:extLst>
        </xdr:cNvPr>
        <xdr:cNvSpPr/>
      </xdr:nvSpPr>
      <xdr:spPr>
        <a:xfrm>
          <a:off x="4345222" y="4449987"/>
          <a:ext cx="114925" cy="129004"/>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428155</xdr:colOff>
      <xdr:row>24</xdr:row>
      <xdr:rowOff>173329</xdr:rowOff>
    </xdr:from>
    <xdr:to>
      <xdr:col>6</xdr:col>
      <xdr:colOff>377504</xdr:colOff>
      <xdr:row>27</xdr:row>
      <xdr:rowOff>0</xdr:rowOff>
    </xdr:to>
    <xdr:sp macro="" textlink="">
      <xdr:nvSpPr>
        <xdr:cNvPr id="57" name="TextBox 56">
          <a:extLst>
            <a:ext uri="{FF2B5EF4-FFF2-40B4-BE49-F238E27FC236}">
              <a16:creationId xmlns:a16="http://schemas.microsoft.com/office/drawing/2014/main" id="{3F6E046B-BB71-47D1-82E0-BE6FE4E20195}"/>
            </a:ext>
          </a:extLst>
        </xdr:cNvPr>
        <xdr:cNvSpPr txBox="1"/>
      </xdr:nvSpPr>
      <xdr:spPr>
        <a:xfrm>
          <a:off x="3783751" y="4367824"/>
          <a:ext cx="620469" cy="350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Female</a:t>
          </a:r>
        </a:p>
      </xdr:txBody>
    </xdr:sp>
    <xdr:clientData/>
  </xdr:twoCellAnchor>
  <xdr:twoCellAnchor>
    <xdr:from>
      <xdr:col>5</xdr:col>
      <xdr:colOff>289817</xdr:colOff>
      <xdr:row>25</xdr:row>
      <xdr:rowOff>73297</xdr:rowOff>
    </xdr:from>
    <xdr:to>
      <xdr:col>5</xdr:col>
      <xdr:colOff>419451</xdr:colOff>
      <xdr:row>26</xdr:row>
      <xdr:rowOff>34953</xdr:rowOff>
    </xdr:to>
    <xdr:sp macro="" textlink="">
      <xdr:nvSpPr>
        <xdr:cNvPr id="58" name="Oval 57">
          <a:extLst>
            <a:ext uri="{FF2B5EF4-FFF2-40B4-BE49-F238E27FC236}">
              <a16:creationId xmlns:a16="http://schemas.microsoft.com/office/drawing/2014/main" id="{E13F7932-D690-4BD3-AB15-4D83683266E0}"/>
            </a:ext>
          </a:extLst>
        </xdr:cNvPr>
        <xdr:cNvSpPr/>
      </xdr:nvSpPr>
      <xdr:spPr>
        <a:xfrm>
          <a:off x="3645413" y="4442563"/>
          <a:ext cx="129634" cy="136427"/>
        </a:xfrm>
        <a:prstGeom prst="ellipse">
          <a:avLst/>
        </a:prstGeom>
        <a:solidFill>
          <a:srgbClr val="E5B2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59233</xdr:colOff>
      <xdr:row>27</xdr:row>
      <xdr:rowOff>139992</xdr:rowOff>
    </xdr:from>
    <xdr:to>
      <xdr:col>2</xdr:col>
      <xdr:colOff>434162</xdr:colOff>
      <xdr:row>32</xdr:row>
      <xdr:rowOff>0</xdr:rowOff>
    </xdr:to>
    <xdr:graphicFrame macro="">
      <xdr:nvGraphicFramePr>
        <xdr:cNvPr id="59" name="Chart 58">
          <a:extLst>
            <a:ext uri="{FF2B5EF4-FFF2-40B4-BE49-F238E27FC236}">
              <a16:creationId xmlns:a16="http://schemas.microsoft.com/office/drawing/2014/main" id="{3D3658D9-2FD5-447F-84E4-9B2B1E971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83451</xdr:colOff>
      <xdr:row>30</xdr:row>
      <xdr:rowOff>19178</xdr:rowOff>
    </xdr:from>
    <xdr:to>
      <xdr:col>2</xdr:col>
      <xdr:colOff>425302</xdr:colOff>
      <xdr:row>34</xdr:row>
      <xdr:rowOff>97465</xdr:rowOff>
    </xdr:to>
    <xdr:graphicFrame macro="">
      <xdr:nvGraphicFramePr>
        <xdr:cNvPr id="60" name="Chart 59">
          <a:extLst>
            <a:ext uri="{FF2B5EF4-FFF2-40B4-BE49-F238E27FC236}">
              <a16:creationId xmlns:a16="http://schemas.microsoft.com/office/drawing/2014/main" id="{CD1C513E-0A9E-4A97-B22B-9FF9EECEB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84723</xdr:colOff>
      <xdr:row>32</xdr:row>
      <xdr:rowOff>96981</xdr:rowOff>
    </xdr:from>
    <xdr:to>
      <xdr:col>2</xdr:col>
      <xdr:colOff>398720</xdr:colOff>
      <xdr:row>36</xdr:row>
      <xdr:rowOff>150628</xdr:rowOff>
    </xdr:to>
    <xdr:graphicFrame macro="">
      <xdr:nvGraphicFramePr>
        <xdr:cNvPr id="61" name="Chart 60">
          <a:extLst>
            <a:ext uri="{FF2B5EF4-FFF2-40B4-BE49-F238E27FC236}">
              <a16:creationId xmlns:a16="http://schemas.microsoft.com/office/drawing/2014/main" id="{F070B08F-0099-411B-B8AE-C377EC81B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176090</xdr:colOff>
      <xdr:row>27</xdr:row>
      <xdr:rowOff>162212</xdr:rowOff>
    </xdr:from>
    <xdr:to>
      <xdr:col>2</xdr:col>
      <xdr:colOff>283022</xdr:colOff>
      <xdr:row>30</xdr:row>
      <xdr:rowOff>62667</xdr:rowOff>
    </xdr:to>
    <xdr:sp macro="" textlink="">
      <xdr:nvSpPr>
        <xdr:cNvPr id="62" name="TextBox 61">
          <a:extLst>
            <a:ext uri="{FF2B5EF4-FFF2-40B4-BE49-F238E27FC236}">
              <a16:creationId xmlns:a16="http://schemas.microsoft.com/office/drawing/2014/main" id="{85AD77A2-85C4-4C4F-A040-80CF39F57C58}"/>
            </a:ext>
          </a:extLst>
        </xdr:cNvPr>
        <xdr:cNvSpPr txBox="1"/>
      </xdr:nvSpPr>
      <xdr:spPr>
        <a:xfrm>
          <a:off x="176090" y="4946863"/>
          <a:ext cx="1453723" cy="43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Branch Office</a:t>
          </a:r>
        </a:p>
      </xdr:txBody>
    </xdr:sp>
    <xdr:clientData/>
  </xdr:twoCellAnchor>
  <xdr:twoCellAnchor>
    <xdr:from>
      <xdr:col>0</xdr:col>
      <xdr:colOff>161024</xdr:colOff>
      <xdr:row>30</xdr:row>
      <xdr:rowOff>51630</xdr:rowOff>
    </xdr:from>
    <xdr:to>
      <xdr:col>2</xdr:col>
      <xdr:colOff>267956</xdr:colOff>
      <xdr:row>31</xdr:row>
      <xdr:rowOff>157395</xdr:rowOff>
    </xdr:to>
    <xdr:sp macro="" textlink="">
      <xdr:nvSpPr>
        <xdr:cNvPr id="63" name="TextBox 62">
          <a:extLst>
            <a:ext uri="{FF2B5EF4-FFF2-40B4-BE49-F238E27FC236}">
              <a16:creationId xmlns:a16="http://schemas.microsoft.com/office/drawing/2014/main" id="{4FEB2CD1-C0D6-4A77-913F-4FB7B8F384C7}"/>
            </a:ext>
          </a:extLst>
        </xdr:cNvPr>
        <xdr:cNvSpPr txBox="1"/>
      </xdr:nvSpPr>
      <xdr:spPr>
        <a:xfrm>
          <a:off x="161024" y="5367909"/>
          <a:ext cx="1453723" cy="282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Head Office</a:t>
          </a:r>
          <a:endParaRPr lang="en-IN" sz="1100" baseline="0">
            <a:solidFill>
              <a:schemeClr val="bg1"/>
            </a:solidFill>
          </a:endParaRPr>
        </a:p>
      </xdr:txBody>
    </xdr:sp>
    <xdr:clientData/>
  </xdr:twoCellAnchor>
  <xdr:twoCellAnchor>
    <xdr:from>
      <xdr:col>0</xdr:col>
      <xdr:colOff>169033</xdr:colOff>
      <xdr:row>32</xdr:row>
      <xdr:rowOff>142582</xdr:rowOff>
    </xdr:from>
    <xdr:to>
      <xdr:col>2</xdr:col>
      <xdr:colOff>275965</xdr:colOff>
      <xdr:row>34</xdr:row>
      <xdr:rowOff>113091</xdr:rowOff>
    </xdr:to>
    <xdr:sp macro="" textlink="">
      <xdr:nvSpPr>
        <xdr:cNvPr id="64" name="TextBox 63">
          <a:extLst>
            <a:ext uri="{FF2B5EF4-FFF2-40B4-BE49-F238E27FC236}">
              <a16:creationId xmlns:a16="http://schemas.microsoft.com/office/drawing/2014/main" id="{59479416-B1A7-4DCB-B8E3-D17DC56BDE14}"/>
            </a:ext>
          </a:extLst>
        </xdr:cNvPr>
        <xdr:cNvSpPr txBox="1"/>
      </xdr:nvSpPr>
      <xdr:spPr>
        <a:xfrm>
          <a:off x="169033" y="5813280"/>
          <a:ext cx="1453723" cy="32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Remote</a:t>
          </a:r>
        </a:p>
      </xdr:txBody>
    </xdr:sp>
    <xdr:clientData/>
  </xdr:twoCellAnchor>
  <xdr:twoCellAnchor>
    <xdr:from>
      <xdr:col>2</xdr:col>
      <xdr:colOff>357357</xdr:colOff>
      <xdr:row>29</xdr:row>
      <xdr:rowOff>19665</xdr:rowOff>
    </xdr:from>
    <xdr:to>
      <xdr:col>3</xdr:col>
      <xdr:colOff>62023</xdr:colOff>
      <xdr:row>30</xdr:row>
      <xdr:rowOff>124047</xdr:rowOff>
    </xdr:to>
    <xdr:sp macro="" textlink="analytic!O17">
      <xdr:nvSpPr>
        <xdr:cNvPr id="65" name="TextBox 64">
          <a:extLst>
            <a:ext uri="{FF2B5EF4-FFF2-40B4-BE49-F238E27FC236}">
              <a16:creationId xmlns:a16="http://schemas.microsoft.com/office/drawing/2014/main" id="{BBC8A8DB-9BF0-4DA6-A216-23D8FD35E475}"/>
            </a:ext>
          </a:extLst>
        </xdr:cNvPr>
        <xdr:cNvSpPr txBox="1"/>
      </xdr:nvSpPr>
      <xdr:spPr>
        <a:xfrm>
          <a:off x="1704148" y="5158735"/>
          <a:ext cx="378061" cy="281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724A35-2459-48DC-B175-8A3734ECC6CC}" type="TxLink">
            <a:rPr lang="en-US" sz="1400" b="0" i="0" u="none" strike="noStrike" baseline="0">
              <a:solidFill>
                <a:schemeClr val="bg1"/>
              </a:solidFill>
              <a:latin typeface="Aptos Narrow"/>
            </a:rPr>
            <a:pPr/>
            <a:t>46%</a:t>
          </a:fld>
          <a:endParaRPr lang="en-IN" sz="1400" baseline="0">
            <a:solidFill>
              <a:schemeClr val="bg1"/>
            </a:solidFill>
          </a:endParaRPr>
        </a:p>
      </xdr:txBody>
    </xdr:sp>
    <xdr:clientData/>
  </xdr:twoCellAnchor>
  <xdr:twoCellAnchor>
    <xdr:from>
      <xdr:col>0</xdr:col>
      <xdr:colOff>259500</xdr:colOff>
      <xdr:row>25</xdr:row>
      <xdr:rowOff>110280</xdr:rowOff>
    </xdr:from>
    <xdr:to>
      <xdr:col>2</xdr:col>
      <xdr:colOff>588495</xdr:colOff>
      <xdr:row>28</xdr:row>
      <xdr:rowOff>62670</xdr:rowOff>
    </xdr:to>
    <xdr:sp macro="" textlink="">
      <xdr:nvSpPr>
        <xdr:cNvPr id="66" name="TextBox 65">
          <a:extLst>
            <a:ext uri="{FF2B5EF4-FFF2-40B4-BE49-F238E27FC236}">
              <a16:creationId xmlns:a16="http://schemas.microsoft.com/office/drawing/2014/main" id="{F9D78A15-1C3D-4D55-A3D4-C89D8CA59B7C}"/>
            </a:ext>
          </a:extLst>
        </xdr:cNvPr>
        <xdr:cNvSpPr txBox="1"/>
      </xdr:nvSpPr>
      <xdr:spPr>
        <a:xfrm>
          <a:off x="259500" y="4540513"/>
          <a:ext cx="1675786" cy="484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E5B244"/>
              </a:solidFill>
            </a:rPr>
            <a:t>work</a:t>
          </a:r>
          <a:r>
            <a:rPr lang="en-IN" sz="1600" b="1" baseline="0">
              <a:solidFill>
                <a:srgbClr val="E5B244"/>
              </a:solidFill>
            </a:rPr>
            <a:t> location</a:t>
          </a:r>
          <a:endParaRPr lang="en-IN" sz="1600" b="1">
            <a:solidFill>
              <a:srgbClr val="E5B244"/>
            </a:solidFill>
          </a:endParaRPr>
        </a:p>
      </xdr:txBody>
    </xdr:sp>
    <xdr:clientData/>
  </xdr:twoCellAnchor>
  <xdr:twoCellAnchor>
    <xdr:from>
      <xdr:col>2</xdr:col>
      <xdr:colOff>359129</xdr:colOff>
      <xdr:row>31</xdr:row>
      <xdr:rowOff>74601</xdr:rowOff>
    </xdr:from>
    <xdr:to>
      <xdr:col>3</xdr:col>
      <xdr:colOff>63795</xdr:colOff>
      <xdr:row>33</xdr:row>
      <xdr:rowOff>1773</xdr:rowOff>
    </xdr:to>
    <xdr:sp macro="" textlink="analytic!O18">
      <xdr:nvSpPr>
        <xdr:cNvPr id="67" name="TextBox 66">
          <a:extLst>
            <a:ext uri="{FF2B5EF4-FFF2-40B4-BE49-F238E27FC236}">
              <a16:creationId xmlns:a16="http://schemas.microsoft.com/office/drawing/2014/main" id="{929E38D3-451A-4D3F-9A00-4AF38497F598}"/>
            </a:ext>
          </a:extLst>
        </xdr:cNvPr>
        <xdr:cNvSpPr txBox="1"/>
      </xdr:nvSpPr>
      <xdr:spPr>
        <a:xfrm>
          <a:off x="1705920" y="5568089"/>
          <a:ext cx="378061" cy="281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9CFB0E-D2B7-44A7-9C31-BAAC66E09110}" type="TxLink">
            <a:rPr lang="en-US" sz="1200" b="0" i="0" u="none" strike="noStrike" baseline="0">
              <a:solidFill>
                <a:schemeClr val="bg1"/>
              </a:solidFill>
              <a:latin typeface="Aptos Narrow"/>
            </a:rPr>
            <a:pPr/>
            <a:t>16%</a:t>
          </a:fld>
          <a:endParaRPr lang="en-IN" sz="1600" baseline="0">
            <a:solidFill>
              <a:schemeClr val="bg1"/>
            </a:solidFill>
          </a:endParaRPr>
        </a:p>
      </xdr:txBody>
    </xdr:sp>
    <xdr:clientData/>
  </xdr:twoCellAnchor>
  <xdr:twoCellAnchor>
    <xdr:from>
      <xdr:col>2</xdr:col>
      <xdr:colOff>360901</xdr:colOff>
      <xdr:row>33</xdr:row>
      <xdr:rowOff>129536</xdr:rowOff>
    </xdr:from>
    <xdr:to>
      <xdr:col>3</xdr:col>
      <xdr:colOff>65567</xdr:colOff>
      <xdr:row>35</xdr:row>
      <xdr:rowOff>56708</xdr:rowOff>
    </xdr:to>
    <xdr:sp macro="" textlink="analytic!O19">
      <xdr:nvSpPr>
        <xdr:cNvPr id="68" name="TextBox 67">
          <a:extLst>
            <a:ext uri="{FF2B5EF4-FFF2-40B4-BE49-F238E27FC236}">
              <a16:creationId xmlns:a16="http://schemas.microsoft.com/office/drawing/2014/main" id="{2710C6E8-823C-421C-B8DD-599B3B4156F0}"/>
            </a:ext>
          </a:extLst>
        </xdr:cNvPr>
        <xdr:cNvSpPr txBox="1"/>
      </xdr:nvSpPr>
      <xdr:spPr>
        <a:xfrm>
          <a:off x="1707692" y="5977443"/>
          <a:ext cx="378061" cy="281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2BEE4A-2DB1-4472-982D-2E5DF4414F66}" type="TxLink">
            <a:rPr lang="en-US" sz="1200" b="0" i="0" u="none" strike="noStrike" baseline="0">
              <a:solidFill>
                <a:schemeClr val="bg1"/>
              </a:solidFill>
              <a:latin typeface="Aptos Narrow"/>
            </a:rPr>
            <a:pPr/>
            <a:t>38%</a:t>
          </a:fld>
          <a:endParaRPr lang="en-IN" sz="1800" baseline="0">
            <a:solidFill>
              <a:schemeClr val="bg1"/>
            </a:solidFill>
          </a:endParaRPr>
        </a:p>
      </xdr:txBody>
    </xdr:sp>
    <xdr:clientData/>
  </xdr:twoCellAnchor>
  <xdr:twoCellAnchor>
    <xdr:from>
      <xdr:col>0</xdr:col>
      <xdr:colOff>402192</xdr:colOff>
      <xdr:row>16</xdr:row>
      <xdr:rowOff>138047</xdr:rowOff>
    </xdr:from>
    <xdr:to>
      <xdr:col>2</xdr:col>
      <xdr:colOff>197379</xdr:colOff>
      <xdr:row>18</xdr:row>
      <xdr:rowOff>10231</xdr:rowOff>
    </xdr:to>
    <xdr:sp macro="" textlink="">
      <xdr:nvSpPr>
        <xdr:cNvPr id="69" name="TextBox 68">
          <a:extLst>
            <a:ext uri="{FF2B5EF4-FFF2-40B4-BE49-F238E27FC236}">
              <a16:creationId xmlns:a16="http://schemas.microsoft.com/office/drawing/2014/main" id="{2A8AC1E7-2BB6-4AD0-B207-45D11FC5421A}"/>
            </a:ext>
          </a:extLst>
        </xdr:cNvPr>
        <xdr:cNvSpPr txBox="1"/>
      </xdr:nvSpPr>
      <xdr:spPr>
        <a:xfrm>
          <a:off x="402192" y="2973396"/>
          <a:ext cx="1141978" cy="226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Communication</a:t>
          </a:r>
        </a:p>
      </xdr:txBody>
    </xdr:sp>
    <xdr:clientData/>
  </xdr:twoCellAnchor>
  <xdr:twoCellAnchor>
    <xdr:from>
      <xdr:col>0</xdr:col>
      <xdr:colOff>416444</xdr:colOff>
      <xdr:row>18</xdr:row>
      <xdr:rowOff>82238</xdr:rowOff>
    </xdr:from>
    <xdr:to>
      <xdr:col>2</xdr:col>
      <xdr:colOff>211631</xdr:colOff>
      <xdr:row>19</xdr:row>
      <xdr:rowOff>150627</xdr:rowOff>
    </xdr:to>
    <xdr:sp macro="" textlink="">
      <xdr:nvSpPr>
        <xdr:cNvPr id="70" name="TextBox 69">
          <a:extLst>
            <a:ext uri="{FF2B5EF4-FFF2-40B4-BE49-F238E27FC236}">
              <a16:creationId xmlns:a16="http://schemas.microsoft.com/office/drawing/2014/main" id="{53EB8BC9-8A3A-484E-83F7-3F979063A6D6}"/>
            </a:ext>
          </a:extLst>
        </xdr:cNvPr>
        <xdr:cNvSpPr txBox="1"/>
      </xdr:nvSpPr>
      <xdr:spPr>
        <a:xfrm>
          <a:off x="416444" y="3272005"/>
          <a:ext cx="1141978" cy="24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Design</a:t>
          </a:r>
          <a:endParaRPr lang="en-IN" sz="1100" baseline="0">
            <a:solidFill>
              <a:schemeClr val="bg1"/>
            </a:solidFill>
          </a:endParaRPr>
        </a:p>
      </xdr:txBody>
    </xdr:sp>
    <xdr:clientData/>
  </xdr:twoCellAnchor>
  <xdr:twoCellAnchor>
    <xdr:from>
      <xdr:col>0</xdr:col>
      <xdr:colOff>390138</xdr:colOff>
      <xdr:row>19</xdr:row>
      <xdr:rowOff>168197</xdr:rowOff>
    </xdr:from>
    <xdr:to>
      <xdr:col>2</xdr:col>
      <xdr:colOff>185325</xdr:colOff>
      <xdr:row>21</xdr:row>
      <xdr:rowOff>45317</xdr:rowOff>
    </xdr:to>
    <xdr:sp macro="" textlink="">
      <xdr:nvSpPr>
        <xdr:cNvPr id="71" name="TextBox 70">
          <a:extLst>
            <a:ext uri="{FF2B5EF4-FFF2-40B4-BE49-F238E27FC236}">
              <a16:creationId xmlns:a16="http://schemas.microsoft.com/office/drawing/2014/main" id="{5B683334-A75D-48B2-BC66-CD0CC052180D}"/>
            </a:ext>
          </a:extLst>
        </xdr:cNvPr>
        <xdr:cNvSpPr txBox="1"/>
      </xdr:nvSpPr>
      <xdr:spPr>
        <a:xfrm>
          <a:off x="390138" y="3535174"/>
          <a:ext cx="1141978" cy="231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Excel</a:t>
          </a:r>
        </a:p>
      </xdr:txBody>
    </xdr:sp>
    <xdr:clientData/>
  </xdr:twoCellAnchor>
  <xdr:twoCellAnchor>
    <xdr:from>
      <xdr:col>0</xdr:col>
      <xdr:colOff>385295</xdr:colOff>
      <xdr:row>21</xdr:row>
      <xdr:rowOff>68087</xdr:rowOff>
    </xdr:from>
    <xdr:to>
      <xdr:col>2</xdr:col>
      <xdr:colOff>180482</xdr:colOff>
      <xdr:row>22</xdr:row>
      <xdr:rowOff>108354</xdr:rowOff>
    </xdr:to>
    <xdr:sp macro="" textlink="">
      <xdr:nvSpPr>
        <xdr:cNvPr id="72" name="TextBox 71">
          <a:extLst>
            <a:ext uri="{FF2B5EF4-FFF2-40B4-BE49-F238E27FC236}">
              <a16:creationId xmlns:a16="http://schemas.microsoft.com/office/drawing/2014/main" id="{22C53985-ACD2-4B74-BF0E-B48FAEBD586F}"/>
            </a:ext>
          </a:extLst>
        </xdr:cNvPr>
        <xdr:cNvSpPr txBox="1"/>
      </xdr:nvSpPr>
      <xdr:spPr>
        <a:xfrm>
          <a:off x="385295" y="3789482"/>
          <a:ext cx="1141978" cy="217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Management</a:t>
          </a:r>
        </a:p>
      </xdr:txBody>
    </xdr:sp>
    <xdr:clientData/>
  </xdr:twoCellAnchor>
  <xdr:twoCellAnchor>
    <xdr:from>
      <xdr:col>0</xdr:col>
      <xdr:colOff>385570</xdr:colOff>
      <xdr:row>22</xdr:row>
      <xdr:rowOff>139692</xdr:rowOff>
    </xdr:from>
    <xdr:to>
      <xdr:col>2</xdr:col>
      <xdr:colOff>180757</xdr:colOff>
      <xdr:row>24</xdr:row>
      <xdr:rowOff>43397</xdr:rowOff>
    </xdr:to>
    <xdr:sp macro="" textlink="">
      <xdr:nvSpPr>
        <xdr:cNvPr id="73" name="TextBox 72">
          <a:extLst>
            <a:ext uri="{FF2B5EF4-FFF2-40B4-BE49-F238E27FC236}">
              <a16:creationId xmlns:a16="http://schemas.microsoft.com/office/drawing/2014/main" id="{BB0B5FB7-0CA9-4195-ACB9-766F54899460}"/>
            </a:ext>
          </a:extLst>
        </xdr:cNvPr>
        <xdr:cNvSpPr txBox="1"/>
      </xdr:nvSpPr>
      <xdr:spPr>
        <a:xfrm>
          <a:off x="385570" y="4038297"/>
          <a:ext cx="1141978" cy="258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Python</a:t>
          </a:r>
        </a:p>
      </xdr:txBody>
    </xdr:sp>
    <xdr:clientData/>
  </xdr:twoCellAnchor>
  <xdr:twoCellAnchor>
    <xdr:from>
      <xdr:col>1</xdr:col>
      <xdr:colOff>347332</xdr:colOff>
      <xdr:row>16</xdr:row>
      <xdr:rowOff>104377</xdr:rowOff>
    </xdr:from>
    <xdr:to>
      <xdr:col>3</xdr:col>
      <xdr:colOff>142519</xdr:colOff>
      <xdr:row>18</xdr:row>
      <xdr:rowOff>53585</xdr:rowOff>
    </xdr:to>
    <xdr:sp macro="" textlink="analytic!S17">
      <xdr:nvSpPr>
        <xdr:cNvPr id="74" name="TextBox 73">
          <a:extLst>
            <a:ext uri="{FF2B5EF4-FFF2-40B4-BE49-F238E27FC236}">
              <a16:creationId xmlns:a16="http://schemas.microsoft.com/office/drawing/2014/main" id="{92E04A50-A26F-4377-A5C2-1CA123B0F791}"/>
            </a:ext>
          </a:extLst>
        </xdr:cNvPr>
        <xdr:cNvSpPr txBox="1"/>
      </xdr:nvSpPr>
      <xdr:spPr>
        <a:xfrm>
          <a:off x="1020727" y="2939726"/>
          <a:ext cx="1141978" cy="303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E91A05B3-1C6C-4523-BC3B-39FF57CCF0FD}" type="TxLink">
            <a:rPr lang="en-US" sz="1800" b="1" i="0" u="none" strike="noStrike">
              <a:solidFill>
                <a:srgbClr val="FFC000"/>
              </a:solidFill>
              <a:latin typeface="Aptos Narrow"/>
            </a:rPr>
            <a:pPr algn="r"/>
            <a:t>12</a:t>
          </a:fld>
          <a:endParaRPr lang="en-IN" sz="1800" b="1">
            <a:solidFill>
              <a:srgbClr val="FFC000"/>
            </a:solidFill>
          </a:endParaRPr>
        </a:p>
      </xdr:txBody>
    </xdr:sp>
    <xdr:clientData/>
  </xdr:twoCellAnchor>
  <xdr:twoCellAnchor>
    <xdr:from>
      <xdr:col>1</xdr:col>
      <xdr:colOff>347332</xdr:colOff>
      <xdr:row>18</xdr:row>
      <xdr:rowOff>21987</xdr:rowOff>
    </xdr:from>
    <xdr:to>
      <xdr:col>3</xdr:col>
      <xdr:colOff>142519</xdr:colOff>
      <xdr:row>19</xdr:row>
      <xdr:rowOff>173857</xdr:rowOff>
    </xdr:to>
    <xdr:sp macro="" textlink="analytic!S18">
      <xdr:nvSpPr>
        <xdr:cNvPr id="75" name="TextBox 74">
          <a:extLst>
            <a:ext uri="{FF2B5EF4-FFF2-40B4-BE49-F238E27FC236}">
              <a16:creationId xmlns:a16="http://schemas.microsoft.com/office/drawing/2014/main" id="{EC26C684-DE6B-48AE-96FD-7648F5CCCEDD}"/>
            </a:ext>
          </a:extLst>
        </xdr:cNvPr>
        <xdr:cNvSpPr txBox="1"/>
      </xdr:nvSpPr>
      <xdr:spPr>
        <a:xfrm>
          <a:off x="1020727" y="3211754"/>
          <a:ext cx="1141978" cy="32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47543804-BCD4-470C-BF76-4B67FEA7E3FE}" type="TxLink">
            <a:rPr lang="en-US" sz="1800" b="1" i="0" u="none" strike="noStrike" baseline="0">
              <a:solidFill>
                <a:srgbClr val="FFC000"/>
              </a:solidFill>
              <a:latin typeface="Aptos Narrow"/>
            </a:rPr>
            <a:pPr algn="r"/>
            <a:t>11</a:t>
          </a:fld>
          <a:endParaRPr lang="en-IN" sz="1800" b="1" baseline="0">
            <a:solidFill>
              <a:srgbClr val="FFC000"/>
            </a:solidFill>
          </a:endParaRPr>
        </a:p>
      </xdr:txBody>
    </xdr:sp>
    <xdr:clientData/>
  </xdr:twoCellAnchor>
  <xdr:twoCellAnchor>
    <xdr:from>
      <xdr:col>1</xdr:col>
      <xdr:colOff>347332</xdr:colOff>
      <xdr:row>19</xdr:row>
      <xdr:rowOff>125667</xdr:rowOff>
    </xdr:from>
    <xdr:to>
      <xdr:col>3</xdr:col>
      <xdr:colOff>142519</xdr:colOff>
      <xdr:row>21</xdr:row>
      <xdr:rowOff>81489</xdr:rowOff>
    </xdr:to>
    <xdr:sp macro="" textlink="analytic!S19">
      <xdr:nvSpPr>
        <xdr:cNvPr id="76" name="TextBox 75">
          <a:extLst>
            <a:ext uri="{FF2B5EF4-FFF2-40B4-BE49-F238E27FC236}">
              <a16:creationId xmlns:a16="http://schemas.microsoft.com/office/drawing/2014/main" id="{C63E3617-F66E-4263-B963-DBDD159FC468}"/>
            </a:ext>
          </a:extLst>
        </xdr:cNvPr>
        <xdr:cNvSpPr txBox="1"/>
      </xdr:nvSpPr>
      <xdr:spPr>
        <a:xfrm>
          <a:off x="1020727" y="3492644"/>
          <a:ext cx="1141978" cy="310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62AB2CB-6F8C-43C0-A561-090A158DBCC4}" type="TxLink">
            <a:rPr lang="en-US" sz="1800" b="1" i="0" u="none" strike="noStrike" baseline="0">
              <a:solidFill>
                <a:srgbClr val="FFC000"/>
              </a:solidFill>
              <a:latin typeface="Aptos Narrow"/>
            </a:rPr>
            <a:pPr algn="r"/>
            <a:t>7</a:t>
          </a:fld>
          <a:endParaRPr lang="en-IN" sz="1800" b="1" baseline="0">
            <a:solidFill>
              <a:srgbClr val="FFC000"/>
            </a:solidFill>
          </a:endParaRPr>
        </a:p>
      </xdr:txBody>
    </xdr:sp>
    <xdr:clientData/>
  </xdr:twoCellAnchor>
  <xdr:twoCellAnchor>
    <xdr:from>
      <xdr:col>1</xdr:col>
      <xdr:colOff>347332</xdr:colOff>
      <xdr:row>21</xdr:row>
      <xdr:rowOff>34417</xdr:rowOff>
    </xdr:from>
    <xdr:to>
      <xdr:col>3</xdr:col>
      <xdr:colOff>142519</xdr:colOff>
      <xdr:row>22</xdr:row>
      <xdr:rowOff>148606</xdr:rowOff>
    </xdr:to>
    <xdr:sp macro="" textlink="analytic!S20">
      <xdr:nvSpPr>
        <xdr:cNvPr id="77" name="TextBox 76">
          <a:extLst>
            <a:ext uri="{FF2B5EF4-FFF2-40B4-BE49-F238E27FC236}">
              <a16:creationId xmlns:a16="http://schemas.microsoft.com/office/drawing/2014/main" id="{11F8F2FD-B3F2-4E6F-A8AD-0A1F63B75E23}"/>
            </a:ext>
          </a:extLst>
        </xdr:cNvPr>
        <xdr:cNvSpPr txBox="1"/>
      </xdr:nvSpPr>
      <xdr:spPr>
        <a:xfrm>
          <a:off x="1020727" y="3755812"/>
          <a:ext cx="1141978" cy="291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FC604257-7089-4ED7-9FFE-8EDA581C90AD}" type="TxLink">
            <a:rPr lang="en-US" sz="1800" b="1" i="0" u="none" strike="noStrike" baseline="0">
              <a:solidFill>
                <a:srgbClr val="FFC000"/>
              </a:solidFill>
              <a:latin typeface="Aptos Narrow"/>
            </a:rPr>
            <a:pPr algn="r"/>
            <a:t>11</a:t>
          </a:fld>
          <a:endParaRPr lang="en-IN" sz="1800" b="1" baseline="0">
            <a:solidFill>
              <a:srgbClr val="FFC000"/>
            </a:solidFill>
          </a:endParaRPr>
        </a:p>
      </xdr:txBody>
    </xdr:sp>
    <xdr:clientData/>
  </xdr:twoCellAnchor>
  <xdr:twoCellAnchor>
    <xdr:from>
      <xdr:col>1</xdr:col>
      <xdr:colOff>347332</xdr:colOff>
      <xdr:row>22</xdr:row>
      <xdr:rowOff>123743</xdr:rowOff>
    </xdr:from>
    <xdr:to>
      <xdr:col>3</xdr:col>
      <xdr:colOff>142519</xdr:colOff>
      <xdr:row>24</xdr:row>
      <xdr:rowOff>115186</xdr:rowOff>
    </xdr:to>
    <xdr:sp macro="" textlink="analytic!S21">
      <xdr:nvSpPr>
        <xdr:cNvPr id="78" name="TextBox 77">
          <a:extLst>
            <a:ext uri="{FF2B5EF4-FFF2-40B4-BE49-F238E27FC236}">
              <a16:creationId xmlns:a16="http://schemas.microsoft.com/office/drawing/2014/main" id="{44B25ADD-6890-4DDB-AECD-1007564D7977}"/>
            </a:ext>
          </a:extLst>
        </xdr:cNvPr>
        <xdr:cNvSpPr txBox="1"/>
      </xdr:nvSpPr>
      <xdr:spPr>
        <a:xfrm>
          <a:off x="1020727" y="4022348"/>
          <a:ext cx="1141978" cy="345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8D87FD2-8D30-4987-83B2-FB961CFC23AE}" type="TxLink">
            <a:rPr lang="en-US" sz="1800" b="1" i="0" u="none" strike="noStrike" baseline="0">
              <a:solidFill>
                <a:srgbClr val="FFC000"/>
              </a:solidFill>
              <a:latin typeface="Aptos Narrow"/>
            </a:rPr>
            <a:pPr algn="r"/>
            <a:t>9</a:t>
          </a:fld>
          <a:endParaRPr lang="en-IN" sz="1800" b="1" baseline="0">
            <a:solidFill>
              <a:srgbClr val="FFC000"/>
            </a:solidFill>
          </a:endParaRPr>
        </a:p>
      </xdr:txBody>
    </xdr:sp>
    <xdr:clientData/>
  </xdr:twoCellAnchor>
  <xdr:twoCellAnchor>
    <xdr:from>
      <xdr:col>0</xdr:col>
      <xdr:colOff>270133</xdr:colOff>
      <xdr:row>12</xdr:row>
      <xdr:rowOff>103192</xdr:rowOff>
    </xdr:from>
    <xdr:to>
      <xdr:col>2</xdr:col>
      <xdr:colOff>593651</xdr:colOff>
      <xdr:row>15</xdr:row>
      <xdr:rowOff>159489</xdr:rowOff>
    </xdr:to>
    <xdr:sp macro="" textlink="">
      <xdr:nvSpPr>
        <xdr:cNvPr id="79" name="TextBox 78">
          <a:extLst>
            <a:ext uri="{FF2B5EF4-FFF2-40B4-BE49-F238E27FC236}">
              <a16:creationId xmlns:a16="http://schemas.microsoft.com/office/drawing/2014/main" id="{B7E14B4B-D7CA-418F-917D-9DD57493C30B}"/>
            </a:ext>
          </a:extLst>
        </xdr:cNvPr>
        <xdr:cNvSpPr txBox="1"/>
      </xdr:nvSpPr>
      <xdr:spPr>
        <a:xfrm>
          <a:off x="270133" y="2229704"/>
          <a:ext cx="1670309" cy="58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E5B244"/>
              </a:solidFill>
            </a:rPr>
            <a:t>Skill</a:t>
          </a:r>
          <a:r>
            <a:rPr lang="en-IN" sz="1600" b="1" baseline="0">
              <a:solidFill>
                <a:srgbClr val="E5B244"/>
              </a:solidFill>
            </a:rPr>
            <a:t> </a:t>
          </a:r>
        </a:p>
        <a:p>
          <a:r>
            <a:rPr lang="en-IN" sz="1600" b="1" baseline="0">
              <a:solidFill>
                <a:srgbClr val="E5B244"/>
              </a:solidFill>
            </a:rPr>
            <a:t>BreakDown</a:t>
          </a:r>
          <a:endParaRPr lang="en-IN" sz="1600" b="1">
            <a:solidFill>
              <a:srgbClr val="E5B244"/>
            </a:solidFill>
          </a:endParaRPr>
        </a:p>
      </xdr:txBody>
    </xdr:sp>
    <xdr:clientData/>
  </xdr:twoCellAnchor>
  <xdr:twoCellAnchor>
    <xdr:from>
      <xdr:col>3</xdr:col>
      <xdr:colOff>316208</xdr:colOff>
      <xdr:row>9</xdr:row>
      <xdr:rowOff>0</xdr:rowOff>
    </xdr:from>
    <xdr:to>
      <xdr:col>4</xdr:col>
      <xdr:colOff>449116</xdr:colOff>
      <xdr:row>13</xdr:row>
      <xdr:rowOff>168349</xdr:rowOff>
    </xdr:to>
    <xdr:sp macro="" textlink="analytic!N20">
      <xdr:nvSpPr>
        <xdr:cNvPr id="20" name="TextBox 19">
          <a:extLst>
            <a:ext uri="{FF2B5EF4-FFF2-40B4-BE49-F238E27FC236}">
              <a16:creationId xmlns:a16="http://schemas.microsoft.com/office/drawing/2014/main" id="{993AA715-7826-4F26-8590-6218008E9C64}"/>
            </a:ext>
          </a:extLst>
        </xdr:cNvPr>
        <xdr:cNvSpPr txBox="1"/>
      </xdr:nvSpPr>
      <xdr:spPr>
        <a:xfrm>
          <a:off x="2336394" y="1594884"/>
          <a:ext cx="806303" cy="87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DBC595-9535-4E23-AB37-818567C8B805}" type="TxLink">
            <a:rPr lang="en-US" sz="4000" b="1" i="0" u="none" strike="noStrike">
              <a:solidFill>
                <a:schemeClr val="bg1"/>
              </a:solidFill>
              <a:latin typeface="Aptos Narrow"/>
            </a:rPr>
            <a:pPr/>
            <a:t>50</a:t>
          </a:fld>
          <a:endParaRPr lang="en-IN" sz="4000" b="1">
            <a:solidFill>
              <a:schemeClr val="bg1"/>
            </a:solidFill>
          </a:endParaRPr>
        </a:p>
      </xdr:txBody>
    </xdr:sp>
    <xdr:clientData/>
  </xdr:twoCellAnchor>
  <xdr:twoCellAnchor>
    <xdr:from>
      <xdr:col>3</xdr:col>
      <xdr:colOff>316208</xdr:colOff>
      <xdr:row>12</xdr:row>
      <xdr:rowOff>157965</xdr:rowOff>
    </xdr:from>
    <xdr:to>
      <xdr:col>5</xdr:col>
      <xdr:colOff>256953</xdr:colOff>
      <xdr:row>14</xdr:row>
      <xdr:rowOff>166553</xdr:rowOff>
    </xdr:to>
    <xdr:sp macro="" textlink="">
      <xdr:nvSpPr>
        <xdr:cNvPr id="80" name="TextBox 79">
          <a:extLst>
            <a:ext uri="{FF2B5EF4-FFF2-40B4-BE49-F238E27FC236}">
              <a16:creationId xmlns:a16="http://schemas.microsoft.com/office/drawing/2014/main" id="{E14E7CC7-2977-4F49-BE39-DEB0167ADE7E}"/>
            </a:ext>
          </a:extLst>
        </xdr:cNvPr>
        <xdr:cNvSpPr txBox="1"/>
      </xdr:nvSpPr>
      <xdr:spPr>
        <a:xfrm>
          <a:off x="2336394" y="2284477"/>
          <a:ext cx="1287536"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baseline="0">
              <a:solidFill>
                <a:schemeClr val="bg1"/>
              </a:solidFill>
            </a:rPr>
            <a:t> Total Employee</a:t>
          </a:r>
          <a:endParaRPr lang="en-IN" sz="1000" b="0">
            <a:solidFill>
              <a:schemeClr val="bg1"/>
            </a:solidFill>
          </a:endParaRPr>
        </a:p>
      </xdr:txBody>
    </xdr:sp>
    <xdr:clientData/>
  </xdr:twoCellAnchor>
  <xdr:twoCellAnchor>
    <xdr:from>
      <xdr:col>3</xdr:col>
      <xdr:colOff>431394</xdr:colOff>
      <xdr:row>8</xdr:row>
      <xdr:rowOff>7338</xdr:rowOff>
    </xdr:from>
    <xdr:to>
      <xdr:col>6</xdr:col>
      <xdr:colOff>248095</xdr:colOff>
      <xdr:row>10</xdr:row>
      <xdr:rowOff>15925</xdr:rowOff>
    </xdr:to>
    <xdr:sp macro="" textlink="">
      <xdr:nvSpPr>
        <xdr:cNvPr id="81" name="TextBox 80">
          <a:extLst>
            <a:ext uri="{FF2B5EF4-FFF2-40B4-BE49-F238E27FC236}">
              <a16:creationId xmlns:a16="http://schemas.microsoft.com/office/drawing/2014/main" id="{A972661D-96B7-4E7C-A48F-D0D6A9C7A6A1}"/>
            </a:ext>
          </a:extLst>
        </xdr:cNvPr>
        <xdr:cNvSpPr txBox="1"/>
      </xdr:nvSpPr>
      <xdr:spPr>
        <a:xfrm>
          <a:off x="2451580" y="1425012"/>
          <a:ext cx="1836887"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E5B244"/>
              </a:solidFill>
            </a:rPr>
            <a:t>Employee Number</a:t>
          </a:r>
          <a:endParaRPr lang="en-IN" sz="1200" b="1">
            <a:solidFill>
              <a:srgbClr val="E5B244"/>
            </a:solidFill>
          </a:endParaRPr>
        </a:p>
      </xdr:txBody>
    </xdr:sp>
    <xdr:clientData/>
  </xdr:twoCellAnchor>
  <xdr:twoCellAnchor>
    <xdr:from>
      <xdr:col>3</xdr:col>
      <xdr:colOff>282538</xdr:colOff>
      <xdr:row>15</xdr:row>
      <xdr:rowOff>44551</xdr:rowOff>
    </xdr:from>
    <xdr:to>
      <xdr:col>4</xdr:col>
      <xdr:colOff>407582</xdr:colOff>
      <xdr:row>17</xdr:row>
      <xdr:rowOff>53139</xdr:rowOff>
    </xdr:to>
    <xdr:sp macro="" textlink="">
      <xdr:nvSpPr>
        <xdr:cNvPr id="82" name="TextBox 81">
          <a:extLst>
            <a:ext uri="{FF2B5EF4-FFF2-40B4-BE49-F238E27FC236}">
              <a16:creationId xmlns:a16="http://schemas.microsoft.com/office/drawing/2014/main" id="{5CB05D02-9D08-4838-AC98-5FC54BB8FA39}"/>
            </a:ext>
          </a:extLst>
        </xdr:cNvPr>
        <xdr:cNvSpPr txBox="1"/>
      </xdr:nvSpPr>
      <xdr:spPr>
        <a:xfrm>
          <a:off x="2302724" y="2702691"/>
          <a:ext cx="798439"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rgbClr val="E5B244"/>
              </a:solidFill>
            </a:rPr>
            <a:t>Male</a:t>
          </a:r>
          <a:endParaRPr lang="en-IN" sz="1200" b="1">
            <a:solidFill>
              <a:srgbClr val="E5B244"/>
            </a:solidFill>
          </a:endParaRPr>
        </a:p>
      </xdr:txBody>
    </xdr:sp>
    <xdr:clientData/>
  </xdr:twoCellAnchor>
  <xdr:twoCellAnchor>
    <xdr:from>
      <xdr:col>5</xdr:col>
      <xdr:colOff>337472</xdr:colOff>
      <xdr:row>15</xdr:row>
      <xdr:rowOff>55184</xdr:rowOff>
    </xdr:from>
    <xdr:to>
      <xdr:col>6</xdr:col>
      <xdr:colOff>462516</xdr:colOff>
      <xdr:row>17</xdr:row>
      <xdr:rowOff>63772</xdr:rowOff>
    </xdr:to>
    <xdr:sp macro="" textlink="">
      <xdr:nvSpPr>
        <xdr:cNvPr id="84" name="TextBox 83">
          <a:extLst>
            <a:ext uri="{FF2B5EF4-FFF2-40B4-BE49-F238E27FC236}">
              <a16:creationId xmlns:a16="http://schemas.microsoft.com/office/drawing/2014/main" id="{AD47FA8C-4882-45B1-B042-408820AB4036}"/>
            </a:ext>
          </a:extLst>
        </xdr:cNvPr>
        <xdr:cNvSpPr txBox="1"/>
      </xdr:nvSpPr>
      <xdr:spPr>
        <a:xfrm>
          <a:off x="3704449" y="2713324"/>
          <a:ext cx="798439"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rgbClr val="E5B244"/>
              </a:solidFill>
            </a:rPr>
            <a:t>Female</a:t>
          </a:r>
          <a:endParaRPr lang="en-IN" sz="1200" b="1">
            <a:solidFill>
              <a:srgbClr val="E5B244"/>
            </a:solidFill>
          </a:endParaRPr>
        </a:p>
      </xdr:txBody>
    </xdr:sp>
    <xdr:clientData/>
  </xdr:twoCellAnchor>
  <xdr:twoCellAnchor>
    <xdr:from>
      <xdr:col>5</xdr:col>
      <xdr:colOff>210681</xdr:colOff>
      <xdr:row>16</xdr:row>
      <xdr:rowOff>139236</xdr:rowOff>
    </xdr:from>
    <xdr:to>
      <xdr:col>6</xdr:col>
      <xdr:colOff>567070</xdr:colOff>
      <xdr:row>22</xdr:row>
      <xdr:rowOff>0</xdr:rowOff>
    </xdr:to>
    <xdr:graphicFrame macro="">
      <xdr:nvGraphicFramePr>
        <xdr:cNvPr id="85" name="Chart 84">
          <a:extLst>
            <a:ext uri="{FF2B5EF4-FFF2-40B4-BE49-F238E27FC236}">
              <a16:creationId xmlns:a16="http://schemas.microsoft.com/office/drawing/2014/main" id="{BF11B354-8554-419E-9918-6EF64E8BB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232743</xdr:colOff>
      <xdr:row>16</xdr:row>
      <xdr:rowOff>71428</xdr:rowOff>
    </xdr:from>
    <xdr:to>
      <xdr:col>4</xdr:col>
      <xdr:colOff>646815</xdr:colOff>
      <xdr:row>21</xdr:row>
      <xdr:rowOff>168350</xdr:rowOff>
    </xdr:to>
    <xdr:graphicFrame macro="">
      <xdr:nvGraphicFramePr>
        <xdr:cNvPr id="86" name="Chart 85">
          <a:extLst>
            <a:ext uri="{FF2B5EF4-FFF2-40B4-BE49-F238E27FC236}">
              <a16:creationId xmlns:a16="http://schemas.microsoft.com/office/drawing/2014/main" id="{4A9D1B44-08DF-4346-8DE6-2F5A7214A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607222</xdr:colOff>
      <xdr:row>18</xdr:row>
      <xdr:rowOff>48019</xdr:rowOff>
    </xdr:from>
    <xdr:to>
      <xdr:col>4</xdr:col>
      <xdr:colOff>311888</xdr:colOff>
      <xdr:row>19</xdr:row>
      <xdr:rowOff>152400</xdr:rowOff>
    </xdr:to>
    <xdr:sp macro="" textlink="analytic!J24">
      <xdr:nvSpPr>
        <xdr:cNvPr id="87" name="TextBox 86">
          <a:extLst>
            <a:ext uri="{FF2B5EF4-FFF2-40B4-BE49-F238E27FC236}">
              <a16:creationId xmlns:a16="http://schemas.microsoft.com/office/drawing/2014/main" id="{76F6153A-46FA-4134-9345-8BF99FC79328}"/>
            </a:ext>
          </a:extLst>
        </xdr:cNvPr>
        <xdr:cNvSpPr txBox="1"/>
      </xdr:nvSpPr>
      <xdr:spPr>
        <a:xfrm>
          <a:off x="2627408" y="3237786"/>
          <a:ext cx="378061" cy="281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24E16B-D953-452A-92AA-22D0231F1B7E}" type="TxLink">
            <a:rPr lang="en-US" sz="1400" b="1" i="0" u="none" strike="noStrike" baseline="0">
              <a:solidFill>
                <a:schemeClr val="bg1"/>
              </a:solidFill>
              <a:latin typeface="Aptos Narrow"/>
            </a:rPr>
            <a:pPr/>
            <a:t>48%</a:t>
          </a:fld>
          <a:endParaRPr lang="en-IN" sz="1800" baseline="0">
            <a:solidFill>
              <a:schemeClr val="bg1"/>
            </a:solidFill>
          </a:endParaRPr>
        </a:p>
      </xdr:txBody>
    </xdr:sp>
    <xdr:clientData/>
  </xdr:twoCellAnchor>
  <xdr:twoCellAnchor>
    <xdr:from>
      <xdr:col>5</xdr:col>
      <xdr:colOff>546970</xdr:colOff>
      <xdr:row>18</xdr:row>
      <xdr:rowOff>85233</xdr:rowOff>
    </xdr:from>
    <xdr:to>
      <xdr:col>6</xdr:col>
      <xdr:colOff>251636</xdr:colOff>
      <xdr:row>20</xdr:row>
      <xdr:rowOff>12405</xdr:rowOff>
    </xdr:to>
    <xdr:sp macro="" textlink="analytic!J23">
      <xdr:nvSpPr>
        <xdr:cNvPr id="88" name="TextBox 87">
          <a:extLst>
            <a:ext uri="{FF2B5EF4-FFF2-40B4-BE49-F238E27FC236}">
              <a16:creationId xmlns:a16="http://schemas.microsoft.com/office/drawing/2014/main" id="{BF2C6CCC-F9DC-4982-AF68-E6BED463B27D}"/>
            </a:ext>
          </a:extLst>
        </xdr:cNvPr>
        <xdr:cNvSpPr txBox="1"/>
      </xdr:nvSpPr>
      <xdr:spPr>
        <a:xfrm>
          <a:off x="3913947" y="3275000"/>
          <a:ext cx="378061" cy="281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71A4B9-5F76-47B4-B513-6E5D8C67B5ED}" type="TxLink">
            <a:rPr lang="en-US" sz="1400" b="1" i="0" u="none" strike="noStrike" baseline="0">
              <a:solidFill>
                <a:schemeClr val="bg1"/>
              </a:solidFill>
              <a:latin typeface="Aptos Narrow"/>
            </a:rPr>
            <a:pPr/>
            <a:t>52%</a:t>
          </a:fld>
          <a:endParaRPr lang="en-IN" sz="1800" baseline="0">
            <a:solidFill>
              <a:schemeClr val="bg1"/>
            </a:solidFill>
          </a:endParaRPr>
        </a:p>
      </xdr:txBody>
    </xdr:sp>
    <xdr:clientData/>
  </xdr:twoCellAnchor>
  <xdr:twoCellAnchor>
    <xdr:from>
      <xdr:col>7</xdr:col>
      <xdr:colOff>306946</xdr:colOff>
      <xdr:row>10</xdr:row>
      <xdr:rowOff>159488</xdr:rowOff>
    </xdr:from>
    <xdr:to>
      <xdr:col>11</xdr:col>
      <xdr:colOff>159488</xdr:colOff>
      <xdr:row>18</xdr:row>
      <xdr:rowOff>124047</xdr:rowOff>
    </xdr:to>
    <xdr:graphicFrame macro="">
      <xdr:nvGraphicFramePr>
        <xdr:cNvPr id="89" name="Chart 88">
          <a:extLst>
            <a:ext uri="{FF2B5EF4-FFF2-40B4-BE49-F238E27FC236}">
              <a16:creationId xmlns:a16="http://schemas.microsoft.com/office/drawing/2014/main" id="{8FDCC7C3-7CD9-4F6D-8C9F-D17A75AD9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566686</xdr:colOff>
      <xdr:row>18</xdr:row>
      <xdr:rowOff>24670</xdr:rowOff>
    </xdr:from>
    <xdr:to>
      <xdr:col>8</xdr:col>
      <xdr:colOff>593650</xdr:colOff>
      <xdr:row>20</xdr:row>
      <xdr:rowOff>33256</xdr:rowOff>
    </xdr:to>
    <xdr:sp macro="" textlink="">
      <xdr:nvSpPr>
        <xdr:cNvPr id="90" name="TextBox 89">
          <a:extLst>
            <a:ext uri="{FF2B5EF4-FFF2-40B4-BE49-F238E27FC236}">
              <a16:creationId xmlns:a16="http://schemas.microsoft.com/office/drawing/2014/main" id="{40227522-0356-40E4-BC95-047C986254EA}"/>
            </a:ext>
          </a:extLst>
        </xdr:cNvPr>
        <xdr:cNvSpPr txBox="1"/>
      </xdr:nvSpPr>
      <xdr:spPr>
        <a:xfrm>
          <a:off x="5280453" y="3214437"/>
          <a:ext cx="700360" cy="36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Analyst</a:t>
          </a:r>
        </a:p>
      </xdr:txBody>
    </xdr:sp>
    <xdr:clientData/>
  </xdr:twoCellAnchor>
  <xdr:twoCellAnchor>
    <xdr:from>
      <xdr:col>7</xdr:col>
      <xdr:colOff>435465</xdr:colOff>
      <xdr:row>18</xdr:row>
      <xdr:rowOff>82494</xdr:rowOff>
    </xdr:from>
    <xdr:to>
      <xdr:col>7</xdr:col>
      <xdr:colOff>550390</xdr:colOff>
      <xdr:row>19</xdr:row>
      <xdr:rowOff>36726</xdr:rowOff>
    </xdr:to>
    <xdr:sp macro="" textlink="">
      <xdr:nvSpPr>
        <xdr:cNvPr id="91" name="Oval 90">
          <a:extLst>
            <a:ext uri="{FF2B5EF4-FFF2-40B4-BE49-F238E27FC236}">
              <a16:creationId xmlns:a16="http://schemas.microsoft.com/office/drawing/2014/main" id="{E3CB887D-D0B2-4BF0-9779-B6B6ABAFC3AD}"/>
            </a:ext>
          </a:extLst>
        </xdr:cNvPr>
        <xdr:cNvSpPr/>
      </xdr:nvSpPr>
      <xdr:spPr>
        <a:xfrm>
          <a:off x="5149232" y="3272261"/>
          <a:ext cx="114925" cy="131442"/>
        </a:xfrm>
        <a:prstGeom prst="ellipse">
          <a:avLst/>
        </a:prstGeom>
        <a:solidFill>
          <a:srgbClr val="7793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437237</xdr:colOff>
      <xdr:row>19</xdr:row>
      <xdr:rowOff>172870</xdr:rowOff>
    </xdr:from>
    <xdr:to>
      <xdr:col>7</xdr:col>
      <xdr:colOff>552162</xdr:colOff>
      <xdr:row>20</xdr:row>
      <xdr:rowOff>127103</xdr:rowOff>
    </xdr:to>
    <xdr:sp macro="" textlink="">
      <xdr:nvSpPr>
        <xdr:cNvPr id="92" name="Oval 91">
          <a:extLst>
            <a:ext uri="{FF2B5EF4-FFF2-40B4-BE49-F238E27FC236}">
              <a16:creationId xmlns:a16="http://schemas.microsoft.com/office/drawing/2014/main" id="{90018D98-5518-4294-8085-7895C9A61FE6}"/>
            </a:ext>
          </a:extLst>
        </xdr:cNvPr>
        <xdr:cNvSpPr/>
      </xdr:nvSpPr>
      <xdr:spPr>
        <a:xfrm>
          <a:off x="5151004" y="3539847"/>
          <a:ext cx="114925" cy="131442"/>
        </a:xfrm>
        <a:prstGeom prst="ellipse">
          <a:avLst/>
        </a:prstGeom>
        <a:solidFill>
          <a:srgbClr val="E5B24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577318</xdr:colOff>
      <xdr:row>19</xdr:row>
      <xdr:rowOff>106186</xdr:rowOff>
    </xdr:from>
    <xdr:to>
      <xdr:col>8</xdr:col>
      <xdr:colOff>673394</xdr:colOff>
      <xdr:row>21</xdr:row>
      <xdr:rowOff>114773</xdr:rowOff>
    </xdr:to>
    <xdr:sp macro="" textlink="">
      <xdr:nvSpPr>
        <xdr:cNvPr id="93" name="TextBox 92">
          <a:extLst>
            <a:ext uri="{FF2B5EF4-FFF2-40B4-BE49-F238E27FC236}">
              <a16:creationId xmlns:a16="http://schemas.microsoft.com/office/drawing/2014/main" id="{226001C4-28D7-4490-B519-46D32F225EE7}"/>
            </a:ext>
          </a:extLst>
        </xdr:cNvPr>
        <xdr:cNvSpPr txBox="1"/>
      </xdr:nvSpPr>
      <xdr:spPr>
        <a:xfrm>
          <a:off x="5291085" y="3473163"/>
          <a:ext cx="769472" cy="36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Developer</a:t>
          </a:r>
        </a:p>
      </xdr:txBody>
    </xdr:sp>
    <xdr:clientData/>
  </xdr:twoCellAnchor>
  <xdr:twoCellAnchor>
    <xdr:from>
      <xdr:col>9</xdr:col>
      <xdr:colOff>36830</xdr:colOff>
      <xdr:row>18</xdr:row>
      <xdr:rowOff>8722</xdr:rowOff>
    </xdr:from>
    <xdr:to>
      <xdr:col>10</xdr:col>
      <xdr:colOff>124046</xdr:colOff>
      <xdr:row>20</xdr:row>
      <xdr:rowOff>17308</xdr:rowOff>
    </xdr:to>
    <xdr:sp macro="" textlink="">
      <xdr:nvSpPr>
        <xdr:cNvPr id="94" name="TextBox 93">
          <a:extLst>
            <a:ext uri="{FF2B5EF4-FFF2-40B4-BE49-F238E27FC236}">
              <a16:creationId xmlns:a16="http://schemas.microsoft.com/office/drawing/2014/main" id="{98FFD1FD-E629-497D-8F86-B43982CC3D34}"/>
            </a:ext>
          </a:extLst>
        </xdr:cNvPr>
        <xdr:cNvSpPr txBox="1"/>
      </xdr:nvSpPr>
      <xdr:spPr>
        <a:xfrm>
          <a:off x="6097388" y="3198489"/>
          <a:ext cx="760611" cy="36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MAneger</a:t>
          </a:r>
        </a:p>
      </xdr:txBody>
    </xdr:sp>
    <xdr:clientData/>
  </xdr:twoCellAnchor>
  <xdr:twoCellAnchor>
    <xdr:from>
      <xdr:col>8</xdr:col>
      <xdr:colOff>625079</xdr:colOff>
      <xdr:row>19</xdr:row>
      <xdr:rowOff>156922</xdr:rowOff>
    </xdr:from>
    <xdr:to>
      <xdr:col>9</xdr:col>
      <xdr:colOff>66609</xdr:colOff>
      <xdr:row>20</xdr:row>
      <xdr:rowOff>111155</xdr:rowOff>
    </xdr:to>
    <xdr:sp macro="" textlink="">
      <xdr:nvSpPr>
        <xdr:cNvPr id="95" name="Oval 94">
          <a:extLst>
            <a:ext uri="{FF2B5EF4-FFF2-40B4-BE49-F238E27FC236}">
              <a16:creationId xmlns:a16="http://schemas.microsoft.com/office/drawing/2014/main" id="{FFA213A8-090A-42DE-A5EB-315918534353}"/>
            </a:ext>
          </a:extLst>
        </xdr:cNvPr>
        <xdr:cNvSpPr/>
      </xdr:nvSpPr>
      <xdr:spPr>
        <a:xfrm>
          <a:off x="6012242" y="3523899"/>
          <a:ext cx="114925" cy="131442"/>
        </a:xfrm>
        <a:prstGeom prst="ellipse">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47463</xdr:colOff>
      <xdr:row>19</xdr:row>
      <xdr:rowOff>90238</xdr:rowOff>
    </xdr:from>
    <xdr:to>
      <xdr:col>10</xdr:col>
      <xdr:colOff>143540</xdr:colOff>
      <xdr:row>21</xdr:row>
      <xdr:rowOff>98825</xdr:rowOff>
    </xdr:to>
    <xdr:sp macro="" textlink="">
      <xdr:nvSpPr>
        <xdr:cNvPr id="96" name="TextBox 95">
          <a:extLst>
            <a:ext uri="{FF2B5EF4-FFF2-40B4-BE49-F238E27FC236}">
              <a16:creationId xmlns:a16="http://schemas.microsoft.com/office/drawing/2014/main" id="{B02679F8-43C3-48D7-AE56-CCEFBB277D9C}"/>
            </a:ext>
          </a:extLst>
        </xdr:cNvPr>
        <xdr:cNvSpPr txBox="1"/>
      </xdr:nvSpPr>
      <xdr:spPr>
        <a:xfrm>
          <a:off x="6108021" y="3457215"/>
          <a:ext cx="769472" cy="36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bg1"/>
              </a:solidFill>
            </a:rPr>
            <a:t>Designer</a:t>
          </a:r>
        </a:p>
      </xdr:txBody>
    </xdr:sp>
    <xdr:clientData/>
  </xdr:twoCellAnchor>
  <xdr:twoCellAnchor>
    <xdr:from>
      <xdr:col>8</xdr:col>
      <xdr:colOff>609130</xdr:colOff>
      <xdr:row>18</xdr:row>
      <xdr:rowOff>78950</xdr:rowOff>
    </xdr:from>
    <xdr:to>
      <xdr:col>9</xdr:col>
      <xdr:colOff>50660</xdr:colOff>
      <xdr:row>19</xdr:row>
      <xdr:rowOff>33182</xdr:rowOff>
    </xdr:to>
    <xdr:sp macro="" textlink="">
      <xdr:nvSpPr>
        <xdr:cNvPr id="97" name="Oval 96">
          <a:extLst>
            <a:ext uri="{FF2B5EF4-FFF2-40B4-BE49-F238E27FC236}">
              <a16:creationId xmlns:a16="http://schemas.microsoft.com/office/drawing/2014/main" id="{8457479E-35D8-477A-9053-A01AFB8BE4CF}"/>
            </a:ext>
          </a:extLst>
        </xdr:cNvPr>
        <xdr:cNvSpPr/>
      </xdr:nvSpPr>
      <xdr:spPr>
        <a:xfrm>
          <a:off x="5996293" y="3268717"/>
          <a:ext cx="114925" cy="131442"/>
        </a:xfrm>
        <a:prstGeom prst="ellipse">
          <a:avLst/>
        </a:prstGeom>
        <a:solidFill>
          <a:srgbClr val="948A5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127209</xdr:colOff>
      <xdr:row>18</xdr:row>
      <xdr:rowOff>37075</xdr:rowOff>
    </xdr:from>
    <xdr:to>
      <xdr:col>11</xdr:col>
      <xdr:colOff>381000</xdr:colOff>
      <xdr:row>21</xdr:row>
      <xdr:rowOff>53163</xdr:rowOff>
    </xdr:to>
    <xdr:sp macro="" textlink="">
      <xdr:nvSpPr>
        <xdr:cNvPr id="98" name="TextBox 97">
          <a:extLst>
            <a:ext uri="{FF2B5EF4-FFF2-40B4-BE49-F238E27FC236}">
              <a16:creationId xmlns:a16="http://schemas.microsoft.com/office/drawing/2014/main" id="{96AD679B-9A90-4236-BB13-EE0B910724AA}"/>
            </a:ext>
          </a:extLst>
        </xdr:cNvPr>
        <xdr:cNvSpPr txBox="1"/>
      </xdr:nvSpPr>
      <xdr:spPr>
        <a:xfrm>
          <a:off x="6861162" y="3226842"/>
          <a:ext cx="927187" cy="547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aseline="0">
              <a:solidFill>
                <a:schemeClr val="bg1"/>
              </a:solidFill>
            </a:rPr>
            <a:t>HR</a:t>
          </a:r>
        </a:p>
        <a:p>
          <a:r>
            <a:rPr lang="en-IN" sz="1000" baseline="0">
              <a:solidFill>
                <a:schemeClr val="bg1"/>
              </a:solidFill>
            </a:rPr>
            <a:t>Specialist</a:t>
          </a:r>
        </a:p>
      </xdr:txBody>
    </xdr:sp>
    <xdr:clientData/>
  </xdr:twoCellAnchor>
  <xdr:twoCellAnchor>
    <xdr:from>
      <xdr:col>10</xdr:col>
      <xdr:colOff>50923</xdr:colOff>
      <xdr:row>19</xdr:row>
      <xdr:rowOff>8067</xdr:rowOff>
    </xdr:from>
    <xdr:to>
      <xdr:col>10</xdr:col>
      <xdr:colOff>165848</xdr:colOff>
      <xdr:row>19</xdr:row>
      <xdr:rowOff>139509</xdr:rowOff>
    </xdr:to>
    <xdr:sp macro="" textlink="">
      <xdr:nvSpPr>
        <xdr:cNvPr id="99" name="Oval 98">
          <a:extLst>
            <a:ext uri="{FF2B5EF4-FFF2-40B4-BE49-F238E27FC236}">
              <a16:creationId xmlns:a16="http://schemas.microsoft.com/office/drawing/2014/main" id="{15CF9687-E0C2-4376-9BEC-C4F42118B99F}"/>
            </a:ext>
          </a:extLst>
        </xdr:cNvPr>
        <xdr:cNvSpPr/>
      </xdr:nvSpPr>
      <xdr:spPr>
        <a:xfrm>
          <a:off x="6784876" y="3375044"/>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383071</xdr:colOff>
      <xdr:row>7</xdr:row>
      <xdr:rowOff>102157</xdr:rowOff>
    </xdr:from>
    <xdr:to>
      <xdr:col>10</xdr:col>
      <xdr:colOff>88604</xdr:colOff>
      <xdr:row>9</xdr:row>
      <xdr:rowOff>110744</xdr:rowOff>
    </xdr:to>
    <xdr:sp macro="" textlink="">
      <xdr:nvSpPr>
        <xdr:cNvPr id="100" name="TextBox 99">
          <a:extLst>
            <a:ext uri="{FF2B5EF4-FFF2-40B4-BE49-F238E27FC236}">
              <a16:creationId xmlns:a16="http://schemas.microsoft.com/office/drawing/2014/main" id="{021120C0-1A47-408D-B332-9F056E6A34F4}"/>
            </a:ext>
          </a:extLst>
        </xdr:cNvPr>
        <xdr:cNvSpPr txBox="1"/>
      </xdr:nvSpPr>
      <xdr:spPr>
        <a:xfrm>
          <a:off x="5096838" y="1342622"/>
          <a:ext cx="1725719"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E5B244"/>
              </a:solidFill>
            </a:rPr>
            <a:t>Levael Tracking</a:t>
          </a:r>
        </a:p>
      </xdr:txBody>
    </xdr:sp>
    <xdr:clientData/>
  </xdr:twoCellAnchor>
  <xdr:twoCellAnchor>
    <xdr:from>
      <xdr:col>7</xdr:col>
      <xdr:colOff>351649</xdr:colOff>
      <xdr:row>9</xdr:row>
      <xdr:rowOff>14824</xdr:rowOff>
    </xdr:from>
    <xdr:to>
      <xdr:col>10</xdr:col>
      <xdr:colOff>119828</xdr:colOff>
      <xdr:row>11</xdr:row>
      <xdr:rowOff>23412</xdr:rowOff>
    </xdr:to>
    <xdr:sp macro="" textlink="">
      <xdr:nvSpPr>
        <xdr:cNvPr id="101" name="TextBox 100">
          <a:extLst>
            <a:ext uri="{FF2B5EF4-FFF2-40B4-BE49-F238E27FC236}">
              <a16:creationId xmlns:a16="http://schemas.microsoft.com/office/drawing/2014/main" id="{F751DEA8-BF1E-4511-A6F4-251E36F5E949}"/>
            </a:ext>
          </a:extLst>
        </xdr:cNvPr>
        <xdr:cNvSpPr txBox="1"/>
      </xdr:nvSpPr>
      <xdr:spPr>
        <a:xfrm>
          <a:off x="5065416" y="1609708"/>
          <a:ext cx="1788365"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50000"/>
                  <a:lumOff val="50000"/>
                </a:schemeClr>
              </a:solidFill>
            </a:rPr>
            <a:t>Level</a:t>
          </a:r>
          <a:r>
            <a:rPr lang="en-IN" sz="900" b="1" baseline="0">
              <a:solidFill>
                <a:schemeClr val="tx1">
                  <a:lumMod val="50000"/>
                  <a:lumOff val="50000"/>
                </a:schemeClr>
              </a:solidFill>
            </a:rPr>
            <a:t> tacken by job title</a:t>
          </a:r>
          <a:endParaRPr lang="en-IN" sz="900" b="1">
            <a:solidFill>
              <a:schemeClr val="tx1">
                <a:lumMod val="50000"/>
                <a:lumOff val="50000"/>
              </a:schemeClr>
            </a:solidFill>
          </a:endParaRPr>
        </a:p>
      </xdr:txBody>
    </xdr:sp>
    <xdr:clientData/>
  </xdr:twoCellAnchor>
  <xdr:twoCellAnchor>
    <xdr:from>
      <xdr:col>11</xdr:col>
      <xdr:colOff>311839</xdr:colOff>
      <xdr:row>14</xdr:row>
      <xdr:rowOff>132907</xdr:rowOff>
    </xdr:from>
    <xdr:to>
      <xdr:col>15</xdr:col>
      <xdr:colOff>230372</xdr:colOff>
      <xdr:row>21</xdr:row>
      <xdr:rowOff>8861</xdr:rowOff>
    </xdr:to>
    <xdr:graphicFrame macro="">
      <xdr:nvGraphicFramePr>
        <xdr:cNvPr id="102" name="Chart 101">
          <a:extLst>
            <a:ext uri="{FF2B5EF4-FFF2-40B4-BE49-F238E27FC236}">
              <a16:creationId xmlns:a16="http://schemas.microsoft.com/office/drawing/2014/main" id="{7D4490FD-EF8C-4108-ABA2-476797CD5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285607</xdr:colOff>
      <xdr:row>11</xdr:row>
      <xdr:rowOff>128738</xdr:rowOff>
    </xdr:from>
    <xdr:to>
      <xdr:col>13</xdr:col>
      <xdr:colOff>28029</xdr:colOff>
      <xdr:row>13</xdr:row>
      <xdr:rowOff>137325</xdr:rowOff>
    </xdr:to>
    <xdr:sp macro="" textlink="">
      <xdr:nvSpPr>
        <xdr:cNvPr id="105" name="TextBox 104">
          <a:extLst>
            <a:ext uri="{FF2B5EF4-FFF2-40B4-BE49-F238E27FC236}">
              <a16:creationId xmlns:a16="http://schemas.microsoft.com/office/drawing/2014/main" id="{F67CDFC5-C128-4F03-9D48-F262A7A49A30}"/>
            </a:ext>
          </a:extLst>
        </xdr:cNvPr>
        <xdr:cNvSpPr txBox="1"/>
      </xdr:nvSpPr>
      <xdr:spPr>
        <a:xfrm>
          <a:off x="7692956" y="2078040"/>
          <a:ext cx="1089213"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 Region</a:t>
          </a:r>
          <a:endParaRPr lang="en-IN" sz="1600" b="1">
            <a:solidFill>
              <a:srgbClr val="E5B244"/>
            </a:solidFill>
          </a:endParaRPr>
        </a:p>
      </xdr:txBody>
    </xdr:sp>
    <xdr:clientData/>
  </xdr:twoCellAnchor>
  <xdr:twoCellAnchor>
    <xdr:from>
      <xdr:col>11</xdr:col>
      <xdr:colOff>209881</xdr:colOff>
      <xdr:row>13</xdr:row>
      <xdr:rowOff>41405</xdr:rowOff>
    </xdr:from>
    <xdr:to>
      <xdr:col>13</xdr:col>
      <xdr:colOff>651455</xdr:colOff>
      <xdr:row>15</xdr:row>
      <xdr:rowOff>49992</xdr:rowOff>
    </xdr:to>
    <xdr:sp macro="" textlink="">
      <xdr:nvSpPr>
        <xdr:cNvPr id="106" name="TextBox 105">
          <a:extLst>
            <a:ext uri="{FF2B5EF4-FFF2-40B4-BE49-F238E27FC236}">
              <a16:creationId xmlns:a16="http://schemas.microsoft.com/office/drawing/2014/main" id="{333C058D-0D24-4547-93D0-4BACC5F657FE}"/>
            </a:ext>
          </a:extLst>
        </xdr:cNvPr>
        <xdr:cNvSpPr txBox="1"/>
      </xdr:nvSpPr>
      <xdr:spPr>
        <a:xfrm>
          <a:off x="7617230" y="2345126"/>
          <a:ext cx="1788365"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50000"/>
                  <a:lumOff val="50000"/>
                </a:schemeClr>
              </a:solidFill>
            </a:rPr>
            <a:t>Region</a:t>
          </a:r>
          <a:r>
            <a:rPr lang="en-IN" sz="900" b="1" baseline="0">
              <a:solidFill>
                <a:schemeClr val="tx1">
                  <a:lumMod val="50000"/>
                  <a:lumOff val="50000"/>
                </a:schemeClr>
              </a:solidFill>
            </a:rPr>
            <a:t> by empolyeee</a:t>
          </a:r>
          <a:endParaRPr lang="en-IN" sz="900" b="1">
            <a:solidFill>
              <a:schemeClr val="tx1">
                <a:lumMod val="50000"/>
                <a:lumOff val="50000"/>
              </a:schemeClr>
            </a:solidFill>
          </a:endParaRPr>
        </a:p>
      </xdr:txBody>
    </xdr:sp>
    <xdr:clientData/>
  </xdr:twoCellAnchor>
  <xdr:twoCellAnchor>
    <xdr:from>
      <xdr:col>11</xdr:col>
      <xdr:colOff>356797</xdr:colOff>
      <xdr:row>4</xdr:row>
      <xdr:rowOff>74343</xdr:rowOff>
    </xdr:from>
    <xdr:to>
      <xdr:col>12</xdr:col>
      <xdr:colOff>659050</xdr:colOff>
      <xdr:row>9</xdr:row>
      <xdr:rowOff>68521</xdr:rowOff>
    </xdr:to>
    <xdr:sp macro="" textlink="analytic!F46">
      <xdr:nvSpPr>
        <xdr:cNvPr id="107" name="TextBox 106">
          <a:extLst>
            <a:ext uri="{FF2B5EF4-FFF2-40B4-BE49-F238E27FC236}">
              <a16:creationId xmlns:a16="http://schemas.microsoft.com/office/drawing/2014/main" id="{57CDF4E6-D123-452E-8A44-F88E3DACF1B5}"/>
            </a:ext>
          </a:extLst>
        </xdr:cNvPr>
        <xdr:cNvSpPr txBox="1"/>
      </xdr:nvSpPr>
      <xdr:spPr>
        <a:xfrm>
          <a:off x="7701026" y="771029"/>
          <a:ext cx="969910" cy="865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4824D0-AA19-424D-85F2-B2547314723F}" type="TxLink">
            <a:rPr lang="en-US" sz="4400" b="1" i="0" u="none" strike="noStrike">
              <a:solidFill>
                <a:schemeClr val="bg1"/>
              </a:solidFill>
              <a:latin typeface="Aptos Narrow"/>
            </a:rPr>
            <a:pPr/>
            <a:t>2.6</a:t>
          </a:fld>
          <a:endParaRPr lang="en-IN" sz="4400" b="1">
            <a:solidFill>
              <a:schemeClr val="bg1"/>
            </a:solidFill>
          </a:endParaRPr>
        </a:p>
      </xdr:txBody>
    </xdr:sp>
    <xdr:clientData/>
  </xdr:twoCellAnchor>
  <xdr:twoCellAnchor>
    <xdr:from>
      <xdr:col>11</xdr:col>
      <xdr:colOff>335026</xdr:colOff>
      <xdr:row>8</xdr:row>
      <xdr:rowOff>36366</xdr:rowOff>
    </xdr:from>
    <xdr:to>
      <xdr:col>13</xdr:col>
      <xdr:colOff>275771</xdr:colOff>
      <xdr:row>10</xdr:row>
      <xdr:rowOff>44953</xdr:rowOff>
    </xdr:to>
    <xdr:sp macro="" textlink="">
      <xdr:nvSpPr>
        <xdr:cNvPr id="108" name="TextBox 107">
          <a:extLst>
            <a:ext uri="{FF2B5EF4-FFF2-40B4-BE49-F238E27FC236}">
              <a16:creationId xmlns:a16="http://schemas.microsoft.com/office/drawing/2014/main" id="{258453FB-11BE-4A07-9936-6F175F86F052}"/>
            </a:ext>
          </a:extLst>
        </xdr:cNvPr>
        <xdr:cNvSpPr txBox="1"/>
      </xdr:nvSpPr>
      <xdr:spPr>
        <a:xfrm>
          <a:off x="7679255" y="1429737"/>
          <a:ext cx="1276059" cy="356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baseline="0">
              <a:solidFill>
                <a:schemeClr val="bg1"/>
              </a:solidFill>
            </a:rPr>
            <a:t>Avarage Rating</a:t>
          </a:r>
          <a:endParaRPr lang="en-IN" sz="1000" b="0">
            <a:solidFill>
              <a:schemeClr val="bg1"/>
            </a:solidFill>
          </a:endParaRPr>
        </a:p>
      </xdr:txBody>
    </xdr:sp>
    <xdr:clientData/>
  </xdr:twoCellAnchor>
  <xdr:twoCellAnchor>
    <xdr:from>
      <xdr:col>11</xdr:col>
      <xdr:colOff>198773</xdr:colOff>
      <xdr:row>0</xdr:row>
      <xdr:rowOff>121650</xdr:rowOff>
    </xdr:from>
    <xdr:to>
      <xdr:col>14</xdr:col>
      <xdr:colOff>159488</xdr:colOff>
      <xdr:row>2</xdr:row>
      <xdr:rowOff>130237</xdr:rowOff>
    </xdr:to>
    <xdr:sp macro="" textlink="">
      <xdr:nvSpPr>
        <xdr:cNvPr id="109" name="TextBox 108">
          <a:extLst>
            <a:ext uri="{FF2B5EF4-FFF2-40B4-BE49-F238E27FC236}">
              <a16:creationId xmlns:a16="http://schemas.microsoft.com/office/drawing/2014/main" id="{51F4B7F3-EE9D-457A-A7D1-B0987EB7CD7E}"/>
            </a:ext>
          </a:extLst>
        </xdr:cNvPr>
        <xdr:cNvSpPr txBox="1"/>
      </xdr:nvSpPr>
      <xdr:spPr>
        <a:xfrm>
          <a:off x="7606122" y="121650"/>
          <a:ext cx="1980901"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rgbClr val="E5B244"/>
              </a:solidFill>
            </a:rPr>
            <a:t>Performance Rating</a:t>
          </a:r>
          <a:endParaRPr lang="en-IN" sz="1600" b="1">
            <a:solidFill>
              <a:srgbClr val="E5B244"/>
            </a:solidFill>
          </a:endParaRPr>
        </a:p>
      </xdr:txBody>
    </xdr:sp>
    <xdr:clientData/>
  </xdr:twoCellAnchor>
  <xdr:twoCellAnchor>
    <xdr:from>
      <xdr:col>11</xdr:col>
      <xdr:colOff>211653</xdr:colOff>
      <xdr:row>2</xdr:row>
      <xdr:rowOff>43178</xdr:rowOff>
    </xdr:from>
    <xdr:to>
      <xdr:col>13</xdr:col>
      <xdr:colOff>653227</xdr:colOff>
      <xdr:row>4</xdr:row>
      <xdr:rowOff>51766</xdr:rowOff>
    </xdr:to>
    <xdr:sp macro="" textlink="">
      <xdr:nvSpPr>
        <xdr:cNvPr id="110" name="TextBox 109">
          <a:extLst>
            <a:ext uri="{FF2B5EF4-FFF2-40B4-BE49-F238E27FC236}">
              <a16:creationId xmlns:a16="http://schemas.microsoft.com/office/drawing/2014/main" id="{C81A08DA-F7B0-437E-A560-1ED6BE8668AE}"/>
            </a:ext>
          </a:extLst>
        </xdr:cNvPr>
        <xdr:cNvSpPr txBox="1"/>
      </xdr:nvSpPr>
      <xdr:spPr>
        <a:xfrm>
          <a:off x="7619002" y="397597"/>
          <a:ext cx="1788365"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50000"/>
                  <a:lumOff val="50000"/>
                </a:schemeClr>
              </a:solidFill>
            </a:rPr>
            <a:t>Avrage</a:t>
          </a:r>
          <a:r>
            <a:rPr lang="en-IN" sz="900" b="1" baseline="0">
              <a:solidFill>
                <a:schemeClr val="tx1">
                  <a:lumMod val="50000"/>
                  <a:lumOff val="50000"/>
                </a:schemeClr>
              </a:solidFill>
            </a:rPr>
            <a:t> Performance Rating</a:t>
          </a:r>
          <a:endParaRPr lang="en-IN" sz="900" b="1">
            <a:solidFill>
              <a:schemeClr val="tx1">
                <a:lumMod val="50000"/>
                <a:lumOff val="50000"/>
              </a:schemeClr>
            </a:solidFill>
          </a:endParaRPr>
        </a:p>
      </xdr:txBody>
    </xdr:sp>
    <xdr:clientData/>
  </xdr:twoCellAnchor>
  <xdr:twoCellAnchor>
    <xdr:from>
      <xdr:col>11</xdr:col>
      <xdr:colOff>283067</xdr:colOff>
      <xdr:row>12</xdr:row>
      <xdr:rowOff>71863</xdr:rowOff>
    </xdr:from>
    <xdr:to>
      <xdr:col>11</xdr:col>
      <xdr:colOff>397992</xdr:colOff>
      <xdr:row>13</xdr:row>
      <xdr:rowOff>26096</xdr:rowOff>
    </xdr:to>
    <xdr:sp macro="" textlink="">
      <xdr:nvSpPr>
        <xdr:cNvPr id="111" name="Oval 110">
          <a:extLst>
            <a:ext uri="{FF2B5EF4-FFF2-40B4-BE49-F238E27FC236}">
              <a16:creationId xmlns:a16="http://schemas.microsoft.com/office/drawing/2014/main" id="{C1628091-A0C2-4D49-B96C-78B6BA46F99E}"/>
            </a:ext>
          </a:extLst>
        </xdr:cNvPr>
        <xdr:cNvSpPr/>
      </xdr:nvSpPr>
      <xdr:spPr>
        <a:xfrm>
          <a:off x="7690416" y="2198375"/>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346863</xdr:colOff>
      <xdr:row>8</xdr:row>
      <xdr:rowOff>20473</xdr:rowOff>
    </xdr:from>
    <xdr:to>
      <xdr:col>7</xdr:col>
      <xdr:colOff>461788</xdr:colOff>
      <xdr:row>8</xdr:row>
      <xdr:rowOff>151915</xdr:rowOff>
    </xdr:to>
    <xdr:sp macro="" textlink="">
      <xdr:nvSpPr>
        <xdr:cNvPr id="112" name="Oval 111">
          <a:extLst>
            <a:ext uri="{FF2B5EF4-FFF2-40B4-BE49-F238E27FC236}">
              <a16:creationId xmlns:a16="http://schemas.microsoft.com/office/drawing/2014/main" id="{43FB8598-4685-4BA4-8FC5-F9A3EAEA2A05}"/>
            </a:ext>
          </a:extLst>
        </xdr:cNvPr>
        <xdr:cNvSpPr/>
      </xdr:nvSpPr>
      <xdr:spPr>
        <a:xfrm>
          <a:off x="5060630" y="1438147"/>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392938</xdr:colOff>
      <xdr:row>22</xdr:row>
      <xdr:rowOff>119710</xdr:rowOff>
    </xdr:from>
    <xdr:to>
      <xdr:col>7</xdr:col>
      <xdr:colOff>507863</xdr:colOff>
      <xdr:row>23</xdr:row>
      <xdr:rowOff>73943</xdr:rowOff>
    </xdr:to>
    <xdr:sp macro="" textlink="">
      <xdr:nvSpPr>
        <xdr:cNvPr id="113" name="Oval 112">
          <a:extLst>
            <a:ext uri="{FF2B5EF4-FFF2-40B4-BE49-F238E27FC236}">
              <a16:creationId xmlns:a16="http://schemas.microsoft.com/office/drawing/2014/main" id="{78BC39CC-9E7F-4BEA-A90D-222B4C516319}"/>
            </a:ext>
          </a:extLst>
        </xdr:cNvPr>
        <xdr:cNvSpPr/>
      </xdr:nvSpPr>
      <xdr:spPr>
        <a:xfrm>
          <a:off x="5106705" y="4018315"/>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394710</xdr:colOff>
      <xdr:row>23</xdr:row>
      <xdr:rowOff>6296</xdr:rowOff>
    </xdr:from>
    <xdr:to>
      <xdr:col>3</xdr:col>
      <xdr:colOff>509635</xdr:colOff>
      <xdr:row>23</xdr:row>
      <xdr:rowOff>137738</xdr:rowOff>
    </xdr:to>
    <xdr:sp macro="" textlink="">
      <xdr:nvSpPr>
        <xdr:cNvPr id="114" name="Oval 113">
          <a:extLst>
            <a:ext uri="{FF2B5EF4-FFF2-40B4-BE49-F238E27FC236}">
              <a16:creationId xmlns:a16="http://schemas.microsoft.com/office/drawing/2014/main" id="{8B1B5994-0EA7-4422-9F80-93856F7F6A22}"/>
            </a:ext>
          </a:extLst>
        </xdr:cNvPr>
        <xdr:cNvSpPr/>
      </xdr:nvSpPr>
      <xdr:spPr>
        <a:xfrm>
          <a:off x="2414896" y="4082110"/>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183831</xdr:colOff>
      <xdr:row>26</xdr:row>
      <xdr:rowOff>52371</xdr:rowOff>
    </xdr:from>
    <xdr:to>
      <xdr:col>0</xdr:col>
      <xdr:colOff>298756</xdr:colOff>
      <xdr:row>27</xdr:row>
      <xdr:rowOff>6604</xdr:rowOff>
    </xdr:to>
    <xdr:sp macro="" textlink="">
      <xdr:nvSpPr>
        <xdr:cNvPr id="116" name="Oval 115">
          <a:extLst>
            <a:ext uri="{FF2B5EF4-FFF2-40B4-BE49-F238E27FC236}">
              <a16:creationId xmlns:a16="http://schemas.microsoft.com/office/drawing/2014/main" id="{B2C94374-FCB8-4BD2-B63E-C12423F277D5}"/>
            </a:ext>
          </a:extLst>
        </xdr:cNvPr>
        <xdr:cNvSpPr/>
      </xdr:nvSpPr>
      <xdr:spPr>
        <a:xfrm>
          <a:off x="183831" y="4659813"/>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376989</xdr:colOff>
      <xdr:row>8</xdr:row>
      <xdr:rowOff>77181</xdr:rowOff>
    </xdr:from>
    <xdr:to>
      <xdr:col>3</xdr:col>
      <xdr:colOff>491914</xdr:colOff>
      <xdr:row>9</xdr:row>
      <xdr:rowOff>31413</xdr:rowOff>
    </xdr:to>
    <xdr:sp macro="" textlink="">
      <xdr:nvSpPr>
        <xdr:cNvPr id="117" name="Oval 116">
          <a:extLst>
            <a:ext uri="{FF2B5EF4-FFF2-40B4-BE49-F238E27FC236}">
              <a16:creationId xmlns:a16="http://schemas.microsoft.com/office/drawing/2014/main" id="{2DEC01C2-F57B-433E-B49E-0AC434A47D73}"/>
            </a:ext>
          </a:extLst>
        </xdr:cNvPr>
        <xdr:cNvSpPr/>
      </xdr:nvSpPr>
      <xdr:spPr>
        <a:xfrm>
          <a:off x="2397175" y="1494855"/>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236995</xdr:colOff>
      <xdr:row>23</xdr:row>
      <xdr:rowOff>8069</xdr:rowOff>
    </xdr:from>
    <xdr:to>
      <xdr:col>0</xdr:col>
      <xdr:colOff>351920</xdr:colOff>
      <xdr:row>23</xdr:row>
      <xdr:rowOff>139511</xdr:rowOff>
    </xdr:to>
    <xdr:sp macro="" textlink="">
      <xdr:nvSpPr>
        <xdr:cNvPr id="118" name="Oval 117">
          <a:extLst>
            <a:ext uri="{FF2B5EF4-FFF2-40B4-BE49-F238E27FC236}">
              <a16:creationId xmlns:a16="http://schemas.microsoft.com/office/drawing/2014/main" id="{CF63BA4E-961F-4B0F-A4D3-43543E56443E}"/>
            </a:ext>
          </a:extLst>
        </xdr:cNvPr>
        <xdr:cNvSpPr/>
      </xdr:nvSpPr>
      <xdr:spPr>
        <a:xfrm>
          <a:off x="236995" y="4083883"/>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236995</xdr:colOff>
      <xdr:row>21</xdr:row>
      <xdr:rowOff>98447</xdr:rowOff>
    </xdr:from>
    <xdr:to>
      <xdr:col>0</xdr:col>
      <xdr:colOff>351920</xdr:colOff>
      <xdr:row>22</xdr:row>
      <xdr:rowOff>52679</xdr:rowOff>
    </xdr:to>
    <xdr:sp macro="" textlink="">
      <xdr:nvSpPr>
        <xdr:cNvPr id="120" name="Oval 119">
          <a:extLst>
            <a:ext uri="{FF2B5EF4-FFF2-40B4-BE49-F238E27FC236}">
              <a16:creationId xmlns:a16="http://schemas.microsoft.com/office/drawing/2014/main" id="{185B6CA1-77DA-4EB2-8327-9B75A9CD6445}"/>
            </a:ext>
          </a:extLst>
        </xdr:cNvPr>
        <xdr:cNvSpPr/>
      </xdr:nvSpPr>
      <xdr:spPr>
        <a:xfrm>
          <a:off x="236995" y="3819842"/>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249397</xdr:colOff>
      <xdr:row>20</xdr:row>
      <xdr:rowOff>29336</xdr:rowOff>
    </xdr:from>
    <xdr:to>
      <xdr:col>0</xdr:col>
      <xdr:colOff>364322</xdr:colOff>
      <xdr:row>20</xdr:row>
      <xdr:rowOff>160778</xdr:rowOff>
    </xdr:to>
    <xdr:sp macro="" textlink="">
      <xdr:nvSpPr>
        <xdr:cNvPr id="121" name="Oval 120">
          <a:extLst>
            <a:ext uri="{FF2B5EF4-FFF2-40B4-BE49-F238E27FC236}">
              <a16:creationId xmlns:a16="http://schemas.microsoft.com/office/drawing/2014/main" id="{72534F50-239F-4E9D-9C09-570E370C6AE4}"/>
            </a:ext>
          </a:extLst>
        </xdr:cNvPr>
        <xdr:cNvSpPr/>
      </xdr:nvSpPr>
      <xdr:spPr>
        <a:xfrm>
          <a:off x="249397" y="3573522"/>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268892</xdr:colOff>
      <xdr:row>18</xdr:row>
      <xdr:rowOff>110853</xdr:rowOff>
    </xdr:from>
    <xdr:to>
      <xdr:col>0</xdr:col>
      <xdr:colOff>383817</xdr:colOff>
      <xdr:row>19</xdr:row>
      <xdr:rowOff>65085</xdr:rowOff>
    </xdr:to>
    <xdr:sp macro="" textlink="">
      <xdr:nvSpPr>
        <xdr:cNvPr id="122" name="Oval 121">
          <a:extLst>
            <a:ext uri="{FF2B5EF4-FFF2-40B4-BE49-F238E27FC236}">
              <a16:creationId xmlns:a16="http://schemas.microsoft.com/office/drawing/2014/main" id="{1D77D615-CEBE-438D-9ABC-85A8AA92A574}"/>
            </a:ext>
          </a:extLst>
        </xdr:cNvPr>
        <xdr:cNvSpPr/>
      </xdr:nvSpPr>
      <xdr:spPr>
        <a:xfrm>
          <a:off x="268892" y="3300620"/>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263577</xdr:colOff>
      <xdr:row>17</xdr:row>
      <xdr:rowOff>6300</xdr:rowOff>
    </xdr:from>
    <xdr:to>
      <xdr:col>0</xdr:col>
      <xdr:colOff>378502</xdr:colOff>
      <xdr:row>17</xdr:row>
      <xdr:rowOff>137742</xdr:rowOff>
    </xdr:to>
    <xdr:sp macro="" textlink="">
      <xdr:nvSpPr>
        <xdr:cNvPr id="123" name="Oval 122">
          <a:extLst>
            <a:ext uri="{FF2B5EF4-FFF2-40B4-BE49-F238E27FC236}">
              <a16:creationId xmlns:a16="http://schemas.microsoft.com/office/drawing/2014/main" id="{2541E322-A875-4B1A-8A90-FB5956C2F8F8}"/>
            </a:ext>
          </a:extLst>
        </xdr:cNvPr>
        <xdr:cNvSpPr/>
      </xdr:nvSpPr>
      <xdr:spPr>
        <a:xfrm>
          <a:off x="263577" y="3018858"/>
          <a:ext cx="114925" cy="13144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310116</xdr:colOff>
      <xdr:row>13</xdr:row>
      <xdr:rowOff>35442</xdr:rowOff>
    </xdr:from>
    <xdr:to>
      <xdr:col>0</xdr:col>
      <xdr:colOff>310116</xdr:colOff>
      <xdr:row>15</xdr:row>
      <xdr:rowOff>106326</xdr:rowOff>
    </xdr:to>
    <xdr:cxnSp macro="">
      <xdr:nvCxnSpPr>
        <xdr:cNvPr id="21" name="Straight Connector 20">
          <a:extLst>
            <a:ext uri="{FF2B5EF4-FFF2-40B4-BE49-F238E27FC236}">
              <a16:creationId xmlns:a16="http://schemas.microsoft.com/office/drawing/2014/main" id="{5EAE58D3-5237-44DD-B1E8-1C27C15F68FD}"/>
            </a:ext>
          </a:extLst>
        </xdr:cNvPr>
        <xdr:cNvCxnSpPr/>
      </xdr:nvCxnSpPr>
      <xdr:spPr>
        <a:xfrm>
          <a:off x="310116" y="2339163"/>
          <a:ext cx="0" cy="425303"/>
        </a:xfrm>
        <a:prstGeom prst="line">
          <a:avLst/>
        </a:prstGeom>
        <a:ln w="25400" cap="rnd" cmpd="sng">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333929</xdr:colOff>
      <xdr:row>0</xdr:row>
      <xdr:rowOff>122998</xdr:rowOff>
    </xdr:from>
    <xdr:to>
      <xdr:col>3</xdr:col>
      <xdr:colOff>657447</xdr:colOff>
      <xdr:row>4</xdr:row>
      <xdr:rowOff>168662</xdr:rowOff>
    </xdr:to>
    <xdr:sp macro="" textlink="">
      <xdr:nvSpPr>
        <xdr:cNvPr id="127" name="TextBox 126">
          <a:extLst>
            <a:ext uri="{FF2B5EF4-FFF2-40B4-BE49-F238E27FC236}">
              <a16:creationId xmlns:a16="http://schemas.microsoft.com/office/drawing/2014/main" id="{F4CB0123-E86F-4831-9DA9-401BBA26D80A}"/>
            </a:ext>
          </a:extLst>
        </xdr:cNvPr>
        <xdr:cNvSpPr txBox="1"/>
      </xdr:nvSpPr>
      <xdr:spPr>
        <a:xfrm>
          <a:off x="1006282" y="122998"/>
          <a:ext cx="1668224" cy="762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rgbClr val="E5B244"/>
              </a:solidFill>
            </a:rPr>
            <a:t>HR</a:t>
          </a:r>
          <a:endParaRPr lang="en-IN" sz="2400" b="1" baseline="0">
            <a:solidFill>
              <a:srgbClr val="E5B244"/>
            </a:solidFill>
          </a:endParaRPr>
        </a:p>
        <a:p>
          <a:r>
            <a:rPr lang="en-IN" sz="1600" b="1" baseline="0">
              <a:solidFill>
                <a:srgbClr val="E5B244"/>
              </a:solidFill>
            </a:rPr>
            <a:t>Dashboard</a:t>
          </a:r>
          <a:endParaRPr lang="en-IN" sz="1600" b="1">
            <a:solidFill>
              <a:srgbClr val="E5B244"/>
            </a:solidFill>
          </a:endParaRPr>
        </a:p>
      </xdr:txBody>
    </xdr:sp>
    <xdr:clientData/>
  </xdr:twoCellAnchor>
  <xdr:twoCellAnchor>
    <xdr:from>
      <xdr:col>1</xdr:col>
      <xdr:colOff>185281</xdr:colOff>
      <xdr:row>4</xdr:row>
      <xdr:rowOff>134806</xdr:rowOff>
    </xdr:from>
    <xdr:to>
      <xdr:col>4</xdr:col>
      <xdr:colOff>255391</xdr:colOff>
      <xdr:row>6</xdr:row>
      <xdr:rowOff>143393</xdr:rowOff>
    </xdr:to>
    <xdr:sp macro="" textlink="">
      <xdr:nvSpPr>
        <xdr:cNvPr id="128" name="TextBox 127">
          <a:extLst>
            <a:ext uri="{FF2B5EF4-FFF2-40B4-BE49-F238E27FC236}">
              <a16:creationId xmlns:a16="http://schemas.microsoft.com/office/drawing/2014/main" id="{A593B23A-74E8-442E-B4C8-05067C69C3DD}"/>
            </a:ext>
          </a:extLst>
        </xdr:cNvPr>
        <xdr:cNvSpPr txBox="1"/>
      </xdr:nvSpPr>
      <xdr:spPr>
        <a:xfrm>
          <a:off x="857634" y="851982"/>
          <a:ext cx="2087169" cy="36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50000"/>
                  <a:lumOff val="50000"/>
                </a:schemeClr>
              </a:solidFill>
            </a:rPr>
            <a:t>Analyze</a:t>
          </a:r>
          <a:r>
            <a:rPr lang="en-IN" sz="900" b="1" baseline="0">
              <a:solidFill>
                <a:schemeClr val="tx1">
                  <a:lumMod val="50000"/>
                  <a:lumOff val="50000"/>
                </a:schemeClr>
              </a:solidFill>
            </a:rPr>
            <a:t> and moniter the HR deparment</a:t>
          </a:r>
          <a:endParaRPr lang="en-IN" sz="900" b="1">
            <a:solidFill>
              <a:schemeClr val="tx1">
                <a:lumMod val="50000"/>
                <a:lumOff val="50000"/>
              </a:schemeClr>
            </a:solidFill>
          </a:endParaRPr>
        </a:p>
      </xdr:txBody>
    </xdr:sp>
    <xdr:clientData/>
  </xdr:twoCellAnchor>
  <xdr:twoCellAnchor editAs="oneCell">
    <xdr:from>
      <xdr:col>3</xdr:col>
      <xdr:colOff>443023</xdr:colOff>
      <xdr:row>1</xdr:row>
      <xdr:rowOff>2</xdr:rowOff>
    </xdr:from>
    <xdr:to>
      <xdr:col>6</xdr:col>
      <xdr:colOff>251637</xdr:colOff>
      <xdr:row>4</xdr:row>
      <xdr:rowOff>88606</xdr:rowOff>
    </xdr:to>
    <mc:AlternateContent xmlns:mc="http://schemas.openxmlformats.org/markup-compatibility/2006" xmlns:a14="http://schemas.microsoft.com/office/drawing/2010/main">
      <mc:Choice Requires="a14">
        <xdr:graphicFrame macro="">
          <xdr:nvGraphicFramePr>
            <xdr:cNvPr id="119" name="Gender">
              <a:extLst>
                <a:ext uri="{FF2B5EF4-FFF2-40B4-BE49-F238E27FC236}">
                  <a16:creationId xmlns:a16="http://schemas.microsoft.com/office/drawing/2014/main" id="{753C588E-59FF-4A3E-8158-920A7400652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60082" y="179296"/>
              <a:ext cx="1825673" cy="626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310444</xdr:colOff>
      <xdr:row>1</xdr:row>
      <xdr:rowOff>17721</xdr:rowOff>
    </xdr:from>
    <xdr:to>
      <xdr:col>11</xdr:col>
      <xdr:colOff>132906</xdr:colOff>
      <xdr:row>6</xdr:row>
      <xdr:rowOff>17722</xdr:rowOff>
    </xdr:to>
    <mc:AlternateContent xmlns:mc="http://schemas.openxmlformats.org/markup-compatibility/2006" xmlns:a14="http://schemas.microsoft.com/office/drawing/2010/main">
      <mc:Choice Requires="a14">
        <xdr:graphicFrame macro="">
          <xdr:nvGraphicFramePr>
            <xdr:cNvPr id="124" name="Department">
              <a:extLst>
                <a:ext uri="{FF2B5EF4-FFF2-40B4-BE49-F238E27FC236}">
                  <a16:creationId xmlns:a16="http://schemas.microsoft.com/office/drawing/2014/main" id="{533AD9FB-0859-461B-B7E6-8AE168892EA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344562" y="197015"/>
              <a:ext cx="3184226" cy="896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306872</xdr:colOff>
      <xdr:row>1</xdr:row>
      <xdr:rowOff>8236</xdr:rowOff>
    </xdr:from>
    <xdr:to>
      <xdr:col>9</xdr:col>
      <xdr:colOff>132908</xdr:colOff>
      <xdr:row>2</xdr:row>
      <xdr:rowOff>124046</xdr:rowOff>
    </xdr:to>
    <xdr:sp macro="" textlink="">
      <xdr:nvSpPr>
        <xdr:cNvPr id="125" name="TextBox 124">
          <a:extLst>
            <a:ext uri="{FF2B5EF4-FFF2-40B4-BE49-F238E27FC236}">
              <a16:creationId xmlns:a16="http://schemas.microsoft.com/office/drawing/2014/main" id="{629A92F4-B9B8-4408-8601-F90DF4C4E4BE}"/>
            </a:ext>
          </a:extLst>
        </xdr:cNvPr>
        <xdr:cNvSpPr txBox="1"/>
      </xdr:nvSpPr>
      <xdr:spPr>
        <a:xfrm>
          <a:off x="4347244" y="185445"/>
          <a:ext cx="1846222" cy="293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solidFill>
            </a:rPr>
            <a:t>Filter by department</a:t>
          </a:r>
          <a:endParaRPr lang="en-IN" sz="1400" b="1">
            <a:solidFill>
              <a:schemeClr val="bg1"/>
            </a:solidFill>
          </a:endParaRPr>
        </a:p>
      </xdr:txBody>
    </xdr:sp>
    <xdr:clientData/>
  </xdr:twoCellAnchor>
  <xdr:twoCellAnchor>
    <xdr:from>
      <xdr:col>3</xdr:col>
      <xdr:colOff>388389</xdr:colOff>
      <xdr:row>1</xdr:row>
      <xdr:rowOff>1149</xdr:rowOff>
    </xdr:from>
    <xdr:to>
      <xdr:col>5</xdr:col>
      <xdr:colOff>221512</xdr:colOff>
      <xdr:row>2</xdr:row>
      <xdr:rowOff>88604</xdr:rowOff>
    </xdr:to>
    <xdr:sp macro="" textlink="">
      <xdr:nvSpPr>
        <xdr:cNvPr id="126" name="TextBox 125">
          <a:extLst>
            <a:ext uri="{FF2B5EF4-FFF2-40B4-BE49-F238E27FC236}">
              <a16:creationId xmlns:a16="http://schemas.microsoft.com/office/drawing/2014/main" id="{2D737934-359E-470A-AD0E-66DC4AB22E8D}"/>
            </a:ext>
          </a:extLst>
        </xdr:cNvPr>
        <xdr:cNvSpPr txBox="1"/>
      </xdr:nvSpPr>
      <xdr:spPr>
        <a:xfrm>
          <a:off x="2408575" y="178358"/>
          <a:ext cx="1179914" cy="264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bg1"/>
              </a:solidFill>
            </a:rPr>
            <a:t>Filter by gender</a:t>
          </a:r>
          <a:endParaRPr lang="en-IN" sz="1200" b="1">
            <a:solidFill>
              <a:schemeClr val="bg1"/>
            </a:solidFill>
          </a:endParaRPr>
        </a:p>
      </xdr:txBody>
    </xdr:sp>
    <xdr:clientData/>
  </xdr:twoCellAnchor>
  <xdr:twoCellAnchor editAs="oneCell">
    <xdr:from>
      <xdr:col>5</xdr:col>
      <xdr:colOff>181426</xdr:colOff>
      <xdr:row>8</xdr:row>
      <xdr:rowOff>29028</xdr:rowOff>
    </xdr:from>
    <xdr:to>
      <xdr:col>7</xdr:col>
      <xdr:colOff>87085</xdr:colOff>
      <xdr:row>15</xdr:row>
      <xdr:rowOff>50801</xdr:rowOff>
    </xdr:to>
    <xdr:pic>
      <xdr:nvPicPr>
        <xdr:cNvPr id="39" name="Graphic 38" descr="Users with solid fill">
          <a:extLst>
            <a:ext uri="{FF2B5EF4-FFF2-40B4-BE49-F238E27FC236}">
              <a16:creationId xmlns:a16="http://schemas.microsoft.com/office/drawing/2014/main" id="{E032A6D8-7B94-47A5-9313-7BEC266E653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519712" y="1422399"/>
          <a:ext cx="1240973" cy="1240973"/>
        </a:xfrm>
        <a:prstGeom prst="rect">
          <a:avLst/>
        </a:prstGeom>
      </xdr:spPr>
    </xdr:pic>
    <xdr:clientData/>
  </xdr:twoCellAnchor>
  <xdr:twoCellAnchor editAs="oneCell">
    <xdr:from>
      <xdr:col>13</xdr:col>
      <xdr:colOff>152398</xdr:colOff>
      <xdr:row>2</xdr:row>
      <xdr:rowOff>152398</xdr:rowOff>
    </xdr:from>
    <xdr:to>
      <xdr:col>15</xdr:col>
      <xdr:colOff>123372</xdr:colOff>
      <xdr:row>10</xdr:row>
      <xdr:rowOff>7256</xdr:rowOff>
    </xdr:to>
    <xdr:pic>
      <xdr:nvPicPr>
        <xdr:cNvPr id="103" name="Graphic 102" descr="Bar graph with upward trend with solid fill">
          <a:extLst>
            <a:ext uri="{FF2B5EF4-FFF2-40B4-BE49-F238E27FC236}">
              <a16:creationId xmlns:a16="http://schemas.microsoft.com/office/drawing/2014/main" id="{CE6C8B44-2761-4C2D-A791-FEE51D132E2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831941" y="500741"/>
          <a:ext cx="1306288" cy="1248229"/>
        </a:xfrm>
        <a:prstGeom prst="rect">
          <a:avLst/>
        </a:prstGeom>
      </xdr:spPr>
    </xdr:pic>
    <xdr:clientData/>
  </xdr:twoCellAnchor>
  <xdr:twoCellAnchor editAs="oneCell">
    <xdr:from>
      <xdr:col>0</xdr:col>
      <xdr:colOff>78122</xdr:colOff>
      <xdr:row>0</xdr:row>
      <xdr:rowOff>43970</xdr:rowOff>
    </xdr:from>
    <xdr:to>
      <xdr:col>1</xdr:col>
      <xdr:colOff>324865</xdr:colOff>
      <xdr:row>5</xdr:row>
      <xdr:rowOff>87512</xdr:rowOff>
    </xdr:to>
    <xdr:pic>
      <xdr:nvPicPr>
        <xdr:cNvPr id="115" name="Graphic 114" descr="City with solid fill">
          <a:extLst>
            <a:ext uri="{FF2B5EF4-FFF2-40B4-BE49-F238E27FC236}">
              <a16:creationId xmlns:a16="http://schemas.microsoft.com/office/drawing/2014/main" id="{2E211849-31AE-425B-87FC-B3CEE10AA1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8122" y="43970"/>
          <a:ext cx="919096" cy="940013"/>
        </a:xfrm>
        <a:prstGeom prst="rect">
          <a:avLst/>
        </a:prstGeom>
      </xdr:spPr>
    </xdr:pic>
    <xdr:clientData/>
  </xdr:twoCellAnchor>
  <xdr:twoCellAnchor editAs="oneCell">
    <xdr:from>
      <xdr:col>0</xdr:col>
      <xdr:colOff>385482</xdr:colOff>
      <xdr:row>7</xdr:row>
      <xdr:rowOff>134471</xdr:rowOff>
    </xdr:from>
    <xdr:to>
      <xdr:col>2</xdr:col>
      <xdr:colOff>179294</xdr:colOff>
      <xdr:row>12</xdr:row>
      <xdr:rowOff>152401</xdr:rowOff>
    </xdr:to>
    <xdr:pic>
      <xdr:nvPicPr>
        <xdr:cNvPr id="136" name="Graphic 135" descr="Business Growth with solid fill">
          <a:extLst>
            <a:ext uri="{FF2B5EF4-FFF2-40B4-BE49-F238E27FC236}">
              <a16:creationId xmlns:a16="http://schemas.microsoft.com/office/drawing/2014/main" id="{2A40BD55-EEE1-40EC-8400-6BFFA65C106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85482" y="1389530"/>
          <a:ext cx="1138518"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892.594200347223" createdVersion="7" refreshedVersion="7" minRefreshableVersion="3" recordCount="50" xr:uid="{9D8E9C85-CFDA-434E-B3C2-9AE6DBED0C45}">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ount="49">
        <s v="Lori Nguyen"/>
        <s v="Gary Garcia"/>
        <s v="Jeremy Nguyen"/>
        <s v="Kimberly Jones"/>
        <s v="Anthony Gates"/>
        <s v="Courtney Foster"/>
        <s v="Catherine Hall"/>
        <s v="Deanna Ball"/>
        <s v="Candace Nelson"/>
        <s v="Mandy Davis"/>
        <s v="Matthew Powell"/>
        <s v="Bruce Nelson"/>
        <s v="Dawn Cole"/>
        <s v="Tanner Morse"/>
        <s v="Jose Griffin"/>
        <s v="Daniel Hawkins"/>
        <s v="Elaine Mcclain"/>
        <s v="Thomas Kramer"/>
        <s v="Kevin Whitaker"/>
        <s v="Dustin Carter"/>
        <s v="Nicole Williamson"/>
        <s v="Matthew Knight"/>
        <s v="Donna Jones"/>
        <s v="Carolyn Bullock"/>
        <s v="Wendy Gomez"/>
        <s v="Michael Thomas"/>
        <s v="Kevin Bell"/>
        <s v="Richard Landry"/>
        <s v="George Hurley"/>
        <s v="Mark Lopez"/>
        <s v="Robert Williams"/>
        <s v="Mary Schmidt"/>
        <s v="Mary Martinez"/>
        <s v="Paul Hall"/>
        <s v="Samantha Foster"/>
        <s v="Timothy Aguilar"/>
        <s v="Charles Andrews"/>
        <s v="Veronica Nelson"/>
        <s v="Chris Sanchez"/>
        <s v="Cassie Galvan"/>
        <s v="Jessica Jones"/>
        <s v="Emily Walker"/>
        <s v="Vickie Lewis"/>
        <s v="Alexis Clark"/>
        <s v="Robert Davis"/>
        <s v="Daniel Brown MD"/>
        <s v="Anna Payne"/>
        <s v="Rhonda Pena"/>
        <s v="Nicole Gonzalez"/>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173815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x v="0"/>
    <x v="0"/>
    <n v="25"/>
    <x v="0"/>
    <x v="0"/>
    <x v="0"/>
    <x v="0"/>
    <s v="Luis Reynolds"/>
    <s v="2019-03-15"/>
    <x v="0"/>
    <x v="0"/>
    <n v="53700"/>
    <s v="C"/>
    <n v="1463"/>
    <s v="Health"/>
    <n v="1"/>
    <n v="1"/>
    <s v="Leadership Training"/>
    <x v="0"/>
    <s v="Certified Professional"/>
  </r>
  <r>
    <n v="9116"/>
    <x v="1"/>
    <x v="1"/>
    <n v="27"/>
    <x v="1"/>
    <x v="1"/>
    <x v="1"/>
    <x v="1"/>
    <s v="Ashley Simmons MD"/>
    <s v="2022-12-20"/>
    <x v="0"/>
    <x v="1"/>
    <n v="91091"/>
    <s v="B"/>
    <n v="1024"/>
    <s v="None"/>
    <n v="19"/>
    <n v="4"/>
    <s v="Excel Workshop"/>
    <x v="0"/>
    <s v="Certified Professional"/>
  </r>
  <r>
    <n v="5120"/>
    <x v="2"/>
    <x v="1"/>
    <n v="34"/>
    <x v="1"/>
    <x v="2"/>
    <x v="2"/>
    <x v="2"/>
    <s v="Cassandra Duncan"/>
    <s v="2022-08-10"/>
    <x v="0"/>
    <x v="2"/>
    <n v="57538"/>
    <s v="D"/>
    <n v="1674"/>
    <s v="None"/>
    <n v="8"/>
    <n v="1"/>
    <s v="None"/>
    <x v="1"/>
    <s v="Advanced Training"/>
  </r>
  <r>
    <n v="8071"/>
    <x v="3"/>
    <x v="0"/>
    <n v="41"/>
    <x v="2"/>
    <x v="2"/>
    <x v="0"/>
    <x v="3"/>
    <s v="Janet Harris"/>
    <s v="2024-09-03"/>
    <x v="1"/>
    <x v="0"/>
    <n v="62993"/>
    <s v="A"/>
    <n v="2695"/>
    <s v="Health + Dental"/>
    <n v="0"/>
    <n v="2"/>
    <s v="None"/>
    <x v="2"/>
    <s v="None"/>
  </r>
  <r>
    <n v="9351"/>
    <x v="4"/>
    <x v="1"/>
    <n v="56"/>
    <x v="3"/>
    <x v="0"/>
    <x v="0"/>
    <x v="2"/>
    <s v="Mr. Frank Clay"/>
    <s v="2019-03-14"/>
    <x v="1"/>
    <x v="1"/>
    <n v="45773"/>
    <s v="A"/>
    <n v="8776"/>
    <s v="Health"/>
    <n v="16"/>
    <n v="4"/>
    <s v="Leadership Training"/>
    <x v="2"/>
    <s v="None"/>
  </r>
  <r>
    <n v="2873"/>
    <x v="5"/>
    <x v="0"/>
    <n v="28"/>
    <x v="1"/>
    <x v="2"/>
    <x v="3"/>
    <x v="2"/>
    <s v="Dorothy Price"/>
    <s v="2017-01-23"/>
    <x v="0"/>
    <x v="1"/>
    <n v="96249"/>
    <s v="C"/>
    <n v="4826"/>
    <s v="Health + Dental"/>
    <n v="7"/>
    <n v="3"/>
    <s v="Leadership Training"/>
    <x v="3"/>
    <s v="Certified Professional"/>
  </r>
  <r>
    <n v="3540"/>
    <x v="6"/>
    <x v="0"/>
    <n v="20"/>
    <x v="0"/>
    <x v="1"/>
    <x v="2"/>
    <x v="2"/>
    <s v="Michele Sexton"/>
    <s v="2024-08-17"/>
    <x v="0"/>
    <x v="2"/>
    <n v="61596"/>
    <s v="C"/>
    <n v="8818"/>
    <s v="Health + Dental"/>
    <n v="4"/>
    <n v="2"/>
    <s v="Leadership Training"/>
    <x v="1"/>
    <s v="None"/>
  </r>
  <r>
    <n v="3653"/>
    <x v="7"/>
    <x v="0"/>
    <n v="58"/>
    <x v="3"/>
    <x v="3"/>
    <x v="1"/>
    <x v="4"/>
    <s v="Richard Schmidt"/>
    <s v="2014-12-09"/>
    <x v="0"/>
    <x v="2"/>
    <n v="97869"/>
    <s v="A"/>
    <n v="1966"/>
    <s v="Health"/>
    <n v="10"/>
    <n v="1"/>
    <s v="Leadership Training"/>
    <x v="0"/>
    <s v="Certified Professional"/>
  </r>
  <r>
    <n v="5587"/>
    <x v="8"/>
    <x v="0"/>
    <n v="44"/>
    <x v="2"/>
    <x v="3"/>
    <x v="2"/>
    <x v="2"/>
    <s v="Teresa Pearson"/>
    <s v="2021-06-28"/>
    <x v="0"/>
    <x v="0"/>
    <n v="81235"/>
    <s v="A"/>
    <n v="6553"/>
    <s v="None"/>
    <n v="16"/>
    <n v="2"/>
    <s v="None"/>
    <x v="1"/>
    <s v="Certified Professional"/>
  </r>
  <r>
    <n v="9554"/>
    <x v="9"/>
    <x v="0"/>
    <n v="29"/>
    <x v="1"/>
    <x v="1"/>
    <x v="2"/>
    <x v="3"/>
    <s v="Laura Hart"/>
    <s v="2018-05-20"/>
    <x v="0"/>
    <x v="1"/>
    <n v="87852"/>
    <s v="A"/>
    <n v="4980"/>
    <s v="Health + Dental"/>
    <n v="19"/>
    <n v="3"/>
    <s v="None"/>
    <x v="2"/>
    <s v="Certified Professional"/>
  </r>
  <r>
    <n v="6213"/>
    <x v="10"/>
    <x v="1"/>
    <n v="23"/>
    <x v="0"/>
    <x v="3"/>
    <x v="0"/>
    <x v="2"/>
    <s v="Andrea May"/>
    <s v="2017-02-13"/>
    <x v="1"/>
    <x v="1"/>
    <n v="59359"/>
    <s v="A"/>
    <n v="9449"/>
    <s v="Health + Dental"/>
    <n v="20"/>
    <n v="3"/>
    <s v="None"/>
    <x v="1"/>
    <s v="None"/>
  </r>
  <r>
    <n v="9105"/>
    <x v="11"/>
    <x v="1"/>
    <n v="30"/>
    <x v="1"/>
    <x v="0"/>
    <x v="1"/>
    <x v="0"/>
    <s v="Casey Martin"/>
    <s v="2024-05-05"/>
    <x v="1"/>
    <x v="2"/>
    <n v="81225"/>
    <s v="D"/>
    <n v="6202"/>
    <s v="Health + Dental"/>
    <n v="2"/>
    <n v="2"/>
    <s v="Excel Workshop"/>
    <x v="4"/>
    <s v="Certified Professional"/>
  </r>
  <r>
    <n v="9508"/>
    <x v="12"/>
    <x v="0"/>
    <n v="49"/>
    <x v="4"/>
    <x v="1"/>
    <x v="0"/>
    <x v="0"/>
    <s v="Amber Allen"/>
    <s v="2022-04-19"/>
    <x v="1"/>
    <x v="0"/>
    <n v="32788"/>
    <s v="D"/>
    <n v="4396"/>
    <s v="Health"/>
    <n v="13"/>
    <n v="5"/>
    <s v="None"/>
    <x v="3"/>
    <s v="Advanced Training"/>
  </r>
  <r>
    <n v="2436"/>
    <x v="13"/>
    <x v="1"/>
    <n v="60"/>
    <x v="3"/>
    <x v="4"/>
    <x v="0"/>
    <x v="3"/>
    <s v="Adam Johnson"/>
    <s v="2015-11-16"/>
    <x v="1"/>
    <x v="2"/>
    <n v="70452"/>
    <s v="D"/>
    <n v="9911"/>
    <s v="None"/>
    <n v="2"/>
    <n v="1"/>
    <s v="None"/>
    <x v="3"/>
    <s v="Certified Professional"/>
  </r>
  <r>
    <n v="4441"/>
    <x v="14"/>
    <x v="1"/>
    <n v="46"/>
    <x v="4"/>
    <x v="1"/>
    <x v="3"/>
    <x v="0"/>
    <s v="Nicole Dominguez"/>
    <s v="2023-09-09"/>
    <x v="0"/>
    <x v="1"/>
    <n v="33045"/>
    <s v="B"/>
    <n v="1456"/>
    <s v="None"/>
    <n v="16"/>
    <n v="3"/>
    <s v="Excel Workshop"/>
    <x v="3"/>
    <s v="None"/>
  </r>
  <r>
    <n v="5827"/>
    <x v="15"/>
    <x v="1"/>
    <n v="57"/>
    <x v="3"/>
    <x v="2"/>
    <x v="3"/>
    <x v="1"/>
    <s v="Andrew Best"/>
    <s v="2017-12-12"/>
    <x v="2"/>
    <x v="2"/>
    <n v="96429"/>
    <s v="C"/>
    <n v="4740"/>
    <s v="None"/>
    <n v="8"/>
    <n v="1"/>
    <s v="Excel Workshop"/>
    <x v="2"/>
    <s v="None"/>
  </r>
  <r>
    <n v="5184"/>
    <x v="16"/>
    <x v="0"/>
    <n v="24"/>
    <x v="0"/>
    <x v="1"/>
    <x v="2"/>
    <x v="2"/>
    <s v="Gabrielle Rodriguez"/>
    <s v="2017-03-10"/>
    <x v="2"/>
    <x v="2"/>
    <n v="33183"/>
    <s v="A"/>
    <n v="8114"/>
    <s v="None"/>
    <n v="4"/>
    <n v="2"/>
    <s v="Excel Workshop"/>
    <x v="4"/>
    <s v="Advanced Training"/>
  </r>
  <r>
    <n v="5874"/>
    <x v="3"/>
    <x v="0"/>
    <n v="35"/>
    <x v="1"/>
    <x v="4"/>
    <x v="3"/>
    <x v="0"/>
    <s v="Allison Harvey"/>
    <s v="2019-03-04"/>
    <x v="2"/>
    <x v="0"/>
    <n v="75065"/>
    <s v="C"/>
    <n v="7123"/>
    <s v="None"/>
    <n v="20"/>
    <n v="2"/>
    <s v="None"/>
    <x v="0"/>
    <s v="Advanced Training"/>
  </r>
  <r>
    <n v="9834"/>
    <x v="17"/>
    <x v="1"/>
    <n v="41"/>
    <x v="2"/>
    <x v="1"/>
    <x v="1"/>
    <x v="4"/>
    <s v="Tristan Mejia"/>
    <s v="2022-11-20"/>
    <x v="0"/>
    <x v="2"/>
    <n v="32877"/>
    <s v="C"/>
    <n v="6432"/>
    <s v="Health"/>
    <n v="11"/>
    <n v="1"/>
    <s v="None"/>
    <x v="0"/>
    <s v="None"/>
  </r>
  <r>
    <n v="5096"/>
    <x v="18"/>
    <x v="1"/>
    <n v="36"/>
    <x v="2"/>
    <x v="1"/>
    <x v="4"/>
    <x v="3"/>
    <s v="Mary Welch"/>
    <s v="2021-03-02"/>
    <x v="0"/>
    <x v="1"/>
    <n v="46811"/>
    <s v="D"/>
    <n v="1567"/>
    <s v="None"/>
    <n v="7"/>
    <n v="3"/>
    <s v="Excel Workshop"/>
    <x v="0"/>
    <s v="Advanced Training"/>
  </r>
  <r>
    <n v="2263"/>
    <x v="19"/>
    <x v="1"/>
    <n v="31"/>
    <x v="1"/>
    <x v="3"/>
    <x v="2"/>
    <x v="1"/>
    <s v="Douglas Miles"/>
    <s v="2021-08-01"/>
    <x v="1"/>
    <x v="1"/>
    <n v="87538"/>
    <s v="C"/>
    <n v="3588"/>
    <s v="Health + Dental"/>
    <n v="11"/>
    <n v="5"/>
    <s v="Excel Workshop"/>
    <x v="2"/>
    <s v="None"/>
  </r>
  <r>
    <n v="6505"/>
    <x v="20"/>
    <x v="0"/>
    <n v="28"/>
    <x v="1"/>
    <x v="0"/>
    <x v="1"/>
    <x v="4"/>
    <s v="Jessica Fleming"/>
    <s v="2015-08-14"/>
    <x v="0"/>
    <x v="1"/>
    <n v="73002"/>
    <s v="C"/>
    <n v="6296"/>
    <s v="Health"/>
    <n v="2"/>
    <n v="5"/>
    <s v="Excel Workshop"/>
    <x v="1"/>
    <s v="Certified Professional"/>
  </r>
  <r>
    <n v="8626"/>
    <x v="21"/>
    <x v="1"/>
    <n v="37"/>
    <x v="2"/>
    <x v="3"/>
    <x v="1"/>
    <x v="3"/>
    <s v="Christine Lee"/>
    <s v="2015-10-21"/>
    <x v="2"/>
    <x v="2"/>
    <n v="41653"/>
    <s v="D"/>
    <n v="9236"/>
    <s v="None"/>
    <n v="13"/>
    <n v="1"/>
    <s v="Excel Workshop"/>
    <x v="0"/>
    <s v="None"/>
  </r>
  <r>
    <n v="5979"/>
    <x v="22"/>
    <x v="0"/>
    <n v="31"/>
    <x v="1"/>
    <x v="0"/>
    <x v="0"/>
    <x v="2"/>
    <s v="Mario Smith DVM"/>
    <s v="2015-03-14"/>
    <x v="1"/>
    <x v="1"/>
    <n v="67582"/>
    <s v="A"/>
    <n v="1375"/>
    <s v="Health"/>
    <n v="20"/>
    <n v="3"/>
    <s v="Excel Workshop"/>
    <x v="1"/>
    <s v="None"/>
  </r>
  <r>
    <n v="3104"/>
    <x v="23"/>
    <x v="0"/>
    <n v="23"/>
    <x v="0"/>
    <x v="3"/>
    <x v="1"/>
    <x v="1"/>
    <s v="Joseph Francis"/>
    <s v="2024-05-22"/>
    <x v="2"/>
    <x v="1"/>
    <n v="37351"/>
    <s v="D"/>
    <n v="7858"/>
    <s v="Health + Dental"/>
    <n v="18"/>
    <n v="2"/>
    <s v="Leadership Training"/>
    <x v="1"/>
    <s v="Advanced Training"/>
  </r>
  <r>
    <n v="8967"/>
    <x v="24"/>
    <x v="0"/>
    <n v="48"/>
    <x v="4"/>
    <x v="4"/>
    <x v="2"/>
    <x v="0"/>
    <s v="Sarah Young"/>
    <s v="2017-03-19"/>
    <x v="0"/>
    <x v="1"/>
    <n v="36721"/>
    <s v="B"/>
    <n v="8820"/>
    <s v="Health + Dental"/>
    <n v="0"/>
    <n v="2"/>
    <s v="Excel Workshop"/>
    <x v="1"/>
    <s v="Certified Professional"/>
  </r>
  <r>
    <n v="5087"/>
    <x v="25"/>
    <x v="1"/>
    <n v="28"/>
    <x v="1"/>
    <x v="2"/>
    <x v="4"/>
    <x v="0"/>
    <s v="Aaron Hart"/>
    <s v="2021-09-15"/>
    <x v="1"/>
    <x v="2"/>
    <n v="46326"/>
    <s v="B"/>
    <n v="9189"/>
    <s v="Health + Dental"/>
    <n v="8"/>
    <n v="4"/>
    <s v="Leadership Training"/>
    <x v="3"/>
    <s v="Advanced Training"/>
  </r>
  <r>
    <n v="3358"/>
    <x v="26"/>
    <x v="1"/>
    <n v="30"/>
    <x v="1"/>
    <x v="1"/>
    <x v="3"/>
    <x v="1"/>
    <s v="Brian Boyd"/>
    <s v="2022-05-09"/>
    <x v="0"/>
    <x v="0"/>
    <n v="59007"/>
    <s v="C"/>
    <n v="3380"/>
    <s v="Health"/>
    <n v="17"/>
    <n v="3"/>
    <s v="None"/>
    <x v="4"/>
    <s v="Certified Professional"/>
  </r>
  <r>
    <n v="8256"/>
    <x v="27"/>
    <x v="1"/>
    <n v="46"/>
    <x v="4"/>
    <x v="3"/>
    <x v="0"/>
    <x v="3"/>
    <s v="Steven Krueger"/>
    <s v="2017-06-22"/>
    <x v="0"/>
    <x v="1"/>
    <n v="52020"/>
    <s v="B"/>
    <n v="9585"/>
    <s v="Health + Dental"/>
    <n v="0"/>
    <n v="4"/>
    <s v="Excel Workshop"/>
    <x v="4"/>
    <s v="None"/>
  </r>
  <r>
    <n v="5763"/>
    <x v="28"/>
    <x v="1"/>
    <n v="44"/>
    <x v="2"/>
    <x v="1"/>
    <x v="2"/>
    <x v="1"/>
    <s v="Debra Williams"/>
    <s v="2020-11-28"/>
    <x v="2"/>
    <x v="1"/>
    <n v="98961"/>
    <s v="D"/>
    <n v="2688"/>
    <s v="Health"/>
    <n v="2"/>
    <n v="5"/>
    <s v="Excel Workshop"/>
    <x v="4"/>
    <s v="Certified Professional"/>
  </r>
  <r>
    <n v="6838"/>
    <x v="29"/>
    <x v="1"/>
    <n v="45"/>
    <x v="2"/>
    <x v="2"/>
    <x v="3"/>
    <x v="2"/>
    <s v="Karen Mitchell"/>
    <s v="2015-08-30"/>
    <x v="2"/>
    <x v="1"/>
    <n v="81943"/>
    <s v="C"/>
    <n v="2255"/>
    <s v="Health"/>
    <n v="18"/>
    <n v="2"/>
    <s v="None"/>
    <x v="2"/>
    <s v="Certified Professional"/>
  </r>
  <r>
    <n v="9544"/>
    <x v="30"/>
    <x v="1"/>
    <n v="52"/>
    <x v="4"/>
    <x v="4"/>
    <x v="2"/>
    <x v="1"/>
    <s v="Joseph Sanders"/>
    <s v="2018-10-27"/>
    <x v="2"/>
    <x v="1"/>
    <n v="47627"/>
    <s v="C"/>
    <n v="1221"/>
    <s v="None"/>
    <n v="4"/>
    <n v="3"/>
    <s v="None"/>
    <x v="1"/>
    <s v="None"/>
  </r>
  <r>
    <n v="8012"/>
    <x v="31"/>
    <x v="0"/>
    <n v="52"/>
    <x v="4"/>
    <x v="0"/>
    <x v="0"/>
    <x v="4"/>
    <s v="Shelly George"/>
    <s v="2018-08-26"/>
    <x v="2"/>
    <x v="1"/>
    <n v="56162"/>
    <s v="D"/>
    <n v="6560"/>
    <s v="Health + Dental"/>
    <n v="9"/>
    <n v="4"/>
    <s v="Excel Workshop"/>
    <x v="3"/>
    <s v="None"/>
  </r>
  <r>
    <n v="9374"/>
    <x v="32"/>
    <x v="0"/>
    <n v="42"/>
    <x v="2"/>
    <x v="1"/>
    <x v="2"/>
    <x v="2"/>
    <s v="Nicole Houston"/>
    <s v="2023-07-24"/>
    <x v="1"/>
    <x v="2"/>
    <n v="95734"/>
    <s v="C"/>
    <n v="4854"/>
    <s v="Health"/>
    <n v="13"/>
    <n v="2"/>
    <s v="Leadership Training"/>
    <x v="0"/>
    <s v="Certified Professional"/>
  </r>
  <r>
    <n v="3487"/>
    <x v="33"/>
    <x v="1"/>
    <n v="58"/>
    <x v="3"/>
    <x v="1"/>
    <x v="1"/>
    <x v="3"/>
    <s v="Kristin Shaffer"/>
    <s v="2018-07-09"/>
    <x v="1"/>
    <x v="2"/>
    <n v="74789"/>
    <s v="C"/>
    <n v="8101"/>
    <s v="Health + Dental"/>
    <n v="14"/>
    <n v="5"/>
    <s v="Excel Workshop"/>
    <x v="2"/>
    <s v="None"/>
  </r>
  <r>
    <n v="8445"/>
    <x v="34"/>
    <x v="0"/>
    <n v="24"/>
    <x v="0"/>
    <x v="4"/>
    <x v="0"/>
    <x v="3"/>
    <s v="Joel Aguilar"/>
    <s v="2016-12-21"/>
    <x v="0"/>
    <x v="2"/>
    <n v="30137"/>
    <s v="B"/>
    <n v="4031"/>
    <s v="None"/>
    <n v="5"/>
    <n v="3"/>
    <s v="None"/>
    <x v="1"/>
    <s v="Certified Professional"/>
  </r>
  <r>
    <n v="1550"/>
    <x v="35"/>
    <x v="1"/>
    <n v="21"/>
    <x v="0"/>
    <x v="1"/>
    <x v="0"/>
    <x v="0"/>
    <s v="Michael Wade"/>
    <s v="2019-06-27"/>
    <x v="0"/>
    <x v="2"/>
    <n v="95510"/>
    <s v="C"/>
    <n v="6811"/>
    <s v="Health"/>
    <n v="18"/>
    <n v="4"/>
    <s v="Excel Workshop"/>
    <x v="4"/>
    <s v="Certified Professional"/>
  </r>
  <r>
    <n v="9968"/>
    <x v="36"/>
    <x v="1"/>
    <n v="58"/>
    <x v="3"/>
    <x v="1"/>
    <x v="3"/>
    <x v="0"/>
    <s v="Jessica Walsh"/>
    <s v="2021-08-27"/>
    <x v="1"/>
    <x v="0"/>
    <n v="80325"/>
    <s v="B"/>
    <n v="6230"/>
    <s v="Health"/>
    <n v="5"/>
    <n v="4"/>
    <s v="None"/>
    <x v="2"/>
    <s v="Advanced Training"/>
  </r>
  <r>
    <n v="8029"/>
    <x v="37"/>
    <x v="0"/>
    <n v="57"/>
    <x v="3"/>
    <x v="3"/>
    <x v="4"/>
    <x v="4"/>
    <s v="Kelly Mack"/>
    <s v="2017-05-28"/>
    <x v="2"/>
    <x v="1"/>
    <n v="34109"/>
    <s v="B"/>
    <n v="9232"/>
    <s v="Health"/>
    <n v="13"/>
    <n v="3"/>
    <s v="Leadership Training"/>
    <x v="0"/>
    <s v="Certified Professional"/>
  </r>
  <r>
    <n v="8847"/>
    <x v="38"/>
    <x v="1"/>
    <n v="41"/>
    <x v="2"/>
    <x v="3"/>
    <x v="3"/>
    <x v="0"/>
    <s v="John Conley"/>
    <s v="2022-01-30"/>
    <x v="2"/>
    <x v="2"/>
    <n v="73330"/>
    <s v="C"/>
    <n v="2276"/>
    <s v="Health + Dental"/>
    <n v="5"/>
    <n v="1"/>
    <s v="None"/>
    <x v="1"/>
    <s v="Advanced Training"/>
  </r>
  <r>
    <n v="1955"/>
    <x v="39"/>
    <x v="0"/>
    <n v="58"/>
    <x v="3"/>
    <x v="2"/>
    <x v="2"/>
    <x v="1"/>
    <s v="Aaron Baker"/>
    <s v="2017-04-20"/>
    <x v="1"/>
    <x v="2"/>
    <n v="46567"/>
    <s v="A"/>
    <n v="2825"/>
    <s v="Health"/>
    <n v="15"/>
    <n v="3"/>
    <s v="None"/>
    <x v="4"/>
    <s v="Advanced Training"/>
  </r>
  <r>
    <n v="4522"/>
    <x v="40"/>
    <x v="0"/>
    <n v="36"/>
    <x v="2"/>
    <x v="0"/>
    <x v="4"/>
    <x v="0"/>
    <s v="Christopher Bass"/>
    <s v="2019-07-22"/>
    <x v="1"/>
    <x v="1"/>
    <n v="39795"/>
    <s v="A"/>
    <n v="1670"/>
    <s v="None"/>
    <n v="0"/>
    <n v="2"/>
    <s v="Excel Workshop"/>
    <x v="3"/>
    <s v="None"/>
  </r>
  <r>
    <n v="3078"/>
    <x v="41"/>
    <x v="0"/>
    <n v="21"/>
    <x v="0"/>
    <x v="0"/>
    <x v="0"/>
    <x v="4"/>
    <s v="Sean Tucker PhD"/>
    <s v="2018-11-29"/>
    <x v="1"/>
    <x v="2"/>
    <n v="59506"/>
    <s v="A"/>
    <n v="4428"/>
    <s v="Health + Dental"/>
    <n v="0"/>
    <n v="1"/>
    <s v="None"/>
    <x v="3"/>
    <s v="Certified Professional"/>
  </r>
  <r>
    <n v="6357"/>
    <x v="42"/>
    <x v="0"/>
    <n v="46"/>
    <x v="4"/>
    <x v="2"/>
    <x v="1"/>
    <x v="4"/>
    <s v="Jacob Scott"/>
    <s v="2022-11-14"/>
    <x v="1"/>
    <x v="2"/>
    <n v="49058"/>
    <s v="B"/>
    <n v="4396"/>
    <s v="None"/>
    <n v="5"/>
    <n v="1"/>
    <s v="None"/>
    <x v="3"/>
    <s v="None"/>
  </r>
  <r>
    <n v="7951"/>
    <x v="43"/>
    <x v="0"/>
    <n v="36"/>
    <x v="2"/>
    <x v="3"/>
    <x v="2"/>
    <x v="4"/>
    <s v="Joel Park"/>
    <s v="2016-02-23"/>
    <x v="1"/>
    <x v="0"/>
    <n v="98612"/>
    <s v="A"/>
    <n v="1168"/>
    <s v="None"/>
    <n v="9"/>
    <n v="2"/>
    <s v="Excel Workshop"/>
    <x v="0"/>
    <s v="Certified Professional"/>
  </r>
  <r>
    <n v="9228"/>
    <x v="44"/>
    <x v="1"/>
    <n v="41"/>
    <x v="2"/>
    <x v="4"/>
    <x v="3"/>
    <x v="1"/>
    <s v="Russell Marshall"/>
    <s v="2018-05-18"/>
    <x v="2"/>
    <x v="1"/>
    <n v="38201"/>
    <s v="A"/>
    <n v="7111"/>
    <s v="Health"/>
    <n v="8"/>
    <n v="4"/>
    <s v="Leadership Training"/>
    <x v="3"/>
    <s v="None"/>
  </r>
  <r>
    <n v="8988"/>
    <x v="45"/>
    <x v="1"/>
    <n v="25"/>
    <x v="0"/>
    <x v="0"/>
    <x v="2"/>
    <x v="2"/>
    <s v="James Holden"/>
    <s v="2024-03-09"/>
    <x v="2"/>
    <x v="1"/>
    <n v="92919"/>
    <s v="D"/>
    <n v="9497"/>
    <s v="Health"/>
    <n v="7"/>
    <n v="2"/>
    <s v="None"/>
    <x v="3"/>
    <s v="Advanced Training"/>
  </r>
  <r>
    <n v="1952"/>
    <x v="46"/>
    <x v="0"/>
    <n v="29"/>
    <x v="1"/>
    <x v="4"/>
    <x v="0"/>
    <x v="1"/>
    <s v="Thomas Murphy"/>
    <s v="2024-03-27"/>
    <x v="0"/>
    <x v="2"/>
    <n v="45188"/>
    <s v="A"/>
    <n v="9591"/>
    <s v="Health + Dental"/>
    <n v="18"/>
    <n v="3"/>
    <s v="Leadership Training"/>
    <x v="3"/>
    <s v="None"/>
  </r>
  <r>
    <n v="5760"/>
    <x v="47"/>
    <x v="0"/>
    <n v="59"/>
    <x v="3"/>
    <x v="2"/>
    <x v="1"/>
    <x v="0"/>
    <s v="Mark Abbott"/>
    <s v="2019-12-23"/>
    <x v="0"/>
    <x v="1"/>
    <n v="34927"/>
    <s v="D"/>
    <n v="6996"/>
    <s v="Health + Dental"/>
    <n v="16"/>
    <n v="1"/>
    <s v="Excel Workshop"/>
    <x v="0"/>
    <s v="Certified Professional"/>
  </r>
  <r>
    <n v="5742"/>
    <x v="48"/>
    <x v="0"/>
    <n v="27"/>
    <x v="1"/>
    <x v="0"/>
    <x v="2"/>
    <x v="3"/>
    <s v="Robin Lynch"/>
    <s v="2016-08-25"/>
    <x v="0"/>
    <x v="1"/>
    <n v="33183"/>
    <s v="A"/>
    <n v="1659"/>
    <s v="None"/>
    <n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86F73-68C3-478A-AF6F-5768FBD9E9B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7:G13" firstHeaderRow="0" firstDataRow="1" firstDataCol="1"/>
  <pivotFields count="21">
    <pivotField showAll="0"/>
    <pivotField showAll="0"/>
    <pivotField showAll="0">
      <items count="3">
        <item x="0"/>
        <item x="1"/>
        <item t="default"/>
      </items>
    </pivotField>
    <pivotField showAll="0"/>
    <pivotField showAll="0"/>
    <pivotField showAll="0"/>
    <pivotField axis="axisRow" showAll="0">
      <items count="6">
        <item x="4"/>
        <item x="1"/>
        <item x="3"/>
        <item x="2"/>
        <item x="0"/>
        <item t="default"/>
      </items>
    </pivotField>
    <pivotField showAll="0">
      <items count="6">
        <item x="0"/>
        <item x="1"/>
        <item x="4"/>
        <item x="2"/>
        <item x="3"/>
        <item t="default"/>
      </items>
    </pivotField>
    <pivotField showAll="0"/>
    <pivotField showAll="0"/>
    <pivotField showAll="0"/>
    <pivotField showAll="0">
      <items count="4">
        <item x="1"/>
        <item x="0"/>
        <item x="2"/>
        <item t="default"/>
      </items>
    </pivotField>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dataField name="Sum of Leave Taken" fld="16" baseField="0" baseItem="0"/>
  </dataFields>
  <formats count="1">
    <format dxfId="92">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B6273-3F5E-4BC8-8050-178D505DDC9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3:F39" firstHeaderRow="1" firstDataRow="1" firstDataCol="1"/>
  <pivotFields count="21">
    <pivotField showAll="0"/>
    <pivotField showAll="0"/>
    <pivotField showAll="0">
      <items count="3">
        <item x="0"/>
        <item x="1"/>
        <item t="default"/>
      </items>
    </pivotField>
    <pivotField showAll="0"/>
    <pivotField showAll="0"/>
    <pivotField showAll="0"/>
    <pivotField showAll="0"/>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6">
    <i>
      <x/>
    </i>
    <i>
      <x v="1"/>
    </i>
    <i>
      <x v="2"/>
    </i>
    <i>
      <x v="3"/>
    </i>
    <i>
      <x v="4"/>
    </i>
    <i t="grand">
      <x/>
    </i>
  </rowItems>
  <colItems count="1">
    <i/>
  </colItems>
  <dataFields count="1">
    <dataField name="Average of Performance Rating" fld="17" subtotal="average" baseField="7" baseItem="0"/>
  </dataFields>
  <formats count="1">
    <format dxfId="93">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F24285-4B95-4C86-8D0B-E429A4B82AC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7:C11"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DD5379-DE15-48DC-967F-9522FAC3B393}" name="Workplac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7:N11"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9B4AAC-BC66-4E27-8FB4-1AB8F62323C3}" name="Skill"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8:S14"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C8771A-0377-4808-AB40-88A230509CA1}" name="Age Rang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H7:K14" firstHeaderRow="1" firstDataRow="2" firstDataCol="1"/>
  <pivotFields count="21">
    <pivotField showAll="0"/>
    <pivotField dataField="1" showAll="0">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pivotField>
    <pivotField axis="axisCol" showAll="0">
      <items count="3">
        <item x="0"/>
        <item x="1"/>
        <item t="default"/>
      </items>
    </pivotField>
    <pivotField showAll="0"/>
    <pivotField axis="axisRow" showAll="0">
      <items count="6">
        <item x="0"/>
        <item x="1"/>
        <item x="2"/>
        <item x="4"/>
        <item x="3"/>
        <item t="default"/>
      </items>
    </pivotField>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chartFormats count="2">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BEA80A-F152-4BE1-9D79-7F82D23636E5}" name="reg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3:C39" firstHeaderRow="1" firstDataRow="1" firstDataCol="1"/>
  <pivotFields count="21">
    <pivotField showAll="0"/>
    <pivotField dataField="1" showAll="0"/>
    <pivotField showAll="0">
      <items count="3">
        <item x="0"/>
        <item x="1"/>
        <item t="default"/>
      </items>
    </pivotField>
    <pivotField showAll="0"/>
    <pivotField showAll="0"/>
    <pivotField axis="axisRow" showAll="0">
      <items count="6">
        <item x="1"/>
        <item x="0"/>
        <item x="4"/>
        <item x="3"/>
        <item x="2"/>
        <item t="default"/>
      </items>
    </pivotField>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4D3B549-215B-4B11-9ACE-128C928040DE}" sourceName="Gender">
  <pivotTables>
    <pivotTable tabId="3" name="PivotTable2"/>
    <pivotTable tabId="3" name="PivotTable1"/>
    <pivotTable tabId="3" name="PivotTable4"/>
    <pivotTable tabId="3" name="region"/>
    <pivotTable tabId="3" name="Skill"/>
    <pivotTable tabId="3" name="Age Range"/>
    <pivotTable tabId="3" name="Workplace"/>
  </pivotTables>
  <data>
    <tabular pivotCacheId="1738150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394B583-6CB4-4D8B-AD8C-342E24B31576}" sourceName="Department">
  <pivotTables>
    <pivotTable tabId="3" name="PivotTable2"/>
    <pivotTable tabId="3" name="Age Range"/>
    <pivotTable tabId="3" name="PivotTable1"/>
    <pivotTable tabId="3" name="PivotTable4"/>
    <pivotTable tabId="3" name="region"/>
    <pivotTable tabId="3" name="Skill"/>
    <pivotTable tabId="3" name="Workplace"/>
  </pivotTables>
  <data>
    <tabular pivotCacheId="173815096">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FA1A205-DA6A-422F-B43A-C233DBC9D0D3}" cache="Slicer_Gender" caption="Gender" columnCount="2" style="Slicer Style 1" rowHeight="234950"/>
  <slicer name="Department" xr10:uid="{AF57A63C-CCB8-40C2-B018-8EFB64A82FE0}" cache="Slicer_Department" caption="Department"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F130C-4931-4EC9-8AE2-A64F6556D3A3}" name="Table1" displayName="Table1" ref="A1:U51" totalsRowShown="0" headerRowDxfId="116" dataDxfId="115">
  <autoFilter ref="A1:U51" xr:uid="{BD7F130C-4931-4EC9-8AE2-A64F6556D3A3}"/>
  <tableColumns count="21">
    <tableColumn id="1" xr3:uid="{6BDBB43D-1DF4-4FF3-9C56-0E3D699A83FC}" name="Employee ID" dataDxfId="114"/>
    <tableColumn id="2" xr3:uid="{363D91B7-21AD-4B4B-86DE-95D24769EAA5}" name="Full Name" dataDxfId="113"/>
    <tableColumn id="3" xr3:uid="{728245EC-9766-45F5-9851-7FEFEFBE2652}" name="Gender" dataDxfId="112"/>
    <tableColumn id="4" xr3:uid="{DD8A90D1-163F-4B0E-A039-9E7A16AFC106}" name="Age" dataDxfId="111"/>
    <tableColumn id="5" xr3:uid="{0672993B-A00D-49AE-84B7-674089468A17}" name="Age range" dataDxfId="110"/>
    <tableColumn id="6" xr3:uid="{B1ADEE80-60F1-4EE3-B3FB-8484EE6C17B3}" name="Region" dataDxfId="109"/>
    <tableColumn id="7" xr3:uid="{8E0A56EE-3456-4513-ADA0-27F6CAA8C17B}" name="Job Title" dataDxfId="108"/>
    <tableColumn id="8" xr3:uid="{0D9D5DB9-01CB-4300-B0CD-256901621ADC}" name="Department" dataDxfId="107"/>
    <tableColumn id="9" xr3:uid="{9EBDAC3F-6A39-4A78-B562-848691EE3AD1}" name="Manager/Supervisor" dataDxfId="106"/>
    <tableColumn id="10" xr3:uid="{AF849F24-150A-4123-B3F8-A46B4D4F7BC6}" name="Date of Hire" dataDxfId="105"/>
    <tableColumn id="11" xr3:uid="{8C57202E-334A-462A-9C44-E5E2468122E4}" name="Employment Status" dataDxfId="104"/>
    <tableColumn id="12" xr3:uid="{8A07812C-245C-4D55-A210-3AE7E0BB84EB}" name="Work Location" dataDxfId="103"/>
    <tableColumn id="13" xr3:uid="{6441036C-01DD-4130-8E4B-DBA441BCB744}" name="Salary" dataDxfId="102"/>
    <tableColumn id="14" xr3:uid="{ADCF531A-A98E-422C-939D-04D58C2423FB}" name="Pay Grade" dataDxfId="101"/>
    <tableColumn id="15" xr3:uid="{DE922695-AE31-4F31-8F89-61E6E7E646AB}" name="Bonus/Allowances" dataDxfId="100"/>
    <tableColumn id="16" xr3:uid="{62F2B816-9954-4A01-AEDC-4C13B3A2A52F}" name="Insurance Details" dataDxfId="99"/>
    <tableColumn id="17" xr3:uid="{6EFEC335-9B75-45D5-B403-A8A9E557BE24}" name="Leave Taken" dataDxfId="98"/>
    <tableColumn id="18" xr3:uid="{9DA1B78E-154E-42E4-A1BC-FE1CF363DCBA}" name="Performance Rating" dataDxfId="97"/>
    <tableColumn id="19" xr3:uid="{7E4B5E79-5639-4E3A-91A1-D1D8767BB705}" name="Training Programs Attended" dataDxfId="96"/>
    <tableColumn id="20" xr3:uid="{2E731344-8C6D-4001-9E36-F16B80500F61}" name="Skills" dataDxfId="95"/>
    <tableColumn id="21" xr3:uid="{9DCE550B-F788-4423-B330-CAB70C041DFC}" name="Certifications" dataDxfId="9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DBEA-0C7D-4729-B9B7-DD33FC9EA67D}">
  <dimension ref="A1:U51"/>
  <sheetViews>
    <sheetView topLeftCell="A2" workbookViewId="0">
      <selection activeCell="A11" sqref="A11"/>
    </sheetView>
  </sheetViews>
  <sheetFormatPr defaultColWidth="9.09765625" defaultRowHeight="13.8"/>
  <cols>
    <col min="1" max="1" width="17.69921875" style="2" bestFit="1" customWidth="1"/>
    <col min="2" max="2" width="18.09765625" style="2" bestFit="1" customWidth="1"/>
    <col min="3" max="3" width="12.8984375" style="2" bestFit="1" customWidth="1"/>
    <col min="4" max="4" width="9.59765625" style="2" bestFit="1" customWidth="1"/>
    <col min="5" max="5" width="15.8984375" style="2" bestFit="1" customWidth="1"/>
    <col min="6" max="6" width="12.296875" style="2" bestFit="1" customWidth="1"/>
    <col min="7" max="7" width="14.09765625" style="2" bestFit="1" customWidth="1"/>
    <col min="8" max="8" width="17.3984375" style="2" bestFit="1" customWidth="1"/>
    <col min="9" max="9" width="25.69921875" style="2" bestFit="1" customWidth="1"/>
    <col min="10" max="10" width="18" style="2" bestFit="1" customWidth="1"/>
    <col min="11" max="11" width="25" style="2" bestFit="1" customWidth="1"/>
    <col min="12" max="12" width="20.296875" style="2" bestFit="1" customWidth="1"/>
    <col min="13" max="13" width="11.8984375" style="2" bestFit="1" customWidth="1"/>
    <col min="14" max="14" width="16.09765625" style="2" bestFit="1" customWidth="1"/>
    <col min="15" max="15" width="24" style="2" bestFit="1" customWidth="1"/>
    <col min="16" max="16" width="22.69921875" style="2" bestFit="1" customWidth="1"/>
    <col min="17" max="17" width="18.09765625" style="2" bestFit="1" customWidth="1"/>
    <col min="18" max="18" width="25.3984375" style="2" bestFit="1" customWidth="1"/>
    <col min="19" max="19" width="34" style="2" bestFit="1" customWidth="1"/>
    <col min="20" max="20" width="16" style="2" bestFit="1" customWidth="1"/>
    <col min="21" max="21" width="21.09765625" style="2" bestFit="1" customWidth="1"/>
    <col min="22" max="16384" width="9.0976562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745B-F544-43B3-A459-A89489F4DD45}">
  <dimension ref="B5:S46"/>
  <sheetViews>
    <sheetView zoomScale="98" workbookViewId="0">
      <selection activeCell="H21" sqref="H21"/>
    </sheetView>
  </sheetViews>
  <sheetFormatPr defaultRowHeight="13.8"/>
  <cols>
    <col min="2" max="2" width="13.3984375" bestFit="1" customWidth="1"/>
    <col min="3" max="3" width="18.19921875" bestFit="1" customWidth="1"/>
    <col min="5" max="5" width="13.3984375" bestFit="1" customWidth="1"/>
    <col min="6" max="6" width="29.3984375" bestFit="1" customWidth="1"/>
    <col min="7" max="7" width="19.3984375" bestFit="1" customWidth="1"/>
    <col min="8" max="8" width="18.19921875" bestFit="1" customWidth="1"/>
    <col min="9" max="9" width="16.3984375" bestFit="1" customWidth="1"/>
    <col min="10" max="10" width="5.09765625" bestFit="1" customWidth="1"/>
    <col min="11" max="11" width="11.19921875" bestFit="1" customWidth="1"/>
    <col min="13" max="13" width="13.3984375" bestFit="1" customWidth="1"/>
    <col min="14" max="14" width="18.19921875" bestFit="1" customWidth="1"/>
    <col min="18" max="18" width="13.59765625" bestFit="1" customWidth="1"/>
    <col min="19" max="19" width="18.19921875" bestFit="1" customWidth="1"/>
  </cols>
  <sheetData>
    <row r="5" spans="2:19">
      <c r="E5" t="s">
        <v>220</v>
      </c>
      <c r="M5" t="s">
        <v>223</v>
      </c>
    </row>
    <row r="6" spans="2:19">
      <c r="B6" s="8" t="s">
        <v>217</v>
      </c>
      <c r="R6" t="s">
        <v>224</v>
      </c>
    </row>
    <row r="7" spans="2:19">
      <c r="B7" s="6" t="s">
        <v>214</v>
      </c>
      <c r="C7" t="s">
        <v>216</v>
      </c>
      <c r="E7" s="6" t="s">
        <v>214</v>
      </c>
      <c r="F7" t="s">
        <v>219</v>
      </c>
      <c r="G7" t="s">
        <v>225</v>
      </c>
      <c r="H7" s="6" t="s">
        <v>216</v>
      </c>
      <c r="I7" s="6" t="s">
        <v>222</v>
      </c>
      <c r="M7" s="6" t="s">
        <v>214</v>
      </c>
      <c r="N7" t="s">
        <v>216</v>
      </c>
    </row>
    <row r="8" spans="2:19">
      <c r="B8" s="7" t="s">
        <v>63</v>
      </c>
      <c r="C8" s="18">
        <v>17</v>
      </c>
      <c r="E8" s="7" t="s">
        <v>121</v>
      </c>
      <c r="F8" s="9">
        <v>167041</v>
      </c>
      <c r="G8" s="9">
        <v>28</v>
      </c>
      <c r="H8" s="6" t="s">
        <v>214</v>
      </c>
      <c r="I8" t="s">
        <v>22</v>
      </c>
      <c r="J8" t="s">
        <v>37</v>
      </c>
      <c r="K8" t="s">
        <v>215</v>
      </c>
      <c r="M8" s="7" t="s">
        <v>44</v>
      </c>
      <c r="N8" s="18">
        <v>23</v>
      </c>
      <c r="R8" s="6" t="s">
        <v>214</v>
      </c>
      <c r="S8" t="s">
        <v>216</v>
      </c>
    </row>
    <row r="9" spans="2:19">
      <c r="B9" s="7" t="s">
        <v>29</v>
      </c>
      <c r="C9" s="18">
        <v>20</v>
      </c>
      <c r="E9" s="7" t="s">
        <v>40</v>
      </c>
      <c r="F9" s="9">
        <v>613842</v>
      </c>
      <c r="G9" s="9">
        <v>110</v>
      </c>
      <c r="H9" s="7" t="s">
        <v>23</v>
      </c>
      <c r="I9" s="18">
        <v>6</v>
      </c>
      <c r="J9" s="18">
        <v>3</v>
      </c>
      <c r="K9" s="18">
        <v>9</v>
      </c>
      <c r="M9" s="7" t="s">
        <v>30</v>
      </c>
      <c r="N9" s="18">
        <v>8</v>
      </c>
      <c r="R9" s="7" t="s">
        <v>75</v>
      </c>
      <c r="S9" s="18">
        <v>12</v>
      </c>
    </row>
    <row r="10" spans="2:19">
      <c r="B10" s="7" t="s">
        <v>111</v>
      </c>
      <c r="C10" s="18">
        <v>13</v>
      </c>
      <c r="E10" s="7" t="s">
        <v>72</v>
      </c>
      <c r="F10" s="9">
        <v>633594</v>
      </c>
      <c r="G10" s="9">
        <v>104</v>
      </c>
      <c r="H10" s="7" t="s">
        <v>38</v>
      </c>
      <c r="I10" s="18">
        <v>7</v>
      </c>
      <c r="J10" s="18">
        <v>6</v>
      </c>
      <c r="K10" s="18">
        <v>13</v>
      </c>
      <c r="M10" s="7" t="s">
        <v>54</v>
      </c>
      <c r="N10" s="18">
        <v>19</v>
      </c>
      <c r="R10" s="7" t="s">
        <v>34</v>
      </c>
      <c r="S10" s="18">
        <v>11</v>
      </c>
    </row>
    <row r="11" spans="2:19">
      <c r="B11" s="7" t="s">
        <v>215</v>
      </c>
      <c r="C11" s="18">
        <v>50</v>
      </c>
      <c r="E11" s="7" t="s">
        <v>50</v>
      </c>
      <c r="F11" s="9">
        <v>959266</v>
      </c>
      <c r="G11" s="9">
        <v>123</v>
      </c>
      <c r="H11" s="7" t="s">
        <v>59</v>
      </c>
      <c r="I11" s="18">
        <v>5</v>
      </c>
      <c r="J11" s="18">
        <v>7</v>
      </c>
      <c r="K11" s="18">
        <v>12</v>
      </c>
      <c r="M11" s="7" t="s">
        <v>215</v>
      </c>
      <c r="N11" s="18">
        <v>50</v>
      </c>
      <c r="R11" s="7" t="s">
        <v>96</v>
      </c>
      <c r="S11" s="18">
        <v>7</v>
      </c>
    </row>
    <row r="12" spans="2:19">
      <c r="E12" s="7" t="s">
        <v>25</v>
      </c>
      <c r="F12" s="9">
        <v>731170</v>
      </c>
      <c r="G12" s="9">
        <v>122</v>
      </c>
      <c r="H12" s="7" t="s">
        <v>98</v>
      </c>
      <c r="I12" s="18">
        <v>4</v>
      </c>
      <c r="J12" s="18">
        <v>3</v>
      </c>
      <c r="K12" s="18">
        <v>7</v>
      </c>
      <c r="R12" s="7" t="s">
        <v>56</v>
      </c>
      <c r="S12" s="18">
        <v>11</v>
      </c>
    </row>
    <row r="13" spans="2:19">
      <c r="E13" s="7" t="s">
        <v>215</v>
      </c>
      <c r="F13" s="18">
        <v>3104913</v>
      </c>
      <c r="G13" s="18">
        <v>487</v>
      </c>
      <c r="H13" s="7" t="s">
        <v>68</v>
      </c>
      <c r="I13" s="18">
        <v>4</v>
      </c>
      <c r="J13" s="18">
        <v>5</v>
      </c>
      <c r="K13" s="18">
        <v>9</v>
      </c>
      <c r="P13" s="4"/>
      <c r="R13" s="7" t="s">
        <v>66</v>
      </c>
      <c r="S13" s="18">
        <v>9</v>
      </c>
    </row>
    <row r="14" spans="2:19">
      <c r="B14" s="7" t="s">
        <v>63</v>
      </c>
      <c r="C14">
        <f>IFERROR(GETPIVOTDATA("Full Name",$B$7,"Employment Status","Contract"),"0")</f>
        <v>17</v>
      </c>
      <c r="H14" s="7" t="s">
        <v>215</v>
      </c>
      <c r="I14" s="18">
        <v>26</v>
      </c>
      <c r="J14" s="18">
        <v>24</v>
      </c>
      <c r="K14" s="18">
        <v>50</v>
      </c>
      <c r="R14" s="7" t="s">
        <v>215</v>
      </c>
      <c r="S14" s="18">
        <v>50</v>
      </c>
    </row>
    <row r="15" spans="2:19">
      <c r="B15" s="7" t="s">
        <v>29</v>
      </c>
      <c r="C15">
        <f>IFERROR(GETPIVOTDATA("Full Name",$B$7,"Employment Status","Full-Time"),"0")</f>
        <v>20</v>
      </c>
      <c r="E15" s="7" t="s">
        <v>121</v>
      </c>
      <c r="F15" s="10">
        <f>IFERROR(GETPIVOTDATA("Salary",$E$7,"Job Title","Analyst"),"0")</f>
        <v>167041</v>
      </c>
      <c r="G15" s="10">
        <f>IFERROR(GETPIVOTDATA("Sum of Leave Taken",$E$7,"Job Title","Analyst"),"0")</f>
        <v>28</v>
      </c>
    </row>
    <row r="16" spans="2:19">
      <c r="B16" s="7" t="s">
        <v>111</v>
      </c>
      <c r="C16">
        <f>IFERROR(GETPIVOTDATA("Full Name",$B$7,"Employment Status","Part-Time"),"0")</f>
        <v>13</v>
      </c>
      <c r="E16" s="7" t="s">
        <v>40</v>
      </c>
      <c r="F16" s="10">
        <f>IFERROR(GETPIVOTDATA("Salary",$E$7,"Job Title","Designer"),"0")</f>
        <v>613842</v>
      </c>
      <c r="G16" s="10">
        <f>IFERROR(GETPIVOTDATA("Sum of Leave Taken",$E$7,"Job Title","Designer"),"0")</f>
        <v>110</v>
      </c>
      <c r="H16" s="7" t="s">
        <v>23</v>
      </c>
      <c r="I16">
        <f>IFERROR(GETPIVOTDATA("Full Name",$H$7,"Age range","18-25"),"0")</f>
        <v>9</v>
      </c>
    </row>
    <row r="17" spans="2:19">
      <c r="B17" s="7" t="s">
        <v>218</v>
      </c>
      <c r="C17">
        <f>SUM(C14:C16)</f>
        <v>50</v>
      </c>
      <c r="E17" s="7" t="s">
        <v>72</v>
      </c>
      <c r="F17" s="10">
        <f>IFERROR(GETPIVOTDATA("Salary",$E$7,"Job Title","Developer"),"0")</f>
        <v>633594</v>
      </c>
      <c r="G17" s="10">
        <f>IFERROR(GETPIVOTDATA("Sum of Leave Taken",$E$7,"Job Title","Developer"),"0")</f>
        <v>104</v>
      </c>
      <c r="H17" s="7" t="s">
        <v>38</v>
      </c>
      <c r="I17">
        <f>IFERROR(GETPIVOTDATA("Full Name",$H$7,"Age range","26-35"),"0")</f>
        <v>13</v>
      </c>
      <c r="M17" s="7" t="s">
        <v>44</v>
      </c>
      <c r="N17">
        <f>IFERROR(GETPIVOTDATA("Full Name",$M$7,"Work Location","Branch Office"),"0")</f>
        <v>23</v>
      </c>
      <c r="O17" s="12">
        <f t="shared" ref="O17:O19" si="0">SUM(N17)/SUM($N$17:$N$19)</f>
        <v>0.46</v>
      </c>
      <c r="P17" s="13">
        <f>1-O17</f>
        <v>0.54</v>
      </c>
      <c r="R17" s="7" t="s">
        <v>75</v>
      </c>
      <c r="S17">
        <f>IFERROR(GETPIVOTDATA("Full Name",$R$8,"Skills","Communication"),"0")</f>
        <v>12</v>
      </c>
    </row>
    <row r="18" spans="2:19">
      <c r="E18" s="7" t="s">
        <v>50</v>
      </c>
      <c r="F18" s="10">
        <f>IFERROR(GETPIVOTDATA("Salary",$E$7,"Job Title","HR Specialist"),"0")</f>
        <v>959266</v>
      </c>
      <c r="G18" s="10">
        <f>IFERROR(GETPIVOTDATA("Sum of Leave Taken",$E$7,"Job Title","HR Specialist"),"0")</f>
        <v>123</v>
      </c>
      <c r="H18" s="7" t="s">
        <v>59</v>
      </c>
      <c r="I18">
        <f>IFERROR(GETPIVOTDATA("Full Name",$H$7,"Age range","36-45"),"0")</f>
        <v>12</v>
      </c>
      <c r="M18" s="7" t="s">
        <v>30</v>
      </c>
      <c r="N18">
        <f>IFERROR(GETPIVOTDATA("Full Name",$M$7,"Work Location","Head Office"),"0")</f>
        <v>8</v>
      </c>
      <c r="O18" s="12">
        <f t="shared" si="0"/>
        <v>0.16</v>
      </c>
      <c r="P18" s="13">
        <f t="shared" ref="P18:P19" si="1">1-O18</f>
        <v>0.84</v>
      </c>
      <c r="R18" s="7" t="s">
        <v>34</v>
      </c>
      <c r="S18">
        <f>IFERROR(GETPIVOTDATA("Full Name",$R$8,"Skills","Design"),"0")</f>
        <v>11</v>
      </c>
    </row>
    <row r="19" spans="2:19">
      <c r="E19" s="7" t="s">
        <v>25</v>
      </c>
      <c r="F19" s="10">
        <f>IFERROR(GETPIVOTDATA("Salary",$E$7,"Job Title","Manager"),"0")</f>
        <v>731170</v>
      </c>
      <c r="G19" s="10">
        <f>IFERROR(GETPIVOTDATA("Sum of Leave Taken",$E$7,"Job Title","Manager"),"0")</f>
        <v>122</v>
      </c>
      <c r="H19" s="7" t="s">
        <v>98</v>
      </c>
      <c r="I19">
        <f>IFERROR(GETPIVOTDATA("Full Name",$H$7,"Age range","46-55"),"0")</f>
        <v>7</v>
      </c>
      <c r="M19" s="7" t="s">
        <v>54</v>
      </c>
      <c r="N19">
        <f>IFERROR(GETPIVOTDATA("Full Name",$M$7,"Work Location","Remote"),"0")</f>
        <v>19</v>
      </c>
      <c r="O19" s="12">
        <f t="shared" si="0"/>
        <v>0.38</v>
      </c>
      <c r="P19" s="13">
        <f t="shared" si="1"/>
        <v>0.62</v>
      </c>
      <c r="R19" s="7" t="s">
        <v>96</v>
      </c>
      <c r="S19">
        <f>IFERROR(GETPIVOTDATA("Full Name",$R$8,"Skills","Excel"),"0")</f>
        <v>7</v>
      </c>
    </row>
    <row r="20" spans="2:19">
      <c r="E20" s="7" t="s">
        <v>221</v>
      </c>
      <c r="F20" s="10">
        <f>SUM(F15:F19)</f>
        <v>3104913</v>
      </c>
      <c r="G20" s="10">
        <f>SUM(G15:G19)</f>
        <v>487</v>
      </c>
      <c r="H20" s="7" t="s">
        <v>68</v>
      </c>
      <c r="I20">
        <f>IFERROR(GETPIVOTDATA("Full Name",$H$7,"Age range","56 &lt;"),"0")</f>
        <v>9</v>
      </c>
      <c r="M20" s="7" t="s">
        <v>221</v>
      </c>
      <c r="N20">
        <f>SUM(N17:N19)</f>
        <v>50</v>
      </c>
      <c r="R20" s="7" t="s">
        <v>56</v>
      </c>
      <c r="S20">
        <f>IFERROR(GETPIVOTDATA("Full Name",$R$8,"Skills","Management"),"0")</f>
        <v>11</v>
      </c>
    </row>
    <row r="21" spans="2:19">
      <c r="H21" s="7" t="s">
        <v>221</v>
      </c>
      <c r="I21">
        <f>SUM(I16:I20)</f>
        <v>50</v>
      </c>
      <c r="R21" s="7" t="s">
        <v>66</v>
      </c>
      <c r="S21">
        <f>IFERROR(GETPIVOTDATA("Full Name",$R$8,"Skills","Python"),"0")</f>
        <v>9</v>
      </c>
    </row>
    <row r="23" spans="2:19">
      <c r="H23" s="7" t="s">
        <v>22</v>
      </c>
      <c r="I23">
        <f>IFERROR(GETPIVOTDATA("Full Name",$H$7,"Gender","Female"),"0")</f>
        <v>26</v>
      </c>
      <c r="J23" s="11">
        <f t="shared" ref="J23:J24" si="2">SUM(I23)/SUM($I$23:$I$24)</f>
        <v>0.52</v>
      </c>
      <c r="K23" s="13">
        <f>1-J23</f>
        <v>0.48</v>
      </c>
      <c r="P23" s="4"/>
    </row>
    <row r="24" spans="2:19">
      <c r="H24" s="7" t="s">
        <v>37</v>
      </c>
      <c r="I24">
        <f>IFERROR(GETPIVOTDATA("Full Name",$H$7,"Gender","Male"),"0")</f>
        <v>24</v>
      </c>
      <c r="J24" s="11">
        <f t="shared" si="2"/>
        <v>0.48</v>
      </c>
      <c r="K24" s="13">
        <f>1-J24</f>
        <v>0.52</v>
      </c>
    </row>
    <row r="25" spans="2:19">
      <c r="H25" s="7" t="s">
        <v>221</v>
      </c>
      <c r="I25" s="14">
        <f>SUM(I23:I24)</f>
        <v>50</v>
      </c>
    </row>
    <row r="32" spans="2:19">
      <c r="B32" s="4" t="s">
        <v>226</v>
      </c>
      <c r="E32" t="s">
        <v>7</v>
      </c>
    </row>
    <row r="33" spans="2:6">
      <c r="B33" s="6" t="s">
        <v>214</v>
      </c>
      <c r="C33" t="s">
        <v>216</v>
      </c>
      <c r="E33" s="6" t="s">
        <v>214</v>
      </c>
      <c r="F33" t="s">
        <v>228</v>
      </c>
    </row>
    <row r="34" spans="2:6">
      <c r="B34" s="7" t="s">
        <v>39</v>
      </c>
      <c r="C34" s="18">
        <v>14</v>
      </c>
      <c r="E34" s="7" t="s">
        <v>26</v>
      </c>
      <c r="F34" s="15">
        <v>2.5833333333333335</v>
      </c>
    </row>
    <row r="35" spans="2:6">
      <c r="B35" s="7" t="s">
        <v>24</v>
      </c>
      <c r="C35" s="18">
        <v>10</v>
      </c>
      <c r="E35" s="7" t="s">
        <v>41</v>
      </c>
      <c r="F35" s="15">
        <v>3.3</v>
      </c>
    </row>
    <row r="36" spans="2:6">
      <c r="B36" s="7" t="s">
        <v>102</v>
      </c>
      <c r="C36" s="18">
        <v>7</v>
      </c>
      <c r="E36" s="7" t="s">
        <v>81</v>
      </c>
      <c r="F36" s="15">
        <v>2.25</v>
      </c>
    </row>
    <row r="37" spans="2:6">
      <c r="B37" s="7" t="s">
        <v>80</v>
      </c>
      <c r="C37" s="18">
        <v>10</v>
      </c>
      <c r="E37" s="7" t="s">
        <v>51</v>
      </c>
      <c r="F37" s="15">
        <v>2.3636363636363638</v>
      </c>
    </row>
    <row r="38" spans="2:6">
      <c r="B38" s="7" t="s">
        <v>49</v>
      </c>
      <c r="C38" s="18">
        <v>9</v>
      </c>
      <c r="E38" s="7" t="s">
        <v>60</v>
      </c>
      <c r="F38" s="15">
        <v>2.5555555555555554</v>
      </c>
    </row>
    <row r="39" spans="2:6">
      <c r="B39" s="7" t="s">
        <v>215</v>
      </c>
      <c r="C39" s="18">
        <v>50</v>
      </c>
      <c r="E39" s="7" t="s">
        <v>215</v>
      </c>
      <c r="F39" s="18">
        <v>2.62</v>
      </c>
    </row>
    <row r="41" spans="2:6">
      <c r="B41" s="7" t="s">
        <v>39</v>
      </c>
      <c r="C41">
        <f>IFERROR(GETPIVOTDATA("Full Name",$B$33,"Region","Central"),"0")</f>
        <v>14</v>
      </c>
      <c r="E41" s="7" t="s">
        <v>26</v>
      </c>
      <c r="F41" s="15">
        <f>IFERROR(GETPIVOTDATA("Performance Rating",$E$33,"Department","Finance"),"0")</f>
        <v>2.5833333333333335</v>
      </c>
    </row>
    <row r="42" spans="2:6">
      <c r="B42" s="7" t="s">
        <v>24</v>
      </c>
      <c r="C42">
        <f>IFERROR(GETPIVOTDATA("Full Name",$B$33,"Region","East"),"0")</f>
        <v>10</v>
      </c>
      <c r="E42" s="7" t="s">
        <v>41</v>
      </c>
      <c r="F42" s="15">
        <f>IFERROR(GETPIVOTDATA("Performance Rating",$E$33,"Department","HR"),"0")</f>
        <v>3.3</v>
      </c>
    </row>
    <row r="43" spans="2:6">
      <c r="B43" s="7" t="s">
        <v>102</v>
      </c>
      <c r="C43">
        <f>IFERROR(GETPIVOTDATA("Full Name",$B$33,"Region","North"),"0")</f>
        <v>7</v>
      </c>
      <c r="E43" s="7" t="s">
        <v>81</v>
      </c>
      <c r="F43" s="15">
        <f>IFERROR(GETPIVOTDATA("Performance Rating",$E$33,"Department","IT"),"0")</f>
        <v>2.25</v>
      </c>
    </row>
    <row r="44" spans="2:6">
      <c r="B44" s="7" t="s">
        <v>80</v>
      </c>
      <c r="C44">
        <f>IFERROR(GETPIVOTDATA("Full Name",$B$33,"Region","South"),"0")</f>
        <v>10</v>
      </c>
      <c r="E44" s="7" t="s">
        <v>51</v>
      </c>
      <c r="F44" s="15">
        <f>IFERROR(GETPIVOTDATA("Performance Rating",$E$33,"Department","Marketing"),"0")</f>
        <v>2.3636363636363638</v>
      </c>
    </row>
    <row r="45" spans="2:6">
      <c r="B45" s="7" t="s">
        <v>49</v>
      </c>
      <c r="C45">
        <f>IFERROR(GETPIVOTDATA("Full Name",$B$33,"Region","West"),"0")</f>
        <v>9</v>
      </c>
      <c r="E45" s="7" t="s">
        <v>60</v>
      </c>
      <c r="F45" s="15">
        <f>IFERROR(GETPIVOTDATA("Performance Rating",$E$33,"Department","Operations"),"0")</f>
        <v>2.5555555555555554</v>
      </c>
    </row>
    <row r="46" spans="2:6">
      <c r="B46" s="7" t="s">
        <v>227</v>
      </c>
      <c r="C46">
        <f>SUM(C41:C45)</f>
        <v>50</v>
      </c>
      <c r="E46" s="7" t="s">
        <v>221</v>
      </c>
      <c r="F46" s="16">
        <f>AVERAGE(F41:F45)</f>
        <v>2.6105050505050502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BB3DE-3420-4AF8-9268-E6D5F623B42E}">
  <dimension ref="Q16"/>
  <sheetViews>
    <sheetView showGridLines="0" tabSelected="1" zoomScale="61" workbookViewId="0">
      <selection activeCell="T20" sqref="T20"/>
    </sheetView>
  </sheetViews>
  <sheetFormatPr defaultRowHeight="13.8"/>
  <cols>
    <col min="1" max="16384" width="8.796875" style="5"/>
  </cols>
  <sheetData>
    <row r="16" spans="17:17">
      <c r="Q1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analytic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Sai</cp:lastModifiedBy>
  <dcterms:created xsi:type="dcterms:W3CDTF">2024-12-11T17:14:33Z</dcterms:created>
  <dcterms:modified xsi:type="dcterms:W3CDTF">2025-08-24T08:59:43Z</dcterms:modified>
</cp:coreProperties>
</file>